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7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xr:revisionPtr revIDLastSave="95" documentId="11_3A7C89B41A56E2484CABA770A9FDDCFA675769AF" xr6:coauthVersionLast="47" xr6:coauthVersionMax="47" xr10:uidLastSave="{A8E0D40A-4F8E-8447-BD00-7580DC1A2856}"/>
  <bookViews>
    <workbookView xWindow="-120" yWindow="-120" windowWidth="16440" windowHeight="28440" activeTab="2" xr2:uid="{00000000-000D-0000-FFFF-FFFF00000000}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Palpites!$A$1:$H$392</definedName>
    <definedName name="_xlnm._FilterDatabase" localSheetId="21" hidden="1">Plan1!$B$2:$B$49</definedName>
    <definedName name="_xlnm.Extract" localSheetId="21">Plan1!$D$2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G46" i="28"/>
  <c r="I46" i="28"/>
  <c r="Y46" i="28"/>
  <c r="L46" i="28"/>
  <c r="H46" i="28"/>
  <c r="Q45" i="28"/>
  <c r="I45" i="28"/>
  <c r="H45" i="28"/>
  <c r="G45" i="28"/>
  <c r="Y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I40" i="28"/>
  <c r="H40" i="28"/>
  <c r="G40" i="28"/>
  <c r="Y40" i="28"/>
  <c r="Q39" i="28"/>
  <c r="I39" i="28"/>
  <c r="G39" i="28"/>
  <c r="L39" i="28"/>
  <c r="H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G34" i="28"/>
  <c r="I34" i="28"/>
  <c r="H34" i="28"/>
  <c r="Q33" i="28"/>
  <c r="I33" i="28"/>
  <c r="H33" i="28"/>
  <c r="G33" i="28"/>
  <c r="Y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G29" i="28"/>
  <c r="I29" i="28"/>
  <c r="Y29" i="28"/>
  <c r="L29" i="28"/>
  <c r="H29" i="28"/>
  <c r="I28" i="28"/>
  <c r="H28" i="28"/>
  <c r="G28" i="28"/>
  <c r="Y28" i="28"/>
  <c r="Q27" i="28"/>
  <c r="I27" i="28"/>
  <c r="H27" i="28"/>
  <c r="G27" i="28"/>
  <c r="Y26" i="28"/>
  <c r="I26" i="28"/>
  <c r="H26" i="28"/>
  <c r="G26" i="28"/>
  <c r="L26" i="28"/>
  <c r="Y25" i="28"/>
  <c r="I25" i="28"/>
  <c r="H25" i="28"/>
  <c r="G25" i="28"/>
  <c r="L25" i="28"/>
  <c r="G24" i="28"/>
  <c r="I24" i="28"/>
  <c r="Y24" i="28"/>
  <c r="H24" i="28"/>
  <c r="L24" i="28"/>
  <c r="G23" i="28"/>
  <c r="I23" i="28"/>
  <c r="Y23" i="28"/>
  <c r="H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G18" i="28"/>
  <c r="I18" i="28"/>
  <c r="Y18" i="28"/>
  <c r="H18" i="28"/>
  <c r="L18" i="28"/>
  <c r="G17" i="28"/>
  <c r="I17" i="28"/>
  <c r="Y17" i="28"/>
  <c r="L17" i="28"/>
  <c r="H17" i="28"/>
  <c r="I16" i="28"/>
  <c r="H16" i="28"/>
  <c r="G16" i="28"/>
  <c r="Q15" i="28"/>
  <c r="I15" i="28"/>
  <c r="H15" i="28"/>
  <c r="G15" i="28"/>
  <c r="I14" i="28"/>
  <c r="H14" i="28"/>
  <c r="G14" i="28"/>
  <c r="Y14" i="28"/>
  <c r="I13" i="28"/>
  <c r="H13" i="28"/>
  <c r="G13" i="28"/>
  <c r="I12" i="28"/>
  <c r="H12" i="28"/>
  <c r="G12" i="28"/>
  <c r="I11" i="28"/>
  <c r="H11" i="28"/>
  <c r="G11" i="28"/>
  <c r="L11" i="28"/>
  <c r="G10" i="28"/>
  <c r="I10" i="28"/>
  <c r="H10" i="28"/>
  <c r="Y9" i="28"/>
  <c r="H9" i="28"/>
  <c r="L9" i="28"/>
  <c r="Y8" i="28"/>
  <c r="I8" i="28"/>
  <c r="H8" i="28"/>
  <c r="G8" i="28"/>
  <c r="L8" i="28"/>
  <c r="Y7" i="28"/>
  <c r="I7" i="28"/>
  <c r="H7" i="28"/>
  <c r="G7" i="28"/>
  <c r="L7" i="28"/>
  <c r="I6" i="28"/>
  <c r="H6" i="28"/>
  <c r="G6" i="28"/>
  <c r="G5" i="28"/>
  <c r="I5" i="28"/>
  <c r="L5" i="28"/>
  <c r="H5" i="28"/>
  <c r="I4" i="28"/>
  <c r="G4" i="28"/>
  <c r="Y4" i="28"/>
  <c r="H4" i="28"/>
  <c r="Q3" i="28"/>
  <c r="I3" i="28"/>
  <c r="H3" i="28"/>
  <c r="G3" i="28"/>
  <c r="L3" i="28"/>
  <c r="Y3" i="28"/>
  <c r="L40" i="20"/>
  <c r="L18" i="11"/>
  <c r="L36" i="11"/>
  <c r="L40" i="18"/>
  <c r="F46" i="7"/>
  <c r="L24" i="17"/>
  <c r="L40" i="17"/>
  <c r="L7" i="15"/>
  <c r="L18" i="15"/>
  <c r="L36" i="15"/>
  <c r="L40" i="15"/>
  <c r="L41" i="15"/>
  <c r="L7" i="12"/>
  <c r="L8" i="12"/>
  <c r="Y17" i="12"/>
  <c r="F39" i="7"/>
  <c r="L17" i="12"/>
  <c r="Y18" i="12"/>
  <c r="F40" i="7"/>
  <c r="L18" i="12"/>
  <c r="L19" i="12"/>
  <c r="L20" i="12"/>
  <c r="Y22" i="12"/>
  <c r="F44" i="7"/>
  <c r="L22" i="12"/>
  <c r="Y23" i="12"/>
  <c r="F45" i="7"/>
  <c r="L23" i="12"/>
  <c r="L24" i="12"/>
  <c r="L25" i="12"/>
  <c r="L26" i="12"/>
  <c r="Y29" i="12"/>
  <c r="F51" i="7"/>
  <c r="L29" i="12"/>
  <c r="L30" i="12"/>
  <c r="L31" i="12"/>
  <c r="L32" i="12"/>
  <c r="L33" i="12"/>
  <c r="L35" i="12"/>
  <c r="L36" i="12"/>
  <c r="L37" i="12"/>
  <c r="L38" i="12"/>
  <c r="L40" i="12"/>
  <c r="L41" i="12"/>
  <c r="L42" i="12"/>
  <c r="L43" i="12"/>
  <c r="L44" i="12"/>
  <c r="Y46" i="12"/>
  <c r="F68" i="7"/>
  <c r="L46" i="12"/>
  <c r="L47" i="12"/>
  <c r="L48" i="12"/>
  <c r="L49" i="12"/>
  <c r="L50" i="12"/>
  <c r="L41" i="10"/>
  <c r="L18" i="19"/>
  <c r="L36" i="19"/>
  <c r="Y4" i="25"/>
  <c r="F26" i="7"/>
  <c r="L4" i="25"/>
  <c r="Y4" i="15"/>
  <c r="L4" i="15"/>
  <c r="Y5" i="25"/>
  <c r="F27" i="7"/>
  <c r="L5" i="25"/>
  <c r="Y7" i="25"/>
  <c r="F29" i="7"/>
  <c r="Y8" i="25"/>
  <c r="F30" i="7"/>
  <c r="L18" i="25"/>
  <c r="Y3" i="12"/>
  <c r="F25" i="7"/>
  <c r="L3" i="12"/>
  <c r="Y3" i="25"/>
  <c r="Y4" i="24"/>
  <c r="Y5" i="24"/>
  <c r="L5" i="24"/>
  <c r="Y6" i="24"/>
  <c r="F28" i="7"/>
  <c r="Y6" i="14"/>
  <c r="L6" i="14"/>
  <c r="Y7" i="24"/>
  <c r="L7" i="24"/>
  <c r="Y8" i="24"/>
  <c r="L8" i="24"/>
  <c r="L41" i="24"/>
  <c r="Y46" i="24"/>
  <c r="L46" i="24"/>
  <c r="Y4" i="23"/>
  <c r="Y5" i="23"/>
  <c r="Y8" i="23"/>
  <c r="L8" i="23"/>
  <c r="L17" i="23"/>
  <c r="Y3" i="24"/>
  <c r="Y3" i="23"/>
  <c r="Y4" i="14"/>
  <c r="Y5" i="14"/>
  <c r="Y8" i="14"/>
  <c r="L8" i="14"/>
  <c r="L17" i="14"/>
  <c r="L36" i="14"/>
  <c r="Y46" i="14"/>
  <c r="L46" i="14"/>
  <c r="Y3" i="14"/>
  <c r="Y4" i="13"/>
  <c r="Y6" i="13"/>
  <c r="L6" i="13"/>
  <c r="Y7" i="13"/>
  <c r="L7" i="13"/>
  <c r="L8" i="13"/>
  <c r="L18" i="13"/>
  <c r="L40" i="13"/>
  <c r="Y46" i="13"/>
  <c r="L46" i="13"/>
  <c r="Y3" i="13"/>
  <c r="Y4" i="9"/>
  <c r="L4" i="9"/>
  <c r="Y5" i="9"/>
  <c r="L5" i="9"/>
  <c r="Y8" i="9"/>
  <c r="L8" i="9"/>
  <c r="Y3" i="9"/>
  <c r="Y4" i="16"/>
  <c r="Y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AJ9" i="2"/>
  <c r="R46" i="2"/>
  <c r="R48" i="2"/>
  <c r="AJ33" i="2"/>
  <c r="R3" i="2"/>
  <c r="AJ8" i="2"/>
  <c r="R4" i="2"/>
  <c r="AJ5" i="2"/>
  <c r="R5" i="2"/>
  <c r="AI6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AI22" i="2"/>
  <c r="R29" i="2"/>
  <c r="R30" i="2"/>
  <c r="R31" i="2"/>
  <c r="R32" i="2"/>
  <c r="V32" i="2"/>
  <c r="R33" i="2"/>
  <c r="R34" i="2"/>
  <c r="R35" i="2"/>
  <c r="R36" i="2"/>
  <c r="R37" i="2"/>
  <c r="R38" i="2"/>
  <c r="R39" i="2"/>
  <c r="R40" i="2"/>
  <c r="R41" i="2"/>
  <c r="R42" i="2"/>
  <c r="R43" i="2"/>
  <c r="R44" i="2"/>
  <c r="AJ36" i="2"/>
  <c r="R45" i="2"/>
  <c r="R47" i="2"/>
  <c r="R49" i="2"/>
  <c r="V10" i="2"/>
  <c r="W10" i="2"/>
  <c r="AJ15" i="2"/>
  <c r="V22" i="2"/>
  <c r="W22" i="2"/>
  <c r="AI18" i="2"/>
  <c r="V24" i="2"/>
  <c r="V26" i="2"/>
  <c r="X26" i="2"/>
  <c r="V30" i="2"/>
  <c r="W30" i="2"/>
  <c r="V35" i="2"/>
  <c r="AJ30" i="2"/>
  <c r="V39" i="2"/>
  <c r="V40" i="2"/>
  <c r="V41" i="2"/>
  <c r="V42" i="2"/>
  <c r="V43" i="2"/>
  <c r="W43" i="2"/>
  <c r="AJ34" i="2"/>
  <c r="F72" i="7"/>
  <c r="F62" i="7"/>
  <c r="F63" i="7"/>
  <c r="F64" i="7"/>
  <c r="F65" i="7"/>
  <c r="F66" i="7"/>
  <c r="F67" i="7"/>
  <c r="Y45" i="25"/>
  <c r="L45" i="25"/>
  <c r="Y46" i="11"/>
  <c r="L46" i="11"/>
  <c r="F69" i="7"/>
  <c r="F70" i="7"/>
  <c r="L48" i="13"/>
  <c r="F71" i="7"/>
  <c r="F31" i="7"/>
  <c r="F32" i="7"/>
  <c r="Y10" i="24"/>
  <c r="L10" i="24"/>
  <c r="F33" i="7"/>
  <c r="Y11" i="21"/>
  <c r="L11" i="21"/>
  <c r="F34" i="7"/>
  <c r="F35" i="7"/>
  <c r="F36" i="7"/>
  <c r="F37" i="7"/>
  <c r="Y15" i="13"/>
  <c r="L15" i="13"/>
  <c r="F38" i="7"/>
  <c r="L17" i="19"/>
  <c r="F41" i="7"/>
  <c r="F42" i="7"/>
  <c r="F43" i="7"/>
  <c r="Y21" i="17"/>
  <c r="L21" i="17"/>
  <c r="L24" i="22"/>
  <c r="F47" i="7"/>
  <c r="F48" i="7"/>
  <c r="F49" i="7"/>
  <c r="Y27" i="22"/>
  <c r="L27" i="22"/>
  <c r="F50" i="7"/>
  <c r="Y28" i="16"/>
  <c r="L28" i="16"/>
  <c r="F52" i="7"/>
  <c r="F53" i="7"/>
  <c r="F54" i="7"/>
  <c r="F55" i="7"/>
  <c r="Y33" i="23"/>
  <c r="L33" i="23"/>
  <c r="L33" i="21"/>
  <c r="F56" i="7"/>
  <c r="F57" i="7"/>
  <c r="L35" i="21"/>
  <c r="F58" i="7"/>
  <c r="F59" i="7"/>
  <c r="F60" i="7"/>
  <c r="F61" i="7"/>
  <c r="L39" i="14"/>
  <c r="Y50" i="25"/>
  <c r="L50" i="25"/>
  <c r="Y49" i="25"/>
  <c r="Y48" i="25"/>
  <c r="Y47" i="25"/>
  <c r="Y46" i="25"/>
  <c r="Y44" i="25"/>
  <c r="L44" i="25"/>
  <c r="Y43" i="25"/>
  <c r="Y42" i="25"/>
  <c r="L42" i="25"/>
  <c r="Y41" i="25"/>
  <c r="Y40" i="25"/>
  <c r="L40" i="25"/>
  <c r="Y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5" i="24"/>
  <c r="Y44" i="24"/>
  <c r="L44" i="24"/>
  <c r="Y43" i="24"/>
  <c r="Y42" i="24"/>
  <c r="L42" i="24"/>
  <c r="Y41" i="24"/>
  <c r="Y40" i="24"/>
  <c r="L40" i="24"/>
  <c r="Y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Y38" i="23"/>
  <c r="Y37" i="23"/>
  <c r="L37" i="23"/>
  <c r="Y36" i="23"/>
  <c r="Y35" i="23"/>
  <c r="L35" i="23"/>
  <c r="Y34" i="23"/>
  <c r="Y32" i="23"/>
  <c r="Y31" i="23"/>
  <c r="L31" i="23"/>
  <c r="Y30" i="23"/>
  <c r="Y29" i="23"/>
  <c r="L29" i="23"/>
  <c r="Y28" i="23"/>
  <c r="Y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L12" i="23"/>
  <c r="Y11" i="23"/>
  <c r="L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L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L12" i="22"/>
  <c r="Y11" i="22"/>
  <c r="L11" i="22"/>
  <c r="Y10" i="22"/>
  <c r="L10" i="22"/>
  <c r="Y9" i="22"/>
  <c r="Y8" i="22"/>
  <c r="L8" i="22"/>
  <c r="Y7" i="22"/>
  <c r="Y6" i="22"/>
  <c r="Y5" i="22"/>
  <c r="Y4" i="22"/>
  <c r="Y3" i="22"/>
  <c r="Y50" i="21"/>
  <c r="Y49" i="21"/>
  <c r="L49" i="21"/>
  <c r="Y48" i="21"/>
  <c r="Y47" i="21"/>
  <c r="L47" i="21"/>
  <c r="Y46" i="21"/>
  <c r="L46" i="21"/>
  <c r="Y45" i="21"/>
  <c r="L45" i="21"/>
  <c r="Y44" i="21"/>
  <c r="L44" i="21"/>
  <c r="Y43" i="21"/>
  <c r="Y42" i="21"/>
  <c r="L42" i="21"/>
  <c r="Y41" i="21"/>
  <c r="L41" i="21"/>
  <c r="Y40" i="21"/>
  <c r="L40" i="21"/>
  <c r="Y39" i="21"/>
  <c r="L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L12" i="21"/>
  <c r="Y10" i="21"/>
  <c r="Y9" i="21"/>
  <c r="Y8" i="21"/>
  <c r="L8" i="21"/>
  <c r="Y7" i="21"/>
  <c r="Y6" i="21"/>
  <c r="L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L6" i="20"/>
  <c r="Y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L12" i="19"/>
  <c r="Y11" i="19"/>
  <c r="L11" i="19"/>
  <c r="Y10" i="19"/>
  <c r="L10" i="19"/>
  <c r="Y9" i="19"/>
  <c r="Y8" i="19"/>
  <c r="L8" i="19"/>
  <c r="Y7" i="19"/>
  <c r="Y6" i="19"/>
  <c r="Y5" i="19"/>
  <c r="Y4" i="19"/>
  <c r="L4" i="19"/>
  <c r="Y3" i="19"/>
  <c r="Y50" i="18"/>
  <c r="Y49" i="18"/>
  <c r="L49" i="18"/>
  <c r="Y48" i="18"/>
  <c r="Y47" i="18"/>
  <c r="Y46" i="18"/>
  <c r="L46" i="18"/>
  <c r="Y45" i="18"/>
  <c r="Y44" i="18"/>
  <c r="L44" i="18"/>
  <c r="Y43" i="18"/>
  <c r="L43" i="18"/>
  <c r="Y42" i="18"/>
  <c r="L42" i="18"/>
  <c r="Y41" i="18"/>
  <c r="L41" i="18"/>
  <c r="Y40" i="18"/>
  <c r="Y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L14" i="18"/>
  <c r="Y13" i="18"/>
  <c r="L13" i="18"/>
  <c r="Y12" i="18"/>
  <c r="L12" i="18"/>
  <c r="Y11" i="18"/>
  <c r="L11" i="18"/>
  <c r="Y10" i="18"/>
  <c r="L10" i="18"/>
  <c r="Y9" i="18"/>
  <c r="Y8" i="18"/>
  <c r="L8" i="18"/>
  <c r="Y7" i="18"/>
  <c r="Y6" i="18"/>
  <c r="L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Y44" i="17"/>
  <c r="L44" i="17"/>
  <c r="Y43" i="17"/>
  <c r="L43" i="17"/>
  <c r="Y42" i="17"/>
  <c r="L42" i="17"/>
  <c r="Y41" i="17"/>
  <c r="L41" i="17"/>
  <c r="Y40" i="17"/>
  <c r="Y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L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Y38" i="16"/>
  <c r="Y37" i="16"/>
  <c r="L37" i="16"/>
  <c r="Y36" i="16"/>
  <c r="Y35" i="16"/>
  <c r="L35" i="16"/>
  <c r="Y34" i="16"/>
  <c r="L34" i="16"/>
  <c r="Y33" i="16"/>
  <c r="L33" i="16"/>
  <c r="Y32" i="16"/>
  <c r="Y31" i="16"/>
  <c r="L31" i="16"/>
  <c r="Y30" i="16"/>
  <c r="Y29" i="16"/>
  <c r="L29" i="16"/>
  <c r="Y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Y38" i="15"/>
  <c r="L38" i="15"/>
  <c r="Y37" i="15"/>
  <c r="L37" i="15"/>
  <c r="Y36" i="15"/>
  <c r="Y35" i="15"/>
  <c r="L35" i="15"/>
  <c r="Y34" i="15"/>
  <c r="L34" i="15"/>
  <c r="Y33" i="15"/>
  <c r="L33" i="15"/>
  <c r="Y32" i="15"/>
  <c r="Y31" i="15"/>
  <c r="L31" i="15"/>
  <c r="Y30" i="15"/>
  <c r="L30" i="15"/>
  <c r="Y29" i="15"/>
  <c r="L29" i="15"/>
  <c r="Y28" i="15"/>
  <c r="Y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L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L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L12" i="14"/>
  <c r="Y11" i="14"/>
  <c r="L11" i="14"/>
  <c r="Y10" i="14"/>
  <c r="Y9" i="14"/>
  <c r="Y7" i="14"/>
  <c r="Y50" i="13"/>
  <c r="Y49" i="13"/>
  <c r="L49" i="13"/>
  <c r="Y48" i="13"/>
  <c r="Y47" i="13"/>
  <c r="Y45" i="13"/>
  <c r="Y44" i="13"/>
  <c r="L44" i="13"/>
  <c r="Y43" i="13"/>
  <c r="Y42" i="13"/>
  <c r="L42" i="13"/>
  <c r="Y41" i="13"/>
  <c r="Y40" i="13"/>
  <c r="Y39" i="13"/>
  <c r="Y38" i="13"/>
  <c r="Y37" i="13"/>
  <c r="L37" i="13"/>
  <c r="Y36" i="13"/>
  <c r="L36" i="13"/>
  <c r="Y35" i="13"/>
  <c r="L35" i="13"/>
  <c r="Y34" i="13"/>
  <c r="L34" i="13"/>
  <c r="Y33" i="13"/>
  <c r="Y32" i="13"/>
  <c r="L32" i="13"/>
  <c r="Y31" i="13"/>
  <c r="L31" i="13"/>
  <c r="Y30" i="13"/>
  <c r="L30" i="13"/>
  <c r="Y29" i="13"/>
  <c r="L29" i="13"/>
  <c r="Y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L13" i="13"/>
  <c r="Y12" i="13"/>
  <c r="Y11" i="13"/>
  <c r="L11" i="13"/>
  <c r="Y10" i="13"/>
  <c r="L10" i="13"/>
  <c r="Y9" i="13"/>
  <c r="Y8" i="13"/>
  <c r="Y5" i="13"/>
  <c r="L5" i="13"/>
  <c r="Y50" i="12"/>
  <c r="Y49" i="12"/>
  <c r="Y48" i="12"/>
  <c r="Y47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L34" i="12"/>
  <c r="Y33" i="12"/>
  <c r="Y32" i="12"/>
  <c r="Y31" i="12"/>
  <c r="Y30" i="12"/>
  <c r="Y28" i="12"/>
  <c r="Y27" i="12"/>
  <c r="L27" i="12"/>
  <c r="Y26" i="12"/>
  <c r="Y25" i="12"/>
  <c r="Y24" i="12"/>
  <c r="Y21" i="12"/>
  <c r="L21" i="12"/>
  <c r="Y20" i="12"/>
  <c r="Y19" i="12"/>
  <c r="Y16" i="12"/>
  <c r="L16" i="12"/>
  <c r="Y15" i="12"/>
  <c r="Y14" i="12"/>
  <c r="L14" i="12"/>
  <c r="Y13" i="12"/>
  <c r="L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5" i="11"/>
  <c r="L45" i="11"/>
  <c r="Y44" i="11"/>
  <c r="L44" i="11"/>
  <c r="Y43" i="11"/>
  <c r="Y42" i="11"/>
  <c r="L42" i="11"/>
  <c r="Y41" i="11"/>
  <c r="Y40" i="11"/>
  <c r="L40" i="11"/>
  <c r="Y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L45" i="10"/>
  <c r="Y44" i="10"/>
  <c r="L44" i="10"/>
  <c r="Y43" i="10"/>
  <c r="Y42" i="10"/>
  <c r="L42" i="10"/>
  <c r="Y41" i="10"/>
  <c r="Y40" i="10"/>
  <c r="L40" i="10"/>
  <c r="Y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Y10" i="10"/>
  <c r="L10" i="10"/>
  <c r="Y9" i="10"/>
  <c r="Y8" i="10"/>
  <c r="L8" i="10"/>
  <c r="Y7" i="10"/>
  <c r="Y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L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Y28" i="9"/>
  <c r="L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/>
  <c r="E42" i="3"/>
  <c r="E86" i="4"/>
  <c r="F39" i="3"/>
  <c r="H39" i="3"/>
  <c r="J39" i="3"/>
  <c r="E41" i="3"/>
  <c r="E85" i="4"/>
  <c r="E40" i="3"/>
  <c r="E84" i="4"/>
  <c r="F20" i="3"/>
  <c r="P50" i="2"/>
  <c r="H20" i="3"/>
  <c r="R50" i="2"/>
  <c r="V50" i="2"/>
  <c r="W50" i="2"/>
  <c r="AI9" i="2"/>
  <c r="X50" i="2"/>
  <c r="Y50" i="2"/>
  <c r="Z50" i="2"/>
  <c r="F21" i="3"/>
  <c r="P51" i="2"/>
  <c r="H21" i="3"/>
  <c r="R51" i="2"/>
  <c r="V51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W60" i="2"/>
  <c r="J23" i="3"/>
  <c r="I31" i="3"/>
  <c r="X60" i="2"/>
  <c r="Y60" i="2"/>
  <c r="Z60" i="2"/>
  <c r="F31" i="3"/>
  <c r="P61" i="2"/>
  <c r="H31" i="3"/>
  <c r="R61" i="2"/>
  <c r="V61" i="2"/>
  <c r="W61" i="2"/>
  <c r="X61" i="2"/>
  <c r="J26" i="3"/>
  <c r="E32" i="3"/>
  <c r="O61" i="2"/>
  <c r="Y61" i="2"/>
  <c r="J27" i="3"/>
  <c r="I32" i="3"/>
  <c r="Z61" i="2"/>
  <c r="F32" i="3"/>
  <c r="P62" i="2"/>
  <c r="H32" i="3"/>
  <c r="R62" i="2"/>
  <c r="V62" i="2"/>
  <c r="J29" i="3"/>
  <c r="E34" i="3"/>
  <c r="W62" i="2"/>
  <c r="J25" i="3"/>
  <c r="I30" i="3"/>
  <c r="I72" i="4"/>
  <c r="J30" i="3"/>
  <c r="J24" i="3"/>
  <c r="E30" i="3"/>
  <c r="O58" i="2"/>
  <c r="I34" i="3"/>
  <c r="O62" i="2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/>
  <c r="W64" i="2"/>
  <c r="J32" i="3"/>
  <c r="I35" i="3"/>
  <c r="F35" i="3"/>
  <c r="H35" i="3"/>
  <c r="J35" i="3"/>
  <c r="I37" i="3"/>
  <c r="X64" i="2"/>
  <c r="Y64" i="2"/>
  <c r="Z64" i="2"/>
  <c r="P65" i="2"/>
  <c r="R65" i="2"/>
  <c r="V65" i="2"/>
  <c r="E37" i="3"/>
  <c r="O65" i="2"/>
  <c r="W65" i="2"/>
  <c r="J31" i="3"/>
  <c r="E35" i="3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L4" i="22"/>
  <c r="L4" i="24"/>
  <c r="L3" i="19"/>
  <c r="L3" i="22"/>
  <c r="L48" i="9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AI17" i="2"/>
  <c r="AI15" i="2"/>
  <c r="V46" i="2"/>
  <c r="W46" i="2"/>
  <c r="AI32" i="2"/>
  <c r="AI14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8" i="16"/>
  <c r="L10" i="17"/>
  <c r="L14" i="17"/>
  <c r="L18" i="17"/>
  <c r="L22" i="17"/>
  <c r="L26" i="17"/>
  <c r="L30" i="17"/>
  <c r="L38" i="17"/>
  <c r="L18" i="18"/>
  <c r="L26" i="18"/>
  <c r="L30" i="18"/>
  <c r="L34" i="18"/>
  <c r="L38" i="18"/>
  <c r="L14" i="19"/>
  <c r="L22" i="19"/>
  <c r="L26" i="19"/>
  <c r="L30" i="19"/>
  <c r="L38" i="19"/>
  <c r="L10" i="20"/>
  <c r="L14" i="20"/>
  <c r="L18" i="20"/>
  <c r="L22" i="20"/>
  <c r="L26" i="20"/>
  <c r="L30" i="20"/>
  <c r="L34" i="20"/>
  <c r="L38" i="20"/>
  <c r="L10" i="21"/>
  <c r="L14" i="21"/>
  <c r="L18" i="21"/>
  <c r="L26" i="21"/>
  <c r="L30" i="21"/>
  <c r="L34" i="21"/>
  <c r="L38" i="21"/>
  <c r="L14" i="22"/>
  <c r="L18" i="22"/>
  <c r="L26" i="22"/>
  <c r="L30" i="22"/>
  <c r="L38" i="22"/>
  <c r="L10" i="23"/>
  <c r="L18" i="23"/>
  <c r="L26" i="23"/>
  <c r="L30" i="23"/>
  <c r="L38" i="23"/>
  <c r="V45" i="2"/>
  <c r="W45" i="2"/>
  <c r="V29" i="2"/>
  <c r="Z29" i="2"/>
  <c r="AJ20" i="2"/>
  <c r="V13" i="2"/>
  <c r="W13" i="2"/>
  <c r="L21" i="13"/>
  <c r="L48" i="23"/>
  <c r="L7" i="25"/>
  <c r="L35" i="19"/>
  <c r="L21" i="19"/>
  <c r="L21" i="18"/>
  <c r="L17" i="21"/>
  <c r="L41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AI25" i="2"/>
  <c r="L7" i="16"/>
  <c r="L24" i="25"/>
  <c r="L7" i="9"/>
  <c r="L49" i="10"/>
  <c r="L41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V37" i="2"/>
  <c r="Z37" i="2"/>
  <c r="V28" i="2"/>
  <c r="V21" i="2"/>
  <c r="L46" i="9"/>
  <c r="L47" i="13"/>
  <c r="L21" i="23"/>
  <c r="L8" i="25"/>
  <c r="L46" i="10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6" i="16"/>
  <c r="L20" i="16"/>
  <c r="L24" i="16"/>
  <c r="L32" i="16"/>
  <c r="L36" i="16"/>
  <c r="L16" i="17"/>
  <c r="L20" i="17"/>
  <c r="L32" i="17"/>
  <c r="L36" i="17"/>
  <c r="L16" i="18"/>
  <c r="L20" i="18"/>
  <c r="L24" i="18"/>
  <c r="L32" i="18"/>
  <c r="L36" i="18"/>
  <c r="L16" i="19"/>
  <c r="L20" i="19"/>
  <c r="L32" i="19"/>
  <c r="L20" i="20"/>
  <c r="L24" i="20"/>
  <c r="L36" i="20"/>
  <c r="L16" i="21"/>
  <c r="L20" i="21"/>
  <c r="L32" i="21"/>
  <c r="L36" i="22"/>
  <c r="L16" i="23"/>
  <c r="L20" i="23"/>
  <c r="L24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I21" i="2"/>
  <c r="AI19" i="2"/>
  <c r="AJ11" i="2"/>
  <c r="AJ35" i="2"/>
  <c r="L50" i="10"/>
  <c r="L50" i="11"/>
  <c r="L50" i="13"/>
  <c r="L43" i="14"/>
  <c r="L47" i="14"/>
  <c r="L3" i="15"/>
  <c r="L43" i="15"/>
  <c r="L47" i="1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AI35" i="2"/>
  <c r="L3" i="10"/>
  <c r="L43" i="10"/>
  <c r="L47" i="10"/>
  <c r="L3" i="11"/>
  <c r="L43" i="11"/>
  <c r="L47" i="11"/>
  <c r="L43" i="13"/>
  <c r="L16" i="14"/>
  <c r="L20" i="14"/>
  <c r="L24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AI30" i="2"/>
  <c r="AK30" i="2"/>
  <c r="AI28" i="2"/>
  <c r="AJ22" i="2"/>
  <c r="AJ19" i="2"/>
  <c r="AI16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X22" i="2"/>
  <c r="V36" i="2"/>
  <c r="Y36" i="2"/>
  <c r="V20" i="2"/>
  <c r="Y20" i="2"/>
  <c r="V12" i="2"/>
  <c r="Y12" i="2"/>
  <c r="V8" i="2"/>
  <c r="X8" i="2"/>
  <c r="V4" i="2"/>
  <c r="W4" i="2"/>
  <c r="AI5" i="2"/>
  <c r="F76" i="18"/>
  <c r="X30" i="2"/>
  <c r="Z42" i="2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6" i="2"/>
  <c r="L47" i="23"/>
  <c r="L43" i="24"/>
  <c r="Z47" i="2"/>
  <c r="Z45" i="2"/>
  <c r="Z43" i="2"/>
  <c r="Z41" i="2"/>
  <c r="Z35" i="2"/>
  <c r="Z31" i="2"/>
  <c r="Z25" i="2"/>
  <c r="Z23" i="2"/>
  <c r="Z21" i="2"/>
  <c r="Z19" i="2"/>
  <c r="Z15" i="2"/>
  <c r="Z7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9" i="25"/>
  <c r="AJ6" i="2"/>
  <c r="Y47" i="2"/>
  <c r="Y43" i="2"/>
  <c r="Y41" i="2"/>
  <c r="Y35" i="2"/>
  <c r="Y31" i="2"/>
  <c r="Y25" i="2"/>
  <c r="Y23" i="2"/>
  <c r="Y21" i="2"/>
  <c r="Y19" i="2"/>
  <c r="Y15" i="2"/>
  <c r="Y7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W29" i="2"/>
  <c r="X37" i="2"/>
  <c r="W37" i="2"/>
  <c r="Y29" i="2"/>
  <c r="Y37" i="2"/>
  <c r="X45" i="2"/>
  <c r="Y34" i="2"/>
  <c r="W34" i="2"/>
  <c r="X34" i="2"/>
  <c r="Y18" i="2"/>
  <c r="Z18" i="2"/>
  <c r="X18" i="2"/>
  <c r="Z20" i="2"/>
  <c r="W12" i="2"/>
  <c r="X4" i="2"/>
  <c r="W36" i="2"/>
  <c r="Z36" i="2"/>
  <c r="X36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L9" i="16"/>
  <c r="Y9" i="2"/>
  <c r="Z9" i="2"/>
  <c r="W9" i="2"/>
  <c r="X9" i="2"/>
  <c r="AJ12" i="2"/>
  <c r="L9" i="20"/>
  <c r="L9" i="24"/>
  <c r="Y3" i="2"/>
  <c r="X3" i="2"/>
  <c r="W3" i="2"/>
  <c r="Z3" i="2"/>
  <c r="Y16" i="28"/>
  <c r="L16" i="28"/>
  <c r="L21" i="28"/>
  <c r="L21" i="14"/>
  <c r="W20" i="2"/>
  <c r="Y21" i="28"/>
  <c r="X20" i="2"/>
  <c r="L15" i="21"/>
  <c r="AJ14" i="2"/>
  <c r="L15" i="12"/>
  <c r="L15" i="15"/>
  <c r="L15" i="16"/>
  <c r="L15" i="25"/>
  <c r="L15" i="10"/>
  <c r="L15" i="11"/>
  <c r="L15" i="17"/>
  <c r="L15" i="19"/>
  <c r="L15" i="22"/>
  <c r="V14" i="2"/>
  <c r="Y14" i="2"/>
  <c r="Y15" i="28"/>
  <c r="L15" i="28"/>
  <c r="X14" i="2"/>
  <c r="W14" i="2"/>
  <c r="Z14" i="2"/>
  <c r="AI36" i="2"/>
  <c r="V44" i="2"/>
  <c r="Y44" i="2"/>
  <c r="AI33" i="2"/>
  <c r="L45" i="14"/>
  <c r="L28" i="14"/>
  <c r="L45" i="15"/>
  <c r="L45" i="12"/>
  <c r="L45" i="17"/>
  <c r="L27" i="17"/>
  <c r="L28" i="17"/>
  <c r="L34" i="17"/>
  <c r="L39" i="17"/>
  <c r="L45" i="18"/>
  <c r="L45" i="20"/>
  <c r="L45" i="22"/>
  <c r="L39" i="9"/>
  <c r="L39" i="13"/>
  <c r="L39" i="18"/>
  <c r="L39" i="23"/>
  <c r="L39" i="24"/>
  <c r="Z38" i="2"/>
  <c r="Y38" i="2"/>
  <c r="L39" i="10"/>
  <c r="L39" i="11"/>
  <c r="L39" i="15"/>
  <c r="X38" i="2"/>
  <c r="L39" i="19"/>
  <c r="L39" i="12"/>
  <c r="L28" i="12"/>
  <c r="L39" i="20"/>
  <c r="L39" i="16"/>
  <c r="L27" i="16"/>
  <c r="L39" i="25"/>
  <c r="Y39" i="28"/>
  <c r="L34" i="19"/>
  <c r="L34" i="24"/>
  <c r="L34" i="23"/>
  <c r="Y34" i="28"/>
  <c r="L34" i="28"/>
  <c r="L34" i="22"/>
  <c r="L28" i="22"/>
  <c r="L34" i="25"/>
  <c r="V33" i="2"/>
  <c r="W33" i="2"/>
  <c r="X33" i="2"/>
  <c r="Z33" i="2"/>
  <c r="Y33" i="2"/>
  <c r="L28" i="21"/>
  <c r="L28" i="11"/>
  <c r="L28" i="15"/>
  <c r="L28" i="10"/>
  <c r="L28" i="13"/>
  <c r="L28" i="20"/>
  <c r="L28" i="24"/>
  <c r="L28" i="25"/>
  <c r="L28" i="23"/>
  <c r="L27" i="23"/>
  <c r="L28" i="18"/>
  <c r="L28" i="19"/>
  <c r="L27" i="19"/>
  <c r="Y27" i="2"/>
  <c r="L28" i="28"/>
  <c r="L27" i="13"/>
  <c r="L27" i="15"/>
  <c r="L27" i="24"/>
  <c r="L27" i="25"/>
  <c r="W26" i="2"/>
  <c r="L27" i="9"/>
  <c r="L27" i="10"/>
  <c r="L27" i="11"/>
  <c r="L27" i="18"/>
  <c r="L27" i="20"/>
  <c r="L27" i="21"/>
  <c r="Y27" i="28"/>
  <c r="L27" i="28"/>
  <c r="X32" i="2"/>
  <c r="Y32" i="2"/>
  <c r="AJ28" i="2"/>
  <c r="AI27" i="2"/>
  <c r="W32" i="2"/>
  <c r="L33" i="28"/>
  <c r="Z32" i="2"/>
  <c r="L33" i="10"/>
  <c r="L33" i="13"/>
  <c r="L33" i="20"/>
  <c r="X44" i="2"/>
  <c r="W44" i="2"/>
  <c r="Z44" i="2"/>
  <c r="Y12" i="28"/>
  <c r="L12" i="9"/>
  <c r="X12" i="2"/>
  <c r="Z13" i="2"/>
  <c r="Y13" i="2"/>
  <c r="AJ7" i="2"/>
  <c r="AK7" i="2"/>
  <c r="V5" i="2"/>
  <c r="L6" i="12"/>
  <c r="L6" i="28"/>
  <c r="L14" i="23"/>
  <c r="L12" i="28"/>
  <c r="AK24" i="2"/>
  <c r="AK12" i="2"/>
  <c r="L14" i="28"/>
  <c r="X13" i="2"/>
  <c r="AK35" i="2"/>
  <c r="L12" i="12"/>
  <c r="L12" i="15"/>
  <c r="L12" i="25"/>
  <c r="V11" i="2"/>
  <c r="AI10" i="2"/>
  <c r="AK10" i="2"/>
  <c r="L12" i="13"/>
  <c r="L12" i="20"/>
  <c r="L12" i="16"/>
  <c r="AK21" i="2"/>
  <c r="AK20" i="2"/>
  <c r="Y13" i="28"/>
  <c r="Z12" i="2"/>
  <c r="L13" i="28"/>
  <c r="L6" i="22"/>
  <c r="L6" i="11"/>
  <c r="L6" i="17"/>
  <c r="L6" i="25"/>
  <c r="L6" i="16"/>
  <c r="L6" i="24"/>
  <c r="L6" i="19"/>
  <c r="L6" i="9"/>
  <c r="L6" i="10"/>
  <c r="L6" i="23"/>
  <c r="L6" i="15"/>
  <c r="AK23" i="2"/>
  <c r="Y6" i="28"/>
  <c r="I76" i="4"/>
  <c r="AK22" i="2"/>
  <c r="E79" i="4"/>
  <c r="E71" i="4"/>
  <c r="AK33" i="2"/>
  <c r="E81" i="4"/>
  <c r="Y4" i="2"/>
  <c r="L5" i="20"/>
  <c r="L5" i="21"/>
  <c r="L5" i="17"/>
  <c r="L5" i="19"/>
  <c r="L5" i="22"/>
  <c r="Z4" i="2"/>
  <c r="AK17" i="2"/>
  <c r="L5" i="12"/>
  <c r="L5" i="14"/>
  <c r="L5" i="23"/>
  <c r="AK29" i="2"/>
  <c r="AK34" i="2"/>
  <c r="AK31" i="2"/>
  <c r="S58" i="2"/>
  <c r="I81" i="4"/>
  <c r="AK5" i="2"/>
  <c r="AK9" i="2"/>
  <c r="L5" i="16"/>
  <c r="Y5" i="28"/>
  <c r="AK32" i="2"/>
  <c r="AK27" i="2"/>
  <c r="E72" i="4"/>
  <c r="AK15" i="2"/>
  <c r="AK11" i="2"/>
  <c r="Z10" i="2"/>
  <c r="L11" i="12"/>
  <c r="Y11" i="28"/>
  <c r="I71" i="4"/>
  <c r="Y10" i="2"/>
  <c r="X10" i="2"/>
  <c r="AK19" i="2"/>
  <c r="E74" i="4"/>
  <c r="AK25" i="2"/>
  <c r="AK37" i="2"/>
  <c r="AK18" i="2"/>
  <c r="AK6" i="2"/>
  <c r="AK36" i="2"/>
  <c r="AK8" i="2"/>
  <c r="L11" i="10"/>
  <c r="L11" i="16"/>
  <c r="AK14" i="2"/>
  <c r="AK16" i="2"/>
  <c r="AK26" i="2"/>
  <c r="W39" i="2"/>
  <c r="X39" i="2"/>
  <c r="Y39" i="2"/>
  <c r="I79" i="4"/>
  <c r="S64" i="2"/>
  <c r="S63" i="2"/>
  <c r="I77" i="4"/>
  <c r="S62" i="2"/>
  <c r="E76" i="4"/>
  <c r="S61" i="2"/>
  <c r="I74" i="4"/>
  <c r="I73" i="4"/>
  <c r="O60" i="2"/>
  <c r="Z39" i="2"/>
  <c r="AK13" i="2"/>
  <c r="E77" i="4"/>
  <c r="O63" i="2"/>
  <c r="E73" i="4"/>
  <c r="S60" i="2"/>
  <c r="AK28" i="2"/>
  <c r="L40" i="28"/>
  <c r="W5" i="2"/>
  <c r="Z5" i="2"/>
  <c r="X5" i="2"/>
  <c r="Y5" i="2"/>
  <c r="X11" i="2"/>
  <c r="AG15" i="2"/>
  <c r="Y11" i="2"/>
  <c r="W11" i="2"/>
  <c r="AF10" i="2"/>
  <c r="Z11" i="2"/>
  <c r="BR7" i="2"/>
  <c r="AG14" i="2"/>
  <c r="AG10" i="2"/>
  <c r="AG21" i="2"/>
  <c r="AG12" i="2"/>
  <c r="AG26" i="2"/>
  <c r="AG32" i="2"/>
  <c r="AG36" i="2"/>
  <c r="AG31" i="2"/>
  <c r="AG25" i="2"/>
  <c r="AG28" i="2"/>
  <c r="AG27" i="2"/>
  <c r="AG6" i="2"/>
  <c r="AG13" i="2"/>
  <c r="AG17" i="2"/>
  <c r="AG30" i="2"/>
  <c r="AG33" i="2"/>
  <c r="AG34" i="2"/>
  <c r="AG5" i="2"/>
  <c r="AG8" i="2"/>
  <c r="AG16" i="2"/>
  <c r="AG29" i="2"/>
  <c r="AG18" i="2"/>
  <c r="AG24" i="2"/>
  <c r="AF15" i="2"/>
  <c r="AF11" i="2"/>
  <c r="BS8" i="2"/>
  <c r="AF14" i="2"/>
  <c r="AF33" i="2"/>
  <c r="AG7" i="2"/>
  <c r="AF20" i="2"/>
  <c r="AF24" i="2"/>
  <c r="AF16" i="2"/>
  <c r="AF25" i="2"/>
  <c r="BS26" i="2"/>
  <c r="AH32" i="2"/>
  <c r="BR5" i="2"/>
  <c r="BT19" i="2"/>
  <c r="BT17" i="2"/>
  <c r="AH14" i="2"/>
  <c r="BS10" i="2"/>
  <c r="BT34" i="2"/>
  <c r="BR10" i="2"/>
  <c r="BS30" i="2"/>
  <c r="BS16" i="2"/>
  <c r="BS25" i="2"/>
  <c r="AH19" i="2"/>
  <c r="BT9" i="2"/>
  <c r="BR23" i="2"/>
  <c r="BR19" i="2"/>
  <c r="BP19" i="2"/>
  <c r="BS17" i="2"/>
  <c r="BR13" i="2"/>
  <c r="BT10" i="2"/>
  <c r="AH24" i="2"/>
  <c r="AD24" i="2"/>
  <c r="AM24" i="2"/>
  <c r="AR24" i="2"/>
  <c r="AH18" i="2"/>
  <c r="BT16" i="2"/>
  <c r="BR34" i="2"/>
  <c r="BT32" i="2"/>
  <c r="BT8" i="2"/>
  <c r="BS36" i="2"/>
  <c r="BS19" i="2"/>
  <c r="AF17" i="2"/>
  <c r="AF36" i="2"/>
  <c r="AF7" i="2"/>
  <c r="AF8" i="2"/>
  <c r="AF23" i="2"/>
  <c r="AF35" i="2"/>
  <c r="AF5" i="2"/>
  <c r="AF28" i="2"/>
  <c r="AF13" i="2"/>
  <c r="AF19" i="2"/>
  <c r="AD19" i="2"/>
  <c r="AM19" i="2"/>
  <c r="AR19" i="2"/>
  <c r="AF32" i="2"/>
  <c r="AD32" i="2"/>
  <c r="AM32" i="2"/>
  <c r="AR32" i="2"/>
  <c r="AF34" i="2"/>
  <c r="AF31" i="2"/>
  <c r="AF18" i="2"/>
  <c r="AE18" i="2"/>
  <c r="AF30" i="2"/>
  <c r="AF22" i="2"/>
  <c r="AH7" i="2"/>
  <c r="AH6" i="2"/>
  <c r="AF29" i="2"/>
  <c r="AF27" i="2"/>
  <c r="AF21" i="2"/>
  <c r="AF9" i="2"/>
  <c r="AF12" i="2"/>
  <c r="AF6" i="2"/>
  <c r="AF26" i="2"/>
  <c r="AG11" i="2"/>
  <c r="AG19" i="2"/>
  <c r="AG9" i="2"/>
  <c r="AG20" i="2"/>
  <c r="AG23" i="2"/>
  <c r="AG35" i="2"/>
  <c r="AG22" i="2"/>
  <c r="AH27" i="2"/>
  <c r="AH15" i="2"/>
  <c r="AE15" i="2"/>
  <c r="BT30" i="2"/>
  <c r="BR17" i="2"/>
  <c r="BT28" i="2"/>
  <c r="BT35" i="2"/>
  <c r="BR33" i="2"/>
  <c r="BS32" i="2"/>
  <c r="BT5" i="2"/>
  <c r="BP5" i="2"/>
  <c r="BR36" i="2"/>
  <c r="BR29" i="2"/>
  <c r="BT31" i="2"/>
  <c r="BS28" i="2"/>
  <c r="BR24" i="2"/>
  <c r="BR6" i="2"/>
  <c r="BT18" i="2"/>
  <c r="BS31" i="2"/>
  <c r="BS5" i="2"/>
  <c r="BR9" i="2"/>
  <c r="BR12" i="2"/>
  <c r="BS24" i="2"/>
  <c r="BR31" i="2"/>
  <c r="BT22" i="2"/>
  <c r="BS6" i="2"/>
  <c r="BR18" i="2"/>
  <c r="BP18" i="2"/>
  <c r="BS27" i="2"/>
  <c r="AH25" i="2"/>
  <c r="AH8" i="2"/>
  <c r="AH35" i="2"/>
  <c r="AH12" i="2"/>
  <c r="AD12" i="2"/>
  <c r="AM12" i="2"/>
  <c r="AR12" i="2"/>
  <c r="AH20" i="2"/>
  <c r="AH5" i="2"/>
  <c r="AH10" i="2"/>
  <c r="AE10" i="2"/>
  <c r="AH30" i="2"/>
  <c r="AD30" i="2"/>
  <c r="AM30" i="2"/>
  <c r="AR30" i="2"/>
  <c r="BT23" i="2"/>
  <c r="BP23" i="2"/>
  <c r="BT27" i="2"/>
  <c r="BR28" i="2"/>
  <c r="BQ28" i="2"/>
  <c r="BR21" i="2"/>
  <c r="BR32" i="2"/>
  <c r="BR14" i="2"/>
  <c r="BR25" i="2"/>
  <c r="BS18" i="2"/>
  <c r="BR8" i="2"/>
  <c r="BS23" i="2"/>
  <c r="BT20" i="2"/>
  <c r="BT25" i="2"/>
  <c r="BS7" i="2"/>
  <c r="BS12" i="2"/>
  <c r="BT11" i="2"/>
  <c r="BS13" i="2"/>
  <c r="BS21" i="2"/>
  <c r="BR15" i="2"/>
  <c r="BT7" i="2"/>
  <c r="BP7" i="2"/>
  <c r="BS34" i="2"/>
  <c r="BS9" i="2"/>
  <c r="BT24" i="2"/>
  <c r="BS29" i="2"/>
  <c r="BS33" i="2"/>
  <c r="AH21" i="2"/>
  <c r="AH26" i="2"/>
  <c r="AH33" i="2"/>
  <c r="AE33" i="2"/>
  <c r="AH11" i="2"/>
  <c r="AH28" i="2"/>
  <c r="AH36" i="2"/>
  <c r="AD36" i="2"/>
  <c r="AM36" i="2"/>
  <c r="AH13" i="2"/>
  <c r="AE13" i="2"/>
  <c r="AH34" i="2"/>
  <c r="BT13" i="2"/>
  <c r="BS20" i="2"/>
  <c r="BT33" i="2"/>
  <c r="BR27" i="2"/>
  <c r="BT36" i="2"/>
  <c r="BS22" i="2"/>
  <c r="BR11" i="2"/>
  <c r="BP11" i="2"/>
  <c r="BT12" i="2"/>
  <c r="BP12" i="2"/>
  <c r="BR16" i="2"/>
  <c r="BS15" i="2"/>
  <c r="BR35" i="2"/>
  <c r="BT29" i="2"/>
  <c r="BT15" i="2"/>
  <c r="BR26" i="2"/>
  <c r="BS35" i="2"/>
  <c r="BT26" i="2"/>
  <c r="BS11" i="2"/>
  <c r="BS14" i="2"/>
  <c r="BT21" i="2"/>
  <c r="BR22" i="2"/>
  <c r="BR30" i="2"/>
  <c r="BR20" i="2"/>
  <c r="BT14" i="2"/>
  <c r="BP14" i="2"/>
  <c r="BT6" i="2"/>
  <c r="AH23" i="2"/>
  <c r="AH31" i="2"/>
  <c r="AH22" i="2"/>
  <c r="AH9" i="2"/>
  <c r="AH29" i="2"/>
  <c r="AH17" i="2"/>
  <c r="AH16" i="2"/>
  <c r="AE16" i="2"/>
  <c r="AD15" i="2"/>
  <c r="AM15" i="2"/>
  <c r="AR15" i="2"/>
  <c r="AD18" i="2"/>
  <c r="AM18" i="2"/>
  <c r="AR18" i="2"/>
  <c r="AD14" i="2"/>
  <c r="AM14" i="2"/>
  <c r="AR14" i="2"/>
  <c r="AE14" i="2"/>
  <c r="BP17" i="2"/>
  <c r="AE32" i="2"/>
  <c r="AE25" i="2"/>
  <c r="BQ20" i="2"/>
  <c r="AD26" i="2"/>
  <c r="AM26" i="2"/>
  <c r="AR26" i="2"/>
  <c r="AD31" i="2"/>
  <c r="AM31" i="2"/>
  <c r="AR31" i="2"/>
  <c r="AE17" i="2"/>
  <c r="BP34" i="2"/>
  <c r="AE24" i="2"/>
  <c r="AD33" i="2"/>
  <c r="AM33" i="2"/>
  <c r="AR33" i="2"/>
  <c r="BQ19" i="2"/>
  <c r="AE26" i="2"/>
  <c r="BP15" i="2"/>
  <c r="AD21" i="2"/>
  <c r="AM21" i="2"/>
  <c r="AR21" i="2"/>
  <c r="BQ32" i="2"/>
  <c r="AE20" i="2"/>
  <c r="AD17" i="2"/>
  <c r="AM17" i="2"/>
  <c r="AR17" i="2"/>
  <c r="AD10" i="2"/>
  <c r="AM10" i="2"/>
  <c r="AR10" i="2"/>
  <c r="AE31" i="2"/>
  <c r="BP26" i="2"/>
  <c r="BQ27" i="2"/>
  <c r="BQ34" i="2"/>
  <c r="BP20" i="2"/>
  <c r="AD35" i="2"/>
  <c r="AM35" i="2"/>
  <c r="AR35" i="2"/>
  <c r="AE36" i="2"/>
  <c r="BQ8" i="2"/>
  <c r="BQ17" i="2"/>
  <c r="BQ10" i="2"/>
  <c r="AD13" i="2"/>
  <c r="AM13" i="2"/>
  <c r="BP10" i="2"/>
  <c r="BP28" i="2"/>
  <c r="AE23" i="2"/>
  <c r="BQ11" i="2"/>
  <c r="BP8" i="2"/>
  <c r="AE6" i="2"/>
  <c r="BQ14" i="2"/>
  <c r="AE11" i="2"/>
  <c r="BP25" i="2"/>
  <c r="BQ18" i="2"/>
  <c r="BQ31" i="2"/>
  <c r="BQ5" i="2"/>
  <c r="AE19" i="2"/>
  <c r="AE12" i="2"/>
  <c r="AE7" i="2"/>
  <c r="AD16" i="2"/>
  <c r="AM16" i="2"/>
  <c r="AR16" i="2"/>
  <c r="BQ7" i="2"/>
  <c r="BP31" i="2"/>
  <c r="AD29" i="2"/>
  <c r="AM29" i="2"/>
  <c r="BQ30" i="2"/>
  <c r="BP16" i="2"/>
  <c r="BP36" i="2"/>
  <c r="BP13" i="2"/>
  <c r="BP9" i="2"/>
  <c r="BP33" i="2"/>
  <c r="AE27" i="2"/>
  <c r="AD8" i="2"/>
  <c r="AM8" i="2"/>
  <c r="AR8" i="2"/>
  <c r="BQ26" i="2"/>
  <c r="AE22" i="2"/>
  <c r="AD23" i="2"/>
  <c r="AM23" i="2"/>
  <c r="AR23" i="2"/>
  <c r="BQ23" i="2"/>
  <c r="BQ13" i="2"/>
  <c r="BP21" i="2"/>
  <c r="BQ24" i="2"/>
  <c r="BQ35" i="2"/>
  <c r="AE35" i="2"/>
  <c r="AE29" i="2"/>
  <c r="AD5" i="2"/>
  <c r="AM5" i="2"/>
  <c r="AD7" i="2"/>
  <c r="AM7" i="2"/>
  <c r="AR7" i="2"/>
  <c r="AD28" i="2"/>
  <c r="AM28" i="2"/>
  <c r="AR28" i="2"/>
  <c r="AD22" i="2"/>
  <c r="AM22" i="2"/>
  <c r="AR22" i="2"/>
  <c r="AE8" i="2"/>
  <c r="BQ15" i="2"/>
  <c r="AD27" i="2"/>
  <c r="AM27" i="2"/>
  <c r="AR27" i="2"/>
  <c r="BQ9" i="2"/>
  <c r="AE21" i="2"/>
  <c r="AE28" i="2"/>
  <c r="BP6" i="2"/>
  <c r="AD34" i="2"/>
  <c r="AM34" i="2"/>
  <c r="AR34" i="2"/>
  <c r="BQ33" i="2"/>
  <c r="BQ36" i="2"/>
  <c r="BQ25" i="2"/>
  <c r="BP32" i="2"/>
  <c r="BP30" i="2"/>
  <c r="AE5" i="2"/>
  <c r="AD20" i="2"/>
  <c r="AM20" i="2"/>
  <c r="AR20" i="2"/>
  <c r="AD25" i="2"/>
  <c r="AM25" i="2"/>
  <c r="AR25" i="2"/>
  <c r="AD6" i="2"/>
  <c r="AM6" i="2"/>
  <c r="AR6" i="2"/>
  <c r="BQ16" i="2"/>
  <c r="AE9" i="2"/>
  <c r="BP22" i="2"/>
  <c r="BQ29" i="2"/>
  <c r="BP24" i="2"/>
  <c r="AD11" i="2"/>
  <c r="AM11" i="2"/>
  <c r="AR11" i="2"/>
  <c r="BQ21" i="2"/>
  <c r="AE34" i="2"/>
  <c r="BP29" i="2"/>
  <c r="BP27" i="2"/>
  <c r="AD9" i="2"/>
  <c r="AM9" i="2"/>
  <c r="AR9" i="2"/>
  <c r="AE30" i="2"/>
  <c r="BP35" i="2"/>
  <c r="BQ12" i="2"/>
  <c r="BQ6" i="2"/>
  <c r="BQ22" i="2"/>
  <c r="AN13" i="2"/>
  <c r="AO13" i="2"/>
  <c r="AP13" i="2"/>
  <c r="AR36" i="2"/>
  <c r="AR5" i="2"/>
  <c r="AN30" i="2"/>
  <c r="AO30" i="2"/>
  <c r="AP30" i="2"/>
  <c r="AN31" i="2"/>
  <c r="AO31" i="2"/>
  <c r="AP31" i="2"/>
  <c r="AN29" i="2"/>
  <c r="AO29" i="2"/>
  <c r="AP29" i="2"/>
  <c r="AN16" i="2"/>
  <c r="AO16" i="2"/>
  <c r="AP16" i="2"/>
  <c r="H20" i="2"/>
  <c r="T27" i="4"/>
  <c r="AN14" i="2"/>
  <c r="AO14" i="2"/>
  <c r="AP14" i="2"/>
  <c r="AR13" i="2"/>
  <c r="AS14" i="2"/>
  <c r="AN15" i="2"/>
  <c r="AO15" i="2"/>
  <c r="AP15" i="2"/>
  <c r="J19" i="2"/>
  <c r="V26" i="4"/>
  <c r="AN32" i="2"/>
  <c r="AO32" i="2"/>
  <c r="AP32" i="2"/>
  <c r="I44" i="2"/>
  <c r="AR29" i="2"/>
  <c r="AN23" i="2"/>
  <c r="AO23" i="2"/>
  <c r="AP23" i="2"/>
  <c r="J31" i="2"/>
  <c r="V38" i="4"/>
  <c r="AN26" i="2"/>
  <c r="AO26" i="2"/>
  <c r="AP26" i="2"/>
  <c r="I36" i="2"/>
  <c r="AN35" i="2"/>
  <c r="AO35" i="2"/>
  <c r="AP35" i="2"/>
  <c r="C49" i="2"/>
  <c r="AN34" i="2"/>
  <c r="AO34" i="2"/>
  <c r="AP34" i="2"/>
  <c r="J48" i="2"/>
  <c r="V55" i="4"/>
  <c r="AN25" i="2"/>
  <c r="AO25" i="2"/>
  <c r="AP25" i="2"/>
  <c r="C35" i="2"/>
  <c r="AE53" i="2"/>
  <c r="AN21" i="2"/>
  <c r="AO21" i="2"/>
  <c r="AP21" i="2"/>
  <c r="C29" i="2"/>
  <c r="AN24" i="2"/>
  <c r="AO24" i="2"/>
  <c r="AP24" i="2"/>
  <c r="H32" i="2"/>
  <c r="T39" i="4"/>
  <c r="AN33" i="2"/>
  <c r="AO33" i="2"/>
  <c r="AP33" i="2"/>
  <c r="F47" i="2"/>
  <c r="AN22" i="2"/>
  <c r="AO22" i="2"/>
  <c r="AP22" i="2"/>
  <c r="G30" i="2"/>
  <c r="S37" i="4"/>
  <c r="AN36" i="2"/>
  <c r="AO36" i="2"/>
  <c r="AP36" i="2"/>
  <c r="G50" i="2"/>
  <c r="S57" i="4"/>
  <c r="AN6" i="2"/>
  <c r="AO6" i="2"/>
  <c r="AP6" i="2"/>
  <c r="G6" i="2"/>
  <c r="S13" i="4"/>
  <c r="AN8" i="2"/>
  <c r="AO8" i="2"/>
  <c r="AP8" i="2"/>
  <c r="F8" i="2"/>
  <c r="AN7" i="2"/>
  <c r="AO7" i="2"/>
  <c r="AP7" i="2"/>
  <c r="F7" i="2"/>
  <c r="AN5" i="2"/>
  <c r="AO5" i="2"/>
  <c r="AP5" i="2"/>
  <c r="H5" i="2"/>
  <c r="T12" i="4"/>
  <c r="AN27" i="2"/>
  <c r="AO27" i="2"/>
  <c r="AP27" i="2"/>
  <c r="G37" i="2"/>
  <c r="S44" i="4"/>
  <c r="AN20" i="2"/>
  <c r="AO20" i="2"/>
  <c r="AP20" i="2"/>
  <c r="F26" i="2"/>
  <c r="AN10" i="2"/>
  <c r="AO10" i="2"/>
  <c r="AP10" i="2"/>
  <c r="H12" i="2"/>
  <c r="T19" i="4"/>
  <c r="AN28" i="2"/>
  <c r="AO28" i="2"/>
  <c r="AP28" i="2"/>
  <c r="I38" i="2"/>
  <c r="AN19" i="2"/>
  <c r="AO19" i="2"/>
  <c r="AP19" i="2"/>
  <c r="H25" i="2"/>
  <c r="T32" i="4"/>
  <c r="AN9" i="2"/>
  <c r="AO9" i="2"/>
  <c r="AP9" i="2"/>
  <c r="C11" i="2"/>
  <c r="AN17" i="2"/>
  <c r="AO17" i="2"/>
  <c r="AP17" i="2"/>
  <c r="C23" i="2"/>
  <c r="AN11" i="2"/>
  <c r="AO11" i="2"/>
  <c r="AP11" i="2"/>
  <c r="C13" i="2"/>
  <c r="AN18" i="2"/>
  <c r="AO18" i="2"/>
  <c r="AP18" i="2"/>
  <c r="D24" i="2"/>
  <c r="P31" i="4"/>
  <c r="AN12" i="2"/>
  <c r="AO12" i="2"/>
  <c r="AP12" i="2"/>
  <c r="C14" i="2"/>
  <c r="AS12" i="2"/>
  <c r="J47" i="2"/>
  <c r="V54" i="4"/>
  <c r="H36" i="2"/>
  <c r="T43" i="4"/>
  <c r="G31" i="2"/>
  <c r="S38" i="4"/>
  <c r="C31" i="2"/>
  <c r="AS24" i="2"/>
  <c r="AS22" i="2"/>
  <c r="AS23" i="2"/>
  <c r="AS21" i="2"/>
  <c r="AS31" i="2"/>
  <c r="AS30" i="2"/>
  <c r="AS32" i="2"/>
  <c r="AS29" i="2"/>
  <c r="AS28" i="2"/>
  <c r="AS27" i="2"/>
  <c r="AS25" i="2"/>
  <c r="AS26" i="2"/>
  <c r="AS5" i="2"/>
  <c r="AS8" i="2"/>
  <c r="AS6" i="2"/>
  <c r="AS7" i="2"/>
  <c r="H7" i="2"/>
  <c r="T14" i="4"/>
  <c r="C24" i="2"/>
  <c r="J14" i="2"/>
  <c r="V21" i="4"/>
  <c r="F14" i="2"/>
  <c r="AS9" i="2"/>
  <c r="AS10" i="2"/>
  <c r="AS11" i="2"/>
  <c r="J20" i="2"/>
  <c r="V27" i="4"/>
  <c r="F44" i="2"/>
  <c r="C8" i="2"/>
  <c r="H11" i="2"/>
  <c r="T18" i="4"/>
  <c r="J11" i="2"/>
  <c r="V18" i="4"/>
  <c r="AS34" i="2"/>
  <c r="AS35" i="2"/>
  <c r="AS33" i="2"/>
  <c r="AS36" i="2"/>
  <c r="J42" i="2"/>
  <c r="V49" i="4"/>
  <c r="C42" i="2"/>
  <c r="I42" i="2"/>
  <c r="G42" i="2"/>
  <c r="S49" i="4"/>
  <c r="H42" i="2"/>
  <c r="T49" i="4"/>
  <c r="F42" i="2"/>
  <c r="H26" i="2"/>
  <c r="T33" i="4"/>
  <c r="D26" i="2"/>
  <c r="P33" i="4"/>
  <c r="AS20" i="2"/>
  <c r="AS19" i="2"/>
  <c r="AS17" i="2"/>
  <c r="AS18" i="2"/>
  <c r="C12" i="2"/>
  <c r="G17" i="2"/>
  <c r="S24" i="4"/>
  <c r="H17" i="2"/>
  <c r="T24" i="4"/>
  <c r="F17" i="2"/>
  <c r="I17" i="2"/>
  <c r="J17" i="2"/>
  <c r="V24" i="4"/>
  <c r="C17" i="2"/>
  <c r="J30" i="2"/>
  <c r="V37" i="4"/>
  <c r="J35" i="2"/>
  <c r="V42" i="4"/>
  <c r="I25" i="2"/>
  <c r="F19" i="2"/>
  <c r="I19" i="2"/>
  <c r="H19" i="2"/>
  <c r="T26" i="4"/>
  <c r="G19" i="2"/>
  <c r="S26" i="4"/>
  <c r="C19" i="2"/>
  <c r="G32" i="2"/>
  <c r="S39" i="4"/>
  <c r="C32" i="2"/>
  <c r="F48" i="2"/>
  <c r="F43" i="2"/>
  <c r="I43" i="2"/>
  <c r="G43" i="2"/>
  <c r="S50" i="4"/>
  <c r="J43" i="2"/>
  <c r="V50" i="4"/>
  <c r="H43" i="2"/>
  <c r="T50" i="4"/>
  <c r="C43" i="2"/>
  <c r="F41" i="2"/>
  <c r="J41" i="2"/>
  <c r="V48" i="4"/>
  <c r="G41" i="2"/>
  <c r="S48" i="4"/>
  <c r="H41" i="2"/>
  <c r="T48" i="4"/>
  <c r="I41" i="2"/>
  <c r="C41" i="2"/>
  <c r="F6" i="2"/>
  <c r="H6" i="2"/>
  <c r="T13" i="4"/>
  <c r="D23" i="2"/>
  <c r="P30" i="4"/>
  <c r="G18" i="2"/>
  <c r="S25" i="4"/>
  <c r="C18" i="2"/>
  <c r="I18" i="2"/>
  <c r="J18" i="2"/>
  <c r="V25" i="4"/>
  <c r="F18" i="2"/>
  <c r="H18" i="2"/>
  <c r="T25" i="4"/>
  <c r="AS13" i="2"/>
  <c r="AS15" i="2"/>
  <c r="G20" i="2"/>
  <c r="S27" i="4"/>
  <c r="F20" i="2"/>
  <c r="J49" i="2"/>
  <c r="V56" i="4"/>
  <c r="I20" i="2"/>
  <c r="U27" i="4"/>
  <c r="C20" i="2"/>
  <c r="C50" i="2"/>
  <c r="I49" i="2"/>
  <c r="G44" i="2"/>
  <c r="S51" i="4"/>
  <c r="AS16" i="2"/>
  <c r="F35" i="2"/>
  <c r="I35" i="2"/>
  <c r="C26" i="2"/>
  <c r="O33" i="4"/>
  <c r="G26" i="2"/>
  <c r="S33" i="4"/>
  <c r="I11" i="2"/>
  <c r="G11" i="2"/>
  <c r="S18" i="4"/>
  <c r="I8" i="2"/>
  <c r="I14" i="2"/>
  <c r="H31" i="2"/>
  <c r="T38" i="4"/>
  <c r="I31" i="2"/>
  <c r="C47" i="2"/>
  <c r="E95" i="3"/>
  <c r="H47" i="2"/>
  <c r="T54" i="4"/>
  <c r="G35" i="2"/>
  <c r="S42" i="4"/>
  <c r="H35" i="2"/>
  <c r="T42" i="4"/>
  <c r="I26" i="2"/>
  <c r="U33" i="4"/>
  <c r="F11" i="2"/>
  <c r="G8" i="2"/>
  <c r="S15" i="4"/>
  <c r="J8" i="2"/>
  <c r="V15" i="4"/>
  <c r="G14" i="2"/>
  <c r="S21" i="4"/>
  <c r="F31" i="2"/>
  <c r="G47" i="2"/>
  <c r="S54" i="4"/>
  <c r="I47" i="2"/>
  <c r="J26" i="2"/>
  <c r="V33" i="4"/>
  <c r="H8" i="2"/>
  <c r="T15" i="4"/>
  <c r="H14" i="2"/>
  <c r="T21" i="4"/>
  <c r="I29" i="2"/>
  <c r="C44" i="2"/>
  <c r="E93" i="3"/>
  <c r="F49" i="2"/>
  <c r="H29" i="2"/>
  <c r="T36" i="4"/>
  <c r="H44" i="2"/>
  <c r="T51" i="4"/>
  <c r="G7" i="2"/>
  <c r="S14" i="4"/>
  <c r="H49" i="2"/>
  <c r="T56" i="4"/>
  <c r="C36" i="2"/>
  <c r="E86" i="3"/>
  <c r="J44" i="2"/>
  <c r="V51" i="4"/>
  <c r="F50" i="2"/>
  <c r="R57" i="4"/>
  <c r="G49" i="2"/>
  <c r="S56" i="4"/>
  <c r="I23" i="2"/>
  <c r="U30" i="4"/>
  <c r="F30" i="2"/>
  <c r="H30" i="2"/>
  <c r="T37" i="4"/>
  <c r="J12" i="2"/>
  <c r="V19" i="4"/>
  <c r="G12" i="2"/>
  <c r="S19" i="4"/>
  <c r="C7" i="2"/>
  <c r="J7" i="2"/>
  <c r="V14" i="4"/>
  <c r="J36" i="2"/>
  <c r="V43" i="4"/>
  <c r="G36" i="2"/>
  <c r="S43" i="4"/>
  <c r="F23" i="2"/>
  <c r="I30" i="2"/>
  <c r="K30" i="2"/>
  <c r="W37" i="4"/>
  <c r="C30" i="2"/>
  <c r="O37" i="4"/>
  <c r="F12" i="2"/>
  <c r="D12" i="2"/>
  <c r="P19" i="4"/>
  <c r="I12" i="2"/>
  <c r="AQ12" i="2"/>
  <c r="B14" i="2"/>
  <c r="N21" i="4"/>
  <c r="I7" i="2"/>
  <c r="U14" i="4"/>
  <c r="F36" i="2"/>
  <c r="E36" i="2"/>
  <c r="Q43" i="4"/>
  <c r="J6" i="2"/>
  <c r="V13" i="4"/>
  <c r="H24" i="2"/>
  <c r="T31" i="4"/>
  <c r="C6" i="2"/>
  <c r="E61" i="3"/>
  <c r="C48" i="2"/>
  <c r="O55" i="4"/>
  <c r="I32" i="2"/>
  <c r="J32" i="2"/>
  <c r="V39" i="4"/>
  <c r="F25" i="2"/>
  <c r="F37" i="2"/>
  <c r="I6" i="2"/>
  <c r="G48" i="2"/>
  <c r="S55" i="4"/>
  <c r="H48" i="2"/>
  <c r="T55" i="4"/>
  <c r="F32" i="2"/>
  <c r="R39" i="4"/>
  <c r="C37" i="2"/>
  <c r="I48" i="2"/>
  <c r="K48" i="2"/>
  <c r="W55" i="4"/>
  <c r="J29" i="2"/>
  <c r="V36" i="4"/>
  <c r="F29" i="2"/>
  <c r="R36" i="4"/>
  <c r="J50" i="2"/>
  <c r="V57" i="4"/>
  <c r="G29" i="2"/>
  <c r="S36" i="4"/>
  <c r="H50" i="2"/>
  <c r="T57" i="4"/>
  <c r="J5" i="2"/>
  <c r="V12" i="4"/>
  <c r="I50" i="2"/>
  <c r="C38" i="2"/>
  <c r="O45" i="4"/>
  <c r="F5" i="2"/>
  <c r="D5" i="2"/>
  <c r="P12" i="4"/>
  <c r="C5" i="2"/>
  <c r="O12" i="4"/>
  <c r="G5" i="2"/>
  <c r="S12" i="4"/>
  <c r="F38" i="2"/>
  <c r="R45" i="4"/>
  <c r="I13" i="2"/>
  <c r="U20" i="4"/>
  <c r="I5" i="2"/>
  <c r="K5" i="2"/>
  <c r="W12" i="4"/>
  <c r="G25" i="2"/>
  <c r="S32" i="4"/>
  <c r="J25" i="2"/>
  <c r="V32" i="4"/>
  <c r="H37" i="2"/>
  <c r="T44" i="4"/>
  <c r="I37" i="2"/>
  <c r="U44" i="4"/>
  <c r="I24" i="2"/>
  <c r="J24" i="2"/>
  <c r="V31" i="4"/>
  <c r="C25" i="2"/>
  <c r="E77" i="3"/>
  <c r="D25" i="2"/>
  <c r="P32" i="4"/>
  <c r="J37" i="2"/>
  <c r="V44" i="4"/>
  <c r="F24" i="2"/>
  <c r="R31" i="4"/>
  <c r="G24" i="2"/>
  <c r="S31" i="4"/>
  <c r="J13" i="2"/>
  <c r="V20" i="4"/>
  <c r="H38" i="2"/>
  <c r="T45" i="4"/>
  <c r="G38" i="2"/>
  <c r="S45" i="4"/>
  <c r="J38" i="2"/>
  <c r="V45" i="4"/>
  <c r="G13" i="2"/>
  <c r="S20" i="4"/>
  <c r="H13" i="2"/>
  <c r="T20" i="4"/>
  <c r="F13" i="2"/>
  <c r="H23" i="2"/>
  <c r="T30" i="4"/>
  <c r="G23" i="2"/>
  <c r="S30" i="4"/>
  <c r="AQ19" i="2"/>
  <c r="B25" i="2"/>
  <c r="N32" i="4"/>
  <c r="J23" i="2"/>
  <c r="V30" i="4"/>
  <c r="AQ28" i="2"/>
  <c r="B38" i="2"/>
  <c r="N45" i="4"/>
  <c r="AQ31" i="2"/>
  <c r="B43" i="2"/>
  <c r="N50" i="4"/>
  <c r="AQ36" i="2"/>
  <c r="B50" i="2"/>
  <c r="N57" i="4"/>
  <c r="AQ22" i="2"/>
  <c r="B30" i="2"/>
  <c r="N37" i="4"/>
  <c r="AQ15" i="2"/>
  <c r="B19" i="2"/>
  <c r="N26" i="4"/>
  <c r="AQ6" i="2"/>
  <c r="B6" i="2"/>
  <c r="N13" i="4"/>
  <c r="AQ32" i="2"/>
  <c r="B44" i="2"/>
  <c r="N51" i="4"/>
  <c r="AQ14" i="2"/>
  <c r="B18" i="2"/>
  <c r="N25" i="4"/>
  <c r="AQ24" i="2"/>
  <c r="B32" i="2"/>
  <c r="N39" i="4"/>
  <c r="AQ16" i="2"/>
  <c r="B20" i="2"/>
  <c r="N27" i="4"/>
  <c r="K18" i="2"/>
  <c r="W25" i="4"/>
  <c r="U25" i="4"/>
  <c r="E6" i="2"/>
  <c r="Q13" i="4"/>
  <c r="R13" i="4"/>
  <c r="D6" i="2"/>
  <c r="P13" i="4"/>
  <c r="E72" i="3"/>
  <c r="O26" i="4"/>
  <c r="K12" i="2"/>
  <c r="W19" i="4"/>
  <c r="U19" i="4"/>
  <c r="K44" i="2"/>
  <c r="W51" i="4"/>
  <c r="U51" i="4"/>
  <c r="E49" i="2"/>
  <c r="Q56" i="4"/>
  <c r="D49" i="2"/>
  <c r="P56" i="4"/>
  <c r="R56" i="4"/>
  <c r="E71" i="3"/>
  <c r="O25" i="4"/>
  <c r="O13" i="4"/>
  <c r="U48" i="4"/>
  <c r="K41" i="2"/>
  <c r="W48" i="4"/>
  <c r="E41" i="2"/>
  <c r="D41" i="2"/>
  <c r="P48" i="4"/>
  <c r="R48" i="4"/>
  <c r="R26" i="4"/>
  <c r="E19" i="2"/>
  <c r="Q26" i="4"/>
  <c r="D19" i="2"/>
  <c r="P26" i="4"/>
  <c r="R42" i="4"/>
  <c r="D35" i="2"/>
  <c r="P42" i="4"/>
  <c r="E35" i="2"/>
  <c r="K35" i="2"/>
  <c r="W42" i="4"/>
  <c r="U42" i="4"/>
  <c r="O24" i="4"/>
  <c r="E70" i="3"/>
  <c r="R33" i="4"/>
  <c r="E26" i="2"/>
  <c r="Q33" i="4"/>
  <c r="AQ35" i="2"/>
  <c r="B49" i="2"/>
  <c r="N56" i="4"/>
  <c r="O36" i="4"/>
  <c r="E80" i="3"/>
  <c r="U18" i="4"/>
  <c r="K11" i="2"/>
  <c r="W18" i="4"/>
  <c r="R51" i="4"/>
  <c r="D44" i="2"/>
  <c r="P51" i="4"/>
  <c r="AQ11" i="2"/>
  <c r="B13" i="2"/>
  <c r="N20" i="4"/>
  <c r="U21" i="4"/>
  <c r="K14" i="2"/>
  <c r="W21" i="4"/>
  <c r="O14" i="4"/>
  <c r="E62" i="3"/>
  <c r="U38" i="4"/>
  <c r="K31" i="2"/>
  <c r="W38" i="4"/>
  <c r="D32" i="2"/>
  <c r="P39" i="4"/>
  <c r="R24" i="4"/>
  <c r="D17" i="2"/>
  <c r="P24" i="4"/>
  <c r="E17" i="2"/>
  <c r="E42" i="2"/>
  <c r="Q49" i="4"/>
  <c r="R49" i="4"/>
  <c r="D42" i="2"/>
  <c r="P49" i="4"/>
  <c r="D14" i="2"/>
  <c r="P21" i="4"/>
  <c r="R21" i="4"/>
  <c r="E82" i="3"/>
  <c r="O38" i="4"/>
  <c r="E75" i="3"/>
  <c r="O30" i="4"/>
  <c r="K6" i="2"/>
  <c r="W13" i="4"/>
  <c r="U13" i="4"/>
  <c r="U45" i="4"/>
  <c r="O50" i="4"/>
  <c r="E92" i="3"/>
  <c r="U50" i="4"/>
  <c r="K43" i="2"/>
  <c r="W50" i="4"/>
  <c r="R55" i="4"/>
  <c r="O39" i="4"/>
  <c r="E83" i="3"/>
  <c r="U32" i="4"/>
  <c r="R32" i="4"/>
  <c r="E66" i="3"/>
  <c r="O19" i="4"/>
  <c r="AQ18" i="2"/>
  <c r="B24" i="2"/>
  <c r="N31" i="4"/>
  <c r="O44" i="4"/>
  <c r="E87" i="3"/>
  <c r="U36" i="4"/>
  <c r="R18" i="4"/>
  <c r="E11" i="2"/>
  <c r="D11" i="2"/>
  <c r="P18" i="4"/>
  <c r="D20" i="2"/>
  <c r="P27" i="4"/>
  <c r="R27" i="4"/>
  <c r="E20" i="2"/>
  <c r="Q27" i="4"/>
  <c r="AQ10" i="2"/>
  <c r="B12" i="2"/>
  <c r="N19" i="4"/>
  <c r="O31" i="4"/>
  <c r="E76" i="3"/>
  <c r="AQ8" i="2"/>
  <c r="B8" i="2"/>
  <c r="N15" i="4"/>
  <c r="AQ27" i="2"/>
  <c r="B37" i="2"/>
  <c r="N44" i="4"/>
  <c r="AQ30" i="2"/>
  <c r="B42" i="2"/>
  <c r="N49" i="4"/>
  <c r="U57" i="4"/>
  <c r="K50" i="2"/>
  <c r="W57" i="4"/>
  <c r="AQ23" i="2"/>
  <c r="B31" i="2"/>
  <c r="N38" i="4"/>
  <c r="D31" i="2"/>
  <c r="P38" i="4"/>
  <c r="R38" i="4"/>
  <c r="E31" i="2"/>
  <c r="Q38" i="4"/>
  <c r="E97" i="3"/>
  <c r="O56" i="4"/>
  <c r="R43" i="4"/>
  <c r="E90" i="3"/>
  <c r="O48" i="4"/>
  <c r="U26" i="4"/>
  <c r="K19" i="2"/>
  <c r="W26" i="4"/>
  <c r="E12" i="2"/>
  <c r="Q19" i="4"/>
  <c r="O49" i="4"/>
  <c r="E91" i="3"/>
  <c r="E63" i="3"/>
  <c r="O15" i="4"/>
  <c r="D47" i="2"/>
  <c r="P54" i="4"/>
  <c r="E47" i="2"/>
  <c r="R54" i="4"/>
  <c r="D18" i="2"/>
  <c r="P25" i="4"/>
  <c r="E18" i="2"/>
  <c r="Q25" i="4"/>
  <c r="R25" i="4"/>
  <c r="E67" i="3"/>
  <c r="O20" i="4"/>
  <c r="R30" i="4"/>
  <c r="R50" i="4"/>
  <c r="D43" i="2"/>
  <c r="P50" i="4"/>
  <c r="E43" i="2"/>
  <c r="Q50" i="4"/>
  <c r="U39" i="4"/>
  <c r="E85" i="3"/>
  <c r="O42" i="4"/>
  <c r="D30" i="2"/>
  <c r="P37" i="4"/>
  <c r="R37" i="4"/>
  <c r="U24" i="4"/>
  <c r="K17" i="2"/>
  <c r="W24" i="4"/>
  <c r="AQ20" i="2"/>
  <c r="B26" i="2"/>
  <c r="N33" i="4"/>
  <c r="R12" i="4"/>
  <c r="U49" i="4"/>
  <c r="K42" i="2"/>
  <c r="W49" i="4"/>
  <c r="AQ34" i="2"/>
  <c r="B48" i="2"/>
  <c r="N55" i="4"/>
  <c r="O18" i="4"/>
  <c r="E65" i="3"/>
  <c r="R15" i="4"/>
  <c r="D8" i="2"/>
  <c r="P15" i="4"/>
  <c r="E8" i="2"/>
  <c r="Q15" i="4"/>
  <c r="O27" i="4"/>
  <c r="E73" i="3"/>
  <c r="O21" i="4"/>
  <c r="E68" i="3"/>
  <c r="U31" i="4"/>
  <c r="D7" i="2"/>
  <c r="P14" i="4"/>
  <c r="R14" i="4"/>
  <c r="AQ7" i="2"/>
  <c r="B7" i="2"/>
  <c r="N14" i="4"/>
  <c r="AQ26" i="2"/>
  <c r="B36" i="2"/>
  <c r="N43" i="4"/>
  <c r="O57" i="4"/>
  <c r="E98" i="3"/>
  <c r="U56" i="4"/>
  <c r="K49" i="2"/>
  <c r="W56" i="4"/>
  <c r="U43" i="4"/>
  <c r="U54" i="4"/>
  <c r="K47" i="2"/>
  <c r="W54" i="4"/>
  <c r="K20" i="2"/>
  <c r="W27" i="4"/>
  <c r="O51" i="4"/>
  <c r="O54" i="4"/>
  <c r="E88" i="3"/>
  <c r="E44" i="2"/>
  <c r="Q51" i="4"/>
  <c r="U55" i="4"/>
  <c r="K8" i="2"/>
  <c r="W15" i="4"/>
  <c r="E78" i="3"/>
  <c r="K7" i="2"/>
  <c r="W14" i="4"/>
  <c r="K26" i="2"/>
  <c r="W33" i="4"/>
  <c r="U15" i="4"/>
  <c r="U37" i="4"/>
  <c r="E50" i="2"/>
  <c r="Q57" i="4"/>
  <c r="E37" i="2"/>
  <c r="Q44" i="4"/>
  <c r="E7" i="2"/>
  <c r="Q14" i="4"/>
  <c r="E30" i="2"/>
  <c r="Q37" i="4"/>
  <c r="K32" i="2"/>
  <c r="W39" i="4"/>
  <c r="E14" i="2"/>
  <c r="Q21" i="4"/>
  <c r="R19" i="4"/>
  <c r="D36" i="2"/>
  <c r="P43" i="4"/>
  <c r="O43" i="4"/>
  <c r="U12" i="4"/>
  <c r="E25" i="2"/>
  <c r="Q32" i="4"/>
  <c r="K29" i="2"/>
  <c r="W36" i="4"/>
  <c r="D48" i="2"/>
  <c r="P55" i="4"/>
  <c r="E81" i="3"/>
  <c r="O32" i="4"/>
  <c r="D50" i="2"/>
  <c r="P57" i="4"/>
  <c r="E48" i="2"/>
  <c r="Q55" i="4"/>
  <c r="K36" i="2"/>
  <c r="W43" i="4"/>
  <c r="E24" i="2"/>
  <c r="Q31" i="4"/>
  <c r="D37" i="2"/>
  <c r="P44" i="4"/>
  <c r="E96" i="3"/>
  <c r="E60" i="3"/>
  <c r="E32" i="2"/>
  <c r="Q39" i="4"/>
  <c r="D29" i="2"/>
  <c r="P36" i="4"/>
  <c r="R44" i="4"/>
  <c r="E29" i="2"/>
  <c r="Q36" i="4"/>
  <c r="K24" i="2"/>
  <c r="W31" i="4"/>
  <c r="D38" i="2"/>
  <c r="P45" i="4"/>
  <c r="K25" i="2"/>
  <c r="W32" i="4"/>
  <c r="K23" i="2"/>
  <c r="W30" i="4"/>
  <c r="E5" i="2"/>
  <c r="E9" i="2"/>
  <c r="K37" i="2"/>
  <c r="W44" i="4"/>
  <c r="E38" i="2"/>
  <c r="Q45" i="4"/>
  <c r="E13" i="2"/>
  <c r="Q20" i="4"/>
  <c r="K13" i="2"/>
  <c r="W20" i="4"/>
  <c r="D13" i="2"/>
  <c r="P20" i="4"/>
  <c r="K38" i="2"/>
  <c r="W45" i="4"/>
  <c r="Q9" i="17"/>
  <c r="C5" i="7"/>
  <c r="Q9" i="22"/>
  <c r="C4" i="7"/>
  <c r="Q9" i="20"/>
  <c r="C6" i="7"/>
  <c r="Q9" i="11"/>
  <c r="C17" i="7"/>
  <c r="Q9" i="15"/>
  <c r="C10" i="7"/>
  <c r="Q9" i="18"/>
  <c r="C12" i="7"/>
  <c r="Q9" i="16"/>
  <c r="C16" i="7"/>
  <c r="Q9" i="21"/>
  <c r="C13" i="7"/>
  <c r="Q9" i="10"/>
  <c r="C14" i="7"/>
  <c r="Q9" i="28"/>
  <c r="Q9" i="23"/>
  <c r="C3" i="7"/>
  <c r="Q9" i="24"/>
  <c r="C9" i="7"/>
  <c r="Q9" i="25"/>
  <c r="C11" i="7"/>
  <c r="Q9" i="9"/>
  <c r="C18" i="7"/>
  <c r="Q9" i="12"/>
  <c r="C7" i="7"/>
  <c r="Q9" i="19"/>
  <c r="C8" i="7"/>
  <c r="Q9" i="14"/>
  <c r="C2" i="7"/>
  <c r="Q9" i="13"/>
  <c r="C15" i="7"/>
  <c r="E23" i="2"/>
  <c r="Q30" i="4"/>
  <c r="R20" i="4"/>
  <c r="Q18" i="4"/>
  <c r="Q22" i="4"/>
  <c r="Q48" i="4"/>
  <c r="Q52" i="4"/>
  <c r="E45" i="2"/>
  <c r="Q24" i="4"/>
  <c r="Q28" i="4"/>
  <c r="E21" i="2"/>
  <c r="Q54" i="4"/>
  <c r="Q58" i="4"/>
  <c r="E51" i="2"/>
  <c r="Q42" i="4"/>
  <c r="Q46" i="4"/>
  <c r="Q40" i="4"/>
  <c r="Q34" i="4"/>
  <c r="E33" i="2"/>
  <c r="E27" i="2"/>
  <c r="E10" i="3"/>
  <c r="I21" i="3"/>
  <c r="Q12" i="4"/>
  <c r="Q16" i="4"/>
  <c r="E39" i="2"/>
  <c r="E13" i="3"/>
  <c r="E26" i="3"/>
  <c r="E15" i="2"/>
  <c r="E6" i="3"/>
  <c r="I20" i="3"/>
  <c r="E16" i="3"/>
  <c r="I27" i="3"/>
  <c r="E15" i="3"/>
  <c r="E25" i="3"/>
  <c r="E7" i="3"/>
  <c r="E21" i="3"/>
  <c r="E8" i="3"/>
  <c r="E5" i="3"/>
  <c r="E11" i="3"/>
  <c r="E24" i="3"/>
  <c r="E12" i="3"/>
  <c r="I26" i="3"/>
  <c r="E17" i="3"/>
  <c r="E27" i="3"/>
  <c r="E18" i="3"/>
  <c r="I25" i="3"/>
  <c r="E4" i="3"/>
  <c r="E3" i="3"/>
  <c r="E20" i="3"/>
  <c r="E9" i="3"/>
  <c r="E22" i="3"/>
  <c r="E14" i="3"/>
  <c r="I24" i="3"/>
  <c r="I66" i="4"/>
  <c r="I23" i="3"/>
  <c r="I65" i="4"/>
  <c r="E62" i="4"/>
  <c r="O50" i="2"/>
  <c r="I68" i="4"/>
  <c r="S56" i="2"/>
  <c r="O55" i="2"/>
  <c r="E67" i="4"/>
  <c r="O54" i="2"/>
  <c r="E66" i="4"/>
  <c r="S50" i="2"/>
  <c r="I62" i="4"/>
  <c r="I69" i="4"/>
  <c r="S57" i="2"/>
  <c r="S55" i="2"/>
  <c r="I67" i="4"/>
  <c r="I22" i="3"/>
  <c r="S54" i="2"/>
  <c r="O57" i="2"/>
  <c r="E69" i="4"/>
  <c r="I63" i="4"/>
  <c r="S51" i="2"/>
  <c r="O51" i="2"/>
  <c r="E63" i="4"/>
  <c r="O56" i="2"/>
  <c r="E68" i="4"/>
  <c r="E23" i="3"/>
  <c r="O53" i="2"/>
  <c r="E65" i="4"/>
  <c r="S53" i="2"/>
  <c r="S52" i="2"/>
  <c r="I64" i="4"/>
  <c r="E64" i="4"/>
  <c r="O52" i="2"/>
  <c r="BV36" i="2"/>
  <c r="AX35" i="2"/>
  <c r="AY35" i="2"/>
  <c r="BU11" i="2"/>
  <c r="BV23" i="2"/>
  <c r="BV9" i="2"/>
  <c r="AX20" i="2"/>
  <c r="AY20" i="2"/>
  <c r="BU35" i="2"/>
  <c r="BU19" i="2"/>
  <c r="BV26" i="2"/>
  <c r="BV16" i="2"/>
  <c r="BU34" i="2"/>
  <c r="BV10" i="2"/>
  <c r="BV18" i="2"/>
  <c r="BU21" i="2"/>
  <c r="AX34" i="2"/>
  <c r="AY34" i="2"/>
  <c r="AX25" i="2"/>
  <c r="AY25" i="2"/>
  <c r="BH30" i="2"/>
  <c r="BI30" i="2"/>
  <c r="BV34" i="2"/>
  <c r="BH29" i="2"/>
  <c r="BI29" i="2"/>
  <c r="BU10" i="2"/>
  <c r="BU15" i="2"/>
  <c r="BH28" i="2"/>
  <c r="BI28" i="2"/>
  <c r="BH5" i="2"/>
  <c r="BI5" i="2"/>
  <c r="AX5" i="2"/>
  <c r="AY5" i="2"/>
  <c r="BV20" i="2"/>
  <c r="BU8" i="2"/>
  <c r="BV22" i="2"/>
  <c r="BU16" i="2"/>
  <c r="BW16" i="2"/>
  <c r="BY16" i="2"/>
  <c r="CD16" i="2"/>
  <c r="AX15" i="2"/>
  <c r="AY15" i="2"/>
  <c r="BH16" i="2"/>
  <c r="BI16" i="2"/>
  <c r="BH7" i="2"/>
  <c r="BI7" i="2"/>
  <c r="AX32" i="2"/>
  <c r="AY32" i="2"/>
  <c r="BH19" i="2"/>
  <c r="BI19" i="2"/>
  <c r="BU26" i="2"/>
  <c r="BW26" i="2"/>
  <c r="BY26" i="2"/>
  <c r="CD26" i="2"/>
  <c r="AX19" i="2"/>
  <c r="AY19" i="2"/>
  <c r="BH22" i="2"/>
  <c r="BI22" i="2"/>
  <c r="BH18" i="2"/>
  <c r="BI18" i="2"/>
  <c r="AX27" i="2"/>
  <c r="AY27" i="2"/>
  <c r="BH25" i="2"/>
  <c r="BI25" i="2"/>
  <c r="BU12" i="2"/>
  <c r="BU9" i="2"/>
  <c r="BW9" i="2"/>
  <c r="BY9" i="2"/>
  <c r="CD9" i="2"/>
  <c r="BH26" i="2"/>
  <c r="BI26" i="2"/>
  <c r="BH10" i="2"/>
  <c r="BI10" i="2"/>
  <c r="BU6" i="2"/>
  <c r="BH15" i="2"/>
  <c r="BI15" i="2"/>
  <c r="BV31" i="2"/>
  <c r="BV35" i="2"/>
  <c r="BU24" i="2"/>
  <c r="AX18" i="2"/>
  <c r="AY18" i="2"/>
  <c r="BU17" i="2"/>
  <c r="BU36" i="2"/>
  <c r="BW36" i="2"/>
  <c r="BY36" i="2"/>
  <c r="CD36" i="2"/>
  <c r="AX17" i="2"/>
  <c r="AY17" i="2"/>
  <c r="BV33" i="2"/>
  <c r="BV32" i="2"/>
  <c r="AX21" i="2"/>
  <c r="AY21" i="2"/>
  <c r="BU27" i="2"/>
  <c r="BH9" i="2"/>
  <c r="BI9" i="2"/>
  <c r="BH23" i="2"/>
  <c r="BI23" i="2"/>
  <c r="BV19" i="2"/>
  <c r="AX10" i="2"/>
  <c r="AY10" i="2"/>
  <c r="BU18" i="2"/>
  <c r="BW18" i="2"/>
  <c r="BY18" i="2"/>
  <c r="CD18" i="2"/>
  <c r="BU31" i="2"/>
  <c r="BW31" i="2"/>
  <c r="BY31" i="2"/>
  <c r="CD31" i="2"/>
  <c r="AX11" i="2"/>
  <c r="AY11" i="2"/>
  <c r="BH36" i="2"/>
  <c r="BI36" i="2"/>
  <c r="BH12" i="2"/>
  <c r="BI12" i="2"/>
  <c r="AX36" i="2"/>
  <c r="AY36" i="2"/>
  <c r="BV17" i="2"/>
  <c r="BH14" i="2"/>
  <c r="BI14" i="2"/>
  <c r="BU25" i="2"/>
  <c r="BH31" i="2"/>
  <c r="BI31" i="2"/>
  <c r="AX33" i="2"/>
  <c r="AY33" i="2"/>
  <c r="AX9" i="2"/>
  <c r="AY9" i="2"/>
  <c r="AX6" i="2"/>
  <c r="AY6" i="2"/>
  <c r="BU22" i="2"/>
  <c r="BV5" i="2"/>
  <c r="AX14" i="2"/>
  <c r="AY14" i="2"/>
  <c r="BH21" i="2"/>
  <c r="BI21" i="2"/>
  <c r="BH17" i="2"/>
  <c r="BI17" i="2"/>
  <c r="BV13" i="2"/>
  <c r="AX30" i="2"/>
  <c r="AY30" i="2"/>
  <c r="BU7" i="2"/>
  <c r="BU14" i="2"/>
  <c r="BH11" i="2"/>
  <c r="BI11" i="2"/>
  <c r="BH34" i="2"/>
  <c r="BI34" i="2"/>
  <c r="AX7" i="2"/>
  <c r="AY7" i="2"/>
  <c r="BU13" i="2"/>
  <c r="BV29" i="2"/>
  <c r="BV30" i="2"/>
  <c r="BH33" i="2"/>
  <c r="BI33" i="2"/>
  <c r="BV6" i="2"/>
  <c r="BH13" i="2"/>
  <c r="BI13" i="2"/>
  <c r="AX31" i="2"/>
  <c r="AY31" i="2"/>
  <c r="BV12" i="2"/>
  <c r="AX22" i="2"/>
  <c r="AY22" i="2"/>
  <c r="BV24" i="2"/>
  <c r="BU28" i="2"/>
  <c r="AX29" i="2"/>
  <c r="AY29" i="2"/>
  <c r="BV7" i="2"/>
  <c r="BU29" i="2"/>
  <c r="BW29" i="2"/>
  <c r="BY29" i="2"/>
  <c r="CD29" i="2"/>
  <c r="BH27" i="2"/>
  <c r="BI27" i="2"/>
  <c r="BU30" i="2"/>
  <c r="BV14" i="2"/>
  <c r="BV27" i="2"/>
  <c r="BV8" i="2"/>
  <c r="AX28" i="2"/>
  <c r="AY28" i="2"/>
  <c r="AX16" i="2"/>
  <c r="AY16" i="2"/>
  <c r="BV15" i="2"/>
  <c r="AX23" i="2"/>
  <c r="AY23" i="2"/>
  <c r="BU20" i="2"/>
  <c r="BW20" i="2"/>
  <c r="BY20" i="2"/>
  <c r="CD20" i="2"/>
  <c r="BH6" i="2"/>
  <c r="BI6" i="2"/>
  <c r="BH8" i="2"/>
  <c r="BI8" i="2"/>
  <c r="AX8" i="2"/>
  <c r="AY8" i="2"/>
  <c r="AX26" i="2"/>
  <c r="AY26" i="2"/>
  <c r="AX13" i="2"/>
  <c r="AY13" i="2"/>
  <c r="BU32" i="2"/>
  <c r="BW32" i="2"/>
  <c r="BY32" i="2"/>
  <c r="CD32" i="2"/>
  <c r="AX12" i="2"/>
  <c r="AY12" i="2"/>
  <c r="BU23" i="2"/>
  <c r="BV25" i="2"/>
  <c r="BU5" i="2"/>
  <c r="BW5" i="2"/>
  <c r="BY5" i="2"/>
  <c r="CD5" i="2"/>
  <c r="BH32" i="2"/>
  <c r="BI32" i="2"/>
  <c r="BH20" i="2"/>
  <c r="BI20" i="2"/>
  <c r="BU33" i="2"/>
  <c r="BW33" i="2"/>
  <c r="BY33" i="2"/>
  <c r="CD33" i="2"/>
  <c r="BH35" i="2"/>
  <c r="BI35" i="2"/>
  <c r="BV21" i="2"/>
  <c r="BH24" i="2"/>
  <c r="BI24" i="2"/>
  <c r="BV28" i="2"/>
  <c r="BV11" i="2"/>
  <c r="AX24" i="2"/>
  <c r="AY24" i="2"/>
  <c r="BW10" i="2"/>
  <c r="BY10" i="2"/>
  <c r="CD10" i="2"/>
  <c r="BW22" i="2"/>
  <c r="BY22" i="2"/>
  <c r="CD22" i="2"/>
  <c r="BW28" i="2"/>
  <c r="BY28" i="2"/>
  <c r="CD28" i="2"/>
  <c r="BW27" i="2"/>
  <c r="BY27" i="2"/>
  <c r="CD27" i="2"/>
  <c r="BW24" i="2"/>
  <c r="BY24" i="2"/>
  <c r="CD24" i="2"/>
  <c r="BW6" i="2"/>
  <c r="BY6" i="2"/>
  <c r="CD6" i="2"/>
  <c r="BW12" i="2"/>
  <c r="BY12" i="2"/>
  <c r="CD12" i="2"/>
  <c r="BW19" i="2"/>
  <c r="BY19" i="2"/>
  <c r="CD19" i="2"/>
  <c r="BW13" i="2"/>
  <c r="BY13" i="2"/>
  <c r="CD13" i="2"/>
  <c r="BJ19" i="2"/>
  <c r="BK19" i="2"/>
  <c r="BJ36" i="2"/>
  <c r="BK36" i="2"/>
  <c r="BJ20" i="2"/>
  <c r="BK20" i="2"/>
  <c r="BJ32" i="2"/>
  <c r="BK32" i="2"/>
  <c r="BJ24" i="2"/>
  <c r="BK24" i="2"/>
  <c r="BJ13" i="2"/>
  <c r="BK13" i="2"/>
  <c r="BJ21" i="2"/>
  <c r="BK21" i="2"/>
  <c r="BJ6" i="2"/>
  <c r="BK6" i="2"/>
  <c r="BJ15" i="2"/>
  <c r="BK15" i="2"/>
  <c r="BJ26" i="2"/>
  <c r="BK26" i="2"/>
  <c r="BJ33" i="2"/>
  <c r="BK33" i="2"/>
  <c r="BJ9" i="2"/>
  <c r="BK9" i="2"/>
  <c r="BJ14" i="2"/>
  <c r="BK14" i="2"/>
  <c r="BJ7" i="2"/>
  <c r="BK7" i="2"/>
  <c r="BJ8" i="2"/>
  <c r="BK8" i="2"/>
  <c r="BJ31" i="2"/>
  <c r="BK31" i="2"/>
  <c r="BJ10" i="2"/>
  <c r="BK10" i="2"/>
  <c r="BJ27" i="2"/>
  <c r="BK27" i="2"/>
  <c r="BJ28" i="2"/>
  <c r="BK28" i="2"/>
  <c r="BJ29" i="2"/>
  <c r="BK29" i="2"/>
  <c r="BJ34" i="2"/>
  <c r="BK34" i="2"/>
  <c r="BJ11" i="2"/>
  <c r="BK11" i="2"/>
  <c r="BJ17" i="2"/>
  <c r="BK17" i="2"/>
  <c r="BJ23" i="2"/>
  <c r="BK23" i="2"/>
  <c r="BJ22" i="2"/>
  <c r="BK22" i="2"/>
  <c r="BJ18" i="2"/>
  <c r="BK18" i="2"/>
  <c r="BJ5" i="2"/>
  <c r="BK5" i="2"/>
  <c r="BJ12" i="2"/>
  <c r="BK12" i="2"/>
  <c r="BJ16" i="2"/>
  <c r="BK16" i="2"/>
  <c r="BJ35" i="2"/>
  <c r="BK35" i="2"/>
  <c r="BJ30" i="2"/>
  <c r="BK30" i="2"/>
  <c r="BJ25" i="2"/>
  <c r="BK25" i="2"/>
  <c r="BW34" i="2"/>
  <c r="BY34" i="2"/>
  <c r="CD34" i="2"/>
  <c r="BW35" i="2"/>
  <c r="BY35" i="2"/>
  <c r="CD35" i="2"/>
  <c r="BW11" i="2"/>
  <c r="BY11" i="2"/>
  <c r="CD11" i="2"/>
  <c r="AZ18" i="2"/>
  <c r="BA18" i="2"/>
  <c r="AZ22" i="2"/>
  <c r="BA22" i="2"/>
  <c r="AZ29" i="2"/>
  <c r="BA29" i="2"/>
  <c r="AZ6" i="2"/>
  <c r="BA6" i="2"/>
  <c r="AZ5" i="2"/>
  <c r="BA5" i="2"/>
  <c r="AZ26" i="2"/>
  <c r="BA26" i="2"/>
  <c r="AZ31" i="2"/>
  <c r="BA31" i="2"/>
  <c r="AZ21" i="2"/>
  <c r="BA21" i="2"/>
  <c r="AZ36" i="2"/>
  <c r="BA36" i="2"/>
  <c r="AZ14" i="2"/>
  <c r="BA14" i="2"/>
  <c r="AZ11" i="2"/>
  <c r="BA11" i="2"/>
  <c r="AZ16" i="2"/>
  <c r="BA16" i="2"/>
  <c r="AZ27" i="2"/>
  <c r="BA27" i="2"/>
  <c r="AZ7" i="2"/>
  <c r="BA7" i="2"/>
  <c r="AZ30" i="2"/>
  <c r="BA30" i="2"/>
  <c r="AZ10" i="2"/>
  <c r="BA10" i="2"/>
  <c r="AZ17" i="2"/>
  <c r="BA17" i="2"/>
  <c r="AZ28" i="2"/>
  <c r="BA28" i="2"/>
  <c r="AZ35" i="2"/>
  <c r="BA35" i="2"/>
  <c r="AZ25" i="2"/>
  <c r="BA25" i="2"/>
  <c r="AZ8" i="2"/>
  <c r="BA8" i="2"/>
  <c r="AZ34" i="2"/>
  <c r="BA34" i="2"/>
  <c r="AZ9" i="2"/>
  <c r="BA9" i="2"/>
  <c r="AZ20" i="2"/>
  <c r="BA20" i="2"/>
  <c r="AZ19" i="2"/>
  <c r="BA19" i="2"/>
  <c r="AZ32" i="2"/>
  <c r="BA32" i="2"/>
  <c r="AZ33" i="2"/>
  <c r="BA33" i="2"/>
  <c r="AZ13" i="2"/>
  <c r="BA13" i="2"/>
  <c r="AZ23" i="2"/>
  <c r="BA23" i="2"/>
  <c r="AZ24" i="2"/>
  <c r="BA24" i="2"/>
  <c r="AZ15" i="2"/>
  <c r="BA15" i="2"/>
  <c r="AZ12" i="2"/>
  <c r="BA12" i="2"/>
  <c r="BW14" i="2"/>
  <c r="BY14" i="2"/>
  <c r="CD14" i="2"/>
  <c r="BW17" i="2"/>
  <c r="BY17" i="2"/>
  <c r="CD17" i="2"/>
  <c r="BW8" i="2"/>
  <c r="BY8" i="2"/>
  <c r="CD8" i="2"/>
  <c r="BW21" i="2"/>
  <c r="BY21" i="2"/>
  <c r="CD21" i="2"/>
  <c r="BW23" i="2"/>
  <c r="BY23" i="2"/>
  <c r="CD23" i="2"/>
  <c r="BW30" i="2"/>
  <c r="BY30" i="2"/>
  <c r="CD30" i="2"/>
  <c r="BW7" i="2"/>
  <c r="BY7" i="2"/>
  <c r="BW25" i="2"/>
  <c r="BY25" i="2"/>
  <c r="CD25" i="2"/>
  <c r="BW15" i="2"/>
  <c r="BY15" i="2"/>
  <c r="CD15" i="2"/>
  <c r="BZ18" i="2"/>
  <c r="CA18" i="2"/>
  <c r="CB18" i="2"/>
  <c r="BB19" i="2"/>
  <c r="BC19" i="2"/>
  <c r="BB8" i="2"/>
  <c r="BC8" i="2"/>
  <c r="BC5" i="2"/>
  <c r="BB5" i="2"/>
  <c r="BL12" i="2"/>
  <c r="BM12" i="2"/>
  <c r="BL29" i="2"/>
  <c r="BM29" i="2"/>
  <c r="BL6" i="2"/>
  <c r="BM6" i="2"/>
  <c r="BZ20" i="2"/>
  <c r="CA20" i="2"/>
  <c r="CB20" i="2"/>
  <c r="BZ24" i="2"/>
  <c r="CA24" i="2"/>
  <c r="CB24" i="2"/>
  <c r="BC13" i="2"/>
  <c r="BB13" i="2"/>
  <c r="BB20" i="2"/>
  <c r="BC20" i="2"/>
  <c r="BB25" i="2"/>
  <c r="BC25" i="2"/>
  <c r="BC10" i="2"/>
  <c r="BB10" i="2"/>
  <c r="BC16" i="2"/>
  <c r="BB16" i="2"/>
  <c r="BB21" i="2"/>
  <c r="BC21" i="2"/>
  <c r="BB6" i="2"/>
  <c r="BC6" i="2"/>
  <c r="BM30" i="2"/>
  <c r="BL30" i="2"/>
  <c r="BL5" i="2"/>
  <c r="BM5" i="2"/>
  <c r="BM17" i="2"/>
  <c r="BL17" i="2"/>
  <c r="BL28" i="2"/>
  <c r="BM28" i="2"/>
  <c r="BL8" i="2"/>
  <c r="BM8" i="2"/>
  <c r="BL33" i="2"/>
  <c r="BM33" i="2"/>
  <c r="BM21" i="2"/>
  <c r="BL21" i="2"/>
  <c r="BM20" i="2"/>
  <c r="BL20" i="2"/>
  <c r="BZ36" i="2"/>
  <c r="CA36" i="2"/>
  <c r="CB36" i="2"/>
  <c r="BZ9" i="2"/>
  <c r="CA9" i="2"/>
  <c r="CB9" i="2"/>
  <c r="BZ33" i="2"/>
  <c r="CA33" i="2"/>
  <c r="CB33" i="2"/>
  <c r="BC17" i="2"/>
  <c r="BB17" i="2"/>
  <c r="BB18" i="2"/>
  <c r="BC18" i="2"/>
  <c r="BL23" i="2"/>
  <c r="BM23" i="2"/>
  <c r="BL9" i="2"/>
  <c r="BM9" i="2"/>
  <c r="BZ17" i="2"/>
  <c r="CA17" i="2"/>
  <c r="CB17" i="2"/>
  <c r="BZ32" i="2"/>
  <c r="CA32" i="2"/>
  <c r="CB32" i="2"/>
  <c r="BB12" i="2"/>
  <c r="BC12" i="2"/>
  <c r="CD7" i="2"/>
  <c r="BZ22" i="2"/>
  <c r="CA22" i="2"/>
  <c r="CB22" i="2"/>
  <c r="BZ35" i="2"/>
  <c r="CA35" i="2"/>
  <c r="CB35" i="2"/>
  <c r="BZ29" i="2"/>
  <c r="CA29" i="2"/>
  <c r="CB29" i="2"/>
  <c r="BZ14" i="2"/>
  <c r="CA14" i="2"/>
  <c r="CB14" i="2"/>
  <c r="BZ25" i="2"/>
  <c r="CA25" i="2"/>
  <c r="CB25" i="2"/>
  <c r="BZ21" i="2"/>
  <c r="CA21" i="2"/>
  <c r="CB21" i="2"/>
  <c r="BZ31" i="2"/>
  <c r="CA31" i="2"/>
  <c r="CB31" i="2"/>
  <c r="BZ6" i="2"/>
  <c r="CA6" i="2"/>
  <c r="CB6" i="2"/>
  <c r="BZ26" i="2"/>
  <c r="CA26" i="2"/>
  <c r="CB26" i="2"/>
  <c r="BZ19" i="2"/>
  <c r="CA19" i="2"/>
  <c r="CB19" i="2"/>
  <c r="BZ16" i="2"/>
  <c r="CA16" i="2"/>
  <c r="CB16" i="2"/>
  <c r="BZ27" i="2"/>
  <c r="CA27" i="2"/>
  <c r="CB27" i="2"/>
  <c r="BC15" i="2"/>
  <c r="BB15" i="2"/>
  <c r="BC33" i="2"/>
  <c r="BB33" i="2"/>
  <c r="BB9" i="2"/>
  <c r="BC9" i="2"/>
  <c r="BB35" i="2"/>
  <c r="BC35" i="2"/>
  <c r="BC30" i="2"/>
  <c r="BB30" i="2"/>
  <c r="BB11" i="2"/>
  <c r="BC11" i="2"/>
  <c r="BB31" i="2"/>
  <c r="BC31" i="2"/>
  <c r="BB29" i="2"/>
  <c r="BC29" i="2"/>
  <c r="BM35" i="2"/>
  <c r="BL35" i="2"/>
  <c r="BM18" i="2"/>
  <c r="BL18" i="2"/>
  <c r="BL11" i="2"/>
  <c r="BM11" i="2"/>
  <c r="BM27" i="2"/>
  <c r="BL27" i="2"/>
  <c r="BL7" i="2"/>
  <c r="BM7" i="2"/>
  <c r="BL26" i="2"/>
  <c r="BM26" i="2"/>
  <c r="BL13" i="2"/>
  <c r="BM13" i="2"/>
  <c r="BL36" i="2"/>
  <c r="BM36" i="2"/>
  <c r="BZ15" i="2"/>
  <c r="CA15" i="2"/>
  <c r="CB15" i="2"/>
  <c r="BZ23" i="2"/>
  <c r="CA23" i="2"/>
  <c r="CB23" i="2"/>
  <c r="BZ5" i="2"/>
  <c r="CA5" i="2"/>
  <c r="CB5" i="2"/>
  <c r="BZ12" i="2"/>
  <c r="CA12" i="2"/>
  <c r="CB12" i="2"/>
  <c r="BB23" i="2"/>
  <c r="BC23" i="2"/>
  <c r="BC27" i="2"/>
  <c r="BB27" i="2"/>
  <c r="BC36" i="2"/>
  <c r="BB36" i="2"/>
  <c r="BM25" i="2"/>
  <c r="BL25" i="2"/>
  <c r="BL31" i="2"/>
  <c r="BM31" i="2"/>
  <c r="BL32" i="2"/>
  <c r="BM32" i="2"/>
  <c r="BZ13" i="2"/>
  <c r="CA13" i="2"/>
  <c r="CB13" i="2"/>
  <c r="BZ11" i="2"/>
  <c r="CA11" i="2"/>
  <c r="CB11" i="2"/>
  <c r="BZ7" i="2"/>
  <c r="CA7" i="2"/>
  <c r="CB7" i="2"/>
  <c r="BZ10" i="2"/>
  <c r="CA10" i="2"/>
  <c r="CB10" i="2"/>
  <c r="BZ34" i="2"/>
  <c r="CA34" i="2"/>
  <c r="CB34" i="2"/>
  <c r="BZ8" i="2"/>
  <c r="CA8" i="2"/>
  <c r="CB8" i="2"/>
  <c r="BC24" i="2"/>
  <c r="BB24" i="2"/>
  <c r="BC32" i="2"/>
  <c r="BB32" i="2"/>
  <c r="BB34" i="2"/>
  <c r="BC34" i="2"/>
  <c r="BC28" i="2"/>
  <c r="BB28" i="2"/>
  <c r="BB7" i="2"/>
  <c r="BC7" i="2"/>
  <c r="BB14" i="2"/>
  <c r="BC14" i="2"/>
  <c r="BB26" i="2"/>
  <c r="BC26" i="2"/>
  <c r="BB22" i="2"/>
  <c r="BC22" i="2"/>
  <c r="BM16" i="2"/>
  <c r="BL16" i="2"/>
  <c r="BM22" i="2"/>
  <c r="BL22" i="2"/>
  <c r="BL34" i="2"/>
  <c r="BM34" i="2"/>
  <c r="BL10" i="2"/>
  <c r="BM10" i="2"/>
  <c r="BL14" i="2"/>
  <c r="BM14" i="2"/>
  <c r="BM15" i="2"/>
  <c r="BL15" i="2"/>
  <c r="BL24" i="2"/>
  <c r="BM24" i="2"/>
  <c r="BL19" i="2"/>
  <c r="BM19" i="2"/>
  <c r="BZ28" i="2"/>
  <c r="CA28" i="2"/>
  <c r="CB28" i="2"/>
  <c r="BZ30" i="2"/>
  <c r="CA30" i="2"/>
  <c r="CB30" i="2"/>
  <c r="CE19" i="2"/>
  <c r="CE15" i="2"/>
  <c r="CE8" i="2"/>
  <c r="CE18" i="2"/>
  <c r="CE5" i="2"/>
  <c r="CE14" i="2"/>
  <c r="CC15" i="2"/>
  <c r="CE12" i="2"/>
  <c r="CE28" i="2"/>
  <c r="CE29" i="2"/>
  <c r="CE26" i="2"/>
  <c r="CE11" i="2"/>
  <c r="CC12" i="2"/>
  <c r="CE17" i="2"/>
  <c r="CC18" i="2"/>
  <c r="CE13" i="2"/>
  <c r="CC14" i="2"/>
  <c r="CE21" i="2"/>
  <c r="CE32" i="2"/>
  <c r="CE16" i="2"/>
  <c r="CC17" i="2"/>
  <c r="CE35" i="2"/>
  <c r="CE30" i="2"/>
  <c r="CE36" i="2"/>
  <c r="CE6" i="2"/>
  <c r="CE27" i="2"/>
  <c r="CE7" i="2"/>
  <c r="CE25" i="2"/>
  <c r="CC26" i="2"/>
  <c r="CE10" i="2"/>
  <c r="CE9" i="2"/>
  <c r="CE33" i="2"/>
  <c r="CE20" i="2"/>
  <c r="CC21" i="2"/>
  <c r="CE22" i="2"/>
  <c r="CE24" i="2"/>
  <c r="CE23" i="2"/>
  <c r="CE31" i="2"/>
  <c r="CC32" i="2"/>
  <c r="CE34" i="2"/>
  <c r="CC35" i="2"/>
  <c r="CC11" i="2"/>
  <c r="CC19" i="2"/>
  <c r="CC29" i="2"/>
  <c r="CC23" i="2"/>
  <c r="CC7" i="2"/>
  <c r="CC8" i="2"/>
  <c r="CC25" i="2"/>
  <c r="CC33" i="2"/>
  <c r="CC13" i="2"/>
  <c r="CC9" i="2"/>
  <c r="CC24" i="2"/>
  <c r="CC34" i="2"/>
  <c r="CC31" i="2"/>
  <c r="CC22" i="2"/>
  <c r="CC27" i="2"/>
  <c r="CC16" i="2"/>
  <c r="CC10" i="2"/>
  <c r="CC28" i="2"/>
  <c r="CC36" i="2"/>
  <c r="CC30" i="2"/>
  <c r="CC6" i="2"/>
  <c r="CC20" i="2"/>
</calcChain>
</file>

<file path=xl/sharedStrings.xml><?xml version="1.0" encoding="utf-8"?>
<sst xmlns="http://schemas.openxmlformats.org/spreadsheetml/2006/main" count="10981" uniqueCount="349">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</sst>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5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3" builtinId="8" hidden="1"/>
    <cellStyle name="Hiperlink" xfId="1" builtinId="8" hidden="1"/>
    <cellStyle name="Hiperlink Visitado" xfId="4" builtinId="9" hidden="1"/>
    <cellStyle name="Hiperlink Visitado" xfId="2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72"/>
  <sheetViews>
    <sheetView workbookViewId="0">
      <selection activeCell="C2" sqref="C2"/>
    </sheetView>
  </sheetViews>
  <sheetFormatPr defaultRowHeight="15" x14ac:dyDescent="0.2"/>
  <cols>
    <col min="1" max="1" width="48.42578125" bestFit="1" customWidth="1"/>
    <col min="2" max="2" width="9.14453125" customWidth="1"/>
    <col min="3" max="3" width="10.22265625" bestFit="1" customWidth="1"/>
    <col min="9" max="9" width="48.42578125" bestFit="1" customWidth="1"/>
  </cols>
  <sheetData>
    <row r="1" spans="1:9" x14ac:dyDescent="0.2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 x14ac:dyDescent="0.2">
      <c r="A2" t="s">
        <v>186</v>
      </c>
      <c r="B2" s="325" t="s">
        <v>279</v>
      </c>
      <c r="C2">
        <f>SUM(Germano!$L$3:$M$50)+SUM(Germano!$Q$3:$Q$50)</f>
        <v>105</v>
      </c>
    </row>
    <row r="3" spans="1:9" x14ac:dyDescent="0.2">
      <c r="A3" t="s">
        <v>180</v>
      </c>
      <c r="B3" s="325" t="s">
        <v>280</v>
      </c>
      <c r="C3">
        <f>SUM(Albenice!$L$3:$M$50)+SUM(Albenice!$Q$3:$Q$50)</f>
        <v>95</v>
      </c>
    </row>
    <row r="4" spans="1:9" x14ac:dyDescent="0.2">
      <c r="A4" t="s">
        <v>184</v>
      </c>
      <c r="B4" s="325" t="s">
        <v>280</v>
      </c>
      <c r="C4">
        <f>SUM(Adalberto!$L$3:$M$50)+SUM(Adalberto!$Q$3:$Q$50)</f>
        <v>85</v>
      </c>
    </row>
    <row r="5" spans="1:9" x14ac:dyDescent="0.2">
      <c r="A5" t="s">
        <v>185</v>
      </c>
      <c r="B5" s="325" t="s">
        <v>280</v>
      </c>
      <c r="C5">
        <f>SUM(Denise!$L$3:$M$50)+SUM(Denise!$Q$3:$Q$50)</f>
        <v>85</v>
      </c>
    </row>
    <row r="6" spans="1:9" x14ac:dyDescent="0.2">
      <c r="A6" t="s">
        <v>226</v>
      </c>
      <c r="B6" s="325" t="s">
        <v>280</v>
      </c>
      <c r="C6">
        <f>SUM(Laurindo!$L$3:$M$50)+SUM(Laurindo!$Q$3:$Q$50)</f>
        <v>75</v>
      </c>
    </row>
    <row r="7" spans="1:9" x14ac:dyDescent="0.2">
      <c r="A7" t="s">
        <v>182</v>
      </c>
      <c r="B7" s="325" t="s">
        <v>280</v>
      </c>
      <c r="C7">
        <f>SUM(Andrea!$L$3:$M$50)+SUM(Andrea!$Q$3:$Q$50)</f>
        <v>85</v>
      </c>
    </row>
    <row r="8" spans="1:9" x14ac:dyDescent="0.2">
      <c r="A8" t="s">
        <v>178</v>
      </c>
      <c r="B8" s="325" t="s">
        <v>280</v>
      </c>
      <c r="C8">
        <f>SUM(Silvia!$L$3:$M$50)+SUM(Silvia!$Q$3:$Q$50)</f>
        <v>85</v>
      </c>
    </row>
    <row r="9" spans="1:9" x14ac:dyDescent="0.2">
      <c r="A9" t="s">
        <v>224</v>
      </c>
      <c r="B9" s="325" t="s">
        <v>280</v>
      </c>
      <c r="C9">
        <f>SUM(Claudio!$L$3:$M$50)+SUM(Claudio!$Q$3:$Q$50)</f>
        <v>80</v>
      </c>
    </row>
    <row r="10" spans="1:9" x14ac:dyDescent="0.2">
      <c r="A10" t="s">
        <v>228</v>
      </c>
      <c r="B10" s="325" t="s">
        <v>280</v>
      </c>
      <c r="C10">
        <f>SUM(Priscilla!$L$3:$M$50)+SUM(Priscilla!$Q$3:$Q$50)</f>
        <v>80</v>
      </c>
    </row>
    <row r="11" spans="1:9" x14ac:dyDescent="0.2">
      <c r="A11" t="s">
        <v>225</v>
      </c>
      <c r="B11" s="325" t="s">
        <v>280</v>
      </c>
      <c r="C11">
        <f>SUM(Flavio!$L$3:$M$50)+SUM(Flavio!$Q$3:$Q$50)</f>
        <v>70</v>
      </c>
    </row>
    <row r="12" spans="1:9" x14ac:dyDescent="0.2">
      <c r="A12" t="s">
        <v>183</v>
      </c>
      <c r="B12" s="390" t="s">
        <v>280</v>
      </c>
      <c r="C12">
        <f>SUM(Girlayne!$L$3:$M$50)+SUM(Girlayne!$Q$3:$Q$50)</f>
        <v>65</v>
      </c>
    </row>
    <row r="13" spans="1:9" x14ac:dyDescent="0.2">
      <c r="A13" t="s">
        <v>177</v>
      </c>
      <c r="B13" s="325" t="s">
        <v>280</v>
      </c>
      <c r="C13">
        <f>SUM(Marcus!$L$3:$M$50)+SUM(Marcus!$Q$3:$Q$50)</f>
        <v>65</v>
      </c>
    </row>
    <row r="14" spans="1:9" x14ac:dyDescent="0.2">
      <c r="A14" t="s">
        <v>179</v>
      </c>
      <c r="B14" s="325" t="s">
        <v>280</v>
      </c>
      <c r="C14">
        <f>SUM(Rubiane!$L$3:$M$50)+SUM(Rubiane!$Q$3:$Q$50)</f>
        <v>55</v>
      </c>
    </row>
    <row r="15" spans="1:9" x14ac:dyDescent="0.2">
      <c r="A15" t="s">
        <v>181</v>
      </c>
      <c r="B15" s="325" t="s">
        <v>280</v>
      </c>
      <c r="C15">
        <f>SUM(Eduardo!$L$3:$M$50)+SUM(Eduardo!$Q$3:$Q$50)</f>
        <v>65</v>
      </c>
    </row>
    <row r="16" spans="1:9" x14ac:dyDescent="0.2">
      <c r="A16" t="s">
        <v>223</v>
      </c>
      <c r="B16" s="325" t="s">
        <v>280</v>
      </c>
      <c r="C16">
        <f>SUM(Aurea!$L$3:$M$50)+SUM(Aurea!$Q$3:$Q$50)</f>
        <v>55</v>
      </c>
    </row>
    <row r="17" spans="1:10" x14ac:dyDescent="0.2">
      <c r="A17" t="s">
        <v>227</v>
      </c>
      <c r="B17" s="325" t="s">
        <v>280</v>
      </c>
      <c r="C17">
        <f>SUM(Adriano!$L$3:$M$50)+SUM(Adriano!$Q$3:$Q$50)</f>
        <v>60</v>
      </c>
    </row>
    <row r="18" spans="1:10" x14ac:dyDescent="0.2">
      <c r="A18" t="s">
        <v>176</v>
      </c>
      <c r="B18" s="325" t="s">
        <v>280</v>
      </c>
      <c r="C18">
        <f>SUM(George!$L$3:$M$50)+SUM(George!$Q$3:$Q$50)</f>
        <v>40</v>
      </c>
    </row>
    <row r="25" spans="1:10" x14ac:dyDescent="0.2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 x14ac:dyDescent="0.2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 x14ac:dyDescent="0.2">
      <c r="F27" t="str">
        <f>IF(Copa2022!F13="","",IF(Copa2022!F13=Copa2022!H13,"empate",IF(Copa2022!F13&gt;Copa2022!H13,Copa2022!E13,Copa2022!I13)))</f>
        <v>Senegal</v>
      </c>
      <c r="G27" t="s">
        <v>231</v>
      </c>
      <c r="I27" t="s">
        <v>167</v>
      </c>
      <c r="J27">
        <v>15</v>
      </c>
    </row>
    <row r="28" spans="1:10" x14ac:dyDescent="0.2">
      <c r="F28" t="str">
        <f>IF(Copa2022!F14="","",IF(Copa2022!F14=Copa2022!H14,"empate",IF(Copa2022!F14&gt;Copa2022!H14,Copa2022!E14,Copa2022!I14)))</f>
        <v>empate</v>
      </c>
      <c r="G28" t="s">
        <v>232</v>
      </c>
      <c r="I28" s="319" t="s">
        <v>173</v>
      </c>
    </row>
    <row r="29" spans="1:10" x14ac:dyDescent="0.2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 x14ac:dyDescent="0.2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 x14ac:dyDescent="0.2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 x14ac:dyDescent="0.2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 x14ac:dyDescent="0.2">
      <c r="F33" t="str">
        <f>IF(Copa2022!F19="","",IF(Copa2022!F19=Copa2022!H19,"empate",IF(Copa2022!F19&gt;Copa2022!H19,Copa2022!E19,Copa2022!I19)))</f>
        <v>Irã</v>
      </c>
      <c r="G33" t="s">
        <v>237</v>
      </c>
      <c r="I33" t="s">
        <v>169</v>
      </c>
      <c r="J33">
        <v>30</v>
      </c>
    </row>
    <row r="34" spans="6:10" x14ac:dyDescent="0.2">
      <c r="F34" t="str">
        <f>IF(Copa2022!F20="","",IF(Copa2022!F20=Copa2022!H20,"empate",IF(Copa2022!F20&gt;Copa2022!H20,Copa2022!E20,Copa2022!I20)))</f>
        <v>empate</v>
      </c>
      <c r="G34" t="s">
        <v>238</v>
      </c>
    </row>
    <row r="35" spans="6:10" x14ac:dyDescent="0.2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 x14ac:dyDescent="0.2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 x14ac:dyDescent="0.2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 x14ac:dyDescent="0.2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 x14ac:dyDescent="0.2">
      <c r="F39" t="str">
        <f>IF(Copa2022!F25="","",IF(Copa2022!F25=Copa2022!H25,"empate",IF(Copa2022!F25&gt;Copa2022!H25,Copa2022!E25,Copa2022!I25)))</f>
        <v>Polônia</v>
      </c>
      <c r="G39" t="s">
        <v>243</v>
      </c>
    </row>
    <row r="40" spans="6:10" x14ac:dyDescent="0.2">
      <c r="F40" t="str">
        <f>IF(Copa2022!F26="","",IF(Copa2022!F26=Copa2022!H26,"empate",IF(Copa2022!F26&gt;Copa2022!H26,Copa2022!E26,Copa2022!I26)))</f>
        <v>Argentina</v>
      </c>
      <c r="G40" t="s">
        <v>244</v>
      </c>
    </row>
    <row r="41" spans="6:10" x14ac:dyDescent="0.2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 x14ac:dyDescent="0.2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 x14ac:dyDescent="0.2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 x14ac:dyDescent="0.2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 x14ac:dyDescent="0.2">
      <c r="F45" t="str">
        <f>IF(Copa2022!F31="","",IF(Copa2022!F31=Copa2022!H31,"empate",IF(Copa2022!F31&gt;Copa2022!H31,Copa2022!E31,Copa2022!I31)))</f>
        <v>Austrália</v>
      </c>
      <c r="G45" t="s">
        <v>249</v>
      </c>
    </row>
    <row r="46" spans="6:10" x14ac:dyDescent="0.2">
      <c r="F46" t="str">
        <f>IF(Copa2022!F32="","",IF(Copa2022!F32=Copa2022!H32,"empate",IF(Copa2022!F32&gt;Copa2022!H32,Copa2022!E32,Copa2022!I32)))</f>
        <v>França</v>
      </c>
      <c r="G46" t="s">
        <v>250</v>
      </c>
    </row>
    <row r="47" spans="6:10" x14ac:dyDescent="0.2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 x14ac:dyDescent="0.2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 x14ac:dyDescent="0.2">
      <c r="F49" t="str">
        <f>IF(Copa2022!F35="","",IF(Copa2022!F35=Copa2022!H35,"empate",IF(Copa2022!F35&gt;Copa2022!H35,Copa2022!E35,Copa2022!I35)))</f>
        <v>Japão</v>
      </c>
      <c r="G49" t="s">
        <v>253</v>
      </c>
    </row>
    <row r="50" spans="6:7" x14ac:dyDescent="0.2">
      <c r="F50" t="str">
        <f>IF(Copa2022!F36="","",IF(Copa2022!F36=Copa2022!H36,"empate",IF(Copa2022!F36&gt;Copa2022!H36,Copa2022!E36,Copa2022!I36)))</f>
        <v>Espanha</v>
      </c>
      <c r="G50" t="s">
        <v>254</v>
      </c>
    </row>
    <row r="51" spans="6:7" x14ac:dyDescent="0.2">
      <c r="F51" t="str">
        <f>IF(Copa2022!F37="","",IF(Copa2022!F37=Copa2022!H37,"empate",IF(Copa2022!F37&gt;Copa2022!H37,Copa2022!E37,Copa2022!I37)))</f>
        <v>Costa Rica</v>
      </c>
      <c r="G51" t="s">
        <v>255</v>
      </c>
    </row>
    <row r="52" spans="6:7" x14ac:dyDescent="0.2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 x14ac:dyDescent="0.2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 x14ac:dyDescent="0.2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 x14ac:dyDescent="0.2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 x14ac:dyDescent="0.2">
      <c r="F56" t="str">
        <f>IF(Copa2022!F42="","",IF(Copa2022!F42=Copa2022!H42,"empate",IF(Copa2022!F42&gt;Copa2022!H42,Copa2022!E42,Copa2022!I42)))</f>
        <v>Bélgica</v>
      </c>
      <c r="G56" t="s">
        <v>260</v>
      </c>
    </row>
    <row r="57" spans="6:7" x14ac:dyDescent="0.2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 x14ac:dyDescent="0.2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 x14ac:dyDescent="0.2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 x14ac:dyDescent="0.2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 x14ac:dyDescent="0.2">
      <c r="F61" t="str">
        <f>IF(Copa2022!F47="","",IF(Copa2022!F47=Copa2022!H47,"empate",IF(Copa2022!F47&gt;Copa2022!H47,Copa2022!E47,Copa2022!I47)))</f>
        <v>Suíça</v>
      </c>
      <c r="G61" t="s">
        <v>265</v>
      </c>
    </row>
    <row r="62" spans="6:7" x14ac:dyDescent="0.2">
      <c r="F62" t="str">
        <f>IF(Copa2022!F48="","",IF(Copa2022!F48=Copa2022!H48,"empate",IF(Copa2022!F48&gt;Copa2022!H48,Copa2022!E48,Copa2022!I48)))</f>
        <v>Brasil</v>
      </c>
      <c r="G62" t="s">
        <v>266</v>
      </c>
    </row>
    <row r="63" spans="6:7" x14ac:dyDescent="0.2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 x14ac:dyDescent="0.2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 x14ac:dyDescent="0.2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 x14ac:dyDescent="0.2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 x14ac:dyDescent="0.2">
      <c r="F67" t="str">
        <f>IF(Copa2022!F53="","",IF(Copa2022!F53=Copa2022!H53,"empate",IF(Copa2022!F53&gt;Copa2022!H53,Copa2022!E53,Copa2022!I53)))</f>
        <v>empate</v>
      </c>
      <c r="G67" t="s">
        <v>271</v>
      </c>
    </row>
    <row r="68" spans="6:7" x14ac:dyDescent="0.2">
      <c r="F68" t="str">
        <f>IF(Copa2022!F54="","",IF(Copa2022!F54=Copa2022!H54,"empate",IF(Copa2022!F54&gt;Copa2022!H54,Copa2022!E54,Copa2022!I54)))</f>
        <v>Portugal</v>
      </c>
      <c r="G68" t="s">
        <v>272</v>
      </c>
    </row>
    <row r="69" spans="6:7" x14ac:dyDescent="0.2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 x14ac:dyDescent="0.2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 x14ac:dyDescent="0.2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 x14ac:dyDescent="0.2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V125"/>
  <sheetViews>
    <sheetView showGridLines="0" showRowColHeaders="0" topLeftCell="B1" zoomScale="110" zoomScaleNormal="110" zoomScalePageLayoutView="89" workbookViewId="0">
      <pane ySplit="8" topLeftCell="B32" activePane="bottomLeft" state="frozen"/>
      <selection activeCell="E75" sqref="E75"/>
      <selection pane="bottomLeft" activeCell="H37" sqref="H37"/>
    </sheetView>
  </sheetViews>
  <sheetFormatPr defaultColWidth="0" defaultRowHeight="15.75" zeroHeight="1" x14ac:dyDescent="0.2"/>
  <cols>
    <col min="1" max="1" width="6.05078125" style="5" bestFit="1" customWidth="1"/>
    <col min="2" max="2" width="9.81640625" style="10" bestFit="1" customWidth="1"/>
    <col min="3" max="3" width="11.296875" style="10" customWidth="1"/>
    <col min="4" max="4" width="16.41015625" style="10" bestFit="1" customWidth="1"/>
    <col min="5" max="5" width="25.69140625" style="11" customWidth="1"/>
    <col min="6" max="6" width="2.6875" style="42" customWidth="1"/>
    <col min="7" max="7" width="2.6875" customWidth="1"/>
    <col min="8" max="8" width="2.6875" style="42" customWidth="1"/>
    <col min="9" max="9" width="25.69140625" style="12" customWidth="1"/>
    <col min="10" max="10" width="13.31640625" style="51" hidden="1" customWidth="1"/>
    <col min="11" max="12" width="3.2265625" customWidth="1"/>
    <col min="13" max="13" width="2.82421875" style="1" customWidth="1"/>
    <col min="14" max="14" width="2.015625" style="109" bestFit="1" customWidth="1"/>
    <col min="15" max="15" width="18.83203125" style="113" bestFit="1" customWidth="1"/>
    <col min="16" max="23" width="3.765625" style="109" customWidth="1"/>
    <col min="24" max="24" width="4.4375" style="1" customWidth="1"/>
    <col min="25" max="35" width="9.14453125" hidden="1" customWidth="1"/>
    <col min="36" max="36" width="8.47265625" hidden="1" customWidth="1"/>
    <col min="37" max="37" width="8.7421875" hidden="1" customWidth="1"/>
    <col min="38" max="38" width="10.0859375" hidden="1" customWidth="1"/>
    <col min="39" max="229" width="9.14453125" hidden="1" customWidth="1"/>
    <col min="230" max="230" width="7.26171875" hidden="1" customWidth="1"/>
    <col min="231" max="16384" width="9.14453125" hidden="1"/>
  </cols>
  <sheetData>
    <row r="1" spans="1:25" s="1" customFormat="1" ht="6.75" customHeight="1" thickBot="1" x14ac:dyDescent="0.25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 ht="15" x14ac:dyDescent="0.2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 ht="15" x14ac:dyDescent="0.2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 ht="15" x14ac:dyDescent="0.2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 ht="15" x14ac:dyDescent="0.2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 ht="15" x14ac:dyDescent="0.2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 x14ac:dyDescent="0.25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 x14ac:dyDescent="0.25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 x14ac:dyDescent="0.2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 x14ac:dyDescent="0.25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 x14ac:dyDescent="0.25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 x14ac:dyDescent="0.2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4</v>
      </c>
      <c r="Q12" s="63">
        <f>'Classificação 1ª fase'!E5</f>
        <v>2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3</v>
      </c>
      <c r="V12" s="63">
        <f>'Classificação 1ª fase'!J5</f>
        <v>1</v>
      </c>
      <c r="W12" s="95">
        <f>'Classificação 1ª fase'!K5</f>
        <v>2</v>
      </c>
      <c r="X12" s="57"/>
    </row>
    <row r="13" spans="1:25" s="60" customFormat="1" ht="35.1" customHeight="1" thickBot="1" x14ac:dyDescent="0.25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4</v>
      </c>
      <c r="Q13" s="96">
        <f>'Classificação 1ª fase'!E6</f>
        <v>2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1</v>
      </c>
      <c r="U13" s="96">
        <f>'Classificação 1ª fase'!I6</f>
        <v>3</v>
      </c>
      <c r="V13" s="96">
        <f>'Classificação 1ª fase'!J6</f>
        <v>1</v>
      </c>
      <c r="W13" s="97">
        <f>'Classificação 1ª fase'!K6</f>
        <v>2</v>
      </c>
      <c r="X13" s="57"/>
    </row>
    <row r="14" spans="1:25" s="60" customFormat="1" ht="35.1" customHeight="1" thickTop="1" x14ac:dyDescent="0.2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3</v>
      </c>
      <c r="Q14" s="63">
        <f>'Classificação 1ª fase'!E7</f>
        <v>2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3</v>
      </c>
      <c r="V14" s="63">
        <f>'Classificação 1ª fase'!J7</f>
        <v>3</v>
      </c>
      <c r="W14" s="95">
        <f>'Classificação 1ª fase'!K7</f>
        <v>0</v>
      </c>
      <c r="X14" s="57"/>
    </row>
    <row r="15" spans="1:25" s="60" customFormat="1" ht="35.1" customHeight="1" thickBot="1" x14ac:dyDescent="0.25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2</v>
      </c>
      <c r="R15" s="98">
        <f>'Classificação 1ª fase'!F8</f>
        <v>0</v>
      </c>
      <c r="S15" s="98">
        <f>'Classificação 1ª fase'!G8</f>
        <v>2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5</v>
      </c>
      <c r="W15" s="99">
        <f>'Classificação 1ª fase'!K8</f>
        <v>-4</v>
      </c>
      <c r="X15" s="94"/>
    </row>
    <row r="16" spans="1:25" s="60" customFormat="1" ht="35.1" customHeight="1" thickBot="1" x14ac:dyDescent="0.25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8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 x14ac:dyDescent="0.25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 x14ac:dyDescent="0.2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 x14ac:dyDescent="0.25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 x14ac:dyDescent="0.2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 x14ac:dyDescent="0.25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 x14ac:dyDescent="0.25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 x14ac:dyDescent="0.25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 x14ac:dyDescent="0.2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 x14ac:dyDescent="0.25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 x14ac:dyDescent="0.2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 x14ac:dyDescent="0.25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 x14ac:dyDescent="0.25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 x14ac:dyDescent="0.25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 x14ac:dyDescent="0.2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 x14ac:dyDescent="0.25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 x14ac:dyDescent="0.2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 x14ac:dyDescent="0.25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 x14ac:dyDescent="0.25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 x14ac:dyDescent="0.25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 x14ac:dyDescent="0.2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3</v>
      </c>
      <c r="Q36" s="63">
        <f>'Classificação 1ª fase'!E29</f>
        <v>1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7</v>
      </c>
      <c r="V36" s="63">
        <f>'Classificação 1ª fase'!J29</f>
        <v>0</v>
      </c>
      <c r="W36" s="95">
        <f>'Classificação 1ª fase'!K29</f>
        <v>7</v>
      </c>
      <c r="X36" s="94"/>
    </row>
    <row r="37" spans="1:24" s="60" customFormat="1" ht="35.1" customHeight="1" thickBot="1" x14ac:dyDescent="0.25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 x14ac:dyDescent="0.2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 x14ac:dyDescent="0.25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1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0</v>
      </c>
      <c r="U39" s="98">
        <f>'Classificação 1ª fase'!I32</f>
        <v>1</v>
      </c>
      <c r="V39" s="98">
        <f>'Classificação 1ª fase'!J32</f>
        <v>2</v>
      </c>
      <c r="W39" s="99">
        <f>'Classificação 1ª fase'!K32</f>
        <v>-1</v>
      </c>
      <c r="X39" s="94"/>
    </row>
    <row r="40" spans="1:24" s="60" customFormat="1" ht="35.1" customHeight="1" thickBot="1" x14ac:dyDescent="0.25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6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 x14ac:dyDescent="0.25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 x14ac:dyDescent="0.2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Bélgica</v>
      </c>
      <c r="P42" s="63">
        <f>'Classificação 1ª fase'!D35</f>
        <v>3</v>
      </c>
      <c r="Q42" s="63">
        <f>'Classificação 1ª fase'!E35</f>
        <v>1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1</v>
      </c>
      <c r="V42" s="63">
        <f>'Classificação 1ª fase'!J35</f>
        <v>0</v>
      </c>
      <c r="W42" s="95">
        <f>'Classificação 1ª fase'!K35</f>
        <v>1</v>
      </c>
      <c r="X42" s="94"/>
    </row>
    <row r="43" spans="1:24" s="60" customFormat="1" ht="35.1" customHeight="1" thickBot="1" x14ac:dyDescent="0.25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 x14ac:dyDescent="0.2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Croácia</v>
      </c>
      <c r="P44" s="63">
        <f>'Classificação 1ª fase'!D37</f>
        <v>1</v>
      </c>
      <c r="Q44" s="63">
        <f>'Classificação 1ª fase'!E37</f>
        <v>1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1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 x14ac:dyDescent="0.25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1</v>
      </c>
      <c r="R45" s="98">
        <f>'Classificação 1ª fase'!F38</f>
        <v>0</v>
      </c>
      <c r="S45" s="98">
        <f>'Classificação 1ª fase'!G38</f>
        <v>1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1</v>
      </c>
      <c r="W45" s="99">
        <f>'Classificação 1ª fase'!K38</f>
        <v>-1</v>
      </c>
      <c r="X45" s="94"/>
    </row>
    <row r="46" spans="1:24" s="60" customFormat="1" ht="35.1" customHeight="1" thickBot="1" x14ac:dyDescent="0.25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4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 x14ac:dyDescent="0.25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 x14ac:dyDescent="0.2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3</v>
      </c>
      <c r="Q48" s="101">
        <f>'Classificação 1ª fase'!E41</f>
        <v>1</v>
      </c>
      <c r="R48" s="101">
        <f>'Classificação 1ª fase'!F41</f>
        <v>1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2</v>
      </c>
      <c r="V48" s="101">
        <f>'Classificação 1ª fase'!J41</f>
        <v>0</v>
      </c>
      <c r="W48" s="102">
        <f>'Classificação 1ª fase'!K41</f>
        <v>2</v>
      </c>
      <c r="X48" s="94"/>
    </row>
    <row r="49" spans="1:24" s="60" customFormat="1" ht="35.1" customHeight="1" thickBot="1" x14ac:dyDescent="0.25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1</v>
      </c>
      <c r="R49" s="96">
        <f>'Classificação 1ª fase'!F42</f>
        <v>1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0</v>
      </c>
      <c r="W49" s="97">
        <f>'Classificação 1ª fase'!K42</f>
        <v>1</v>
      </c>
      <c r="X49" s="94"/>
    </row>
    <row r="50" spans="1:24" s="60" customFormat="1" ht="35.1" customHeight="1" thickTop="1" x14ac:dyDescent="0.2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1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1</v>
      </c>
      <c r="W50" s="95">
        <f>'Classificação 1ª fase'!K43</f>
        <v>-1</v>
      </c>
      <c r="X50" s="94"/>
    </row>
    <row r="51" spans="1:24" s="60" customFormat="1" ht="35.1" customHeight="1" thickBot="1" x14ac:dyDescent="0.25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0</v>
      </c>
      <c r="Q51" s="98">
        <f>'Classificação 1ª fase'!E44</f>
        <v>1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2</v>
      </c>
      <c r="W51" s="99">
        <f>'Classificação 1ª fase'!K44</f>
        <v>-2</v>
      </c>
      <c r="X51" s="94"/>
    </row>
    <row r="52" spans="1:24" s="60" customFormat="1" ht="35.1" customHeight="1" thickBot="1" x14ac:dyDescent="0.25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4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 x14ac:dyDescent="0.25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 x14ac:dyDescent="0.2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3</v>
      </c>
      <c r="Q54" s="63">
        <f>'Classificação 1ª fase'!E47</f>
        <v>1</v>
      </c>
      <c r="R54" s="63">
        <f>'Classificação 1ª fase'!F47</f>
        <v>1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3</v>
      </c>
      <c r="V54" s="63">
        <f>'Classificação 1ª fase'!J47</f>
        <v>2</v>
      </c>
      <c r="W54" s="95">
        <f>'Classificação 1ª fase'!K47</f>
        <v>1</v>
      </c>
      <c r="X54" s="94"/>
    </row>
    <row r="55" spans="1:24" s="60" customFormat="1" ht="35.1" customHeight="1" thickBot="1" x14ac:dyDescent="0.25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1</v>
      </c>
      <c r="Q55" s="96">
        <f>'Classificação 1ª fase'!E48</f>
        <v>1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1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 x14ac:dyDescent="0.2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1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1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 x14ac:dyDescent="0.25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Gana</v>
      </c>
      <c r="P57" s="98">
        <f>'Classificação 1ª fase'!D50</f>
        <v>0</v>
      </c>
      <c r="Q57" s="98">
        <f>'Classificação 1ª fase'!E50</f>
        <v>1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0</v>
      </c>
      <c r="U57" s="98">
        <f>'Classificação 1ª fase'!I50</f>
        <v>2</v>
      </c>
      <c r="V57" s="98">
        <f>'Classificação 1ª fase'!J50</f>
        <v>3</v>
      </c>
      <c r="W57" s="99">
        <f>'Classificação 1ª fase'!K50</f>
        <v>-1</v>
      </c>
      <c r="X57" s="94"/>
    </row>
    <row r="58" spans="1:24" s="61" customFormat="1" ht="35.1" customHeight="1" thickBot="1" x14ac:dyDescent="0.25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4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 x14ac:dyDescent="0.25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 x14ac:dyDescent="0.25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 x14ac:dyDescent="0.25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 x14ac:dyDescent="0.25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 x14ac:dyDescent="0.25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 x14ac:dyDescent="0.25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 x14ac:dyDescent="0.25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 x14ac:dyDescent="0.25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 x14ac:dyDescent="0.25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 x14ac:dyDescent="0.25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 x14ac:dyDescent="0.25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 x14ac:dyDescent="0.25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 x14ac:dyDescent="0.25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 x14ac:dyDescent="0.25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 x14ac:dyDescent="0.25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 x14ac:dyDescent="0.25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 x14ac:dyDescent="0.25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 x14ac:dyDescent="0.25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 x14ac:dyDescent="0.25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 x14ac:dyDescent="0.25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 x14ac:dyDescent="0.25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 x14ac:dyDescent="0.25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 x14ac:dyDescent="0.25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 x14ac:dyDescent="0.2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 x14ac:dyDescent="0.25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 x14ac:dyDescent="0.25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 x14ac:dyDescent="0.2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 x14ac:dyDescent="0.2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 x14ac:dyDescent="0.25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 x14ac:dyDescent="0.25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 x14ac:dyDescent="0.2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 x14ac:dyDescent="0.2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1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392"/>
  <sheetViews>
    <sheetView tabSelected="1" workbookViewId="0">
      <selection activeCell="A2" sqref="A2:XFD2"/>
    </sheetView>
  </sheetViews>
  <sheetFormatPr defaultColWidth="9.14453125" defaultRowHeight="14.25" x14ac:dyDescent="0.2"/>
  <cols>
    <col min="1" max="1" width="9.14453125" style="481"/>
    <col min="2" max="2" width="11.97265625" style="481" customWidth="1"/>
    <col min="3" max="6" width="9.14453125" style="481"/>
    <col min="7" max="7" width="13.31640625" style="481" bestFit="1" customWidth="1"/>
    <col min="8" max="8" width="9.68359375" style="481" bestFit="1" customWidth="1"/>
    <col min="9" max="16384" width="9.14453125" style="478"/>
  </cols>
  <sheetData>
    <row r="1" spans="1:8" x14ac:dyDescent="0.2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 x14ac:dyDescent="0.2">
      <c r="A2" s="480" t="s">
        <v>316</v>
      </c>
      <c r="B2" s="479">
        <v>44892</v>
      </c>
      <c r="C2" s="481" t="s">
        <v>104</v>
      </c>
      <c r="D2" s="481">
        <v>2</v>
      </c>
      <c r="E2" s="481" t="s">
        <v>0</v>
      </c>
      <c r="F2" s="481">
        <v>0</v>
      </c>
      <c r="G2" s="481" t="s">
        <v>126</v>
      </c>
      <c r="H2" s="481" t="s">
        <v>176</v>
      </c>
    </row>
    <row r="3" spans="1:8" x14ac:dyDescent="0.2">
      <c r="A3" s="480" t="s">
        <v>316</v>
      </c>
      <c r="B3" s="479">
        <v>44892</v>
      </c>
      <c r="C3" s="481" t="s">
        <v>104</v>
      </c>
      <c r="D3" s="481">
        <v>4</v>
      </c>
      <c r="E3" s="481" t="s">
        <v>0</v>
      </c>
      <c r="F3" s="481">
        <v>1</v>
      </c>
      <c r="G3" s="481" t="s">
        <v>126</v>
      </c>
      <c r="H3" s="481" t="s">
        <v>226</v>
      </c>
    </row>
    <row r="4" spans="1:8" x14ac:dyDescent="0.2">
      <c r="A4" s="480" t="s">
        <v>316</v>
      </c>
      <c r="B4" s="479">
        <v>44892</v>
      </c>
      <c r="C4" s="481" t="s">
        <v>104</v>
      </c>
      <c r="D4" s="481">
        <v>3</v>
      </c>
      <c r="E4" s="481" t="s">
        <v>0</v>
      </c>
      <c r="F4" s="481">
        <v>1</v>
      </c>
      <c r="G4" s="481" t="s">
        <v>126</v>
      </c>
      <c r="H4" s="481" t="s">
        <v>228</v>
      </c>
    </row>
    <row r="5" spans="1:8" x14ac:dyDescent="0.2">
      <c r="A5" s="480" t="s">
        <v>316</v>
      </c>
      <c r="B5" s="479">
        <v>44892</v>
      </c>
      <c r="C5" s="481" t="s">
        <v>104</v>
      </c>
      <c r="D5" s="481">
        <v>2</v>
      </c>
      <c r="E5" s="481" t="s">
        <v>0</v>
      </c>
      <c r="F5" s="481">
        <v>0</v>
      </c>
      <c r="G5" s="481" t="s">
        <v>126</v>
      </c>
      <c r="H5" s="481" t="s">
        <v>179</v>
      </c>
    </row>
    <row r="6" spans="1:8" x14ac:dyDescent="0.2">
      <c r="A6" s="480" t="s">
        <v>316</v>
      </c>
      <c r="B6" s="479">
        <v>44892</v>
      </c>
      <c r="C6" s="481" t="s">
        <v>104</v>
      </c>
      <c r="D6" s="481">
        <v>2</v>
      </c>
      <c r="E6" s="481" t="s">
        <v>0</v>
      </c>
      <c r="F6" s="481">
        <v>0</v>
      </c>
      <c r="G6" s="481" t="s">
        <v>126</v>
      </c>
      <c r="H6" s="481" t="s">
        <v>223</v>
      </c>
    </row>
    <row r="7" spans="1:8" x14ac:dyDescent="0.2">
      <c r="A7" s="480" t="s">
        <v>316</v>
      </c>
      <c r="B7" s="479">
        <v>44892</v>
      </c>
      <c r="C7" s="481" t="s">
        <v>104</v>
      </c>
      <c r="D7" s="481">
        <v>2</v>
      </c>
      <c r="E7" s="481" t="s">
        <v>0</v>
      </c>
      <c r="F7" s="481">
        <v>0</v>
      </c>
      <c r="G7" s="481" t="s">
        <v>126</v>
      </c>
      <c r="H7" s="481" t="s">
        <v>186</v>
      </c>
    </row>
    <row r="8" spans="1:8" x14ac:dyDescent="0.2">
      <c r="A8" s="480" t="s">
        <v>316</v>
      </c>
      <c r="B8" s="479">
        <v>44892</v>
      </c>
      <c r="C8" s="481" t="s">
        <v>104</v>
      </c>
      <c r="D8" s="481">
        <v>1</v>
      </c>
      <c r="E8" s="481" t="s">
        <v>0</v>
      </c>
      <c r="F8" s="481">
        <v>0</v>
      </c>
      <c r="G8" s="481" t="s">
        <v>126</v>
      </c>
      <c r="H8" s="481" t="s">
        <v>180</v>
      </c>
    </row>
    <row r="9" spans="1:8" x14ac:dyDescent="0.2">
      <c r="A9" s="480" t="s">
        <v>316</v>
      </c>
      <c r="B9" s="479">
        <v>44892</v>
      </c>
      <c r="C9" s="481" t="s">
        <v>104</v>
      </c>
      <c r="D9" s="481">
        <v>2</v>
      </c>
      <c r="E9" s="481" t="s">
        <v>0</v>
      </c>
      <c r="F9" s="481">
        <v>0</v>
      </c>
      <c r="G9" s="481" t="s">
        <v>126</v>
      </c>
      <c r="H9" s="481" t="s">
        <v>225</v>
      </c>
    </row>
    <row r="10" spans="1:8" x14ac:dyDescent="0.2">
      <c r="A10" s="480" t="s">
        <v>316</v>
      </c>
      <c r="B10" s="479">
        <v>44892</v>
      </c>
      <c r="C10" s="481" t="s">
        <v>104</v>
      </c>
      <c r="D10" s="481">
        <v>2</v>
      </c>
      <c r="E10" s="481" t="s">
        <v>0</v>
      </c>
      <c r="F10" s="481">
        <v>1</v>
      </c>
      <c r="G10" s="481" t="s">
        <v>126</v>
      </c>
      <c r="H10" s="481" t="s">
        <v>224</v>
      </c>
    </row>
    <row r="11" spans="1:8" x14ac:dyDescent="0.2">
      <c r="A11" s="480" t="s">
        <v>316</v>
      </c>
      <c r="B11" s="479">
        <v>44892</v>
      </c>
      <c r="C11" s="481" t="s">
        <v>104</v>
      </c>
      <c r="D11" s="481">
        <v>2</v>
      </c>
      <c r="E11" s="481" t="s">
        <v>0</v>
      </c>
      <c r="F11" s="481">
        <v>0</v>
      </c>
      <c r="G11" s="481" t="s">
        <v>126</v>
      </c>
      <c r="H11" s="481" t="s">
        <v>181</v>
      </c>
    </row>
    <row r="12" spans="1:8" x14ac:dyDescent="0.2">
      <c r="A12" s="480" t="s">
        <v>316</v>
      </c>
      <c r="B12" s="479">
        <v>44892</v>
      </c>
      <c r="C12" s="481" t="s">
        <v>104</v>
      </c>
      <c r="D12" s="481">
        <v>3</v>
      </c>
      <c r="E12" s="481" t="s">
        <v>0</v>
      </c>
      <c r="F12" s="481">
        <v>0</v>
      </c>
      <c r="G12" s="481" t="s">
        <v>126</v>
      </c>
      <c r="H12" s="481" t="s">
        <v>177</v>
      </c>
    </row>
    <row r="13" spans="1:8" x14ac:dyDescent="0.2">
      <c r="A13" s="480" t="s">
        <v>316</v>
      </c>
      <c r="B13" s="479">
        <v>44892</v>
      </c>
      <c r="C13" s="481" t="s">
        <v>104</v>
      </c>
      <c r="D13" s="481">
        <v>4</v>
      </c>
      <c r="E13" s="481" t="s">
        <v>0</v>
      </c>
      <c r="F13" s="481">
        <v>0</v>
      </c>
      <c r="G13" s="481" t="s">
        <v>126</v>
      </c>
      <c r="H13" s="481" t="s">
        <v>184</v>
      </c>
    </row>
    <row r="14" spans="1:8" x14ac:dyDescent="0.2">
      <c r="A14" s="480" t="s">
        <v>316</v>
      </c>
      <c r="B14" s="479">
        <v>44892</v>
      </c>
      <c r="C14" s="481" t="s">
        <v>104</v>
      </c>
      <c r="D14" s="481">
        <v>2</v>
      </c>
      <c r="E14" s="481" t="s">
        <v>0</v>
      </c>
      <c r="F14" s="481">
        <v>1</v>
      </c>
      <c r="G14" s="481" t="s">
        <v>126</v>
      </c>
      <c r="H14" s="481" t="s">
        <v>227</v>
      </c>
    </row>
    <row r="15" spans="1:8" x14ac:dyDescent="0.2">
      <c r="A15" s="480" t="s">
        <v>316</v>
      </c>
      <c r="B15" s="479">
        <v>44892</v>
      </c>
      <c r="C15" s="481" t="s">
        <v>104</v>
      </c>
      <c r="D15" s="481">
        <v>2</v>
      </c>
      <c r="E15" s="481" t="s">
        <v>0</v>
      </c>
      <c r="F15" s="481">
        <v>1</v>
      </c>
      <c r="G15" s="481" t="s">
        <v>126</v>
      </c>
      <c r="H15" s="481" t="s">
        <v>183</v>
      </c>
    </row>
    <row r="16" spans="1:8" x14ac:dyDescent="0.2">
      <c r="A16" s="480" t="s">
        <v>316</v>
      </c>
      <c r="B16" s="479">
        <v>44892</v>
      </c>
      <c r="C16" s="481" t="s">
        <v>104</v>
      </c>
      <c r="D16" s="481">
        <v>1</v>
      </c>
      <c r="E16" s="481" t="s">
        <v>0</v>
      </c>
      <c r="F16" s="481">
        <v>0</v>
      </c>
      <c r="G16" s="481" t="s">
        <v>126</v>
      </c>
      <c r="H16" s="481" t="s">
        <v>185</v>
      </c>
    </row>
    <row r="17" spans="1:8" x14ac:dyDescent="0.2">
      <c r="A17" s="480" t="s">
        <v>316</v>
      </c>
      <c r="B17" s="479">
        <v>44892</v>
      </c>
      <c r="C17" s="481" t="s">
        <v>104</v>
      </c>
      <c r="D17" s="481">
        <v>3</v>
      </c>
      <c r="E17" s="481" t="s">
        <v>0</v>
      </c>
      <c r="F17" s="481">
        <v>0</v>
      </c>
      <c r="G17" s="481" t="s">
        <v>126</v>
      </c>
      <c r="H17" s="481" t="s">
        <v>332</v>
      </c>
    </row>
    <row r="18" spans="1:8" x14ac:dyDescent="0.2">
      <c r="A18" s="480" t="s">
        <v>316</v>
      </c>
      <c r="B18" s="479">
        <v>44892</v>
      </c>
      <c r="C18" s="483" t="s">
        <v>104</v>
      </c>
      <c r="D18" s="483">
        <v>0</v>
      </c>
      <c r="E18" s="483" t="s">
        <v>0</v>
      </c>
      <c r="F18" s="483">
        <v>0</v>
      </c>
      <c r="G18" s="483" t="s">
        <v>126</v>
      </c>
      <c r="H18" s="481" t="s">
        <v>182</v>
      </c>
    </row>
    <row r="19" spans="1:8" x14ac:dyDescent="0.2">
      <c r="A19" s="480" t="s">
        <v>311</v>
      </c>
      <c r="B19" s="479">
        <v>44892</v>
      </c>
      <c r="C19" s="481" t="s">
        <v>11</v>
      </c>
      <c r="D19" s="481">
        <v>1</v>
      </c>
      <c r="E19" s="481" t="s">
        <v>0</v>
      </c>
      <c r="F19" s="481">
        <v>1</v>
      </c>
      <c r="G19" s="481" t="s">
        <v>7</v>
      </c>
      <c r="H19" s="481" t="s">
        <v>176</v>
      </c>
    </row>
    <row r="20" spans="1:8" x14ac:dyDescent="0.2">
      <c r="A20" s="480" t="s">
        <v>311</v>
      </c>
      <c r="B20" s="479">
        <v>44892</v>
      </c>
      <c r="C20" s="481" t="s">
        <v>11</v>
      </c>
      <c r="D20" s="481">
        <v>2</v>
      </c>
      <c r="E20" s="481" t="s">
        <v>0</v>
      </c>
      <c r="F20" s="481">
        <v>2</v>
      </c>
      <c r="G20" s="481" t="s">
        <v>7</v>
      </c>
      <c r="H20" s="481" t="s">
        <v>226</v>
      </c>
    </row>
    <row r="21" spans="1:8" x14ac:dyDescent="0.2">
      <c r="A21" s="480" t="s">
        <v>311</v>
      </c>
      <c r="B21" s="479">
        <v>44892</v>
      </c>
      <c r="C21" s="481" t="s">
        <v>11</v>
      </c>
      <c r="D21" s="481">
        <v>2</v>
      </c>
      <c r="E21" s="481" t="s">
        <v>0</v>
      </c>
      <c r="F21" s="481">
        <v>3</v>
      </c>
      <c r="G21" s="481" t="s">
        <v>7</v>
      </c>
      <c r="H21" s="481" t="s">
        <v>228</v>
      </c>
    </row>
    <row r="22" spans="1:8" x14ac:dyDescent="0.2">
      <c r="A22" s="480" t="s">
        <v>311</v>
      </c>
      <c r="B22" s="479">
        <v>44892</v>
      </c>
      <c r="C22" s="481" t="s">
        <v>11</v>
      </c>
      <c r="D22" s="481">
        <v>2</v>
      </c>
      <c r="E22" s="481" t="s">
        <v>0</v>
      </c>
      <c r="F22" s="481">
        <v>2</v>
      </c>
      <c r="G22" s="481" t="s">
        <v>7</v>
      </c>
      <c r="H22" s="481" t="s">
        <v>179</v>
      </c>
    </row>
    <row r="23" spans="1:8" x14ac:dyDescent="0.2">
      <c r="A23" s="480" t="s">
        <v>311</v>
      </c>
      <c r="B23" s="479">
        <v>44892</v>
      </c>
      <c r="C23" s="481" t="s">
        <v>11</v>
      </c>
      <c r="D23" s="481">
        <v>3</v>
      </c>
      <c r="E23" s="481" t="s">
        <v>0</v>
      </c>
      <c r="F23" s="481">
        <v>4</v>
      </c>
      <c r="G23" s="481" t="s">
        <v>7</v>
      </c>
      <c r="H23" s="481" t="s">
        <v>223</v>
      </c>
    </row>
    <row r="24" spans="1:8" x14ac:dyDescent="0.2">
      <c r="A24" s="480" t="s">
        <v>311</v>
      </c>
      <c r="B24" s="479">
        <v>44892</v>
      </c>
      <c r="C24" s="481" t="s">
        <v>11</v>
      </c>
      <c r="D24" s="481">
        <v>1</v>
      </c>
      <c r="E24" s="481" t="s">
        <v>0</v>
      </c>
      <c r="F24" s="481">
        <v>2</v>
      </c>
      <c r="G24" s="481" t="s">
        <v>7</v>
      </c>
      <c r="H24" s="481" t="s">
        <v>186</v>
      </c>
    </row>
    <row r="25" spans="1:8" x14ac:dyDescent="0.2">
      <c r="A25" s="480" t="s">
        <v>311</v>
      </c>
      <c r="B25" s="479">
        <v>44892</v>
      </c>
      <c r="C25" s="481" t="s">
        <v>11</v>
      </c>
      <c r="D25" s="481">
        <v>1</v>
      </c>
      <c r="E25" s="481" t="s">
        <v>0</v>
      </c>
      <c r="F25" s="481">
        <v>1</v>
      </c>
      <c r="G25" s="481" t="s">
        <v>7</v>
      </c>
      <c r="H25" s="481" t="s">
        <v>180</v>
      </c>
    </row>
    <row r="26" spans="1:8" x14ac:dyDescent="0.2">
      <c r="A26" s="480" t="s">
        <v>311</v>
      </c>
      <c r="B26" s="479">
        <v>44892</v>
      </c>
      <c r="C26" s="481" t="s">
        <v>11</v>
      </c>
      <c r="D26" s="481">
        <v>2</v>
      </c>
      <c r="E26" s="481" t="s">
        <v>0</v>
      </c>
      <c r="F26" s="481">
        <v>2</v>
      </c>
      <c r="G26" s="481" t="s">
        <v>7</v>
      </c>
      <c r="H26" s="481" t="s">
        <v>225</v>
      </c>
    </row>
    <row r="27" spans="1:8" x14ac:dyDescent="0.2">
      <c r="A27" s="480" t="s">
        <v>311</v>
      </c>
      <c r="B27" s="479">
        <v>44892</v>
      </c>
      <c r="C27" s="481" t="s">
        <v>11</v>
      </c>
      <c r="D27" s="481">
        <v>2</v>
      </c>
      <c r="E27" s="481" t="s">
        <v>0</v>
      </c>
      <c r="F27" s="481">
        <v>1</v>
      </c>
      <c r="G27" s="481" t="s">
        <v>7</v>
      </c>
      <c r="H27" s="481" t="s">
        <v>224</v>
      </c>
    </row>
    <row r="28" spans="1:8" x14ac:dyDescent="0.2">
      <c r="A28" s="480" t="s">
        <v>311</v>
      </c>
      <c r="B28" s="479">
        <v>44892</v>
      </c>
      <c r="C28" s="481" t="s">
        <v>11</v>
      </c>
      <c r="D28" s="481">
        <v>0</v>
      </c>
      <c r="E28" s="481" t="s">
        <v>0</v>
      </c>
      <c r="F28" s="481">
        <v>1</v>
      </c>
      <c r="G28" s="481" t="s">
        <v>7</v>
      </c>
      <c r="H28" s="481" t="s">
        <v>181</v>
      </c>
    </row>
    <row r="29" spans="1:8" x14ac:dyDescent="0.2">
      <c r="A29" s="480" t="s">
        <v>311</v>
      </c>
      <c r="B29" s="479">
        <v>44892</v>
      </c>
      <c r="C29" s="481" t="s">
        <v>11</v>
      </c>
      <c r="D29" s="481">
        <v>2</v>
      </c>
      <c r="E29" s="481" t="s">
        <v>0</v>
      </c>
      <c r="F29" s="481">
        <v>2</v>
      </c>
      <c r="G29" s="481" t="s">
        <v>7</v>
      </c>
      <c r="H29" s="481" t="s">
        <v>177</v>
      </c>
    </row>
    <row r="30" spans="1:8" x14ac:dyDescent="0.2">
      <c r="A30" s="480" t="s">
        <v>311</v>
      </c>
      <c r="B30" s="479">
        <v>44892</v>
      </c>
      <c r="C30" s="481" t="s">
        <v>11</v>
      </c>
      <c r="D30" s="481">
        <v>1</v>
      </c>
      <c r="E30" s="481" t="s">
        <v>0</v>
      </c>
      <c r="F30" s="481">
        <v>2</v>
      </c>
      <c r="G30" s="481" t="s">
        <v>7</v>
      </c>
      <c r="H30" s="481" t="s">
        <v>184</v>
      </c>
    </row>
    <row r="31" spans="1:8" x14ac:dyDescent="0.2">
      <c r="A31" s="480" t="s">
        <v>311</v>
      </c>
      <c r="B31" s="479">
        <v>44892</v>
      </c>
      <c r="C31" s="481" t="s">
        <v>11</v>
      </c>
      <c r="D31" s="481">
        <v>1</v>
      </c>
      <c r="E31" s="481" t="s">
        <v>0</v>
      </c>
      <c r="F31" s="481">
        <v>1</v>
      </c>
      <c r="G31" s="481" t="s">
        <v>7</v>
      </c>
      <c r="H31" s="481" t="s">
        <v>227</v>
      </c>
    </row>
    <row r="32" spans="1:8" x14ac:dyDescent="0.2">
      <c r="A32" s="480" t="s">
        <v>311</v>
      </c>
      <c r="B32" s="479">
        <v>44892</v>
      </c>
      <c r="C32" s="481" t="s">
        <v>11</v>
      </c>
      <c r="D32" s="481">
        <v>1</v>
      </c>
      <c r="E32" s="481" t="s">
        <v>0</v>
      </c>
      <c r="F32" s="481">
        <v>0</v>
      </c>
      <c r="G32" s="481" t="s">
        <v>7</v>
      </c>
      <c r="H32" s="481" t="s">
        <v>183</v>
      </c>
    </row>
    <row r="33" spans="1:8" x14ac:dyDescent="0.2">
      <c r="A33" s="480" t="s">
        <v>311</v>
      </c>
      <c r="B33" s="479">
        <v>44892</v>
      </c>
      <c r="C33" s="481" t="s">
        <v>11</v>
      </c>
      <c r="D33" s="481">
        <v>1</v>
      </c>
      <c r="E33" s="481" t="s">
        <v>0</v>
      </c>
      <c r="F33" s="481">
        <v>2</v>
      </c>
      <c r="G33" s="481" t="s">
        <v>7</v>
      </c>
      <c r="H33" s="481" t="s">
        <v>185</v>
      </c>
    </row>
    <row r="34" spans="1:8" x14ac:dyDescent="0.2">
      <c r="A34" s="480" t="s">
        <v>311</v>
      </c>
      <c r="B34" s="479">
        <v>44892</v>
      </c>
      <c r="C34" s="481" t="s">
        <v>11</v>
      </c>
      <c r="D34" s="481">
        <v>2</v>
      </c>
      <c r="E34" s="481" t="s">
        <v>0</v>
      </c>
      <c r="F34" s="481">
        <v>1</v>
      </c>
      <c r="G34" s="481" t="s">
        <v>7</v>
      </c>
      <c r="H34" s="481" t="s">
        <v>332</v>
      </c>
    </row>
    <row r="35" spans="1:8" x14ac:dyDescent="0.2">
      <c r="A35" s="480" t="s">
        <v>311</v>
      </c>
      <c r="B35" s="479">
        <v>44892</v>
      </c>
      <c r="C35" s="483" t="s">
        <v>11</v>
      </c>
      <c r="D35" s="483">
        <v>1</v>
      </c>
      <c r="E35" s="483" t="s">
        <v>0</v>
      </c>
      <c r="F35" s="483">
        <v>1</v>
      </c>
      <c r="G35" s="483" t="s">
        <v>7</v>
      </c>
      <c r="H35" s="481" t="s">
        <v>182</v>
      </c>
    </row>
    <row r="36" spans="1:8" x14ac:dyDescent="0.2">
      <c r="A36" s="480" t="s">
        <v>317</v>
      </c>
      <c r="B36" s="479">
        <v>44892</v>
      </c>
      <c r="C36" s="481" t="s">
        <v>70</v>
      </c>
      <c r="D36" s="481">
        <v>1</v>
      </c>
      <c r="E36" s="481" t="s">
        <v>0</v>
      </c>
      <c r="F36" s="481">
        <v>1</v>
      </c>
      <c r="G36" s="481" t="s">
        <v>150</v>
      </c>
      <c r="H36" s="481" t="s">
        <v>176</v>
      </c>
    </row>
    <row r="37" spans="1:8" x14ac:dyDescent="0.2">
      <c r="A37" s="480" t="s">
        <v>317</v>
      </c>
      <c r="B37" s="479">
        <v>44892</v>
      </c>
      <c r="C37" s="481" t="s">
        <v>70</v>
      </c>
      <c r="D37" s="481">
        <v>2</v>
      </c>
      <c r="E37" s="481" t="s">
        <v>0</v>
      </c>
      <c r="F37" s="481">
        <v>1</v>
      </c>
      <c r="G37" s="481" t="s">
        <v>150</v>
      </c>
      <c r="H37" s="481" t="s">
        <v>226</v>
      </c>
    </row>
    <row r="38" spans="1:8" x14ac:dyDescent="0.2">
      <c r="A38" s="480" t="s">
        <v>317</v>
      </c>
      <c r="B38" s="479">
        <v>44892</v>
      </c>
      <c r="C38" s="481" t="s">
        <v>70</v>
      </c>
      <c r="D38" s="481">
        <v>2</v>
      </c>
      <c r="E38" s="481" t="s">
        <v>0</v>
      </c>
      <c r="F38" s="481">
        <v>0</v>
      </c>
      <c r="G38" s="481" t="s">
        <v>150</v>
      </c>
      <c r="H38" s="481" t="s">
        <v>228</v>
      </c>
    </row>
    <row r="39" spans="1:8" x14ac:dyDescent="0.2">
      <c r="A39" s="480" t="s">
        <v>317</v>
      </c>
      <c r="B39" s="479">
        <v>44892</v>
      </c>
      <c r="C39" s="481" t="s">
        <v>70</v>
      </c>
      <c r="D39" s="481">
        <v>2</v>
      </c>
      <c r="E39" s="481" t="s">
        <v>0</v>
      </c>
      <c r="F39" s="481">
        <v>2</v>
      </c>
      <c r="G39" s="481" t="s">
        <v>150</v>
      </c>
      <c r="H39" s="481" t="s">
        <v>179</v>
      </c>
    </row>
    <row r="40" spans="1:8" x14ac:dyDescent="0.2">
      <c r="A40" s="480" t="s">
        <v>317</v>
      </c>
      <c r="B40" s="479">
        <v>44892</v>
      </c>
      <c r="C40" s="481" t="s">
        <v>70</v>
      </c>
      <c r="D40" s="481">
        <v>3</v>
      </c>
      <c r="E40" s="481" t="s">
        <v>0</v>
      </c>
      <c r="F40" s="481">
        <v>2</v>
      </c>
      <c r="G40" s="481" t="s">
        <v>150</v>
      </c>
      <c r="H40" s="481" t="s">
        <v>223</v>
      </c>
    </row>
    <row r="41" spans="1:8" x14ac:dyDescent="0.2">
      <c r="A41" s="480" t="s">
        <v>317</v>
      </c>
      <c r="B41" s="479">
        <v>44892</v>
      </c>
      <c r="C41" s="481" t="s">
        <v>70</v>
      </c>
      <c r="D41" s="481">
        <v>2</v>
      </c>
      <c r="E41" s="481" t="s">
        <v>0</v>
      </c>
      <c r="F41" s="481">
        <v>0</v>
      </c>
      <c r="G41" s="481" t="s">
        <v>150</v>
      </c>
      <c r="H41" s="481" t="s">
        <v>186</v>
      </c>
    </row>
    <row r="42" spans="1:8" x14ac:dyDescent="0.2">
      <c r="A42" s="480" t="s">
        <v>317</v>
      </c>
      <c r="B42" s="479">
        <v>44892</v>
      </c>
      <c r="C42" s="481" t="s">
        <v>70</v>
      </c>
      <c r="D42" s="481">
        <v>2</v>
      </c>
      <c r="E42" s="481" t="s">
        <v>0</v>
      </c>
      <c r="F42" s="481">
        <v>1</v>
      </c>
      <c r="G42" s="481" t="s">
        <v>150</v>
      </c>
      <c r="H42" s="481" t="s">
        <v>180</v>
      </c>
    </row>
    <row r="43" spans="1:8" x14ac:dyDescent="0.2">
      <c r="A43" s="480" t="s">
        <v>317</v>
      </c>
      <c r="B43" s="479">
        <v>44892</v>
      </c>
      <c r="C43" s="481" t="s">
        <v>70</v>
      </c>
      <c r="D43" s="481">
        <v>2</v>
      </c>
      <c r="E43" s="481" t="s">
        <v>0</v>
      </c>
      <c r="F43" s="481">
        <v>1</v>
      </c>
      <c r="G43" s="481" t="s">
        <v>150</v>
      </c>
      <c r="H43" s="481" t="s">
        <v>225</v>
      </c>
    </row>
    <row r="44" spans="1:8" x14ac:dyDescent="0.2">
      <c r="A44" s="480" t="s">
        <v>317</v>
      </c>
      <c r="B44" s="479">
        <v>44892</v>
      </c>
      <c r="C44" s="481" t="s">
        <v>70</v>
      </c>
      <c r="D44" s="481">
        <v>3</v>
      </c>
      <c r="E44" s="481" t="s">
        <v>0</v>
      </c>
      <c r="F44" s="481">
        <v>0</v>
      </c>
      <c r="G44" s="481" t="s">
        <v>150</v>
      </c>
      <c r="H44" s="481" t="s">
        <v>224</v>
      </c>
    </row>
    <row r="45" spans="1:8" x14ac:dyDescent="0.2">
      <c r="A45" s="480" t="s">
        <v>317</v>
      </c>
      <c r="B45" s="479">
        <v>44892</v>
      </c>
      <c r="C45" s="481" t="s">
        <v>70</v>
      </c>
      <c r="D45" s="481">
        <v>1</v>
      </c>
      <c r="E45" s="481" t="s">
        <v>0</v>
      </c>
      <c r="F45" s="481">
        <v>0</v>
      </c>
      <c r="G45" s="481" t="s">
        <v>150</v>
      </c>
      <c r="H45" s="481" t="s">
        <v>181</v>
      </c>
    </row>
    <row r="46" spans="1:8" x14ac:dyDescent="0.2">
      <c r="A46" s="480" t="s">
        <v>317</v>
      </c>
      <c r="B46" s="479">
        <v>44892</v>
      </c>
      <c r="C46" s="481" t="s">
        <v>70</v>
      </c>
      <c r="D46" s="481">
        <v>1</v>
      </c>
      <c r="E46" s="481" t="s">
        <v>0</v>
      </c>
      <c r="F46" s="481">
        <v>0</v>
      </c>
      <c r="G46" s="481" t="s">
        <v>150</v>
      </c>
      <c r="H46" s="481" t="s">
        <v>177</v>
      </c>
    </row>
    <row r="47" spans="1:8" x14ac:dyDescent="0.2">
      <c r="A47" s="480" t="s">
        <v>317</v>
      </c>
      <c r="B47" s="479">
        <v>44892</v>
      </c>
      <c r="C47" s="481" t="s">
        <v>70</v>
      </c>
      <c r="D47" s="481">
        <v>2</v>
      </c>
      <c r="E47" s="481" t="s">
        <v>0</v>
      </c>
      <c r="F47" s="481">
        <v>1</v>
      </c>
      <c r="G47" s="481" t="s">
        <v>150</v>
      </c>
      <c r="H47" s="481" t="s">
        <v>184</v>
      </c>
    </row>
    <row r="48" spans="1:8" x14ac:dyDescent="0.2">
      <c r="A48" s="480" t="s">
        <v>317</v>
      </c>
      <c r="B48" s="479">
        <v>44892</v>
      </c>
      <c r="C48" s="481" t="s">
        <v>70</v>
      </c>
      <c r="D48" s="481">
        <v>2</v>
      </c>
      <c r="E48" s="481" t="s">
        <v>0</v>
      </c>
      <c r="F48" s="481">
        <v>0</v>
      </c>
      <c r="G48" s="481" t="s">
        <v>150</v>
      </c>
      <c r="H48" s="481" t="s">
        <v>227</v>
      </c>
    </row>
    <row r="49" spans="1:8" x14ac:dyDescent="0.2">
      <c r="A49" s="480" t="s">
        <v>317</v>
      </c>
      <c r="B49" s="479">
        <v>44892</v>
      </c>
      <c r="C49" s="481" t="s">
        <v>70</v>
      </c>
      <c r="D49" s="481">
        <v>3</v>
      </c>
      <c r="E49" s="481" t="s">
        <v>0</v>
      </c>
      <c r="F49" s="481">
        <v>1</v>
      </c>
      <c r="G49" s="481" t="s">
        <v>150</v>
      </c>
      <c r="H49" s="481" t="s">
        <v>183</v>
      </c>
    </row>
    <row r="50" spans="1:8" x14ac:dyDescent="0.2">
      <c r="A50" s="480" t="s">
        <v>317</v>
      </c>
      <c r="B50" s="479">
        <v>44892</v>
      </c>
      <c r="C50" s="481" t="s">
        <v>70</v>
      </c>
      <c r="D50" s="481">
        <v>1</v>
      </c>
      <c r="E50" s="481" t="s">
        <v>0</v>
      </c>
      <c r="F50" s="481">
        <v>0</v>
      </c>
      <c r="G50" s="481" t="s">
        <v>150</v>
      </c>
      <c r="H50" s="481" t="s">
        <v>185</v>
      </c>
    </row>
    <row r="51" spans="1:8" x14ac:dyDescent="0.2">
      <c r="A51" s="480" t="s">
        <v>317</v>
      </c>
      <c r="B51" s="479">
        <v>44892</v>
      </c>
      <c r="C51" s="481" t="s">
        <v>70</v>
      </c>
      <c r="D51" s="481">
        <v>2</v>
      </c>
      <c r="E51" s="481" t="s">
        <v>0</v>
      </c>
      <c r="F51" s="481">
        <v>0</v>
      </c>
      <c r="G51" s="481" t="s">
        <v>150</v>
      </c>
      <c r="H51" s="481" t="s">
        <v>332</v>
      </c>
    </row>
    <row r="52" spans="1:8" x14ac:dyDescent="0.2">
      <c r="A52" s="480" t="s">
        <v>317</v>
      </c>
      <c r="B52" s="479">
        <v>44892</v>
      </c>
      <c r="C52" s="483" t="s">
        <v>70</v>
      </c>
      <c r="D52" s="483">
        <v>0</v>
      </c>
      <c r="E52" s="483" t="s">
        <v>0</v>
      </c>
      <c r="F52" s="483">
        <v>1</v>
      </c>
      <c r="G52" s="483" t="s">
        <v>150</v>
      </c>
      <c r="H52" s="481" t="s">
        <v>182</v>
      </c>
    </row>
    <row r="53" spans="1:8" x14ac:dyDescent="0.2">
      <c r="A53" s="480" t="s">
        <v>322</v>
      </c>
      <c r="B53" s="479">
        <v>44893</v>
      </c>
      <c r="C53" s="481" t="s">
        <v>151</v>
      </c>
      <c r="D53" s="481">
        <v>1</v>
      </c>
      <c r="E53" s="481" t="s">
        <v>0</v>
      </c>
      <c r="F53" s="481">
        <v>3</v>
      </c>
      <c r="G53" s="481" t="s">
        <v>128</v>
      </c>
      <c r="H53" s="481" t="s">
        <v>176</v>
      </c>
    </row>
    <row r="54" spans="1:8" x14ac:dyDescent="0.2">
      <c r="A54" s="480" t="s">
        <v>322</v>
      </c>
      <c r="B54" s="479">
        <v>44893</v>
      </c>
      <c r="C54" s="481" t="s">
        <v>151</v>
      </c>
      <c r="D54" s="481">
        <v>0</v>
      </c>
      <c r="E54" s="481" t="s">
        <v>0</v>
      </c>
      <c r="F54" s="481">
        <v>0</v>
      </c>
      <c r="G54" s="481" t="s">
        <v>128</v>
      </c>
      <c r="H54" s="481" t="s">
        <v>226</v>
      </c>
    </row>
    <row r="55" spans="1:8" x14ac:dyDescent="0.2">
      <c r="A55" s="480" t="s">
        <v>322</v>
      </c>
      <c r="B55" s="479">
        <v>44893</v>
      </c>
      <c r="C55" s="481" t="s">
        <v>151</v>
      </c>
      <c r="D55" s="481">
        <v>2</v>
      </c>
      <c r="E55" s="481" t="s">
        <v>0</v>
      </c>
      <c r="F55" s="481">
        <v>0</v>
      </c>
      <c r="G55" s="481" t="s">
        <v>128</v>
      </c>
      <c r="H55" s="481" t="s">
        <v>228</v>
      </c>
    </row>
    <row r="56" spans="1:8" x14ac:dyDescent="0.2">
      <c r="A56" s="480" t="s">
        <v>322</v>
      </c>
      <c r="B56" s="479">
        <v>44893</v>
      </c>
      <c r="C56" s="481" t="s">
        <v>151</v>
      </c>
      <c r="D56" s="481">
        <v>2</v>
      </c>
      <c r="E56" s="481" t="s">
        <v>0</v>
      </c>
      <c r="F56" s="481">
        <v>0</v>
      </c>
      <c r="G56" s="481" t="s">
        <v>128</v>
      </c>
      <c r="H56" s="481" t="s">
        <v>179</v>
      </c>
    </row>
    <row r="57" spans="1:8" x14ac:dyDescent="0.2">
      <c r="A57" s="480" t="s">
        <v>322</v>
      </c>
      <c r="B57" s="479">
        <v>44893</v>
      </c>
      <c r="C57" s="481" t="s">
        <v>151</v>
      </c>
      <c r="D57" s="481">
        <v>2</v>
      </c>
      <c r="E57" s="481" t="s">
        <v>0</v>
      </c>
      <c r="F57" s="481">
        <v>1</v>
      </c>
      <c r="G57" s="481" t="s">
        <v>128</v>
      </c>
      <c r="H57" s="481" t="s">
        <v>223</v>
      </c>
    </row>
    <row r="58" spans="1:8" x14ac:dyDescent="0.2">
      <c r="A58" s="480" t="s">
        <v>322</v>
      </c>
      <c r="B58" s="479">
        <v>44893</v>
      </c>
      <c r="C58" s="481" t="s">
        <v>151</v>
      </c>
      <c r="D58" s="481">
        <v>0</v>
      </c>
      <c r="E58" s="481" t="s">
        <v>0</v>
      </c>
      <c r="F58" s="481">
        <v>1</v>
      </c>
      <c r="G58" s="481" t="s">
        <v>128</v>
      </c>
      <c r="H58" s="481" t="s">
        <v>186</v>
      </c>
    </row>
    <row r="59" spans="1:8" x14ac:dyDescent="0.2">
      <c r="A59" s="480" t="s">
        <v>322</v>
      </c>
      <c r="B59" s="479">
        <v>44893</v>
      </c>
      <c r="C59" s="481" t="s">
        <v>151</v>
      </c>
      <c r="D59" s="481">
        <v>0</v>
      </c>
      <c r="E59" s="481" t="s">
        <v>0</v>
      </c>
      <c r="F59" s="481">
        <v>1</v>
      </c>
      <c r="G59" s="481" t="s">
        <v>128</v>
      </c>
      <c r="H59" s="481" t="s">
        <v>180</v>
      </c>
    </row>
    <row r="60" spans="1:8" x14ac:dyDescent="0.2">
      <c r="A60" s="480" t="s">
        <v>322</v>
      </c>
      <c r="B60" s="479">
        <v>44893</v>
      </c>
      <c r="C60" s="481" t="s">
        <v>151</v>
      </c>
      <c r="D60" s="481">
        <v>0</v>
      </c>
      <c r="E60" s="481" t="s">
        <v>0</v>
      </c>
      <c r="F60" s="481">
        <v>1</v>
      </c>
      <c r="G60" s="481" t="s">
        <v>128</v>
      </c>
      <c r="H60" s="481" t="s">
        <v>225</v>
      </c>
    </row>
    <row r="61" spans="1:8" x14ac:dyDescent="0.2">
      <c r="A61" s="480" t="s">
        <v>322</v>
      </c>
      <c r="B61" s="479">
        <v>44893</v>
      </c>
      <c r="C61" s="481" t="s">
        <v>151</v>
      </c>
      <c r="D61" s="481">
        <v>2</v>
      </c>
      <c r="E61" s="481" t="s">
        <v>0</v>
      </c>
      <c r="F61" s="481">
        <v>0</v>
      </c>
      <c r="G61" s="481" t="s">
        <v>128</v>
      </c>
      <c r="H61" s="481" t="s">
        <v>224</v>
      </c>
    </row>
    <row r="62" spans="1:8" x14ac:dyDescent="0.2">
      <c r="A62" s="480" t="s">
        <v>322</v>
      </c>
      <c r="B62" s="479">
        <v>44893</v>
      </c>
      <c r="C62" s="481" t="s">
        <v>151</v>
      </c>
      <c r="D62" s="481">
        <v>0</v>
      </c>
      <c r="E62" s="481" t="s">
        <v>0</v>
      </c>
      <c r="F62" s="481">
        <v>1</v>
      </c>
      <c r="G62" s="481" t="s">
        <v>128</v>
      </c>
      <c r="H62" s="481" t="s">
        <v>181</v>
      </c>
    </row>
    <row r="63" spans="1:8" x14ac:dyDescent="0.2">
      <c r="A63" s="480" t="s">
        <v>322</v>
      </c>
      <c r="B63" s="479">
        <v>44893</v>
      </c>
      <c r="C63" s="481" t="s">
        <v>151</v>
      </c>
      <c r="D63" s="481">
        <v>2</v>
      </c>
      <c r="E63" s="481" t="s">
        <v>0</v>
      </c>
      <c r="F63" s="481">
        <v>2</v>
      </c>
      <c r="G63" s="481" t="s">
        <v>128</v>
      </c>
      <c r="H63" s="481" t="s">
        <v>177</v>
      </c>
    </row>
    <row r="64" spans="1:8" x14ac:dyDescent="0.2">
      <c r="A64" s="480" t="s">
        <v>322</v>
      </c>
      <c r="B64" s="479">
        <v>44893</v>
      </c>
      <c r="C64" s="481" t="s">
        <v>151</v>
      </c>
      <c r="D64" s="481">
        <v>1</v>
      </c>
      <c r="E64" s="481" t="s">
        <v>0</v>
      </c>
      <c r="F64" s="481">
        <v>1</v>
      </c>
      <c r="G64" s="481" t="s">
        <v>128</v>
      </c>
      <c r="H64" s="481" t="s">
        <v>184</v>
      </c>
    </row>
    <row r="65" spans="1:8" x14ac:dyDescent="0.2">
      <c r="A65" s="480" t="s">
        <v>322</v>
      </c>
      <c r="B65" s="479">
        <v>44893</v>
      </c>
      <c r="C65" s="481" t="s">
        <v>151</v>
      </c>
      <c r="D65" s="481">
        <v>1</v>
      </c>
      <c r="E65" s="481" t="s">
        <v>0</v>
      </c>
      <c r="F65" s="481">
        <v>2</v>
      </c>
      <c r="G65" s="481" t="s">
        <v>128</v>
      </c>
      <c r="H65" s="481" t="s">
        <v>227</v>
      </c>
    </row>
    <row r="66" spans="1:8" x14ac:dyDescent="0.2">
      <c r="A66" s="480" t="s">
        <v>322</v>
      </c>
      <c r="B66" s="479">
        <v>44893</v>
      </c>
      <c r="C66" s="481" t="s">
        <v>151</v>
      </c>
      <c r="D66" s="481">
        <v>1</v>
      </c>
      <c r="E66" s="481" t="s">
        <v>0</v>
      </c>
      <c r="F66" s="481">
        <v>2</v>
      </c>
      <c r="G66" s="481" t="s">
        <v>128</v>
      </c>
      <c r="H66" s="481" t="s">
        <v>183</v>
      </c>
    </row>
    <row r="67" spans="1:8" x14ac:dyDescent="0.2">
      <c r="A67" s="480" t="s">
        <v>322</v>
      </c>
      <c r="B67" s="479">
        <v>44893</v>
      </c>
      <c r="C67" s="481" t="s">
        <v>151</v>
      </c>
      <c r="D67" s="481">
        <v>0</v>
      </c>
      <c r="E67" s="481" t="s">
        <v>0</v>
      </c>
      <c r="F67" s="481">
        <v>1</v>
      </c>
      <c r="G67" s="481" t="s">
        <v>128</v>
      </c>
      <c r="H67" s="481" t="s">
        <v>185</v>
      </c>
    </row>
    <row r="68" spans="1:8" x14ac:dyDescent="0.2">
      <c r="A68" s="480" t="s">
        <v>322</v>
      </c>
      <c r="B68" s="479">
        <v>44893</v>
      </c>
      <c r="C68" s="481" t="s">
        <v>151</v>
      </c>
      <c r="D68" s="481">
        <v>0</v>
      </c>
      <c r="E68" s="481" t="s">
        <v>0</v>
      </c>
      <c r="F68" s="481">
        <v>2</v>
      </c>
      <c r="G68" s="481" t="s">
        <v>128</v>
      </c>
      <c r="H68" s="481" t="s">
        <v>332</v>
      </c>
    </row>
    <row r="69" spans="1:8" x14ac:dyDescent="0.2">
      <c r="A69" s="480" t="s">
        <v>322</v>
      </c>
      <c r="B69" s="479">
        <v>44893</v>
      </c>
      <c r="C69" s="483" t="s">
        <v>151</v>
      </c>
      <c r="D69" s="483">
        <v>1</v>
      </c>
      <c r="E69" s="483" t="s">
        <v>0</v>
      </c>
      <c r="F69" s="483">
        <v>1</v>
      </c>
      <c r="G69" s="483" t="s">
        <v>128</v>
      </c>
      <c r="H69" s="481" t="s">
        <v>182</v>
      </c>
    </row>
    <row r="70" spans="1:8" x14ac:dyDescent="0.2">
      <c r="A70" s="480" t="s">
        <v>328</v>
      </c>
      <c r="B70" s="479">
        <v>44893</v>
      </c>
      <c r="C70" s="481" t="s">
        <v>5</v>
      </c>
      <c r="D70" s="481">
        <v>2</v>
      </c>
      <c r="E70" s="481" t="s">
        <v>0</v>
      </c>
      <c r="F70" s="481">
        <v>1</v>
      </c>
      <c r="G70" s="481" t="s">
        <v>152</v>
      </c>
      <c r="H70" s="481" t="s">
        <v>176</v>
      </c>
    </row>
    <row r="71" spans="1:8" x14ac:dyDescent="0.2">
      <c r="A71" s="480" t="s">
        <v>328</v>
      </c>
      <c r="B71" s="479">
        <v>44893</v>
      </c>
      <c r="C71" s="481" t="s">
        <v>5</v>
      </c>
      <c r="D71" s="481">
        <v>1</v>
      </c>
      <c r="E71" s="481" t="s">
        <v>0</v>
      </c>
      <c r="F71" s="481">
        <v>2</v>
      </c>
      <c r="G71" s="481" t="s">
        <v>152</v>
      </c>
      <c r="H71" s="481" t="s">
        <v>226</v>
      </c>
    </row>
    <row r="72" spans="1:8" x14ac:dyDescent="0.2">
      <c r="A72" s="480" t="s">
        <v>328</v>
      </c>
      <c r="B72" s="479">
        <v>44893</v>
      </c>
      <c r="C72" s="481" t="s">
        <v>5</v>
      </c>
      <c r="D72" s="481">
        <v>0</v>
      </c>
      <c r="E72" s="481" t="s">
        <v>0</v>
      </c>
      <c r="F72" s="481">
        <v>2</v>
      </c>
      <c r="G72" s="481" t="s">
        <v>152</v>
      </c>
      <c r="H72" s="481" t="s">
        <v>228</v>
      </c>
    </row>
    <row r="73" spans="1:8" x14ac:dyDescent="0.2">
      <c r="A73" s="480" t="s">
        <v>328</v>
      </c>
      <c r="B73" s="479">
        <v>44893</v>
      </c>
      <c r="C73" s="481" t="s">
        <v>5</v>
      </c>
      <c r="D73" s="481">
        <v>1</v>
      </c>
      <c r="E73" s="481" t="s">
        <v>0</v>
      </c>
      <c r="F73" s="481">
        <v>1</v>
      </c>
      <c r="G73" s="481" t="s">
        <v>152</v>
      </c>
      <c r="H73" s="481" t="s">
        <v>179</v>
      </c>
    </row>
    <row r="74" spans="1:8" x14ac:dyDescent="0.2">
      <c r="A74" s="480" t="s">
        <v>328</v>
      </c>
      <c r="B74" s="479">
        <v>44893</v>
      </c>
      <c r="C74" s="481" t="s">
        <v>5</v>
      </c>
      <c r="D74" s="481">
        <v>1</v>
      </c>
      <c r="E74" s="481" t="s">
        <v>0</v>
      </c>
      <c r="F74" s="481">
        <v>3</v>
      </c>
      <c r="G74" s="481" t="s">
        <v>152</v>
      </c>
      <c r="H74" s="481" t="s">
        <v>223</v>
      </c>
    </row>
    <row r="75" spans="1:8" x14ac:dyDescent="0.2">
      <c r="A75" s="480" t="s">
        <v>328</v>
      </c>
      <c r="B75" s="479">
        <v>44893</v>
      </c>
      <c r="C75" s="481" t="s">
        <v>5</v>
      </c>
      <c r="D75" s="481">
        <v>1</v>
      </c>
      <c r="E75" s="481" t="s">
        <v>0</v>
      </c>
      <c r="F75" s="481">
        <v>2</v>
      </c>
      <c r="G75" s="481" t="s">
        <v>152</v>
      </c>
      <c r="H75" s="481" t="s">
        <v>186</v>
      </c>
    </row>
    <row r="76" spans="1:8" x14ac:dyDescent="0.2">
      <c r="A76" s="480" t="s">
        <v>328</v>
      </c>
      <c r="B76" s="479">
        <v>44893</v>
      </c>
      <c r="C76" s="481" t="s">
        <v>5</v>
      </c>
      <c r="D76" s="481">
        <v>2</v>
      </c>
      <c r="E76" s="481" t="s">
        <v>0</v>
      </c>
      <c r="F76" s="481">
        <v>0</v>
      </c>
      <c r="G76" s="481" t="s">
        <v>152</v>
      </c>
      <c r="H76" s="481" t="s">
        <v>180</v>
      </c>
    </row>
    <row r="77" spans="1:8" x14ac:dyDescent="0.2">
      <c r="A77" s="480" t="s">
        <v>328</v>
      </c>
      <c r="B77" s="479">
        <v>44893</v>
      </c>
      <c r="C77" s="481" t="s">
        <v>5</v>
      </c>
      <c r="D77" s="481">
        <v>0</v>
      </c>
      <c r="E77" s="481" t="s">
        <v>0</v>
      </c>
      <c r="F77" s="481">
        <v>0</v>
      </c>
      <c r="G77" s="481" t="s">
        <v>152</v>
      </c>
      <c r="H77" s="481" t="s">
        <v>225</v>
      </c>
    </row>
    <row r="78" spans="1:8" x14ac:dyDescent="0.2">
      <c r="A78" s="480" t="s">
        <v>328</v>
      </c>
      <c r="B78" s="479">
        <v>44893</v>
      </c>
      <c r="C78" s="481" t="s">
        <v>5</v>
      </c>
      <c r="D78" s="481">
        <v>0</v>
      </c>
      <c r="E78" s="481" t="s">
        <v>0</v>
      </c>
      <c r="F78" s="481">
        <v>2</v>
      </c>
      <c r="G78" s="481" t="s">
        <v>152</v>
      </c>
      <c r="H78" s="481" t="s">
        <v>224</v>
      </c>
    </row>
    <row r="79" spans="1:8" x14ac:dyDescent="0.2">
      <c r="A79" s="480" t="s">
        <v>328</v>
      </c>
      <c r="B79" s="479">
        <v>44893</v>
      </c>
      <c r="C79" s="481" t="s">
        <v>5</v>
      </c>
      <c r="D79" s="481">
        <v>0</v>
      </c>
      <c r="E79" s="481" t="s">
        <v>0</v>
      </c>
      <c r="F79" s="481">
        <v>0</v>
      </c>
      <c r="G79" s="481" t="s">
        <v>152</v>
      </c>
      <c r="H79" s="481" t="s">
        <v>181</v>
      </c>
    </row>
    <row r="80" spans="1:8" x14ac:dyDescent="0.2">
      <c r="A80" s="480" t="s">
        <v>328</v>
      </c>
      <c r="B80" s="479">
        <v>44893</v>
      </c>
      <c r="C80" s="481" t="s">
        <v>5</v>
      </c>
      <c r="D80" s="481">
        <v>0</v>
      </c>
      <c r="E80" s="481" t="s">
        <v>0</v>
      </c>
      <c r="F80" s="481">
        <v>1</v>
      </c>
      <c r="G80" s="481" t="s">
        <v>152</v>
      </c>
      <c r="H80" s="481" t="s">
        <v>177</v>
      </c>
    </row>
    <row r="81" spans="1:8" x14ac:dyDescent="0.2">
      <c r="A81" s="480" t="s">
        <v>328</v>
      </c>
      <c r="B81" s="479">
        <v>44893</v>
      </c>
      <c r="C81" s="481" t="s">
        <v>5</v>
      </c>
      <c r="D81" s="481">
        <v>1</v>
      </c>
      <c r="E81" s="481" t="s">
        <v>0</v>
      </c>
      <c r="F81" s="481">
        <v>1</v>
      </c>
      <c r="G81" s="481" t="s">
        <v>152</v>
      </c>
      <c r="H81" s="481" t="s">
        <v>184</v>
      </c>
    </row>
    <row r="82" spans="1:8" x14ac:dyDescent="0.2">
      <c r="A82" s="480" t="s">
        <v>328</v>
      </c>
      <c r="B82" s="479">
        <v>44893</v>
      </c>
      <c r="C82" s="481" t="s">
        <v>5</v>
      </c>
      <c r="D82" s="481">
        <v>1</v>
      </c>
      <c r="E82" s="481" t="s">
        <v>0</v>
      </c>
      <c r="F82" s="481">
        <v>1</v>
      </c>
      <c r="G82" s="481" t="s">
        <v>152</v>
      </c>
      <c r="H82" s="481" t="s">
        <v>227</v>
      </c>
    </row>
    <row r="83" spans="1:8" x14ac:dyDescent="0.2">
      <c r="A83" s="480" t="s">
        <v>328</v>
      </c>
      <c r="B83" s="479">
        <v>44893</v>
      </c>
      <c r="C83" s="481" t="s">
        <v>5</v>
      </c>
      <c r="D83" s="481">
        <v>1</v>
      </c>
      <c r="E83" s="481" t="s">
        <v>0</v>
      </c>
      <c r="F83" s="481">
        <v>2</v>
      </c>
      <c r="G83" s="481" t="s">
        <v>152</v>
      </c>
      <c r="H83" s="481" t="s">
        <v>183</v>
      </c>
    </row>
    <row r="84" spans="1:8" x14ac:dyDescent="0.2">
      <c r="A84" s="480" t="s">
        <v>328</v>
      </c>
      <c r="B84" s="479">
        <v>44893</v>
      </c>
      <c r="C84" s="481" t="s">
        <v>5</v>
      </c>
      <c r="D84" s="481">
        <v>1</v>
      </c>
      <c r="E84" s="481" t="s">
        <v>0</v>
      </c>
      <c r="F84" s="481">
        <v>0</v>
      </c>
      <c r="G84" s="481" t="s">
        <v>152</v>
      </c>
      <c r="H84" s="481" t="s">
        <v>185</v>
      </c>
    </row>
    <row r="85" spans="1:8" x14ac:dyDescent="0.2">
      <c r="A85" s="480" t="s">
        <v>328</v>
      </c>
      <c r="B85" s="479">
        <v>44893</v>
      </c>
      <c r="C85" s="481" t="s">
        <v>5</v>
      </c>
      <c r="D85" s="481">
        <v>2</v>
      </c>
      <c r="E85" s="481" t="s">
        <v>0</v>
      </c>
      <c r="F85" s="481">
        <v>1</v>
      </c>
      <c r="G85" s="481" t="s">
        <v>152</v>
      </c>
      <c r="H85" s="481" t="s">
        <v>332</v>
      </c>
    </row>
    <row r="86" spans="1:8" x14ac:dyDescent="0.2">
      <c r="A86" s="480" t="s">
        <v>328</v>
      </c>
      <c r="B86" s="479">
        <v>44893</v>
      </c>
      <c r="C86" s="483" t="s">
        <v>5</v>
      </c>
      <c r="D86" s="483">
        <v>0</v>
      </c>
      <c r="E86" s="483" t="s">
        <v>0</v>
      </c>
      <c r="F86" s="483">
        <v>0</v>
      </c>
      <c r="G86" s="483" t="s">
        <v>152</v>
      </c>
      <c r="H86" s="481" t="s">
        <v>182</v>
      </c>
    </row>
    <row r="87" spans="1:8" x14ac:dyDescent="0.2">
      <c r="A87" s="480" t="s">
        <v>323</v>
      </c>
      <c r="B87" s="479">
        <v>44893</v>
      </c>
      <c r="C87" s="481" t="s">
        <v>10</v>
      </c>
      <c r="D87" s="481">
        <v>2</v>
      </c>
      <c r="E87" s="481" t="s">
        <v>0</v>
      </c>
      <c r="F87" s="481">
        <v>1</v>
      </c>
      <c r="G87" s="481" t="s">
        <v>12</v>
      </c>
      <c r="H87" s="481" t="s">
        <v>176</v>
      </c>
    </row>
    <row r="88" spans="1:8" x14ac:dyDescent="0.2">
      <c r="A88" s="480" t="s">
        <v>323</v>
      </c>
      <c r="B88" s="479">
        <v>44893</v>
      </c>
      <c r="C88" s="481" t="s">
        <v>10</v>
      </c>
      <c r="D88" s="481">
        <v>1</v>
      </c>
      <c r="E88" s="481" t="s">
        <v>0</v>
      </c>
      <c r="F88" s="481">
        <v>1</v>
      </c>
      <c r="G88" s="481" t="s">
        <v>12</v>
      </c>
      <c r="H88" s="481" t="s">
        <v>226</v>
      </c>
    </row>
    <row r="89" spans="1:8" x14ac:dyDescent="0.2">
      <c r="A89" s="480" t="s">
        <v>323</v>
      </c>
      <c r="B89" s="479">
        <v>44893</v>
      </c>
      <c r="C89" s="481" t="s">
        <v>10</v>
      </c>
      <c r="D89" s="481">
        <v>3</v>
      </c>
      <c r="E89" s="481" t="s">
        <v>0</v>
      </c>
      <c r="F89" s="481">
        <v>1</v>
      </c>
      <c r="G89" s="481" t="s">
        <v>12</v>
      </c>
      <c r="H89" s="481" t="s">
        <v>228</v>
      </c>
    </row>
    <row r="90" spans="1:8" x14ac:dyDescent="0.2">
      <c r="A90" s="480" t="s">
        <v>323</v>
      </c>
      <c r="B90" s="479">
        <v>44893</v>
      </c>
      <c r="C90" s="481" t="s">
        <v>10</v>
      </c>
      <c r="D90" s="481">
        <v>2</v>
      </c>
      <c r="E90" s="481" t="s">
        <v>0</v>
      </c>
      <c r="F90" s="481">
        <v>1</v>
      </c>
      <c r="G90" s="481" t="s">
        <v>12</v>
      </c>
      <c r="H90" s="481" t="s">
        <v>179</v>
      </c>
    </row>
    <row r="91" spans="1:8" x14ac:dyDescent="0.2">
      <c r="A91" s="480" t="s">
        <v>323</v>
      </c>
      <c r="B91" s="479">
        <v>44893</v>
      </c>
      <c r="C91" s="481" t="s">
        <v>10</v>
      </c>
      <c r="D91" s="481">
        <v>3</v>
      </c>
      <c r="E91" s="481" t="s">
        <v>0</v>
      </c>
      <c r="F91" s="481">
        <v>2</v>
      </c>
      <c r="G91" s="481" t="s">
        <v>12</v>
      </c>
      <c r="H91" s="481" t="s">
        <v>223</v>
      </c>
    </row>
    <row r="92" spans="1:8" x14ac:dyDescent="0.2">
      <c r="A92" s="480" t="s">
        <v>323</v>
      </c>
      <c r="B92" s="479">
        <v>44893</v>
      </c>
      <c r="C92" s="481" t="s">
        <v>10</v>
      </c>
      <c r="D92" s="481">
        <v>1</v>
      </c>
      <c r="E92" s="481" t="s">
        <v>0</v>
      </c>
      <c r="F92" s="481">
        <v>0</v>
      </c>
      <c r="G92" s="481" t="s">
        <v>12</v>
      </c>
      <c r="H92" s="481" t="s">
        <v>186</v>
      </c>
    </row>
    <row r="93" spans="1:8" x14ac:dyDescent="0.2">
      <c r="A93" s="480" t="s">
        <v>323</v>
      </c>
      <c r="B93" s="479">
        <v>44893</v>
      </c>
      <c r="C93" s="481" t="s">
        <v>10</v>
      </c>
      <c r="D93" s="481">
        <v>1</v>
      </c>
      <c r="E93" s="481" t="s">
        <v>0</v>
      </c>
      <c r="F93" s="481">
        <v>0</v>
      </c>
      <c r="G93" s="481" t="s">
        <v>12</v>
      </c>
      <c r="H93" s="481" t="s">
        <v>180</v>
      </c>
    </row>
    <row r="94" spans="1:8" x14ac:dyDescent="0.2">
      <c r="A94" s="480" t="s">
        <v>323</v>
      </c>
      <c r="B94" s="479">
        <v>44893</v>
      </c>
      <c r="C94" s="481" t="s">
        <v>10</v>
      </c>
      <c r="D94" s="481">
        <v>1</v>
      </c>
      <c r="E94" s="481" t="s">
        <v>0</v>
      </c>
      <c r="F94" s="481">
        <v>0</v>
      </c>
      <c r="G94" s="481" t="s">
        <v>12</v>
      </c>
      <c r="H94" s="481" t="s">
        <v>225</v>
      </c>
    </row>
    <row r="95" spans="1:8" x14ac:dyDescent="0.2">
      <c r="A95" s="480" t="s">
        <v>323</v>
      </c>
      <c r="B95" s="479">
        <v>44893</v>
      </c>
      <c r="C95" s="481" t="s">
        <v>10</v>
      </c>
      <c r="D95" s="481">
        <v>2</v>
      </c>
      <c r="E95" s="481" t="s">
        <v>0</v>
      </c>
      <c r="F95" s="481">
        <v>0</v>
      </c>
      <c r="G95" s="481" t="s">
        <v>12</v>
      </c>
      <c r="H95" s="481" t="s">
        <v>224</v>
      </c>
    </row>
    <row r="96" spans="1:8" x14ac:dyDescent="0.2">
      <c r="A96" s="480" t="s">
        <v>323</v>
      </c>
      <c r="B96" s="479">
        <v>44893</v>
      </c>
      <c r="C96" s="481" t="s">
        <v>10</v>
      </c>
      <c r="D96" s="481">
        <v>2</v>
      </c>
      <c r="E96" s="481" t="s">
        <v>0</v>
      </c>
      <c r="F96" s="481">
        <v>0</v>
      </c>
      <c r="G96" s="481" t="s">
        <v>12</v>
      </c>
      <c r="H96" s="481" t="s">
        <v>181</v>
      </c>
    </row>
    <row r="97" spans="1:8" x14ac:dyDescent="0.2">
      <c r="A97" s="480" t="s">
        <v>323</v>
      </c>
      <c r="B97" s="479">
        <v>44893</v>
      </c>
      <c r="C97" s="481" t="s">
        <v>10</v>
      </c>
      <c r="D97" s="481">
        <v>1</v>
      </c>
      <c r="E97" s="481" t="s">
        <v>0</v>
      </c>
      <c r="F97" s="481">
        <v>0</v>
      </c>
      <c r="G97" s="481" t="s">
        <v>12</v>
      </c>
      <c r="H97" s="481" t="s">
        <v>177</v>
      </c>
    </row>
    <row r="98" spans="1:8" x14ac:dyDescent="0.2">
      <c r="A98" s="480" t="s">
        <v>323</v>
      </c>
      <c r="B98" s="479">
        <v>44893</v>
      </c>
      <c r="C98" s="481" t="s">
        <v>10</v>
      </c>
      <c r="D98" s="481">
        <v>2</v>
      </c>
      <c r="E98" s="481" t="s">
        <v>0</v>
      </c>
      <c r="F98" s="481">
        <v>0</v>
      </c>
      <c r="G98" s="481" t="s">
        <v>12</v>
      </c>
      <c r="H98" s="481" t="s">
        <v>184</v>
      </c>
    </row>
    <row r="99" spans="1:8" x14ac:dyDescent="0.2">
      <c r="A99" s="480" t="s">
        <v>323</v>
      </c>
      <c r="B99" s="479">
        <v>44893</v>
      </c>
      <c r="C99" s="481" t="s">
        <v>10</v>
      </c>
      <c r="D99" s="481">
        <v>2</v>
      </c>
      <c r="E99" s="481" t="s">
        <v>0</v>
      </c>
      <c r="F99" s="481">
        <v>0</v>
      </c>
      <c r="G99" s="481" t="s">
        <v>12</v>
      </c>
      <c r="H99" s="481" t="s">
        <v>227</v>
      </c>
    </row>
    <row r="100" spans="1:8" x14ac:dyDescent="0.2">
      <c r="A100" s="480" t="s">
        <v>323</v>
      </c>
      <c r="B100" s="479">
        <v>44893</v>
      </c>
      <c r="C100" s="481" t="s">
        <v>10</v>
      </c>
      <c r="D100" s="481">
        <v>3</v>
      </c>
      <c r="E100" s="481" t="s">
        <v>0</v>
      </c>
      <c r="F100" s="481">
        <v>1</v>
      </c>
      <c r="G100" s="481" t="s">
        <v>12</v>
      </c>
      <c r="H100" s="481" t="s">
        <v>183</v>
      </c>
    </row>
    <row r="101" spans="1:8" x14ac:dyDescent="0.2">
      <c r="A101" s="480" t="s">
        <v>323</v>
      </c>
      <c r="B101" s="479">
        <v>44893</v>
      </c>
      <c r="C101" s="481" t="s">
        <v>10</v>
      </c>
      <c r="D101" s="481">
        <v>2</v>
      </c>
      <c r="E101" s="481" t="s">
        <v>0</v>
      </c>
      <c r="F101" s="481">
        <v>1</v>
      </c>
      <c r="G101" s="481" t="s">
        <v>12</v>
      </c>
      <c r="H101" s="481" t="s">
        <v>185</v>
      </c>
    </row>
    <row r="102" spans="1:8" x14ac:dyDescent="0.2">
      <c r="A102" s="480" t="s">
        <v>323</v>
      </c>
      <c r="B102" s="479">
        <v>44893</v>
      </c>
      <c r="C102" s="481" t="s">
        <v>10</v>
      </c>
      <c r="D102" s="481">
        <v>2</v>
      </c>
      <c r="E102" s="481" t="s">
        <v>0</v>
      </c>
      <c r="F102" s="481">
        <v>0</v>
      </c>
      <c r="G102" s="481" t="s">
        <v>12</v>
      </c>
      <c r="H102" s="481" t="s">
        <v>332</v>
      </c>
    </row>
    <row r="103" spans="1:8" x14ac:dyDescent="0.2">
      <c r="A103" s="480" t="s">
        <v>323</v>
      </c>
      <c r="B103" s="479">
        <v>44893</v>
      </c>
      <c r="C103" s="483" t="s">
        <v>10</v>
      </c>
      <c r="D103" s="483">
        <v>1</v>
      </c>
      <c r="E103" s="483" t="s">
        <v>0</v>
      </c>
      <c r="F103" s="483">
        <v>0</v>
      </c>
      <c r="G103" s="483" t="s">
        <v>12</v>
      </c>
      <c r="H103" s="481" t="s">
        <v>182</v>
      </c>
    </row>
    <row r="104" spans="1:8" x14ac:dyDescent="0.2">
      <c r="A104" s="480" t="s">
        <v>329</v>
      </c>
      <c r="B104" s="479">
        <v>44893</v>
      </c>
      <c r="C104" s="481" t="s">
        <v>9</v>
      </c>
      <c r="D104" s="481">
        <v>0</v>
      </c>
      <c r="E104" s="481" t="s">
        <v>0</v>
      </c>
      <c r="F104" s="481">
        <v>1</v>
      </c>
      <c r="G104" s="481" t="s">
        <v>2</v>
      </c>
      <c r="H104" s="481" t="s">
        <v>176</v>
      </c>
    </row>
    <row r="105" spans="1:8" x14ac:dyDescent="0.2">
      <c r="A105" s="480" t="s">
        <v>329</v>
      </c>
      <c r="B105" s="479">
        <v>44893</v>
      </c>
      <c r="C105" s="481" t="s">
        <v>9</v>
      </c>
      <c r="D105" s="481">
        <v>1</v>
      </c>
      <c r="E105" s="481" t="s">
        <v>0</v>
      </c>
      <c r="F105" s="481">
        <v>1</v>
      </c>
      <c r="G105" s="481" t="s">
        <v>2</v>
      </c>
      <c r="H105" s="481" t="s">
        <v>226</v>
      </c>
    </row>
    <row r="106" spans="1:8" x14ac:dyDescent="0.2">
      <c r="A106" s="480" t="s">
        <v>329</v>
      </c>
      <c r="B106" s="479">
        <v>44893</v>
      </c>
      <c r="C106" s="481" t="s">
        <v>9</v>
      </c>
      <c r="D106" s="481">
        <v>1</v>
      </c>
      <c r="E106" s="481" t="s">
        <v>0</v>
      </c>
      <c r="F106" s="481">
        <v>2</v>
      </c>
      <c r="G106" s="481" t="s">
        <v>2</v>
      </c>
      <c r="H106" s="481" t="s">
        <v>228</v>
      </c>
    </row>
    <row r="107" spans="1:8" x14ac:dyDescent="0.2">
      <c r="A107" s="480" t="s">
        <v>329</v>
      </c>
      <c r="B107" s="479">
        <v>44893</v>
      </c>
      <c r="C107" s="481" t="s">
        <v>9</v>
      </c>
      <c r="D107" s="481">
        <v>1</v>
      </c>
      <c r="E107" s="481" t="s">
        <v>0</v>
      </c>
      <c r="F107" s="481">
        <v>2</v>
      </c>
      <c r="G107" s="481" t="s">
        <v>2</v>
      </c>
      <c r="H107" s="481" t="s">
        <v>179</v>
      </c>
    </row>
    <row r="108" spans="1:8" x14ac:dyDescent="0.2">
      <c r="A108" s="480" t="s">
        <v>329</v>
      </c>
      <c r="B108" s="479">
        <v>44893</v>
      </c>
      <c r="C108" s="481" t="s">
        <v>9</v>
      </c>
      <c r="D108" s="481">
        <v>3</v>
      </c>
      <c r="E108" s="481" t="s">
        <v>0</v>
      </c>
      <c r="F108" s="481">
        <v>2</v>
      </c>
      <c r="G108" s="481" t="s">
        <v>2</v>
      </c>
      <c r="H108" s="481" t="s">
        <v>223</v>
      </c>
    </row>
    <row r="109" spans="1:8" x14ac:dyDescent="0.2">
      <c r="A109" s="480" t="s">
        <v>329</v>
      </c>
      <c r="B109" s="479">
        <v>44893</v>
      </c>
      <c r="C109" s="481" t="s">
        <v>9</v>
      </c>
      <c r="D109" s="481">
        <v>1</v>
      </c>
      <c r="E109" s="481" t="s">
        <v>0</v>
      </c>
      <c r="F109" s="481">
        <v>1</v>
      </c>
      <c r="G109" s="481" t="s">
        <v>2</v>
      </c>
      <c r="H109" s="481" t="s">
        <v>186</v>
      </c>
    </row>
    <row r="110" spans="1:8" x14ac:dyDescent="0.2">
      <c r="A110" s="480" t="s">
        <v>329</v>
      </c>
      <c r="B110" s="479">
        <v>44893</v>
      </c>
      <c r="C110" s="481" t="s">
        <v>9</v>
      </c>
      <c r="D110" s="481">
        <v>3</v>
      </c>
      <c r="E110" s="481" t="s">
        <v>0</v>
      </c>
      <c r="F110" s="481">
        <v>2</v>
      </c>
      <c r="G110" s="481" t="s">
        <v>2</v>
      </c>
      <c r="H110" s="481" t="s">
        <v>180</v>
      </c>
    </row>
    <row r="111" spans="1:8" x14ac:dyDescent="0.2">
      <c r="A111" s="480" t="s">
        <v>329</v>
      </c>
      <c r="B111" s="479">
        <v>44893</v>
      </c>
      <c r="C111" s="481" t="s">
        <v>9</v>
      </c>
      <c r="D111" s="481">
        <v>2</v>
      </c>
      <c r="E111" s="481" t="s">
        <v>0</v>
      </c>
      <c r="F111" s="481">
        <v>2</v>
      </c>
      <c r="G111" s="481" t="s">
        <v>2</v>
      </c>
      <c r="H111" s="481" t="s">
        <v>225</v>
      </c>
    </row>
    <row r="112" spans="1:8" x14ac:dyDescent="0.2">
      <c r="A112" s="480" t="s">
        <v>329</v>
      </c>
      <c r="B112" s="479">
        <v>44893</v>
      </c>
      <c r="C112" s="481" t="s">
        <v>9</v>
      </c>
      <c r="D112" s="481">
        <v>2</v>
      </c>
      <c r="E112" s="481" t="s">
        <v>0</v>
      </c>
      <c r="F112" s="481">
        <v>2</v>
      </c>
      <c r="G112" s="481" t="s">
        <v>2</v>
      </c>
      <c r="H112" s="481" t="s">
        <v>224</v>
      </c>
    </row>
    <row r="113" spans="1:8" x14ac:dyDescent="0.2">
      <c r="A113" s="480" t="s">
        <v>329</v>
      </c>
      <c r="B113" s="479">
        <v>44893</v>
      </c>
      <c r="C113" s="481" t="s">
        <v>9</v>
      </c>
      <c r="D113" s="481">
        <v>1</v>
      </c>
      <c r="E113" s="481" t="s">
        <v>0</v>
      </c>
      <c r="F113" s="481">
        <v>0</v>
      </c>
      <c r="G113" s="481" t="s">
        <v>2</v>
      </c>
      <c r="H113" s="481" t="s">
        <v>181</v>
      </c>
    </row>
    <row r="114" spans="1:8" x14ac:dyDescent="0.2">
      <c r="A114" s="480" t="s">
        <v>329</v>
      </c>
      <c r="B114" s="479">
        <v>44893</v>
      </c>
      <c r="C114" s="481" t="s">
        <v>9</v>
      </c>
      <c r="D114" s="481">
        <v>2</v>
      </c>
      <c r="E114" s="481" t="s">
        <v>0</v>
      </c>
      <c r="F114" s="481">
        <v>2</v>
      </c>
      <c r="G114" s="481" t="s">
        <v>2</v>
      </c>
      <c r="H114" s="481" t="s">
        <v>177</v>
      </c>
    </row>
    <row r="115" spans="1:8" x14ac:dyDescent="0.2">
      <c r="A115" s="480" t="s">
        <v>329</v>
      </c>
      <c r="B115" s="479">
        <v>44893</v>
      </c>
      <c r="C115" s="481" t="s">
        <v>9</v>
      </c>
      <c r="D115" s="481">
        <v>2</v>
      </c>
      <c r="E115" s="481" t="s">
        <v>0</v>
      </c>
      <c r="F115" s="481">
        <v>2</v>
      </c>
      <c r="G115" s="481" t="s">
        <v>2</v>
      </c>
      <c r="H115" s="481" t="s">
        <v>184</v>
      </c>
    </row>
    <row r="116" spans="1:8" x14ac:dyDescent="0.2">
      <c r="A116" s="480" t="s">
        <v>329</v>
      </c>
      <c r="B116" s="479">
        <v>44893</v>
      </c>
      <c r="C116" s="481" t="s">
        <v>9</v>
      </c>
      <c r="D116" s="481">
        <v>1</v>
      </c>
      <c r="E116" s="481" t="s">
        <v>0</v>
      </c>
      <c r="F116" s="481">
        <v>1</v>
      </c>
      <c r="G116" s="481" t="s">
        <v>2</v>
      </c>
      <c r="H116" s="481" t="s">
        <v>227</v>
      </c>
    </row>
    <row r="117" spans="1:8" x14ac:dyDescent="0.2">
      <c r="A117" s="480" t="s">
        <v>329</v>
      </c>
      <c r="B117" s="479">
        <v>44893</v>
      </c>
      <c r="C117" s="481" t="s">
        <v>9</v>
      </c>
      <c r="D117" s="481">
        <v>1</v>
      </c>
      <c r="E117" s="481" t="s">
        <v>0</v>
      </c>
      <c r="F117" s="481">
        <v>2</v>
      </c>
      <c r="G117" s="481" t="s">
        <v>2</v>
      </c>
      <c r="H117" s="481" t="s">
        <v>183</v>
      </c>
    </row>
    <row r="118" spans="1:8" x14ac:dyDescent="0.2">
      <c r="A118" s="480" t="s">
        <v>329</v>
      </c>
      <c r="B118" s="479">
        <v>44893</v>
      </c>
      <c r="C118" s="481" t="s">
        <v>9</v>
      </c>
      <c r="D118" s="481">
        <v>2</v>
      </c>
      <c r="E118" s="481" t="s">
        <v>0</v>
      </c>
      <c r="F118" s="481">
        <v>0</v>
      </c>
      <c r="G118" s="481" t="s">
        <v>2</v>
      </c>
      <c r="H118" s="481" t="s">
        <v>185</v>
      </c>
    </row>
    <row r="119" spans="1:8" x14ac:dyDescent="0.2">
      <c r="A119" s="480" t="s">
        <v>329</v>
      </c>
      <c r="B119" s="479">
        <v>44893</v>
      </c>
      <c r="C119" s="481" t="s">
        <v>9</v>
      </c>
      <c r="D119" s="481">
        <v>1</v>
      </c>
      <c r="E119" s="481" t="s">
        <v>0</v>
      </c>
      <c r="F119" s="481">
        <v>1</v>
      </c>
      <c r="G119" s="481" t="s">
        <v>2</v>
      </c>
      <c r="H119" s="481" t="s">
        <v>332</v>
      </c>
    </row>
    <row r="120" spans="1:8" x14ac:dyDescent="0.2">
      <c r="A120" s="480" t="s">
        <v>329</v>
      </c>
      <c r="B120" s="479">
        <v>44893</v>
      </c>
      <c r="C120" s="483" t="s">
        <v>9</v>
      </c>
      <c r="D120" s="483">
        <v>2</v>
      </c>
      <c r="E120" s="483" t="s">
        <v>0</v>
      </c>
      <c r="F120" s="483">
        <v>2</v>
      </c>
      <c r="G120" s="483" t="s">
        <v>2</v>
      </c>
      <c r="H120" s="481" t="s">
        <v>182</v>
      </c>
    </row>
    <row r="121" spans="1:8" x14ac:dyDescent="0.2">
      <c r="A121" s="480" t="s">
        <v>288</v>
      </c>
      <c r="B121" s="479">
        <v>44894</v>
      </c>
      <c r="C121" s="481" t="s">
        <v>140</v>
      </c>
      <c r="D121" s="481">
        <v>3</v>
      </c>
      <c r="E121" s="481" t="s">
        <v>0</v>
      </c>
      <c r="F121" s="481">
        <v>0</v>
      </c>
      <c r="G121" s="481" t="s">
        <v>141</v>
      </c>
      <c r="H121" s="481" t="s">
        <v>176</v>
      </c>
    </row>
    <row r="122" spans="1:8" x14ac:dyDescent="0.2">
      <c r="A122" s="480" t="s">
        <v>288</v>
      </c>
      <c r="B122" s="479">
        <v>44894</v>
      </c>
      <c r="C122" s="481" t="s">
        <v>140</v>
      </c>
      <c r="D122" s="481">
        <v>3</v>
      </c>
      <c r="E122" s="481" t="s">
        <v>0</v>
      </c>
      <c r="F122" s="481">
        <v>0</v>
      </c>
      <c r="G122" s="481" t="s">
        <v>141</v>
      </c>
      <c r="H122" s="481" t="s">
        <v>226</v>
      </c>
    </row>
    <row r="123" spans="1:8" x14ac:dyDescent="0.2">
      <c r="A123" s="480" t="s">
        <v>288</v>
      </c>
      <c r="B123" s="479">
        <v>44894</v>
      </c>
      <c r="C123" s="481" t="s">
        <v>140</v>
      </c>
      <c r="D123" s="481">
        <v>2</v>
      </c>
      <c r="E123" s="481" t="s">
        <v>0</v>
      </c>
      <c r="F123" s="481">
        <v>0</v>
      </c>
      <c r="G123" s="481" t="s">
        <v>141</v>
      </c>
      <c r="H123" s="481" t="s">
        <v>228</v>
      </c>
    </row>
    <row r="124" spans="1:8" x14ac:dyDescent="0.2">
      <c r="A124" s="480" t="s">
        <v>288</v>
      </c>
      <c r="B124" s="479">
        <v>44894</v>
      </c>
      <c r="C124" s="481" t="s">
        <v>140</v>
      </c>
      <c r="D124" s="481">
        <v>3</v>
      </c>
      <c r="E124" s="481" t="s">
        <v>0</v>
      </c>
      <c r="F124" s="481">
        <v>0</v>
      </c>
      <c r="G124" s="481" t="s">
        <v>141</v>
      </c>
      <c r="H124" s="481" t="s">
        <v>179</v>
      </c>
    </row>
    <row r="125" spans="1:8" x14ac:dyDescent="0.2">
      <c r="A125" s="480" t="s">
        <v>288</v>
      </c>
      <c r="B125" s="479">
        <v>44894</v>
      </c>
      <c r="C125" s="481" t="s">
        <v>140</v>
      </c>
      <c r="D125" s="481">
        <v>3</v>
      </c>
      <c r="E125" s="481" t="s">
        <v>0</v>
      </c>
      <c r="F125" s="481">
        <v>1</v>
      </c>
      <c r="G125" s="481" t="s">
        <v>141</v>
      </c>
      <c r="H125" s="481" t="s">
        <v>223</v>
      </c>
    </row>
    <row r="126" spans="1:8" x14ac:dyDescent="0.2">
      <c r="A126" s="480" t="s">
        <v>288</v>
      </c>
      <c r="B126" s="479">
        <v>44894</v>
      </c>
      <c r="C126" s="481" t="s">
        <v>140</v>
      </c>
      <c r="D126" s="481">
        <v>3</v>
      </c>
      <c r="E126" s="481" t="s">
        <v>0</v>
      </c>
      <c r="F126" s="481">
        <v>0</v>
      </c>
      <c r="G126" s="481" t="s">
        <v>141</v>
      </c>
      <c r="H126" s="481" t="s">
        <v>186</v>
      </c>
    </row>
    <row r="127" spans="1:8" x14ac:dyDescent="0.2">
      <c r="A127" s="480" t="s">
        <v>288</v>
      </c>
      <c r="B127" s="479">
        <v>44894</v>
      </c>
      <c r="C127" s="481" t="s">
        <v>140</v>
      </c>
      <c r="D127" s="481">
        <v>3</v>
      </c>
      <c r="E127" s="481" t="s">
        <v>0</v>
      </c>
      <c r="F127" s="481">
        <v>0</v>
      </c>
      <c r="G127" s="481" t="s">
        <v>141</v>
      </c>
      <c r="H127" s="481" t="s">
        <v>180</v>
      </c>
    </row>
    <row r="128" spans="1:8" x14ac:dyDescent="0.2">
      <c r="A128" s="480" t="s">
        <v>288</v>
      </c>
      <c r="B128" s="479">
        <v>44894</v>
      </c>
      <c r="C128" s="481" t="s">
        <v>140</v>
      </c>
      <c r="D128" s="481">
        <v>3</v>
      </c>
      <c r="E128" s="481" t="s">
        <v>0</v>
      </c>
      <c r="F128" s="481">
        <v>1</v>
      </c>
      <c r="G128" s="481" t="s">
        <v>141</v>
      </c>
      <c r="H128" s="481" t="s">
        <v>225</v>
      </c>
    </row>
    <row r="129" spans="1:8" x14ac:dyDescent="0.2">
      <c r="A129" s="480" t="s">
        <v>288</v>
      </c>
      <c r="B129" s="479">
        <v>44894</v>
      </c>
      <c r="C129" s="481" t="s">
        <v>140</v>
      </c>
      <c r="D129" s="481">
        <v>2</v>
      </c>
      <c r="E129" s="481" t="s">
        <v>0</v>
      </c>
      <c r="F129" s="481">
        <v>0</v>
      </c>
      <c r="G129" s="481" t="s">
        <v>141</v>
      </c>
      <c r="H129" s="481" t="s">
        <v>224</v>
      </c>
    </row>
    <row r="130" spans="1:8" x14ac:dyDescent="0.2">
      <c r="A130" s="480" t="s">
        <v>288</v>
      </c>
      <c r="B130" s="479">
        <v>44894</v>
      </c>
      <c r="C130" s="481" t="s">
        <v>140</v>
      </c>
      <c r="D130" s="481">
        <v>2</v>
      </c>
      <c r="E130" s="481" t="s">
        <v>0</v>
      </c>
      <c r="F130" s="481">
        <v>0</v>
      </c>
      <c r="G130" s="481" t="s">
        <v>141</v>
      </c>
      <c r="H130" s="481" t="s">
        <v>181</v>
      </c>
    </row>
    <row r="131" spans="1:8" x14ac:dyDescent="0.2">
      <c r="A131" s="480" t="s">
        <v>288</v>
      </c>
      <c r="B131" s="479">
        <v>44894</v>
      </c>
      <c r="C131" s="481" t="s">
        <v>140</v>
      </c>
      <c r="D131" s="481">
        <v>1</v>
      </c>
      <c r="E131" s="481" t="s">
        <v>0</v>
      </c>
      <c r="F131" s="481">
        <v>1</v>
      </c>
      <c r="G131" s="481" t="s">
        <v>141</v>
      </c>
      <c r="H131" s="481" t="s">
        <v>177</v>
      </c>
    </row>
    <row r="132" spans="1:8" x14ac:dyDescent="0.2">
      <c r="A132" s="480" t="s">
        <v>288</v>
      </c>
      <c r="B132" s="479">
        <v>44894</v>
      </c>
      <c r="C132" s="481" t="s">
        <v>140</v>
      </c>
      <c r="D132" s="481">
        <v>4</v>
      </c>
      <c r="E132" s="481" t="s">
        <v>0</v>
      </c>
      <c r="F132" s="481">
        <v>0</v>
      </c>
      <c r="G132" s="481" t="s">
        <v>141</v>
      </c>
      <c r="H132" s="481" t="s">
        <v>184</v>
      </c>
    </row>
    <row r="133" spans="1:8" x14ac:dyDescent="0.2">
      <c r="A133" s="480" t="s">
        <v>288</v>
      </c>
      <c r="B133" s="479">
        <v>44894</v>
      </c>
      <c r="C133" s="481" t="s">
        <v>140</v>
      </c>
      <c r="D133" s="481">
        <v>4</v>
      </c>
      <c r="E133" s="481" t="s">
        <v>0</v>
      </c>
      <c r="F133" s="481">
        <v>0</v>
      </c>
      <c r="G133" s="481" t="s">
        <v>141</v>
      </c>
      <c r="H133" s="481" t="s">
        <v>227</v>
      </c>
    </row>
    <row r="134" spans="1:8" x14ac:dyDescent="0.2">
      <c r="A134" s="480" t="s">
        <v>288</v>
      </c>
      <c r="B134" s="479">
        <v>44894</v>
      </c>
      <c r="C134" s="481" t="s">
        <v>140</v>
      </c>
      <c r="D134" s="481">
        <v>3</v>
      </c>
      <c r="E134" s="481" t="s">
        <v>0</v>
      </c>
      <c r="F134" s="481">
        <v>0</v>
      </c>
      <c r="G134" s="481" t="s">
        <v>141</v>
      </c>
      <c r="H134" s="481" t="s">
        <v>183</v>
      </c>
    </row>
    <row r="135" spans="1:8" x14ac:dyDescent="0.2">
      <c r="A135" s="480" t="s">
        <v>288</v>
      </c>
      <c r="B135" s="479">
        <v>44894</v>
      </c>
      <c r="C135" s="481" t="s">
        <v>140</v>
      </c>
      <c r="D135" s="481">
        <v>1</v>
      </c>
      <c r="E135" s="481" t="s">
        <v>0</v>
      </c>
      <c r="F135" s="481">
        <v>0</v>
      </c>
      <c r="G135" s="481" t="s">
        <v>141</v>
      </c>
      <c r="H135" s="481" t="s">
        <v>185</v>
      </c>
    </row>
    <row r="136" spans="1:8" x14ac:dyDescent="0.2">
      <c r="A136" s="480" t="s">
        <v>288</v>
      </c>
      <c r="B136" s="479">
        <v>44894</v>
      </c>
      <c r="C136" s="481" t="s">
        <v>140</v>
      </c>
      <c r="D136" s="481">
        <v>3</v>
      </c>
      <c r="E136" s="481" t="s">
        <v>0</v>
      </c>
      <c r="F136" s="481">
        <v>0</v>
      </c>
      <c r="G136" s="481" t="s">
        <v>141</v>
      </c>
      <c r="H136" s="481" t="s">
        <v>332</v>
      </c>
    </row>
    <row r="137" spans="1:8" x14ac:dyDescent="0.2">
      <c r="A137" s="480" t="s">
        <v>288</v>
      </c>
      <c r="B137" s="479">
        <v>44894</v>
      </c>
      <c r="C137" s="483" t="s">
        <v>140</v>
      </c>
      <c r="D137" s="483">
        <v>2</v>
      </c>
      <c r="E137" s="483" t="s">
        <v>0</v>
      </c>
      <c r="F137" s="483">
        <v>1</v>
      </c>
      <c r="G137" s="483" t="s">
        <v>141</v>
      </c>
      <c r="H137" s="481" t="s">
        <v>182</v>
      </c>
    </row>
    <row r="138" spans="1:8" x14ac:dyDescent="0.2">
      <c r="A138" s="480" t="s">
        <v>294</v>
      </c>
      <c r="B138" s="479">
        <v>44894</v>
      </c>
      <c r="C138" s="481" t="s">
        <v>158</v>
      </c>
      <c r="D138" s="481">
        <v>1</v>
      </c>
      <c r="E138" s="481" t="s">
        <v>0</v>
      </c>
      <c r="F138" s="481">
        <v>1</v>
      </c>
      <c r="G138" s="481" t="s">
        <v>6</v>
      </c>
      <c r="H138" s="481" t="s">
        <v>176</v>
      </c>
    </row>
    <row r="139" spans="1:8" x14ac:dyDescent="0.2">
      <c r="A139" s="480" t="s">
        <v>294</v>
      </c>
      <c r="B139" s="479">
        <v>44894</v>
      </c>
      <c r="C139" s="481" t="s">
        <v>158</v>
      </c>
      <c r="D139" s="481">
        <v>2</v>
      </c>
      <c r="E139" s="481" t="s">
        <v>0</v>
      </c>
      <c r="F139" s="481">
        <v>2</v>
      </c>
      <c r="G139" s="481" t="s">
        <v>6</v>
      </c>
      <c r="H139" s="481" t="s">
        <v>226</v>
      </c>
    </row>
    <row r="140" spans="1:8" x14ac:dyDescent="0.2">
      <c r="A140" s="480" t="s">
        <v>294</v>
      </c>
      <c r="B140" s="479">
        <v>44894</v>
      </c>
      <c r="C140" s="481" t="s">
        <v>158</v>
      </c>
      <c r="D140" s="481">
        <v>0</v>
      </c>
      <c r="E140" s="481" t="s">
        <v>0</v>
      </c>
      <c r="F140" s="481">
        <v>1</v>
      </c>
      <c r="G140" s="481" t="s">
        <v>6</v>
      </c>
      <c r="H140" s="481" t="s">
        <v>228</v>
      </c>
    </row>
    <row r="141" spans="1:8" x14ac:dyDescent="0.2">
      <c r="A141" s="480" t="s">
        <v>294</v>
      </c>
      <c r="B141" s="479">
        <v>44894</v>
      </c>
      <c r="C141" s="481" t="s">
        <v>158</v>
      </c>
      <c r="D141" s="481">
        <v>2</v>
      </c>
      <c r="E141" s="481" t="s">
        <v>0</v>
      </c>
      <c r="F141" s="481">
        <v>2</v>
      </c>
      <c r="G141" s="481" t="s">
        <v>6</v>
      </c>
      <c r="H141" s="481" t="s">
        <v>179</v>
      </c>
    </row>
    <row r="142" spans="1:8" x14ac:dyDescent="0.2">
      <c r="A142" s="480" t="s">
        <v>294</v>
      </c>
      <c r="B142" s="479">
        <v>44894</v>
      </c>
      <c r="C142" s="481" t="s">
        <v>158</v>
      </c>
      <c r="D142" s="481">
        <v>1</v>
      </c>
      <c r="E142" s="481" t="s">
        <v>0</v>
      </c>
      <c r="F142" s="481">
        <v>2</v>
      </c>
      <c r="G142" s="481" t="s">
        <v>6</v>
      </c>
      <c r="H142" s="481" t="s">
        <v>223</v>
      </c>
    </row>
    <row r="143" spans="1:8" x14ac:dyDescent="0.2">
      <c r="A143" s="480" t="s">
        <v>294</v>
      </c>
      <c r="B143" s="479">
        <v>44894</v>
      </c>
      <c r="C143" s="481" t="s">
        <v>158</v>
      </c>
      <c r="D143" s="481">
        <v>0</v>
      </c>
      <c r="E143" s="481" t="s">
        <v>0</v>
      </c>
      <c r="F143" s="481">
        <v>1</v>
      </c>
      <c r="G143" s="481" t="s">
        <v>6</v>
      </c>
      <c r="H143" s="481" t="s">
        <v>186</v>
      </c>
    </row>
    <row r="144" spans="1:8" x14ac:dyDescent="0.2">
      <c r="A144" s="480" t="s">
        <v>294</v>
      </c>
      <c r="B144" s="479">
        <v>44894</v>
      </c>
      <c r="C144" s="481" t="s">
        <v>158</v>
      </c>
      <c r="D144" s="481">
        <v>0</v>
      </c>
      <c r="E144" s="481" t="s">
        <v>0</v>
      </c>
      <c r="F144" s="481">
        <v>1</v>
      </c>
      <c r="G144" s="481" t="s">
        <v>6</v>
      </c>
      <c r="H144" s="481" t="s">
        <v>180</v>
      </c>
    </row>
    <row r="145" spans="1:8" x14ac:dyDescent="0.2">
      <c r="A145" s="480" t="s">
        <v>294</v>
      </c>
      <c r="B145" s="479">
        <v>44894</v>
      </c>
      <c r="C145" s="481" t="s">
        <v>158</v>
      </c>
      <c r="D145" s="481">
        <v>0</v>
      </c>
      <c r="E145" s="481" t="s">
        <v>0</v>
      </c>
      <c r="F145" s="481">
        <v>2</v>
      </c>
      <c r="G145" s="481" t="s">
        <v>6</v>
      </c>
      <c r="H145" s="481" t="s">
        <v>225</v>
      </c>
    </row>
    <row r="146" spans="1:8" x14ac:dyDescent="0.2">
      <c r="A146" s="480" t="s">
        <v>294</v>
      </c>
      <c r="B146" s="479">
        <v>44894</v>
      </c>
      <c r="C146" s="481" t="s">
        <v>158</v>
      </c>
      <c r="D146" s="481">
        <v>0</v>
      </c>
      <c r="E146" s="481" t="s">
        <v>0</v>
      </c>
      <c r="F146" s="481">
        <v>1</v>
      </c>
      <c r="G146" s="481" t="s">
        <v>6</v>
      </c>
      <c r="H146" s="481" t="s">
        <v>224</v>
      </c>
    </row>
    <row r="147" spans="1:8" x14ac:dyDescent="0.2">
      <c r="A147" s="480" t="s">
        <v>294</v>
      </c>
      <c r="B147" s="479">
        <v>44894</v>
      </c>
      <c r="C147" s="481" t="s">
        <v>158</v>
      </c>
      <c r="D147" s="481">
        <v>0</v>
      </c>
      <c r="E147" s="481" t="s">
        <v>0</v>
      </c>
      <c r="F147" s="481">
        <v>0</v>
      </c>
      <c r="G147" s="481" t="s">
        <v>6</v>
      </c>
      <c r="H147" s="481" t="s">
        <v>181</v>
      </c>
    </row>
    <row r="148" spans="1:8" x14ac:dyDescent="0.2">
      <c r="A148" s="480" t="s">
        <v>294</v>
      </c>
      <c r="B148" s="479">
        <v>44894</v>
      </c>
      <c r="C148" s="481" t="s">
        <v>158</v>
      </c>
      <c r="D148" s="481">
        <v>0</v>
      </c>
      <c r="E148" s="481" t="s">
        <v>0</v>
      </c>
      <c r="F148" s="481">
        <v>2</v>
      </c>
      <c r="G148" s="481" t="s">
        <v>6</v>
      </c>
      <c r="H148" s="481" t="s">
        <v>177</v>
      </c>
    </row>
    <row r="149" spans="1:8" x14ac:dyDescent="0.2">
      <c r="A149" s="480" t="s">
        <v>294</v>
      </c>
      <c r="B149" s="479">
        <v>44894</v>
      </c>
      <c r="C149" s="481" t="s">
        <v>158</v>
      </c>
      <c r="D149" s="481">
        <v>0</v>
      </c>
      <c r="E149" s="481" t="s">
        <v>0</v>
      </c>
      <c r="F149" s="481">
        <v>4</v>
      </c>
      <c r="G149" s="481" t="s">
        <v>6</v>
      </c>
      <c r="H149" s="481" t="s">
        <v>184</v>
      </c>
    </row>
    <row r="150" spans="1:8" x14ac:dyDescent="0.2">
      <c r="A150" s="480" t="s">
        <v>294</v>
      </c>
      <c r="B150" s="479">
        <v>44894</v>
      </c>
      <c r="C150" s="481" t="s">
        <v>158</v>
      </c>
      <c r="D150" s="481">
        <v>1</v>
      </c>
      <c r="E150" s="481" t="s">
        <v>0</v>
      </c>
      <c r="F150" s="481">
        <v>2</v>
      </c>
      <c r="G150" s="481" t="s">
        <v>6</v>
      </c>
      <c r="H150" s="481" t="s">
        <v>227</v>
      </c>
    </row>
    <row r="151" spans="1:8" x14ac:dyDescent="0.2">
      <c r="A151" s="480" t="s">
        <v>294</v>
      </c>
      <c r="B151" s="479">
        <v>44894</v>
      </c>
      <c r="C151" s="481" t="s">
        <v>158</v>
      </c>
      <c r="D151" s="481">
        <v>1</v>
      </c>
      <c r="E151" s="481" t="s">
        <v>0</v>
      </c>
      <c r="F151" s="481">
        <v>3</v>
      </c>
      <c r="G151" s="481" t="s">
        <v>6</v>
      </c>
      <c r="H151" s="481" t="s">
        <v>183</v>
      </c>
    </row>
    <row r="152" spans="1:8" x14ac:dyDescent="0.2">
      <c r="A152" s="480" t="s">
        <v>294</v>
      </c>
      <c r="B152" s="479">
        <v>44894</v>
      </c>
      <c r="C152" s="481" t="s">
        <v>158</v>
      </c>
      <c r="D152" s="481">
        <v>0</v>
      </c>
      <c r="E152" s="481" t="s">
        <v>0</v>
      </c>
      <c r="F152" s="481">
        <v>2</v>
      </c>
      <c r="G152" s="481" t="s">
        <v>6</v>
      </c>
      <c r="H152" s="481" t="s">
        <v>185</v>
      </c>
    </row>
    <row r="153" spans="1:8" x14ac:dyDescent="0.2">
      <c r="A153" s="480" t="s">
        <v>294</v>
      </c>
      <c r="B153" s="479">
        <v>44894</v>
      </c>
      <c r="C153" s="481" t="s">
        <v>158</v>
      </c>
      <c r="D153" s="481">
        <v>1</v>
      </c>
      <c r="E153" s="481" t="s">
        <v>0</v>
      </c>
      <c r="F153" s="481">
        <v>2</v>
      </c>
      <c r="G153" s="481" t="s">
        <v>6</v>
      </c>
      <c r="H153" s="481" t="s">
        <v>332</v>
      </c>
    </row>
    <row r="154" spans="1:8" x14ac:dyDescent="0.2">
      <c r="A154" s="480" t="s">
        <v>294</v>
      </c>
      <c r="B154" s="479">
        <v>44894</v>
      </c>
      <c r="C154" s="483" t="s">
        <v>158</v>
      </c>
      <c r="D154" s="483">
        <v>0</v>
      </c>
      <c r="E154" s="483" t="s">
        <v>0</v>
      </c>
      <c r="F154" s="483">
        <v>2</v>
      </c>
      <c r="G154" s="483" t="s">
        <v>6</v>
      </c>
      <c r="H154" s="481" t="s">
        <v>182</v>
      </c>
    </row>
    <row r="155" spans="1:8" x14ac:dyDescent="0.2">
      <c r="A155" s="480" t="s">
        <v>289</v>
      </c>
      <c r="B155" s="479">
        <v>44894</v>
      </c>
      <c r="C155" s="481" t="s">
        <v>142</v>
      </c>
      <c r="D155" s="481">
        <v>1</v>
      </c>
      <c r="E155" s="481" t="s">
        <v>0</v>
      </c>
      <c r="F155" s="481">
        <v>1</v>
      </c>
      <c r="G155" s="481" t="s">
        <v>131</v>
      </c>
      <c r="H155" s="481" t="s">
        <v>176</v>
      </c>
    </row>
    <row r="156" spans="1:8" x14ac:dyDescent="0.2">
      <c r="A156" s="480" t="s">
        <v>289</v>
      </c>
      <c r="B156" s="479">
        <v>44894</v>
      </c>
      <c r="C156" s="481" t="s">
        <v>142</v>
      </c>
      <c r="D156" s="481">
        <v>2</v>
      </c>
      <c r="E156" s="481" t="s">
        <v>0</v>
      </c>
      <c r="F156" s="481">
        <v>1</v>
      </c>
      <c r="G156" s="481" t="s">
        <v>131</v>
      </c>
      <c r="H156" s="481" t="s">
        <v>226</v>
      </c>
    </row>
    <row r="157" spans="1:8" x14ac:dyDescent="0.2">
      <c r="A157" s="480" t="s">
        <v>289</v>
      </c>
      <c r="B157" s="479">
        <v>44894</v>
      </c>
      <c r="C157" s="481" t="s">
        <v>142</v>
      </c>
      <c r="D157" s="481">
        <v>1</v>
      </c>
      <c r="E157" s="481" t="s">
        <v>0</v>
      </c>
      <c r="F157" s="481">
        <v>2</v>
      </c>
      <c r="G157" s="481" t="s">
        <v>131</v>
      </c>
      <c r="H157" s="481" t="s">
        <v>228</v>
      </c>
    </row>
    <row r="158" spans="1:8" x14ac:dyDescent="0.2">
      <c r="A158" s="480" t="s">
        <v>289</v>
      </c>
      <c r="B158" s="479">
        <v>44894</v>
      </c>
      <c r="C158" s="481" t="s">
        <v>142</v>
      </c>
      <c r="D158" s="481">
        <v>1</v>
      </c>
      <c r="E158" s="481" t="s">
        <v>0</v>
      </c>
      <c r="F158" s="481">
        <v>1</v>
      </c>
      <c r="G158" s="481" t="s">
        <v>131</v>
      </c>
      <c r="H158" s="481" t="s">
        <v>179</v>
      </c>
    </row>
    <row r="159" spans="1:8" x14ac:dyDescent="0.2">
      <c r="A159" s="480" t="s">
        <v>289</v>
      </c>
      <c r="B159" s="479">
        <v>44894</v>
      </c>
      <c r="C159" s="481" t="s">
        <v>142</v>
      </c>
      <c r="D159" s="481">
        <v>2</v>
      </c>
      <c r="E159" s="481" t="s">
        <v>0</v>
      </c>
      <c r="F159" s="481">
        <v>2</v>
      </c>
      <c r="G159" s="481" t="s">
        <v>131</v>
      </c>
      <c r="H159" s="481" t="s">
        <v>223</v>
      </c>
    </row>
    <row r="160" spans="1:8" x14ac:dyDescent="0.2">
      <c r="A160" s="480" t="s">
        <v>289</v>
      </c>
      <c r="B160" s="479">
        <v>44894</v>
      </c>
      <c r="C160" s="481" t="s">
        <v>142</v>
      </c>
      <c r="D160" s="481">
        <v>1</v>
      </c>
      <c r="E160" s="481" t="s">
        <v>0</v>
      </c>
      <c r="F160" s="481">
        <v>2</v>
      </c>
      <c r="G160" s="481" t="s">
        <v>131</v>
      </c>
      <c r="H160" s="481" t="s">
        <v>186</v>
      </c>
    </row>
    <row r="161" spans="1:8" x14ac:dyDescent="0.2">
      <c r="A161" s="480" t="s">
        <v>289</v>
      </c>
      <c r="B161" s="479">
        <v>44894</v>
      </c>
      <c r="C161" s="481" t="s">
        <v>142</v>
      </c>
      <c r="D161" s="481">
        <v>0</v>
      </c>
      <c r="E161" s="481" t="s">
        <v>0</v>
      </c>
      <c r="F161" s="481">
        <v>1</v>
      </c>
      <c r="G161" s="481" t="s">
        <v>131</v>
      </c>
      <c r="H161" s="481" t="s">
        <v>180</v>
      </c>
    </row>
    <row r="162" spans="1:8" x14ac:dyDescent="0.2">
      <c r="A162" s="480" t="s">
        <v>289</v>
      </c>
      <c r="B162" s="479">
        <v>44894</v>
      </c>
      <c r="C162" s="481" t="s">
        <v>142</v>
      </c>
      <c r="D162" s="481">
        <v>1</v>
      </c>
      <c r="E162" s="481" t="s">
        <v>0</v>
      </c>
      <c r="F162" s="481">
        <v>1</v>
      </c>
      <c r="G162" s="481" t="s">
        <v>131</v>
      </c>
      <c r="H162" s="481" t="s">
        <v>225</v>
      </c>
    </row>
    <row r="163" spans="1:8" x14ac:dyDescent="0.2">
      <c r="A163" s="480" t="s">
        <v>289</v>
      </c>
      <c r="B163" s="479">
        <v>44894</v>
      </c>
      <c r="C163" s="481" t="s">
        <v>142</v>
      </c>
      <c r="D163" s="481">
        <v>0</v>
      </c>
      <c r="E163" s="481" t="s">
        <v>0</v>
      </c>
      <c r="F163" s="481">
        <v>1</v>
      </c>
      <c r="G163" s="481" t="s">
        <v>131</v>
      </c>
      <c r="H163" s="481" t="s">
        <v>224</v>
      </c>
    </row>
    <row r="164" spans="1:8" x14ac:dyDescent="0.2">
      <c r="A164" s="480" t="s">
        <v>289</v>
      </c>
      <c r="B164" s="479">
        <v>44894</v>
      </c>
      <c r="C164" s="481" t="s">
        <v>142</v>
      </c>
      <c r="D164" s="481">
        <v>1</v>
      </c>
      <c r="E164" s="481" t="s">
        <v>0</v>
      </c>
      <c r="F164" s="481">
        <v>0</v>
      </c>
      <c r="G164" s="481" t="s">
        <v>131</v>
      </c>
      <c r="H164" s="481" t="s">
        <v>181</v>
      </c>
    </row>
    <row r="165" spans="1:8" x14ac:dyDescent="0.2">
      <c r="A165" s="480" t="s">
        <v>289</v>
      </c>
      <c r="B165" s="479">
        <v>44894</v>
      </c>
      <c r="C165" s="481" t="s">
        <v>142</v>
      </c>
      <c r="D165" s="481">
        <v>0</v>
      </c>
      <c r="E165" s="481" t="s">
        <v>0</v>
      </c>
      <c r="F165" s="481">
        <v>1</v>
      </c>
      <c r="G165" s="481" t="s">
        <v>131</v>
      </c>
      <c r="H165" s="481" t="s">
        <v>177</v>
      </c>
    </row>
    <row r="166" spans="1:8" x14ac:dyDescent="0.2">
      <c r="A166" s="480" t="s">
        <v>289</v>
      </c>
      <c r="B166" s="479">
        <v>44894</v>
      </c>
      <c r="C166" s="481" t="s">
        <v>142</v>
      </c>
      <c r="D166" s="481">
        <v>1</v>
      </c>
      <c r="E166" s="481" t="s">
        <v>0</v>
      </c>
      <c r="F166" s="481">
        <v>1</v>
      </c>
      <c r="G166" s="481" t="s">
        <v>131</v>
      </c>
      <c r="H166" s="481" t="s">
        <v>184</v>
      </c>
    </row>
    <row r="167" spans="1:8" x14ac:dyDescent="0.2">
      <c r="A167" s="480" t="s">
        <v>289</v>
      </c>
      <c r="B167" s="479">
        <v>44894</v>
      </c>
      <c r="C167" s="481" t="s">
        <v>142</v>
      </c>
      <c r="D167" s="481">
        <v>1</v>
      </c>
      <c r="E167" s="481" t="s">
        <v>0</v>
      </c>
      <c r="F167" s="481">
        <v>1</v>
      </c>
      <c r="G167" s="481" t="s">
        <v>131</v>
      </c>
      <c r="H167" s="481" t="s">
        <v>227</v>
      </c>
    </row>
    <row r="168" spans="1:8" x14ac:dyDescent="0.2">
      <c r="A168" s="480" t="s">
        <v>289</v>
      </c>
      <c r="B168" s="479">
        <v>44894</v>
      </c>
      <c r="C168" s="481" t="s">
        <v>142</v>
      </c>
      <c r="D168" s="481">
        <v>1</v>
      </c>
      <c r="E168" s="481" t="s">
        <v>0</v>
      </c>
      <c r="F168" s="481">
        <v>1</v>
      </c>
      <c r="G168" s="481" t="s">
        <v>131</v>
      </c>
      <c r="H168" s="481" t="s">
        <v>183</v>
      </c>
    </row>
    <row r="169" spans="1:8" x14ac:dyDescent="0.2">
      <c r="A169" s="480" t="s">
        <v>289</v>
      </c>
      <c r="B169" s="479">
        <v>44894</v>
      </c>
      <c r="C169" s="481" t="s">
        <v>142</v>
      </c>
      <c r="D169" s="481">
        <v>2</v>
      </c>
      <c r="E169" s="481" t="s">
        <v>0</v>
      </c>
      <c r="F169" s="481">
        <v>1</v>
      </c>
      <c r="G169" s="481" t="s">
        <v>131</v>
      </c>
      <c r="H169" s="481" t="s">
        <v>185</v>
      </c>
    </row>
    <row r="170" spans="1:8" x14ac:dyDescent="0.2">
      <c r="A170" s="480" t="s">
        <v>289</v>
      </c>
      <c r="B170" s="479">
        <v>44894</v>
      </c>
      <c r="C170" s="481" t="s">
        <v>142</v>
      </c>
      <c r="D170" s="481">
        <v>1</v>
      </c>
      <c r="E170" s="481" t="s">
        <v>0</v>
      </c>
      <c r="F170" s="481">
        <v>1</v>
      </c>
      <c r="G170" s="481" t="s">
        <v>131</v>
      </c>
      <c r="H170" s="481" t="s">
        <v>332</v>
      </c>
    </row>
    <row r="171" spans="1:8" x14ac:dyDescent="0.2">
      <c r="A171" s="480" t="s">
        <v>289</v>
      </c>
      <c r="B171" s="479">
        <v>44894</v>
      </c>
      <c r="C171" s="483" t="s">
        <v>142</v>
      </c>
      <c r="D171" s="483">
        <v>1</v>
      </c>
      <c r="E171" s="483" t="s">
        <v>0</v>
      </c>
      <c r="F171" s="483">
        <v>0</v>
      </c>
      <c r="G171" s="483" t="s">
        <v>131</v>
      </c>
      <c r="H171" s="481" t="s">
        <v>182</v>
      </c>
    </row>
    <row r="172" spans="1:8" x14ac:dyDescent="0.2">
      <c r="A172" s="480" t="s">
        <v>295</v>
      </c>
      <c r="B172" s="479">
        <v>44894</v>
      </c>
      <c r="C172" s="481" t="s">
        <v>123</v>
      </c>
      <c r="D172" s="481">
        <v>1</v>
      </c>
      <c r="E172" s="481" t="s">
        <v>0</v>
      </c>
      <c r="F172" s="481">
        <v>2</v>
      </c>
      <c r="G172" s="481" t="s">
        <v>145</v>
      </c>
      <c r="H172" s="481" t="s">
        <v>176</v>
      </c>
    </row>
    <row r="173" spans="1:8" x14ac:dyDescent="0.2">
      <c r="A173" s="480" t="s">
        <v>295</v>
      </c>
      <c r="B173" s="479">
        <v>44894</v>
      </c>
      <c r="C173" s="481" t="s">
        <v>123</v>
      </c>
      <c r="D173" s="481">
        <v>2</v>
      </c>
      <c r="E173" s="481" t="s">
        <v>0</v>
      </c>
      <c r="F173" s="481">
        <v>1</v>
      </c>
      <c r="G173" s="481" t="s">
        <v>145</v>
      </c>
      <c r="H173" s="481" t="s">
        <v>226</v>
      </c>
    </row>
    <row r="174" spans="1:8" x14ac:dyDescent="0.2">
      <c r="A174" s="480" t="s">
        <v>295</v>
      </c>
      <c r="B174" s="479">
        <v>44894</v>
      </c>
      <c r="C174" s="481" t="s">
        <v>123</v>
      </c>
      <c r="D174" s="481">
        <v>1</v>
      </c>
      <c r="E174" s="481" t="s">
        <v>0</v>
      </c>
      <c r="F174" s="481">
        <v>2</v>
      </c>
      <c r="G174" s="481" t="s">
        <v>145</v>
      </c>
      <c r="H174" s="481" t="s">
        <v>228</v>
      </c>
    </row>
    <row r="175" spans="1:8" x14ac:dyDescent="0.2">
      <c r="A175" s="480" t="s">
        <v>295</v>
      </c>
      <c r="B175" s="479">
        <v>44894</v>
      </c>
      <c r="C175" s="481" t="s">
        <v>123</v>
      </c>
      <c r="D175" s="481">
        <v>1</v>
      </c>
      <c r="E175" s="481" t="s">
        <v>0</v>
      </c>
      <c r="F175" s="481">
        <v>2</v>
      </c>
      <c r="G175" s="481" t="s">
        <v>145</v>
      </c>
      <c r="H175" s="481" t="s">
        <v>179</v>
      </c>
    </row>
    <row r="176" spans="1:8" x14ac:dyDescent="0.2">
      <c r="A176" s="480" t="s">
        <v>295</v>
      </c>
      <c r="B176" s="479">
        <v>44894</v>
      </c>
      <c r="C176" s="481" t="s">
        <v>123</v>
      </c>
      <c r="D176" s="481">
        <v>1</v>
      </c>
      <c r="E176" s="481" t="s">
        <v>0</v>
      </c>
      <c r="F176" s="481">
        <v>3</v>
      </c>
      <c r="G176" s="481" t="s">
        <v>145</v>
      </c>
      <c r="H176" s="481" t="s">
        <v>223</v>
      </c>
    </row>
    <row r="177" spans="1:8" x14ac:dyDescent="0.2">
      <c r="A177" s="480" t="s">
        <v>295</v>
      </c>
      <c r="B177" s="479">
        <v>44894</v>
      </c>
      <c r="C177" s="481" t="s">
        <v>123</v>
      </c>
      <c r="D177" s="481">
        <v>0</v>
      </c>
      <c r="E177" s="481" t="s">
        <v>0</v>
      </c>
      <c r="F177" s="481">
        <v>1</v>
      </c>
      <c r="G177" s="481" t="s">
        <v>145</v>
      </c>
      <c r="H177" s="481" t="s">
        <v>186</v>
      </c>
    </row>
    <row r="178" spans="1:8" x14ac:dyDescent="0.2">
      <c r="A178" s="480" t="s">
        <v>295</v>
      </c>
      <c r="B178" s="479">
        <v>44894</v>
      </c>
      <c r="C178" s="481" t="s">
        <v>123</v>
      </c>
      <c r="D178" s="481">
        <v>1</v>
      </c>
      <c r="E178" s="481" t="s">
        <v>0</v>
      </c>
      <c r="F178" s="481">
        <v>0</v>
      </c>
      <c r="G178" s="481" t="s">
        <v>145</v>
      </c>
      <c r="H178" s="481" t="s">
        <v>180</v>
      </c>
    </row>
    <row r="179" spans="1:8" x14ac:dyDescent="0.2">
      <c r="A179" s="480" t="s">
        <v>295</v>
      </c>
      <c r="B179" s="479">
        <v>44894</v>
      </c>
      <c r="C179" s="481" t="s">
        <v>123</v>
      </c>
      <c r="D179" s="481">
        <v>1</v>
      </c>
      <c r="E179" s="481" t="s">
        <v>0</v>
      </c>
      <c r="F179" s="481">
        <v>1</v>
      </c>
      <c r="G179" s="481" t="s">
        <v>145</v>
      </c>
      <c r="H179" s="481" t="s">
        <v>225</v>
      </c>
    </row>
    <row r="180" spans="1:8" x14ac:dyDescent="0.2">
      <c r="A180" s="480" t="s">
        <v>295</v>
      </c>
      <c r="B180" s="479">
        <v>44894</v>
      </c>
      <c r="C180" s="481" t="s">
        <v>123</v>
      </c>
      <c r="D180" s="481">
        <v>0</v>
      </c>
      <c r="E180" s="481" t="s">
        <v>0</v>
      </c>
      <c r="F180" s="481">
        <v>1</v>
      </c>
      <c r="G180" s="481" t="s">
        <v>145</v>
      </c>
      <c r="H180" s="481" t="s">
        <v>224</v>
      </c>
    </row>
    <row r="181" spans="1:8" x14ac:dyDescent="0.2">
      <c r="A181" s="480" t="s">
        <v>295</v>
      </c>
      <c r="B181" s="479">
        <v>44894</v>
      </c>
      <c r="C181" s="481" t="s">
        <v>123</v>
      </c>
      <c r="D181" s="481">
        <v>0</v>
      </c>
      <c r="E181" s="481" t="s">
        <v>0</v>
      </c>
      <c r="F181" s="481">
        <v>1</v>
      </c>
      <c r="G181" s="481" t="s">
        <v>145</v>
      </c>
      <c r="H181" s="481" t="s">
        <v>181</v>
      </c>
    </row>
    <row r="182" spans="1:8" x14ac:dyDescent="0.2">
      <c r="A182" s="480" t="s">
        <v>295</v>
      </c>
      <c r="B182" s="479">
        <v>44894</v>
      </c>
      <c r="C182" s="481" t="s">
        <v>123</v>
      </c>
      <c r="D182" s="481">
        <v>1</v>
      </c>
      <c r="E182" s="481" t="s">
        <v>0</v>
      </c>
      <c r="F182" s="481">
        <v>1</v>
      </c>
      <c r="G182" s="481" t="s">
        <v>145</v>
      </c>
      <c r="H182" s="481" t="s">
        <v>177</v>
      </c>
    </row>
    <row r="183" spans="1:8" x14ac:dyDescent="0.2">
      <c r="A183" s="480" t="s">
        <v>295</v>
      </c>
      <c r="B183" s="479">
        <v>44894</v>
      </c>
      <c r="C183" s="481" t="s">
        <v>123</v>
      </c>
      <c r="D183" s="481">
        <v>1</v>
      </c>
      <c r="E183" s="481" t="s">
        <v>0</v>
      </c>
      <c r="F183" s="481">
        <v>1</v>
      </c>
      <c r="G183" s="481" t="s">
        <v>145</v>
      </c>
      <c r="H183" s="481" t="s">
        <v>184</v>
      </c>
    </row>
    <row r="184" spans="1:8" x14ac:dyDescent="0.2">
      <c r="A184" s="480" t="s">
        <v>295</v>
      </c>
      <c r="B184" s="479">
        <v>44894</v>
      </c>
      <c r="C184" s="481" t="s">
        <v>123</v>
      </c>
      <c r="D184" s="481">
        <v>1</v>
      </c>
      <c r="E184" s="481" t="s">
        <v>0</v>
      </c>
      <c r="F184" s="481">
        <v>1</v>
      </c>
      <c r="G184" s="481" t="s">
        <v>145</v>
      </c>
      <c r="H184" s="481" t="s">
        <v>227</v>
      </c>
    </row>
    <row r="185" spans="1:8" x14ac:dyDescent="0.2">
      <c r="A185" s="480" t="s">
        <v>295</v>
      </c>
      <c r="B185" s="479">
        <v>44894</v>
      </c>
      <c r="C185" s="481" t="s">
        <v>123</v>
      </c>
      <c r="D185" s="481">
        <v>1</v>
      </c>
      <c r="E185" s="481" t="s">
        <v>0</v>
      </c>
      <c r="F185" s="481">
        <v>1</v>
      </c>
      <c r="G185" s="481" t="s">
        <v>145</v>
      </c>
      <c r="H185" s="481" t="s">
        <v>183</v>
      </c>
    </row>
    <row r="186" spans="1:8" x14ac:dyDescent="0.2">
      <c r="A186" s="480" t="s">
        <v>295</v>
      </c>
      <c r="B186" s="479">
        <v>44894</v>
      </c>
      <c r="C186" s="481" t="s">
        <v>123</v>
      </c>
      <c r="D186" s="481">
        <v>1</v>
      </c>
      <c r="E186" s="481" t="s">
        <v>0</v>
      </c>
      <c r="F186" s="481">
        <v>1</v>
      </c>
      <c r="G186" s="481" t="s">
        <v>145</v>
      </c>
      <c r="H186" s="481" t="s">
        <v>185</v>
      </c>
    </row>
    <row r="187" spans="1:8" x14ac:dyDescent="0.2">
      <c r="A187" s="480" t="s">
        <v>295</v>
      </c>
      <c r="B187" s="479">
        <v>44894</v>
      </c>
      <c r="C187" s="481" t="s">
        <v>123</v>
      </c>
      <c r="D187" s="481">
        <v>1</v>
      </c>
      <c r="E187" s="481" t="s">
        <v>0</v>
      </c>
      <c r="F187" s="481">
        <v>1</v>
      </c>
      <c r="G187" s="481" t="s">
        <v>145</v>
      </c>
      <c r="H187" s="481" t="s">
        <v>332</v>
      </c>
    </row>
    <row r="188" spans="1:8" x14ac:dyDescent="0.2">
      <c r="A188" s="480" t="s">
        <v>295</v>
      </c>
      <c r="B188" s="479">
        <v>44894</v>
      </c>
      <c r="C188" s="483" t="s">
        <v>123</v>
      </c>
      <c r="D188" s="483">
        <v>0</v>
      </c>
      <c r="E188" s="483" t="s">
        <v>0</v>
      </c>
      <c r="F188" s="483">
        <v>2</v>
      </c>
      <c r="G188" s="483" t="s">
        <v>145</v>
      </c>
      <c r="H188" s="481" t="s">
        <v>182</v>
      </c>
    </row>
    <row r="189" spans="1:8" x14ac:dyDescent="0.2">
      <c r="A189" s="480" t="s">
        <v>300</v>
      </c>
      <c r="B189" s="479">
        <v>44895</v>
      </c>
      <c r="C189" s="481" t="s">
        <v>130</v>
      </c>
      <c r="D189" s="481">
        <v>0</v>
      </c>
      <c r="E189" s="481" t="s">
        <v>0</v>
      </c>
      <c r="F189" s="481">
        <v>2</v>
      </c>
      <c r="G189" s="481" t="s">
        <v>4</v>
      </c>
      <c r="H189" s="481" t="s">
        <v>176</v>
      </c>
    </row>
    <row r="190" spans="1:8" x14ac:dyDescent="0.2">
      <c r="A190" s="480" t="s">
        <v>300</v>
      </c>
      <c r="B190" s="479">
        <v>44895</v>
      </c>
      <c r="C190" s="481" t="s">
        <v>130</v>
      </c>
      <c r="D190" s="481">
        <v>0</v>
      </c>
      <c r="E190" s="481" t="s">
        <v>0</v>
      </c>
      <c r="F190" s="481">
        <v>1</v>
      </c>
      <c r="G190" s="481" t="s">
        <v>4</v>
      </c>
      <c r="H190" s="481" t="s">
        <v>226</v>
      </c>
    </row>
    <row r="191" spans="1:8" x14ac:dyDescent="0.2">
      <c r="A191" s="480" t="s">
        <v>300</v>
      </c>
      <c r="B191" s="479">
        <v>44895</v>
      </c>
      <c r="C191" s="481" t="s">
        <v>130</v>
      </c>
      <c r="D191" s="481">
        <v>1</v>
      </c>
      <c r="E191" s="481" t="s">
        <v>0</v>
      </c>
      <c r="F191" s="481">
        <v>2</v>
      </c>
      <c r="G191" s="481" t="s">
        <v>4</v>
      </c>
      <c r="H191" s="481" t="s">
        <v>228</v>
      </c>
    </row>
    <row r="192" spans="1:8" x14ac:dyDescent="0.2">
      <c r="A192" s="480" t="s">
        <v>300</v>
      </c>
      <c r="B192" s="479">
        <v>44895</v>
      </c>
      <c r="C192" s="481" t="s">
        <v>130</v>
      </c>
      <c r="D192" s="481">
        <v>1</v>
      </c>
      <c r="E192" s="481" t="s">
        <v>0</v>
      </c>
      <c r="F192" s="481">
        <v>2</v>
      </c>
      <c r="G192" s="481" t="s">
        <v>4</v>
      </c>
      <c r="H192" s="481" t="s">
        <v>179</v>
      </c>
    </row>
    <row r="193" spans="1:8" x14ac:dyDescent="0.2">
      <c r="A193" s="480" t="s">
        <v>300</v>
      </c>
      <c r="B193" s="479">
        <v>44895</v>
      </c>
      <c r="C193" s="481" t="s">
        <v>130</v>
      </c>
      <c r="D193" s="481">
        <v>1</v>
      </c>
      <c r="E193" s="481" t="s">
        <v>0</v>
      </c>
      <c r="F193" s="481">
        <v>3</v>
      </c>
      <c r="G193" s="481" t="s">
        <v>4</v>
      </c>
      <c r="H193" s="481" t="s">
        <v>223</v>
      </c>
    </row>
    <row r="194" spans="1:8" x14ac:dyDescent="0.2">
      <c r="A194" s="480" t="s">
        <v>300</v>
      </c>
      <c r="B194" s="479">
        <v>44895</v>
      </c>
      <c r="C194" s="481" t="s">
        <v>130</v>
      </c>
      <c r="D194" s="481">
        <v>0</v>
      </c>
      <c r="E194" s="481" t="s">
        <v>0</v>
      </c>
      <c r="F194" s="481">
        <v>2</v>
      </c>
      <c r="G194" s="481" t="s">
        <v>4</v>
      </c>
      <c r="H194" s="481" t="s">
        <v>186</v>
      </c>
    </row>
    <row r="195" spans="1:8" x14ac:dyDescent="0.2">
      <c r="A195" s="480" t="s">
        <v>300</v>
      </c>
      <c r="B195" s="479">
        <v>44895</v>
      </c>
      <c r="C195" s="481" t="s">
        <v>130</v>
      </c>
      <c r="D195" s="481">
        <v>0</v>
      </c>
      <c r="E195" s="481" t="s">
        <v>0</v>
      </c>
      <c r="F195" s="481">
        <v>1</v>
      </c>
      <c r="G195" s="481" t="s">
        <v>4</v>
      </c>
      <c r="H195" s="481" t="s">
        <v>180</v>
      </c>
    </row>
    <row r="196" spans="1:8" x14ac:dyDescent="0.2">
      <c r="A196" s="480" t="s">
        <v>300</v>
      </c>
      <c r="B196" s="479">
        <v>44895</v>
      </c>
      <c r="C196" s="481" t="s">
        <v>130</v>
      </c>
      <c r="D196" s="481">
        <v>1</v>
      </c>
      <c r="E196" s="481" t="s">
        <v>0</v>
      </c>
      <c r="F196" s="481">
        <v>3</v>
      </c>
      <c r="G196" s="481" t="s">
        <v>4</v>
      </c>
      <c r="H196" s="481" t="s">
        <v>225</v>
      </c>
    </row>
    <row r="197" spans="1:8" x14ac:dyDescent="0.2">
      <c r="A197" s="480" t="s">
        <v>300</v>
      </c>
      <c r="B197" s="479">
        <v>44895</v>
      </c>
      <c r="C197" s="481" t="s">
        <v>130</v>
      </c>
      <c r="D197" s="481">
        <v>1</v>
      </c>
      <c r="E197" s="481" t="s">
        <v>0</v>
      </c>
      <c r="F197" s="481">
        <v>2</v>
      </c>
      <c r="G197" s="481" t="s">
        <v>4</v>
      </c>
      <c r="H197" s="481" t="s">
        <v>224</v>
      </c>
    </row>
    <row r="198" spans="1:8" x14ac:dyDescent="0.2">
      <c r="A198" s="480" t="s">
        <v>300</v>
      </c>
      <c r="B198" s="479">
        <v>44895</v>
      </c>
      <c r="C198" s="481" t="s">
        <v>130</v>
      </c>
      <c r="D198" s="481">
        <v>0</v>
      </c>
      <c r="E198" s="481" t="s">
        <v>0</v>
      </c>
      <c r="F198" s="481">
        <v>1</v>
      </c>
      <c r="G198" s="481" t="s">
        <v>4</v>
      </c>
      <c r="H198" s="481" t="s">
        <v>181</v>
      </c>
    </row>
    <row r="199" spans="1:8" x14ac:dyDescent="0.2">
      <c r="A199" s="480" t="s">
        <v>300</v>
      </c>
      <c r="B199" s="479">
        <v>44895</v>
      </c>
      <c r="C199" s="481" t="s">
        <v>130</v>
      </c>
      <c r="D199" s="481">
        <v>1</v>
      </c>
      <c r="E199" s="481" t="s">
        <v>0</v>
      </c>
      <c r="F199" s="481">
        <v>1</v>
      </c>
      <c r="G199" s="481" t="s">
        <v>4</v>
      </c>
      <c r="H199" s="481" t="s">
        <v>177</v>
      </c>
    </row>
    <row r="200" spans="1:8" x14ac:dyDescent="0.2">
      <c r="A200" s="480" t="s">
        <v>300</v>
      </c>
      <c r="B200" s="479">
        <v>44895</v>
      </c>
      <c r="C200" s="481" t="s">
        <v>130</v>
      </c>
      <c r="D200" s="481">
        <v>1</v>
      </c>
      <c r="E200" s="481" t="s">
        <v>0</v>
      </c>
      <c r="F200" s="481">
        <v>3</v>
      </c>
      <c r="G200" s="481" t="s">
        <v>4</v>
      </c>
      <c r="H200" s="481" t="s">
        <v>184</v>
      </c>
    </row>
    <row r="201" spans="1:8" x14ac:dyDescent="0.2">
      <c r="A201" s="480" t="s">
        <v>300</v>
      </c>
      <c r="B201" s="479">
        <v>44895</v>
      </c>
      <c r="C201" s="481" t="s">
        <v>130</v>
      </c>
      <c r="D201" s="481">
        <v>1</v>
      </c>
      <c r="E201" s="481" t="s">
        <v>0</v>
      </c>
      <c r="F201" s="481">
        <v>2</v>
      </c>
      <c r="G201" s="481" t="s">
        <v>4</v>
      </c>
      <c r="H201" s="481" t="s">
        <v>227</v>
      </c>
    </row>
    <row r="202" spans="1:8" x14ac:dyDescent="0.2">
      <c r="A202" s="480" t="s">
        <v>300</v>
      </c>
      <c r="B202" s="479">
        <v>44895</v>
      </c>
      <c r="C202" s="481" t="s">
        <v>130</v>
      </c>
      <c r="D202" s="481">
        <v>1</v>
      </c>
      <c r="E202" s="481" t="s">
        <v>0</v>
      </c>
      <c r="F202" s="481">
        <v>2</v>
      </c>
      <c r="G202" s="481" t="s">
        <v>4</v>
      </c>
      <c r="H202" s="481" t="s">
        <v>183</v>
      </c>
    </row>
    <row r="203" spans="1:8" x14ac:dyDescent="0.2">
      <c r="A203" s="480" t="s">
        <v>300</v>
      </c>
      <c r="B203" s="479">
        <v>44895</v>
      </c>
      <c r="C203" s="481" t="s">
        <v>130</v>
      </c>
      <c r="D203" s="481">
        <v>0</v>
      </c>
      <c r="E203" s="481" t="s">
        <v>0</v>
      </c>
      <c r="F203" s="481">
        <v>1</v>
      </c>
      <c r="G203" s="481" t="s">
        <v>4</v>
      </c>
      <c r="H203" s="481" t="s">
        <v>185</v>
      </c>
    </row>
    <row r="204" spans="1:8" x14ac:dyDescent="0.2">
      <c r="A204" s="480" t="s">
        <v>300</v>
      </c>
      <c r="B204" s="479">
        <v>44895</v>
      </c>
      <c r="C204" s="481" t="s">
        <v>130</v>
      </c>
      <c r="D204" s="481">
        <v>0</v>
      </c>
      <c r="E204" s="481" t="s">
        <v>0</v>
      </c>
      <c r="F204" s="481">
        <v>2</v>
      </c>
      <c r="G204" s="481" t="s">
        <v>4</v>
      </c>
      <c r="H204" s="481" t="s">
        <v>332</v>
      </c>
    </row>
    <row r="205" spans="1:8" x14ac:dyDescent="0.2">
      <c r="A205" s="480" t="s">
        <v>300</v>
      </c>
      <c r="B205" s="479">
        <v>44895</v>
      </c>
      <c r="C205" s="483" t="s">
        <v>130</v>
      </c>
      <c r="D205" s="483">
        <v>1</v>
      </c>
      <c r="E205" s="483" t="s">
        <v>0</v>
      </c>
      <c r="F205" s="483">
        <v>1</v>
      </c>
      <c r="G205" s="483" t="s">
        <v>4</v>
      </c>
      <c r="H205" s="481" t="s">
        <v>182</v>
      </c>
    </row>
    <row r="206" spans="1:8" x14ac:dyDescent="0.2">
      <c r="A206" s="480" t="s">
        <v>306</v>
      </c>
      <c r="B206" s="479">
        <v>44895</v>
      </c>
      <c r="C206" s="481" t="s">
        <v>129</v>
      </c>
      <c r="D206" s="481">
        <v>1</v>
      </c>
      <c r="E206" s="481" t="s">
        <v>0</v>
      </c>
      <c r="F206" s="481">
        <v>1</v>
      </c>
      <c r="G206" s="481" t="s">
        <v>3</v>
      </c>
      <c r="H206" s="481" t="s">
        <v>176</v>
      </c>
    </row>
    <row r="207" spans="1:8" x14ac:dyDescent="0.2">
      <c r="A207" s="480" t="s">
        <v>306</v>
      </c>
      <c r="B207" s="479">
        <v>44895</v>
      </c>
      <c r="C207" s="481" t="s">
        <v>129</v>
      </c>
      <c r="D207" s="481">
        <v>1</v>
      </c>
      <c r="E207" s="481" t="s">
        <v>0</v>
      </c>
      <c r="F207" s="481">
        <v>3</v>
      </c>
      <c r="G207" s="481" t="s">
        <v>3</v>
      </c>
      <c r="H207" s="481" t="s">
        <v>226</v>
      </c>
    </row>
    <row r="208" spans="1:8" x14ac:dyDescent="0.2">
      <c r="A208" s="480" t="s">
        <v>306</v>
      </c>
      <c r="B208" s="479">
        <v>44895</v>
      </c>
      <c r="C208" s="481" t="s">
        <v>129</v>
      </c>
      <c r="D208" s="481">
        <v>0</v>
      </c>
      <c r="E208" s="481" t="s">
        <v>0</v>
      </c>
      <c r="F208" s="481">
        <v>2</v>
      </c>
      <c r="G208" s="481" t="s">
        <v>3</v>
      </c>
      <c r="H208" s="481" t="s">
        <v>228</v>
      </c>
    </row>
    <row r="209" spans="1:8" x14ac:dyDescent="0.2">
      <c r="A209" s="480" t="s">
        <v>306</v>
      </c>
      <c r="B209" s="479">
        <v>44895</v>
      </c>
      <c r="C209" s="481" t="s">
        <v>129</v>
      </c>
      <c r="D209" s="481">
        <v>0</v>
      </c>
      <c r="E209" s="481" t="s">
        <v>0</v>
      </c>
      <c r="F209" s="481">
        <v>1</v>
      </c>
      <c r="G209" s="481" t="s">
        <v>3</v>
      </c>
      <c r="H209" s="481" t="s">
        <v>179</v>
      </c>
    </row>
    <row r="210" spans="1:8" x14ac:dyDescent="0.2">
      <c r="A210" s="480" t="s">
        <v>306</v>
      </c>
      <c r="B210" s="479">
        <v>44895</v>
      </c>
      <c r="C210" s="481" t="s">
        <v>129</v>
      </c>
      <c r="D210" s="481">
        <v>1</v>
      </c>
      <c r="E210" s="481" t="s">
        <v>0</v>
      </c>
      <c r="F210" s="481">
        <v>3</v>
      </c>
      <c r="G210" s="481" t="s">
        <v>3</v>
      </c>
      <c r="H210" s="481" t="s">
        <v>223</v>
      </c>
    </row>
    <row r="211" spans="1:8" x14ac:dyDescent="0.2">
      <c r="A211" s="480" t="s">
        <v>306</v>
      </c>
      <c r="B211" s="479">
        <v>44895</v>
      </c>
      <c r="C211" s="481" t="s">
        <v>129</v>
      </c>
      <c r="D211" s="481">
        <v>0</v>
      </c>
      <c r="E211" s="481" t="s">
        <v>0</v>
      </c>
      <c r="F211" s="481">
        <v>3</v>
      </c>
      <c r="G211" s="481" t="s">
        <v>3</v>
      </c>
      <c r="H211" s="481" t="s">
        <v>186</v>
      </c>
    </row>
    <row r="212" spans="1:8" x14ac:dyDescent="0.2">
      <c r="A212" s="480" t="s">
        <v>306</v>
      </c>
      <c r="B212" s="479">
        <v>44895</v>
      </c>
      <c r="C212" s="481" t="s">
        <v>129</v>
      </c>
      <c r="D212" s="481">
        <v>0</v>
      </c>
      <c r="E212" s="481" t="s">
        <v>0</v>
      </c>
      <c r="F212" s="481">
        <v>2</v>
      </c>
      <c r="G212" s="481" t="s">
        <v>3</v>
      </c>
      <c r="H212" s="481" t="s">
        <v>180</v>
      </c>
    </row>
    <row r="213" spans="1:8" x14ac:dyDescent="0.2">
      <c r="A213" s="480" t="s">
        <v>306</v>
      </c>
      <c r="B213" s="479">
        <v>44895</v>
      </c>
      <c r="C213" s="481" t="s">
        <v>129</v>
      </c>
      <c r="D213" s="481">
        <v>0</v>
      </c>
      <c r="E213" s="481" t="s">
        <v>0</v>
      </c>
      <c r="F213" s="481">
        <v>2</v>
      </c>
      <c r="G213" s="481" t="s">
        <v>3</v>
      </c>
      <c r="H213" s="481" t="s">
        <v>225</v>
      </c>
    </row>
    <row r="214" spans="1:8" x14ac:dyDescent="0.2">
      <c r="A214" s="480" t="s">
        <v>306</v>
      </c>
      <c r="B214" s="479">
        <v>44895</v>
      </c>
      <c r="C214" s="481" t="s">
        <v>129</v>
      </c>
      <c r="D214" s="481">
        <v>0</v>
      </c>
      <c r="E214" s="481" t="s">
        <v>0</v>
      </c>
      <c r="F214" s="481">
        <v>2</v>
      </c>
      <c r="G214" s="481" t="s">
        <v>3</v>
      </c>
      <c r="H214" s="481" t="s">
        <v>224</v>
      </c>
    </row>
    <row r="215" spans="1:8" x14ac:dyDescent="0.2">
      <c r="A215" s="480" t="s">
        <v>306</v>
      </c>
      <c r="B215" s="479">
        <v>44895</v>
      </c>
      <c r="C215" s="481" t="s">
        <v>129</v>
      </c>
      <c r="D215" s="481">
        <v>0</v>
      </c>
      <c r="E215" s="481" t="s">
        <v>0</v>
      </c>
      <c r="F215" s="481">
        <v>3</v>
      </c>
      <c r="G215" s="481" t="s">
        <v>3</v>
      </c>
      <c r="H215" s="481" t="s">
        <v>181</v>
      </c>
    </row>
    <row r="216" spans="1:8" x14ac:dyDescent="0.2">
      <c r="A216" s="480" t="s">
        <v>306</v>
      </c>
      <c r="B216" s="479">
        <v>44895</v>
      </c>
      <c r="C216" s="481" t="s">
        <v>129</v>
      </c>
      <c r="D216" s="481">
        <v>1</v>
      </c>
      <c r="E216" s="481" t="s">
        <v>0</v>
      </c>
      <c r="F216" s="481">
        <v>2</v>
      </c>
      <c r="G216" s="481" t="s">
        <v>3</v>
      </c>
      <c r="H216" s="481" t="s">
        <v>177</v>
      </c>
    </row>
    <row r="217" spans="1:8" x14ac:dyDescent="0.2">
      <c r="A217" s="480" t="s">
        <v>306</v>
      </c>
      <c r="B217" s="479">
        <v>44895</v>
      </c>
      <c r="C217" s="481" t="s">
        <v>129</v>
      </c>
      <c r="D217" s="481">
        <v>0</v>
      </c>
      <c r="E217" s="481" t="s">
        <v>0</v>
      </c>
      <c r="F217" s="481">
        <v>4</v>
      </c>
      <c r="G217" s="481" t="s">
        <v>3</v>
      </c>
      <c r="H217" s="481" t="s">
        <v>184</v>
      </c>
    </row>
    <row r="218" spans="1:8" x14ac:dyDescent="0.2">
      <c r="A218" s="480" t="s">
        <v>306</v>
      </c>
      <c r="B218" s="479">
        <v>44895</v>
      </c>
      <c r="C218" s="481" t="s">
        <v>129</v>
      </c>
      <c r="D218" s="481">
        <v>1</v>
      </c>
      <c r="E218" s="481" t="s">
        <v>0</v>
      </c>
      <c r="F218" s="481">
        <v>3</v>
      </c>
      <c r="G218" s="481" t="s">
        <v>3</v>
      </c>
      <c r="H218" s="481" t="s">
        <v>227</v>
      </c>
    </row>
    <row r="219" spans="1:8" x14ac:dyDescent="0.2">
      <c r="A219" s="480" t="s">
        <v>306</v>
      </c>
      <c r="B219" s="479">
        <v>44895</v>
      </c>
      <c r="C219" s="481" t="s">
        <v>129</v>
      </c>
      <c r="D219" s="481">
        <v>0</v>
      </c>
      <c r="E219" s="481" t="s">
        <v>0</v>
      </c>
      <c r="F219" s="481">
        <v>3</v>
      </c>
      <c r="G219" s="481" t="s">
        <v>3</v>
      </c>
      <c r="H219" s="481" t="s">
        <v>183</v>
      </c>
    </row>
    <row r="220" spans="1:8" x14ac:dyDescent="0.2">
      <c r="A220" s="480" t="s">
        <v>306</v>
      </c>
      <c r="B220" s="479">
        <v>44895</v>
      </c>
      <c r="C220" s="481" t="s">
        <v>129</v>
      </c>
      <c r="D220" s="481">
        <v>0</v>
      </c>
      <c r="E220" s="481" t="s">
        <v>0</v>
      </c>
      <c r="F220" s="481">
        <v>1</v>
      </c>
      <c r="G220" s="481" t="s">
        <v>3</v>
      </c>
      <c r="H220" s="481" t="s">
        <v>185</v>
      </c>
    </row>
    <row r="221" spans="1:8" x14ac:dyDescent="0.2">
      <c r="A221" s="480" t="s">
        <v>306</v>
      </c>
      <c r="B221" s="479">
        <v>44895</v>
      </c>
      <c r="C221" s="481" t="s">
        <v>129</v>
      </c>
      <c r="D221" s="481">
        <v>0</v>
      </c>
      <c r="E221" s="481" t="s">
        <v>0</v>
      </c>
      <c r="F221" s="481">
        <v>3</v>
      </c>
      <c r="G221" s="481" t="s">
        <v>3</v>
      </c>
      <c r="H221" s="481" t="s">
        <v>332</v>
      </c>
    </row>
    <row r="222" spans="1:8" x14ac:dyDescent="0.2">
      <c r="A222" s="480" t="s">
        <v>306</v>
      </c>
      <c r="B222" s="479">
        <v>44895</v>
      </c>
      <c r="C222" s="483" t="s">
        <v>129</v>
      </c>
      <c r="D222" s="483">
        <v>0</v>
      </c>
      <c r="E222" s="483" t="s">
        <v>0</v>
      </c>
      <c r="F222" s="483">
        <v>1</v>
      </c>
      <c r="G222" s="483" t="s">
        <v>3</v>
      </c>
      <c r="H222" s="481" t="s">
        <v>182</v>
      </c>
    </row>
    <row r="223" spans="1:8" x14ac:dyDescent="0.2">
      <c r="A223" s="480" t="s">
        <v>301</v>
      </c>
      <c r="B223" s="479">
        <v>44895</v>
      </c>
      <c r="C223" s="481" t="s">
        <v>125</v>
      </c>
      <c r="D223" s="481">
        <v>0</v>
      </c>
      <c r="E223" s="481" t="s">
        <v>0</v>
      </c>
      <c r="F223" s="481">
        <v>1</v>
      </c>
      <c r="G223" s="481" t="s">
        <v>1</v>
      </c>
      <c r="H223" s="481" t="s">
        <v>176</v>
      </c>
    </row>
    <row r="224" spans="1:8" x14ac:dyDescent="0.2">
      <c r="A224" s="480" t="s">
        <v>301</v>
      </c>
      <c r="B224" s="479">
        <v>44895</v>
      </c>
      <c r="C224" s="481" t="s">
        <v>125</v>
      </c>
      <c r="D224" s="481">
        <v>2</v>
      </c>
      <c r="E224" s="481" t="s">
        <v>0</v>
      </c>
      <c r="F224" s="481">
        <v>3</v>
      </c>
      <c r="G224" s="481" t="s">
        <v>1</v>
      </c>
      <c r="H224" s="481" t="s">
        <v>226</v>
      </c>
    </row>
    <row r="225" spans="1:8" x14ac:dyDescent="0.2">
      <c r="A225" s="480" t="s">
        <v>301</v>
      </c>
      <c r="B225" s="479">
        <v>44895</v>
      </c>
      <c r="C225" s="481" t="s">
        <v>125</v>
      </c>
      <c r="D225" s="481">
        <v>1</v>
      </c>
      <c r="E225" s="481" t="s">
        <v>0</v>
      </c>
      <c r="F225" s="481">
        <v>2</v>
      </c>
      <c r="G225" s="481" t="s">
        <v>1</v>
      </c>
      <c r="H225" s="481" t="s">
        <v>228</v>
      </c>
    </row>
    <row r="226" spans="1:8" x14ac:dyDescent="0.2">
      <c r="A226" s="480" t="s">
        <v>301</v>
      </c>
      <c r="B226" s="479">
        <v>44895</v>
      </c>
      <c r="C226" s="481" t="s">
        <v>125</v>
      </c>
      <c r="D226" s="481">
        <v>0</v>
      </c>
      <c r="E226" s="481" t="s">
        <v>0</v>
      </c>
      <c r="F226" s="481">
        <v>2</v>
      </c>
      <c r="G226" s="481" t="s">
        <v>1</v>
      </c>
      <c r="H226" s="481" t="s">
        <v>179</v>
      </c>
    </row>
    <row r="227" spans="1:8" x14ac:dyDescent="0.2">
      <c r="A227" s="480" t="s">
        <v>301</v>
      </c>
      <c r="B227" s="479">
        <v>44895</v>
      </c>
      <c r="C227" s="481" t="s">
        <v>125</v>
      </c>
      <c r="D227" s="481">
        <v>0</v>
      </c>
      <c r="E227" s="481" t="s">
        <v>0</v>
      </c>
      <c r="F227" s="481">
        <v>2</v>
      </c>
      <c r="G227" s="481" t="s">
        <v>1</v>
      </c>
      <c r="H227" s="481" t="s">
        <v>223</v>
      </c>
    </row>
    <row r="228" spans="1:8" x14ac:dyDescent="0.2">
      <c r="A228" s="480" t="s">
        <v>301</v>
      </c>
      <c r="B228" s="479">
        <v>44895</v>
      </c>
      <c r="C228" s="481" t="s">
        <v>125</v>
      </c>
      <c r="D228" s="481">
        <v>0</v>
      </c>
      <c r="E228" s="481" t="s">
        <v>0</v>
      </c>
      <c r="F228" s="481">
        <v>2</v>
      </c>
      <c r="G228" s="481" t="s">
        <v>1</v>
      </c>
      <c r="H228" s="481" t="s">
        <v>186</v>
      </c>
    </row>
    <row r="229" spans="1:8" x14ac:dyDescent="0.2">
      <c r="A229" s="480" t="s">
        <v>301</v>
      </c>
      <c r="B229" s="479">
        <v>44895</v>
      </c>
      <c r="C229" s="481" t="s">
        <v>125</v>
      </c>
      <c r="D229" s="481">
        <v>0</v>
      </c>
      <c r="E229" s="481" t="s">
        <v>0</v>
      </c>
      <c r="F229" s="481">
        <v>3</v>
      </c>
      <c r="G229" s="481" t="s">
        <v>1</v>
      </c>
      <c r="H229" s="481" t="s">
        <v>180</v>
      </c>
    </row>
    <row r="230" spans="1:8" x14ac:dyDescent="0.2">
      <c r="A230" s="480" t="s">
        <v>301</v>
      </c>
      <c r="B230" s="479">
        <v>44895</v>
      </c>
      <c r="C230" s="481" t="s">
        <v>125</v>
      </c>
      <c r="D230" s="481">
        <v>1</v>
      </c>
      <c r="E230" s="481" t="s">
        <v>0</v>
      </c>
      <c r="F230" s="481">
        <v>3</v>
      </c>
      <c r="G230" s="481" t="s">
        <v>1</v>
      </c>
      <c r="H230" s="481" t="s">
        <v>225</v>
      </c>
    </row>
    <row r="231" spans="1:8" x14ac:dyDescent="0.2">
      <c r="A231" s="480" t="s">
        <v>301</v>
      </c>
      <c r="B231" s="479">
        <v>44895</v>
      </c>
      <c r="C231" s="481" t="s">
        <v>125</v>
      </c>
      <c r="D231" s="481">
        <v>1</v>
      </c>
      <c r="E231" s="481" t="s">
        <v>0</v>
      </c>
      <c r="F231" s="481">
        <v>2</v>
      </c>
      <c r="G231" s="481" t="s">
        <v>1</v>
      </c>
      <c r="H231" s="481" t="s">
        <v>224</v>
      </c>
    </row>
    <row r="232" spans="1:8" x14ac:dyDescent="0.2">
      <c r="A232" s="480" t="s">
        <v>301</v>
      </c>
      <c r="B232" s="479">
        <v>44895</v>
      </c>
      <c r="C232" s="481" t="s">
        <v>125</v>
      </c>
      <c r="D232" s="481">
        <v>0</v>
      </c>
      <c r="E232" s="481" t="s">
        <v>0</v>
      </c>
      <c r="F232" s="481">
        <v>2</v>
      </c>
      <c r="G232" s="481" t="s">
        <v>1</v>
      </c>
      <c r="H232" s="481" t="s">
        <v>181</v>
      </c>
    </row>
    <row r="233" spans="1:8" x14ac:dyDescent="0.2">
      <c r="A233" s="480" t="s">
        <v>301</v>
      </c>
      <c r="B233" s="479">
        <v>44895</v>
      </c>
      <c r="C233" s="481" t="s">
        <v>125</v>
      </c>
      <c r="D233" s="481">
        <v>0</v>
      </c>
      <c r="E233" s="481" t="s">
        <v>0</v>
      </c>
      <c r="F233" s="481">
        <v>0</v>
      </c>
      <c r="G233" s="481" t="s">
        <v>1</v>
      </c>
      <c r="H233" s="481" t="s">
        <v>177</v>
      </c>
    </row>
    <row r="234" spans="1:8" x14ac:dyDescent="0.2">
      <c r="A234" s="480" t="s">
        <v>301</v>
      </c>
      <c r="B234" s="479">
        <v>44895</v>
      </c>
      <c r="C234" s="481" t="s">
        <v>125</v>
      </c>
      <c r="D234" s="481">
        <v>1</v>
      </c>
      <c r="E234" s="481" t="s">
        <v>0</v>
      </c>
      <c r="F234" s="481">
        <v>2</v>
      </c>
      <c r="G234" s="481" t="s">
        <v>1</v>
      </c>
      <c r="H234" s="481" t="s">
        <v>184</v>
      </c>
    </row>
    <row r="235" spans="1:8" x14ac:dyDescent="0.2">
      <c r="A235" s="480" t="s">
        <v>301</v>
      </c>
      <c r="B235" s="479">
        <v>44895</v>
      </c>
      <c r="C235" s="481" t="s">
        <v>125</v>
      </c>
      <c r="D235" s="481">
        <v>1</v>
      </c>
      <c r="E235" s="481" t="s">
        <v>0</v>
      </c>
      <c r="F235" s="481">
        <v>3</v>
      </c>
      <c r="G235" s="481" t="s">
        <v>1</v>
      </c>
      <c r="H235" s="481" t="s">
        <v>227</v>
      </c>
    </row>
    <row r="236" spans="1:8" x14ac:dyDescent="0.2">
      <c r="A236" s="480" t="s">
        <v>301</v>
      </c>
      <c r="B236" s="479">
        <v>44895</v>
      </c>
      <c r="C236" s="481" t="s">
        <v>125</v>
      </c>
      <c r="D236" s="481">
        <v>0</v>
      </c>
      <c r="E236" s="481" t="s">
        <v>0</v>
      </c>
      <c r="F236" s="481">
        <v>2</v>
      </c>
      <c r="G236" s="481" t="s">
        <v>1</v>
      </c>
      <c r="H236" s="481" t="s">
        <v>183</v>
      </c>
    </row>
    <row r="237" spans="1:8" x14ac:dyDescent="0.2">
      <c r="A237" s="480" t="s">
        <v>301</v>
      </c>
      <c r="B237" s="479">
        <v>44895</v>
      </c>
      <c r="C237" s="481" t="s">
        <v>125</v>
      </c>
      <c r="D237" s="481">
        <v>1</v>
      </c>
      <c r="E237" s="481" t="s">
        <v>0</v>
      </c>
      <c r="F237" s="481">
        <v>1</v>
      </c>
      <c r="G237" s="481" t="s">
        <v>1</v>
      </c>
      <c r="H237" s="481" t="s">
        <v>185</v>
      </c>
    </row>
    <row r="238" spans="1:8" x14ac:dyDescent="0.2">
      <c r="A238" s="480" t="s">
        <v>301</v>
      </c>
      <c r="B238" s="479">
        <v>44895</v>
      </c>
      <c r="C238" s="481" t="s">
        <v>125</v>
      </c>
      <c r="D238" s="481">
        <v>1</v>
      </c>
      <c r="E238" s="481" t="s">
        <v>0</v>
      </c>
      <c r="F238" s="481">
        <v>2</v>
      </c>
      <c r="G238" s="481" t="s">
        <v>1</v>
      </c>
      <c r="H238" s="481" t="s">
        <v>332</v>
      </c>
    </row>
    <row r="239" spans="1:8" x14ac:dyDescent="0.2">
      <c r="A239" s="480" t="s">
        <v>301</v>
      </c>
      <c r="B239" s="479">
        <v>44895</v>
      </c>
      <c r="C239" s="483" t="s">
        <v>125</v>
      </c>
      <c r="D239" s="483">
        <v>1</v>
      </c>
      <c r="E239" s="483" t="s">
        <v>0</v>
      </c>
      <c r="F239" s="483">
        <v>2</v>
      </c>
      <c r="G239" s="483" t="s">
        <v>1</v>
      </c>
      <c r="H239" s="481" t="s">
        <v>182</v>
      </c>
    </row>
    <row r="240" spans="1:8" x14ac:dyDescent="0.2">
      <c r="A240" s="480" t="s">
        <v>307</v>
      </c>
      <c r="B240" s="479">
        <v>44895</v>
      </c>
      <c r="C240" s="481" t="s">
        <v>159</v>
      </c>
      <c r="D240" s="481">
        <v>0</v>
      </c>
      <c r="E240" s="481" t="s">
        <v>0</v>
      </c>
      <c r="F240" s="481">
        <v>2</v>
      </c>
      <c r="G240" s="481" t="s">
        <v>127</v>
      </c>
      <c r="H240" s="481" t="s">
        <v>176</v>
      </c>
    </row>
    <row r="241" spans="1:8" x14ac:dyDescent="0.2">
      <c r="A241" s="480" t="s">
        <v>307</v>
      </c>
      <c r="B241" s="479">
        <v>44895</v>
      </c>
      <c r="C241" s="481" t="s">
        <v>159</v>
      </c>
      <c r="D241" s="481">
        <v>1</v>
      </c>
      <c r="E241" s="481" t="s">
        <v>0</v>
      </c>
      <c r="F241" s="481">
        <v>1</v>
      </c>
      <c r="G241" s="481" t="s">
        <v>127</v>
      </c>
      <c r="H241" s="481" t="s">
        <v>226</v>
      </c>
    </row>
    <row r="242" spans="1:8" x14ac:dyDescent="0.2">
      <c r="A242" s="480" t="s">
        <v>307</v>
      </c>
      <c r="B242" s="479">
        <v>44895</v>
      </c>
      <c r="C242" s="481" t="s">
        <v>159</v>
      </c>
      <c r="D242" s="481">
        <v>2</v>
      </c>
      <c r="E242" s="481" t="s">
        <v>0</v>
      </c>
      <c r="F242" s="481">
        <v>3</v>
      </c>
      <c r="G242" s="481" t="s">
        <v>127</v>
      </c>
      <c r="H242" s="481" t="s">
        <v>228</v>
      </c>
    </row>
    <row r="243" spans="1:8" x14ac:dyDescent="0.2">
      <c r="A243" s="480" t="s">
        <v>307</v>
      </c>
      <c r="B243" s="479">
        <v>44895</v>
      </c>
      <c r="C243" s="481" t="s">
        <v>159</v>
      </c>
      <c r="D243" s="481">
        <v>2</v>
      </c>
      <c r="E243" s="481" t="s">
        <v>0</v>
      </c>
      <c r="F243" s="481">
        <v>2</v>
      </c>
      <c r="G243" s="481" t="s">
        <v>127</v>
      </c>
      <c r="H243" s="481" t="s">
        <v>179</v>
      </c>
    </row>
    <row r="244" spans="1:8" x14ac:dyDescent="0.2">
      <c r="A244" s="480" t="s">
        <v>307</v>
      </c>
      <c r="B244" s="479">
        <v>44895</v>
      </c>
      <c r="C244" s="481" t="s">
        <v>159</v>
      </c>
      <c r="D244" s="481">
        <v>0</v>
      </c>
      <c r="E244" s="481" t="s">
        <v>0</v>
      </c>
      <c r="F244" s="481">
        <v>4</v>
      </c>
      <c r="G244" s="481" t="s">
        <v>127</v>
      </c>
      <c r="H244" s="481" t="s">
        <v>223</v>
      </c>
    </row>
    <row r="245" spans="1:8" x14ac:dyDescent="0.2">
      <c r="A245" s="480" t="s">
        <v>307</v>
      </c>
      <c r="B245" s="479">
        <v>44895</v>
      </c>
      <c r="C245" s="481" t="s">
        <v>159</v>
      </c>
      <c r="D245" s="481">
        <v>0</v>
      </c>
      <c r="E245" s="481" t="s">
        <v>0</v>
      </c>
      <c r="F245" s="481">
        <v>2</v>
      </c>
      <c r="G245" s="481" t="s">
        <v>127</v>
      </c>
      <c r="H245" s="481" t="s">
        <v>186</v>
      </c>
    </row>
    <row r="246" spans="1:8" x14ac:dyDescent="0.2">
      <c r="A246" s="480" t="s">
        <v>307</v>
      </c>
      <c r="B246" s="479">
        <v>44895</v>
      </c>
      <c r="C246" s="481" t="s">
        <v>159</v>
      </c>
      <c r="D246" s="481">
        <v>0</v>
      </c>
      <c r="E246" s="481" t="s">
        <v>0</v>
      </c>
      <c r="F246" s="481">
        <v>1</v>
      </c>
      <c r="G246" s="481" t="s">
        <v>127</v>
      </c>
      <c r="H246" s="481" t="s">
        <v>180</v>
      </c>
    </row>
    <row r="247" spans="1:8" x14ac:dyDescent="0.2">
      <c r="A247" s="480" t="s">
        <v>307</v>
      </c>
      <c r="B247" s="479">
        <v>44895</v>
      </c>
      <c r="C247" s="481" t="s">
        <v>159</v>
      </c>
      <c r="D247" s="481">
        <v>0</v>
      </c>
      <c r="E247" s="481" t="s">
        <v>0</v>
      </c>
      <c r="F247" s="481">
        <v>2</v>
      </c>
      <c r="G247" s="481" t="s">
        <v>127</v>
      </c>
      <c r="H247" s="481" t="s">
        <v>225</v>
      </c>
    </row>
    <row r="248" spans="1:8" x14ac:dyDescent="0.2">
      <c r="A248" s="480" t="s">
        <v>307</v>
      </c>
      <c r="B248" s="479">
        <v>44895</v>
      </c>
      <c r="C248" s="481" t="s">
        <v>159</v>
      </c>
      <c r="D248" s="481">
        <v>1</v>
      </c>
      <c r="E248" s="481" t="s">
        <v>0</v>
      </c>
      <c r="F248" s="481">
        <v>2</v>
      </c>
      <c r="G248" s="481" t="s">
        <v>127</v>
      </c>
      <c r="H248" s="481" t="s">
        <v>224</v>
      </c>
    </row>
    <row r="249" spans="1:8" x14ac:dyDescent="0.2">
      <c r="A249" s="480" t="s">
        <v>307</v>
      </c>
      <c r="B249" s="479">
        <v>44895</v>
      </c>
      <c r="C249" s="481" t="s">
        <v>159</v>
      </c>
      <c r="D249" s="481">
        <v>0</v>
      </c>
      <c r="E249" s="481" t="s">
        <v>0</v>
      </c>
      <c r="F249" s="481">
        <v>2</v>
      </c>
      <c r="G249" s="481" t="s">
        <v>127</v>
      </c>
      <c r="H249" s="481" t="s">
        <v>181</v>
      </c>
    </row>
    <row r="250" spans="1:8" x14ac:dyDescent="0.2">
      <c r="A250" s="480" t="s">
        <v>307</v>
      </c>
      <c r="B250" s="479">
        <v>44895</v>
      </c>
      <c r="C250" s="481" t="s">
        <v>159</v>
      </c>
      <c r="D250" s="481">
        <v>0</v>
      </c>
      <c r="E250" s="481" t="s">
        <v>0</v>
      </c>
      <c r="F250" s="481">
        <v>0</v>
      </c>
      <c r="G250" s="481" t="s">
        <v>127</v>
      </c>
      <c r="H250" s="481" t="s">
        <v>177</v>
      </c>
    </row>
    <row r="251" spans="1:8" x14ac:dyDescent="0.2">
      <c r="A251" s="480" t="s">
        <v>307</v>
      </c>
      <c r="B251" s="479">
        <v>44895</v>
      </c>
      <c r="C251" s="481" t="s">
        <v>159</v>
      </c>
      <c r="D251" s="481">
        <v>1</v>
      </c>
      <c r="E251" s="481" t="s">
        <v>0</v>
      </c>
      <c r="F251" s="481">
        <v>2</v>
      </c>
      <c r="G251" s="481" t="s">
        <v>127</v>
      </c>
      <c r="H251" s="481" t="s">
        <v>184</v>
      </c>
    </row>
    <row r="252" spans="1:8" x14ac:dyDescent="0.2">
      <c r="A252" s="480" t="s">
        <v>307</v>
      </c>
      <c r="B252" s="479">
        <v>44895</v>
      </c>
      <c r="C252" s="481" t="s">
        <v>159</v>
      </c>
      <c r="D252" s="481">
        <v>0</v>
      </c>
      <c r="E252" s="481" t="s">
        <v>0</v>
      </c>
      <c r="F252" s="481">
        <v>2</v>
      </c>
      <c r="G252" s="481" t="s">
        <v>127</v>
      </c>
      <c r="H252" s="481" t="s">
        <v>227</v>
      </c>
    </row>
    <row r="253" spans="1:8" x14ac:dyDescent="0.2">
      <c r="A253" s="480" t="s">
        <v>307</v>
      </c>
      <c r="B253" s="479">
        <v>44895</v>
      </c>
      <c r="C253" s="481" t="s">
        <v>159</v>
      </c>
      <c r="D253" s="481">
        <v>0</v>
      </c>
      <c r="E253" s="481" t="s">
        <v>0</v>
      </c>
      <c r="F253" s="481">
        <v>2</v>
      </c>
      <c r="G253" s="481" t="s">
        <v>127</v>
      </c>
      <c r="H253" s="481" t="s">
        <v>183</v>
      </c>
    </row>
    <row r="254" spans="1:8" x14ac:dyDescent="0.2">
      <c r="A254" s="480" t="s">
        <v>307</v>
      </c>
      <c r="B254" s="479">
        <v>44895</v>
      </c>
      <c r="C254" s="481" t="s">
        <v>159</v>
      </c>
      <c r="D254" s="481">
        <v>0</v>
      </c>
      <c r="E254" s="481" t="s">
        <v>0</v>
      </c>
      <c r="F254" s="481">
        <v>1</v>
      </c>
      <c r="G254" s="481" t="s">
        <v>127</v>
      </c>
      <c r="H254" s="481" t="s">
        <v>185</v>
      </c>
    </row>
    <row r="255" spans="1:8" x14ac:dyDescent="0.2">
      <c r="A255" s="480" t="s">
        <v>307</v>
      </c>
      <c r="B255" s="479">
        <v>44895</v>
      </c>
      <c r="C255" s="481" t="s">
        <v>159</v>
      </c>
      <c r="D255" s="481">
        <v>0</v>
      </c>
      <c r="E255" s="481" t="s">
        <v>0</v>
      </c>
      <c r="F255" s="481">
        <v>2</v>
      </c>
      <c r="G255" s="481" t="s">
        <v>127</v>
      </c>
      <c r="H255" s="481" t="s">
        <v>332</v>
      </c>
    </row>
    <row r="256" spans="1:8" x14ac:dyDescent="0.2">
      <c r="A256" s="480" t="s">
        <v>307</v>
      </c>
      <c r="B256" s="479">
        <v>44895</v>
      </c>
      <c r="C256" s="483" t="s">
        <v>159</v>
      </c>
      <c r="D256" s="483">
        <v>1</v>
      </c>
      <c r="E256" s="483" t="s">
        <v>0</v>
      </c>
      <c r="F256" s="483">
        <v>1</v>
      </c>
      <c r="G256" s="483" t="s">
        <v>127</v>
      </c>
      <c r="H256" s="481" t="s">
        <v>182</v>
      </c>
    </row>
    <row r="257" spans="1:8" x14ac:dyDescent="0.2">
      <c r="A257" s="480" t="s">
        <v>312</v>
      </c>
      <c r="B257" s="479">
        <v>44896</v>
      </c>
      <c r="C257" s="481" t="s">
        <v>8</v>
      </c>
      <c r="D257" s="481">
        <v>2</v>
      </c>
      <c r="E257" s="481" t="s">
        <v>0</v>
      </c>
      <c r="F257" s="481">
        <v>1</v>
      </c>
      <c r="G257" s="481" t="s">
        <v>11</v>
      </c>
      <c r="H257" s="481" t="s">
        <v>176</v>
      </c>
    </row>
    <row r="258" spans="1:8" x14ac:dyDescent="0.2">
      <c r="A258" s="480" t="s">
        <v>312</v>
      </c>
      <c r="B258" s="479">
        <v>44896</v>
      </c>
      <c r="C258" s="481" t="s">
        <v>8</v>
      </c>
      <c r="D258" s="481">
        <v>1</v>
      </c>
      <c r="E258" s="481" t="s">
        <v>0</v>
      </c>
      <c r="F258" s="481">
        <v>3</v>
      </c>
      <c r="G258" s="481" t="s">
        <v>11</v>
      </c>
      <c r="H258" s="481" t="s">
        <v>226</v>
      </c>
    </row>
    <row r="259" spans="1:8" x14ac:dyDescent="0.2">
      <c r="A259" s="480" t="s">
        <v>312</v>
      </c>
      <c r="B259" s="479">
        <v>44896</v>
      </c>
      <c r="C259" s="481" t="s">
        <v>8</v>
      </c>
      <c r="D259" s="481">
        <v>1</v>
      </c>
      <c r="E259" s="481" t="s">
        <v>0</v>
      </c>
      <c r="F259" s="481">
        <v>3</v>
      </c>
      <c r="G259" s="481" t="s">
        <v>11</v>
      </c>
      <c r="H259" s="481" t="s">
        <v>228</v>
      </c>
    </row>
    <row r="260" spans="1:8" x14ac:dyDescent="0.2">
      <c r="A260" s="480" t="s">
        <v>312</v>
      </c>
      <c r="B260" s="479">
        <v>44896</v>
      </c>
      <c r="C260" s="481" t="s">
        <v>8</v>
      </c>
      <c r="D260" s="481">
        <v>1</v>
      </c>
      <c r="E260" s="481" t="s">
        <v>0</v>
      </c>
      <c r="F260" s="481">
        <v>2</v>
      </c>
      <c r="G260" s="481" t="s">
        <v>11</v>
      </c>
      <c r="H260" s="481" t="s">
        <v>179</v>
      </c>
    </row>
    <row r="261" spans="1:8" x14ac:dyDescent="0.2">
      <c r="A261" s="480" t="s">
        <v>312</v>
      </c>
      <c r="B261" s="479">
        <v>44896</v>
      </c>
      <c r="C261" s="481" t="s">
        <v>8</v>
      </c>
      <c r="D261" s="481">
        <v>1</v>
      </c>
      <c r="E261" s="481" t="s">
        <v>0</v>
      </c>
      <c r="F261" s="481">
        <v>3</v>
      </c>
      <c r="G261" s="481" t="s">
        <v>11</v>
      </c>
      <c r="H261" s="481" t="s">
        <v>223</v>
      </c>
    </row>
    <row r="262" spans="1:8" x14ac:dyDescent="0.2">
      <c r="A262" s="480" t="s">
        <v>312</v>
      </c>
      <c r="B262" s="479">
        <v>44896</v>
      </c>
      <c r="C262" s="481" t="s">
        <v>8</v>
      </c>
      <c r="D262" s="481">
        <v>1</v>
      </c>
      <c r="E262" s="481" t="s">
        <v>0</v>
      </c>
      <c r="F262" s="481">
        <v>2</v>
      </c>
      <c r="G262" s="481" t="s">
        <v>11</v>
      </c>
      <c r="H262" s="481" t="s">
        <v>186</v>
      </c>
    </row>
    <row r="263" spans="1:8" x14ac:dyDescent="0.2">
      <c r="A263" s="480" t="s">
        <v>312</v>
      </c>
      <c r="B263" s="479">
        <v>44896</v>
      </c>
      <c r="C263" s="481" t="s">
        <v>8</v>
      </c>
      <c r="D263" s="481">
        <v>0</v>
      </c>
      <c r="E263" s="481" t="s">
        <v>0</v>
      </c>
      <c r="F263" s="481">
        <v>1</v>
      </c>
      <c r="G263" s="481" t="s">
        <v>11</v>
      </c>
      <c r="H263" s="481" t="s">
        <v>180</v>
      </c>
    </row>
    <row r="264" spans="1:8" x14ac:dyDescent="0.2">
      <c r="A264" s="480" t="s">
        <v>312</v>
      </c>
      <c r="B264" s="479">
        <v>44896</v>
      </c>
      <c r="C264" s="481" t="s">
        <v>8</v>
      </c>
      <c r="D264" s="481">
        <v>0</v>
      </c>
      <c r="E264" s="481" t="s">
        <v>0</v>
      </c>
      <c r="F264" s="481">
        <v>1</v>
      </c>
      <c r="G264" s="481" t="s">
        <v>11</v>
      </c>
      <c r="H264" s="481" t="s">
        <v>225</v>
      </c>
    </row>
    <row r="265" spans="1:8" x14ac:dyDescent="0.2">
      <c r="A265" s="480" t="s">
        <v>312</v>
      </c>
      <c r="B265" s="479">
        <v>44896</v>
      </c>
      <c r="C265" s="481" t="s">
        <v>8</v>
      </c>
      <c r="D265" s="481">
        <v>1</v>
      </c>
      <c r="E265" s="481" t="s">
        <v>0</v>
      </c>
      <c r="F265" s="481">
        <v>1</v>
      </c>
      <c r="G265" s="481" t="s">
        <v>11</v>
      </c>
      <c r="H265" s="481" t="s">
        <v>224</v>
      </c>
    </row>
    <row r="266" spans="1:8" x14ac:dyDescent="0.2">
      <c r="A266" s="480" t="s">
        <v>312</v>
      </c>
      <c r="B266" s="479">
        <v>44896</v>
      </c>
      <c r="C266" s="481" t="s">
        <v>8</v>
      </c>
      <c r="D266" s="481">
        <v>0</v>
      </c>
      <c r="E266" s="481" t="s">
        <v>0</v>
      </c>
      <c r="F266" s="481">
        <v>1</v>
      </c>
      <c r="G266" s="481" t="s">
        <v>11</v>
      </c>
      <c r="H266" s="481" t="s">
        <v>181</v>
      </c>
    </row>
    <row r="267" spans="1:8" x14ac:dyDescent="0.2">
      <c r="A267" s="480" t="s">
        <v>312</v>
      </c>
      <c r="B267" s="479">
        <v>44896</v>
      </c>
      <c r="C267" s="481" t="s">
        <v>8</v>
      </c>
      <c r="D267" s="481">
        <v>1</v>
      </c>
      <c r="E267" s="481" t="s">
        <v>0</v>
      </c>
      <c r="F267" s="481">
        <v>2</v>
      </c>
      <c r="G267" s="481" t="s">
        <v>11</v>
      </c>
      <c r="H267" s="481" t="s">
        <v>177</v>
      </c>
    </row>
    <row r="268" spans="1:8" x14ac:dyDescent="0.2">
      <c r="A268" s="480" t="s">
        <v>312</v>
      </c>
      <c r="B268" s="479">
        <v>44896</v>
      </c>
      <c r="C268" s="481" t="s">
        <v>8</v>
      </c>
      <c r="D268" s="481">
        <v>0</v>
      </c>
      <c r="E268" s="481" t="s">
        <v>0</v>
      </c>
      <c r="F268" s="481">
        <v>2</v>
      </c>
      <c r="G268" s="481" t="s">
        <v>11</v>
      </c>
      <c r="H268" s="481" t="s">
        <v>184</v>
      </c>
    </row>
    <row r="269" spans="1:8" x14ac:dyDescent="0.2">
      <c r="A269" s="480" t="s">
        <v>312</v>
      </c>
      <c r="B269" s="479">
        <v>44896</v>
      </c>
      <c r="C269" s="481" t="s">
        <v>8</v>
      </c>
      <c r="D269" s="481">
        <v>1</v>
      </c>
      <c r="E269" s="481" t="s">
        <v>0</v>
      </c>
      <c r="F269" s="481">
        <v>1</v>
      </c>
      <c r="G269" s="481" t="s">
        <v>11</v>
      </c>
      <c r="H269" s="481" t="s">
        <v>227</v>
      </c>
    </row>
    <row r="270" spans="1:8" x14ac:dyDescent="0.2">
      <c r="A270" s="480" t="s">
        <v>312</v>
      </c>
      <c r="B270" s="479">
        <v>44896</v>
      </c>
      <c r="C270" s="481" t="s">
        <v>8</v>
      </c>
      <c r="D270" s="481">
        <v>1</v>
      </c>
      <c r="E270" s="481" t="s">
        <v>0</v>
      </c>
      <c r="F270" s="481">
        <v>2</v>
      </c>
      <c r="G270" s="481" t="s">
        <v>11</v>
      </c>
      <c r="H270" s="481" t="s">
        <v>183</v>
      </c>
    </row>
    <row r="271" spans="1:8" x14ac:dyDescent="0.2">
      <c r="A271" s="480" t="s">
        <v>312</v>
      </c>
      <c r="B271" s="479">
        <v>44896</v>
      </c>
      <c r="C271" s="481" t="s">
        <v>8</v>
      </c>
      <c r="D271" s="481">
        <v>0</v>
      </c>
      <c r="E271" s="481" t="s">
        <v>0</v>
      </c>
      <c r="F271" s="481">
        <v>2</v>
      </c>
      <c r="G271" s="481" t="s">
        <v>11</v>
      </c>
      <c r="H271" s="481" t="s">
        <v>185</v>
      </c>
    </row>
    <row r="272" spans="1:8" x14ac:dyDescent="0.2">
      <c r="A272" s="480" t="s">
        <v>312</v>
      </c>
      <c r="B272" s="479">
        <v>44896</v>
      </c>
      <c r="C272" s="481" t="s">
        <v>8</v>
      </c>
      <c r="D272" s="481">
        <v>0</v>
      </c>
      <c r="E272" s="481" t="s">
        <v>0</v>
      </c>
      <c r="F272" s="481">
        <v>2</v>
      </c>
      <c r="G272" s="481" t="s">
        <v>11</v>
      </c>
      <c r="H272" s="481" t="s">
        <v>332</v>
      </c>
    </row>
    <row r="273" spans="1:8" x14ac:dyDescent="0.2">
      <c r="A273" s="480" t="s">
        <v>312</v>
      </c>
      <c r="B273" s="479">
        <v>44896</v>
      </c>
      <c r="C273" s="483" t="s">
        <v>8</v>
      </c>
      <c r="D273" s="483">
        <v>0</v>
      </c>
      <c r="E273" s="483" t="s">
        <v>0</v>
      </c>
      <c r="F273" s="483">
        <v>1</v>
      </c>
      <c r="G273" s="483" t="s">
        <v>11</v>
      </c>
      <c r="H273" s="481" t="s">
        <v>182</v>
      </c>
    </row>
    <row r="274" spans="1:8" x14ac:dyDescent="0.2">
      <c r="A274" s="480" t="s">
        <v>318</v>
      </c>
      <c r="B274" s="479">
        <v>44896</v>
      </c>
      <c r="C274" s="481" t="s">
        <v>70</v>
      </c>
      <c r="D274" s="481">
        <v>2</v>
      </c>
      <c r="E274" s="481" t="s">
        <v>0</v>
      </c>
      <c r="F274" s="481">
        <v>1</v>
      </c>
      <c r="G274" s="481" t="s">
        <v>104</v>
      </c>
      <c r="H274" s="481" t="s">
        <v>176</v>
      </c>
    </row>
    <row r="275" spans="1:8" x14ac:dyDescent="0.2">
      <c r="A275" s="480" t="s">
        <v>318</v>
      </c>
      <c r="B275" s="479">
        <v>44896</v>
      </c>
      <c r="C275" s="481" t="s">
        <v>70</v>
      </c>
      <c r="D275" s="481">
        <v>0</v>
      </c>
      <c r="E275" s="481" t="s">
        <v>0</v>
      </c>
      <c r="F275" s="481">
        <v>2</v>
      </c>
      <c r="G275" s="481" t="s">
        <v>104</v>
      </c>
      <c r="H275" s="481" t="s">
        <v>226</v>
      </c>
    </row>
    <row r="276" spans="1:8" x14ac:dyDescent="0.2">
      <c r="A276" s="480" t="s">
        <v>318</v>
      </c>
      <c r="B276" s="479">
        <v>44896</v>
      </c>
      <c r="C276" s="481" t="s">
        <v>70</v>
      </c>
      <c r="D276" s="481">
        <v>2</v>
      </c>
      <c r="E276" s="481" t="s">
        <v>0</v>
      </c>
      <c r="F276" s="481">
        <v>3</v>
      </c>
      <c r="G276" s="481" t="s">
        <v>104</v>
      </c>
      <c r="H276" s="481" t="s">
        <v>228</v>
      </c>
    </row>
    <row r="277" spans="1:8" x14ac:dyDescent="0.2">
      <c r="A277" s="480" t="s">
        <v>318</v>
      </c>
      <c r="B277" s="479">
        <v>44896</v>
      </c>
      <c r="C277" s="481" t="s">
        <v>70</v>
      </c>
      <c r="D277" s="481">
        <v>2</v>
      </c>
      <c r="E277" s="481" t="s">
        <v>0</v>
      </c>
      <c r="F277" s="481">
        <v>1</v>
      </c>
      <c r="G277" s="481" t="s">
        <v>104</v>
      </c>
      <c r="H277" s="481" t="s">
        <v>179</v>
      </c>
    </row>
    <row r="278" spans="1:8" x14ac:dyDescent="0.2">
      <c r="A278" s="480" t="s">
        <v>318</v>
      </c>
      <c r="B278" s="479">
        <v>44896</v>
      </c>
      <c r="C278" s="481" t="s">
        <v>70</v>
      </c>
      <c r="D278" s="481">
        <v>2</v>
      </c>
      <c r="E278" s="481" t="s">
        <v>0</v>
      </c>
      <c r="F278" s="481">
        <v>1</v>
      </c>
      <c r="G278" s="481" t="s">
        <v>104</v>
      </c>
      <c r="H278" s="481" t="s">
        <v>223</v>
      </c>
    </row>
    <row r="279" spans="1:8" x14ac:dyDescent="0.2">
      <c r="A279" s="480" t="s">
        <v>318</v>
      </c>
      <c r="B279" s="479">
        <v>44896</v>
      </c>
      <c r="C279" s="481" t="s">
        <v>70</v>
      </c>
      <c r="D279" s="481">
        <v>1</v>
      </c>
      <c r="E279" s="481" t="s">
        <v>0</v>
      </c>
      <c r="F279" s="481">
        <v>2</v>
      </c>
      <c r="G279" s="481" t="s">
        <v>104</v>
      </c>
      <c r="H279" s="481" t="s">
        <v>186</v>
      </c>
    </row>
    <row r="280" spans="1:8" x14ac:dyDescent="0.2">
      <c r="A280" s="480" t="s">
        <v>318</v>
      </c>
      <c r="B280" s="479">
        <v>44896</v>
      </c>
      <c r="C280" s="481" t="s">
        <v>70</v>
      </c>
      <c r="D280" s="481">
        <v>1</v>
      </c>
      <c r="E280" s="481" t="s">
        <v>0</v>
      </c>
      <c r="F280" s="481">
        <v>1</v>
      </c>
      <c r="G280" s="481" t="s">
        <v>104</v>
      </c>
      <c r="H280" s="481" t="s">
        <v>180</v>
      </c>
    </row>
    <row r="281" spans="1:8" x14ac:dyDescent="0.2">
      <c r="A281" s="480" t="s">
        <v>318</v>
      </c>
      <c r="B281" s="479">
        <v>44896</v>
      </c>
      <c r="C281" s="481" t="s">
        <v>70</v>
      </c>
      <c r="D281" s="481">
        <v>1</v>
      </c>
      <c r="E281" s="481" t="s">
        <v>0</v>
      </c>
      <c r="F281" s="481">
        <v>1</v>
      </c>
      <c r="G281" s="481" t="s">
        <v>104</v>
      </c>
      <c r="H281" s="481" t="s">
        <v>225</v>
      </c>
    </row>
    <row r="282" spans="1:8" x14ac:dyDescent="0.2">
      <c r="A282" s="480" t="s">
        <v>318</v>
      </c>
      <c r="B282" s="479">
        <v>44896</v>
      </c>
      <c r="C282" s="481" t="s">
        <v>70</v>
      </c>
      <c r="D282" s="481">
        <v>1</v>
      </c>
      <c r="E282" s="481" t="s">
        <v>0</v>
      </c>
      <c r="F282" s="481">
        <v>2</v>
      </c>
      <c r="G282" s="481" t="s">
        <v>104</v>
      </c>
      <c r="H282" s="481" t="s">
        <v>224</v>
      </c>
    </row>
    <row r="283" spans="1:8" x14ac:dyDescent="0.2">
      <c r="A283" s="480" t="s">
        <v>318</v>
      </c>
      <c r="B283" s="479">
        <v>44896</v>
      </c>
      <c r="C283" s="481" t="s">
        <v>70</v>
      </c>
      <c r="D283" s="481">
        <v>0</v>
      </c>
      <c r="E283" s="481" t="s">
        <v>0</v>
      </c>
      <c r="F283" s="481">
        <v>1</v>
      </c>
      <c r="G283" s="481" t="s">
        <v>104</v>
      </c>
      <c r="H283" s="481" t="s">
        <v>181</v>
      </c>
    </row>
    <row r="284" spans="1:8" x14ac:dyDescent="0.2">
      <c r="A284" s="480" t="s">
        <v>318</v>
      </c>
      <c r="B284" s="479">
        <v>44896</v>
      </c>
      <c r="C284" s="481" t="s">
        <v>70</v>
      </c>
      <c r="D284" s="481">
        <v>1</v>
      </c>
      <c r="E284" s="481" t="s">
        <v>0</v>
      </c>
      <c r="F284" s="481">
        <v>2</v>
      </c>
      <c r="G284" s="481" t="s">
        <v>104</v>
      </c>
      <c r="H284" s="481" t="s">
        <v>177</v>
      </c>
    </row>
    <row r="285" spans="1:8" x14ac:dyDescent="0.2">
      <c r="A285" s="480" t="s">
        <v>318</v>
      </c>
      <c r="B285" s="479">
        <v>44896</v>
      </c>
      <c r="C285" s="481" t="s">
        <v>70</v>
      </c>
      <c r="D285" s="481">
        <v>1</v>
      </c>
      <c r="E285" s="481" t="s">
        <v>0</v>
      </c>
      <c r="F285" s="481">
        <v>3</v>
      </c>
      <c r="G285" s="481" t="s">
        <v>104</v>
      </c>
      <c r="H285" s="481" t="s">
        <v>184</v>
      </c>
    </row>
    <row r="286" spans="1:8" x14ac:dyDescent="0.2">
      <c r="A286" s="480" t="s">
        <v>318</v>
      </c>
      <c r="B286" s="479">
        <v>44896</v>
      </c>
      <c r="C286" s="481" t="s">
        <v>70</v>
      </c>
      <c r="D286" s="481">
        <v>1</v>
      </c>
      <c r="E286" s="481" t="s">
        <v>0</v>
      </c>
      <c r="F286" s="481">
        <v>1</v>
      </c>
      <c r="G286" s="481" t="s">
        <v>104</v>
      </c>
      <c r="H286" s="481" t="s">
        <v>227</v>
      </c>
    </row>
    <row r="287" spans="1:8" x14ac:dyDescent="0.2">
      <c r="A287" s="480" t="s">
        <v>318</v>
      </c>
      <c r="B287" s="479">
        <v>44896</v>
      </c>
      <c r="C287" s="481" t="s">
        <v>70</v>
      </c>
      <c r="D287" s="481">
        <v>2</v>
      </c>
      <c r="E287" s="481" t="s">
        <v>0</v>
      </c>
      <c r="F287" s="481">
        <v>1</v>
      </c>
      <c r="G287" s="481" t="s">
        <v>104</v>
      </c>
      <c r="H287" s="481" t="s">
        <v>183</v>
      </c>
    </row>
    <row r="288" spans="1:8" x14ac:dyDescent="0.2">
      <c r="A288" s="480" t="s">
        <v>318</v>
      </c>
      <c r="B288" s="479">
        <v>44896</v>
      </c>
      <c r="C288" s="481" t="s">
        <v>70</v>
      </c>
      <c r="D288" s="481">
        <v>0</v>
      </c>
      <c r="E288" s="481" t="s">
        <v>0</v>
      </c>
      <c r="F288" s="481">
        <v>1</v>
      </c>
      <c r="G288" s="481" t="s">
        <v>104</v>
      </c>
      <c r="H288" s="481" t="s">
        <v>185</v>
      </c>
    </row>
    <row r="289" spans="1:8" x14ac:dyDescent="0.2">
      <c r="A289" s="480" t="s">
        <v>318</v>
      </c>
      <c r="B289" s="479">
        <v>44896</v>
      </c>
      <c r="C289" s="481" t="s">
        <v>70</v>
      </c>
      <c r="D289" s="481">
        <v>1</v>
      </c>
      <c r="E289" s="481" t="s">
        <v>0</v>
      </c>
      <c r="F289" s="481">
        <v>2</v>
      </c>
      <c r="G289" s="481" t="s">
        <v>104</v>
      </c>
      <c r="H289" s="481" t="s">
        <v>332</v>
      </c>
    </row>
    <row r="290" spans="1:8" x14ac:dyDescent="0.2">
      <c r="A290" s="480" t="s">
        <v>318</v>
      </c>
      <c r="B290" s="479">
        <v>44896</v>
      </c>
      <c r="C290" s="483" t="s">
        <v>70</v>
      </c>
      <c r="D290" s="483">
        <v>0</v>
      </c>
      <c r="E290" s="483" t="s">
        <v>0</v>
      </c>
      <c r="F290" s="483">
        <v>1</v>
      </c>
      <c r="G290" s="483" t="s">
        <v>104</v>
      </c>
      <c r="H290" s="481" t="s">
        <v>182</v>
      </c>
    </row>
    <row r="291" spans="1:8" x14ac:dyDescent="0.2">
      <c r="A291" s="480" t="s">
        <v>313</v>
      </c>
      <c r="B291" s="479">
        <v>44896</v>
      </c>
      <c r="C291" s="481" t="s">
        <v>160</v>
      </c>
      <c r="D291" s="481">
        <v>0</v>
      </c>
      <c r="E291" s="481" t="s">
        <v>0</v>
      </c>
      <c r="F291" s="481">
        <v>2</v>
      </c>
      <c r="G291" s="481" t="s">
        <v>7</v>
      </c>
      <c r="H291" s="481" t="s">
        <v>176</v>
      </c>
    </row>
    <row r="292" spans="1:8" x14ac:dyDescent="0.2">
      <c r="A292" s="480" t="s">
        <v>313</v>
      </c>
      <c r="B292" s="479">
        <v>44896</v>
      </c>
      <c r="C292" s="481" t="s">
        <v>160</v>
      </c>
      <c r="D292" s="481">
        <v>1</v>
      </c>
      <c r="E292" s="481" t="s">
        <v>0</v>
      </c>
      <c r="F292" s="481">
        <v>3</v>
      </c>
      <c r="G292" s="481" t="s">
        <v>7</v>
      </c>
      <c r="H292" s="481" t="s">
        <v>226</v>
      </c>
    </row>
    <row r="293" spans="1:8" x14ac:dyDescent="0.2">
      <c r="A293" s="480" t="s">
        <v>313</v>
      </c>
      <c r="B293" s="479">
        <v>44896</v>
      </c>
      <c r="C293" s="481" t="s">
        <v>160</v>
      </c>
      <c r="D293" s="481">
        <v>1</v>
      </c>
      <c r="E293" s="481" t="s">
        <v>0</v>
      </c>
      <c r="F293" s="481">
        <v>2</v>
      </c>
      <c r="G293" s="481" t="s">
        <v>7</v>
      </c>
      <c r="H293" s="481" t="s">
        <v>228</v>
      </c>
    </row>
    <row r="294" spans="1:8" x14ac:dyDescent="0.2">
      <c r="A294" s="480" t="s">
        <v>313</v>
      </c>
      <c r="B294" s="479">
        <v>44896</v>
      </c>
      <c r="C294" s="481" t="s">
        <v>160</v>
      </c>
      <c r="D294" s="481">
        <v>0</v>
      </c>
      <c r="E294" s="481" t="s">
        <v>0</v>
      </c>
      <c r="F294" s="481">
        <v>1</v>
      </c>
      <c r="G294" s="481" t="s">
        <v>7</v>
      </c>
      <c r="H294" s="481" t="s">
        <v>179</v>
      </c>
    </row>
    <row r="295" spans="1:8" x14ac:dyDescent="0.2">
      <c r="A295" s="480" t="s">
        <v>313</v>
      </c>
      <c r="B295" s="479">
        <v>44896</v>
      </c>
      <c r="C295" s="481" t="s">
        <v>160</v>
      </c>
      <c r="D295" s="481">
        <v>0</v>
      </c>
      <c r="E295" s="481" t="s">
        <v>0</v>
      </c>
      <c r="F295" s="481">
        <v>2</v>
      </c>
      <c r="G295" s="481" t="s">
        <v>7</v>
      </c>
      <c r="H295" s="481" t="s">
        <v>223</v>
      </c>
    </row>
    <row r="296" spans="1:8" x14ac:dyDescent="0.2">
      <c r="A296" s="480" t="s">
        <v>313</v>
      </c>
      <c r="B296" s="479">
        <v>44896</v>
      </c>
      <c r="C296" s="481" t="s">
        <v>160</v>
      </c>
      <c r="D296" s="481">
        <v>0</v>
      </c>
      <c r="E296" s="481" t="s">
        <v>0</v>
      </c>
      <c r="F296" s="481">
        <v>3</v>
      </c>
      <c r="G296" s="481" t="s">
        <v>7</v>
      </c>
      <c r="H296" s="481" t="s">
        <v>186</v>
      </c>
    </row>
    <row r="297" spans="1:8" x14ac:dyDescent="0.2">
      <c r="A297" s="480" t="s">
        <v>313</v>
      </c>
      <c r="B297" s="479">
        <v>44896</v>
      </c>
      <c r="C297" s="481" t="s">
        <v>160</v>
      </c>
      <c r="D297" s="481">
        <v>1</v>
      </c>
      <c r="E297" s="481" t="s">
        <v>0</v>
      </c>
      <c r="F297" s="481">
        <v>3</v>
      </c>
      <c r="G297" s="481" t="s">
        <v>7</v>
      </c>
      <c r="H297" s="481" t="s">
        <v>180</v>
      </c>
    </row>
    <row r="298" spans="1:8" x14ac:dyDescent="0.2">
      <c r="A298" s="480" t="s">
        <v>313</v>
      </c>
      <c r="B298" s="479">
        <v>44896</v>
      </c>
      <c r="C298" s="481" t="s">
        <v>160</v>
      </c>
      <c r="D298" s="481">
        <v>0</v>
      </c>
      <c r="E298" s="481" t="s">
        <v>0</v>
      </c>
      <c r="F298" s="481">
        <v>2</v>
      </c>
      <c r="G298" s="481" t="s">
        <v>7</v>
      </c>
      <c r="H298" s="481" t="s">
        <v>225</v>
      </c>
    </row>
    <row r="299" spans="1:8" x14ac:dyDescent="0.2">
      <c r="A299" s="480" t="s">
        <v>313</v>
      </c>
      <c r="B299" s="479">
        <v>44896</v>
      </c>
      <c r="C299" s="481" t="s">
        <v>160</v>
      </c>
      <c r="D299" s="481">
        <v>0</v>
      </c>
      <c r="E299" s="481" t="s">
        <v>0</v>
      </c>
      <c r="F299" s="481">
        <v>2</v>
      </c>
      <c r="G299" s="481" t="s">
        <v>7</v>
      </c>
      <c r="H299" s="481" t="s">
        <v>224</v>
      </c>
    </row>
    <row r="300" spans="1:8" x14ac:dyDescent="0.2">
      <c r="A300" s="480" t="s">
        <v>313</v>
      </c>
      <c r="B300" s="479">
        <v>44896</v>
      </c>
      <c r="C300" s="481" t="s">
        <v>160</v>
      </c>
      <c r="D300" s="481">
        <v>0</v>
      </c>
      <c r="E300" s="481" t="s">
        <v>0</v>
      </c>
      <c r="F300" s="481">
        <v>2</v>
      </c>
      <c r="G300" s="481" t="s">
        <v>7</v>
      </c>
      <c r="H300" s="481" t="s">
        <v>181</v>
      </c>
    </row>
    <row r="301" spans="1:8" x14ac:dyDescent="0.2">
      <c r="A301" s="480" t="s">
        <v>313</v>
      </c>
      <c r="B301" s="479">
        <v>44896</v>
      </c>
      <c r="C301" s="481" t="s">
        <v>160</v>
      </c>
      <c r="D301" s="481">
        <v>0</v>
      </c>
      <c r="E301" s="481" t="s">
        <v>0</v>
      </c>
      <c r="F301" s="481">
        <v>3</v>
      </c>
      <c r="G301" s="481" t="s">
        <v>7</v>
      </c>
      <c r="H301" s="481" t="s">
        <v>177</v>
      </c>
    </row>
    <row r="302" spans="1:8" x14ac:dyDescent="0.2">
      <c r="A302" s="480" t="s">
        <v>313</v>
      </c>
      <c r="B302" s="479">
        <v>44896</v>
      </c>
      <c r="C302" s="481" t="s">
        <v>160</v>
      </c>
      <c r="D302" s="481">
        <v>1</v>
      </c>
      <c r="E302" s="481" t="s">
        <v>0</v>
      </c>
      <c r="F302" s="481">
        <v>5</v>
      </c>
      <c r="G302" s="481" t="s">
        <v>7</v>
      </c>
      <c r="H302" s="481" t="s">
        <v>184</v>
      </c>
    </row>
    <row r="303" spans="1:8" x14ac:dyDescent="0.2">
      <c r="A303" s="480" t="s">
        <v>313</v>
      </c>
      <c r="B303" s="479">
        <v>44896</v>
      </c>
      <c r="C303" s="481" t="s">
        <v>160</v>
      </c>
      <c r="D303" s="481">
        <v>0</v>
      </c>
      <c r="E303" s="481" t="s">
        <v>0</v>
      </c>
      <c r="F303" s="481">
        <v>2</v>
      </c>
      <c r="G303" s="481" t="s">
        <v>7</v>
      </c>
      <c r="H303" s="481" t="s">
        <v>227</v>
      </c>
    </row>
    <row r="304" spans="1:8" x14ac:dyDescent="0.2">
      <c r="A304" s="480" t="s">
        <v>313</v>
      </c>
      <c r="B304" s="479">
        <v>44896</v>
      </c>
      <c r="C304" s="481" t="s">
        <v>160</v>
      </c>
      <c r="D304" s="481">
        <v>2</v>
      </c>
      <c r="E304" s="481" t="s">
        <v>0</v>
      </c>
      <c r="F304" s="481">
        <v>3</v>
      </c>
      <c r="G304" s="481" t="s">
        <v>7</v>
      </c>
      <c r="H304" s="481" t="s">
        <v>183</v>
      </c>
    </row>
    <row r="305" spans="1:8" x14ac:dyDescent="0.2">
      <c r="A305" s="480" t="s">
        <v>313</v>
      </c>
      <c r="B305" s="479">
        <v>44896</v>
      </c>
      <c r="C305" s="481" t="s">
        <v>160</v>
      </c>
      <c r="D305" s="481">
        <v>1</v>
      </c>
      <c r="E305" s="481" t="s">
        <v>0</v>
      </c>
      <c r="F305" s="481">
        <v>2</v>
      </c>
      <c r="G305" s="481" t="s">
        <v>7</v>
      </c>
      <c r="H305" s="481" t="s">
        <v>185</v>
      </c>
    </row>
    <row r="306" spans="1:8" x14ac:dyDescent="0.2">
      <c r="A306" s="480" t="s">
        <v>313</v>
      </c>
      <c r="B306" s="479">
        <v>44896</v>
      </c>
      <c r="C306" s="481" t="s">
        <v>160</v>
      </c>
      <c r="D306" s="481">
        <v>0</v>
      </c>
      <c r="E306" s="481" t="s">
        <v>0</v>
      </c>
      <c r="F306" s="481">
        <v>2</v>
      </c>
      <c r="G306" s="481" t="s">
        <v>7</v>
      </c>
      <c r="H306" s="481" t="s">
        <v>332</v>
      </c>
    </row>
    <row r="307" spans="1:8" x14ac:dyDescent="0.2">
      <c r="A307" s="480" t="s">
        <v>313</v>
      </c>
      <c r="B307" s="479">
        <v>44896</v>
      </c>
      <c r="C307" s="483" t="s">
        <v>160</v>
      </c>
      <c r="D307" s="483">
        <v>0</v>
      </c>
      <c r="E307" s="483" t="s">
        <v>0</v>
      </c>
      <c r="F307" s="483">
        <v>2</v>
      </c>
      <c r="G307" s="483" t="s">
        <v>7</v>
      </c>
      <c r="H307" s="481" t="s">
        <v>182</v>
      </c>
    </row>
    <row r="308" spans="1:8" x14ac:dyDescent="0.2">
      <c r="A308" s="480" t="s">
        <v>319</v>
      </c>
      <c r="B308" s="479">
        <v>44896</v>
      </c>
      <c r="C308" s="481" t="s">
        <v>150</v>
      </c>
      <c r="D308" s="481">
        <v>3</v>
      </c>
      <c r="E308" s="481" t="s">
        <v>0</v>
      </c>
      <c r="F308" s="481">
        <v>1</v>
      </c>
      <c r="G308" s="481" t="s">
        <v>126</v>
      </c>
      <c r="H308" s="481" t="s">
        <v>176</v>
      </c>
    </row>
    <row r="309" spans="1:8" x14ac:dyDescent="0.2">
      <c r="A309" s="480" t="s">
        <v>319</v>
      </c>
      <c r="B309" s="479">
        <v>44896</v>
      </c>
      <c r="C309" s="481" t="s">
        <v>150</v>
      </c>
      <c r="D309" s="481">
        <v>1</v>
      </c>
      <c r="E309" s="481" t="s">
        <v>0</v>
      </c>
      <c r="F309" s="481">
        <v>1</v>
      </c>
      <c r="G309" s="481" t="s">
        <v>126</v>
      </c>
      <c r="H309" s="481" t="s">
        <v>226</v>
      </c>
    </row>
    <row r="310" spans="1:8" x14ac:dyDescent="0.2">
      <c r="A310" s="480" t="s">
        <v>319</v>
      </c>
      <c r="B310" s="479">
        <v>44896</v>
      </c>
      <c r="C310" s="481" t="s">
        <v>150</v>
      </c>
      <c r="D310" s="481">
        <v>1</v>
      </c>
      <c r="E310" s="481" t="s">
        <v>0</v>
      </c>
      <c r="F310" s="481">
        <v>2</v>
      </c>
      <c r="G310" s="481" t="s">
        <v>126</v>
      </c>
      <c r="H310" s="481" t="s">
        <v>228</v>
      </c>
    </row>
    <row r="311" spans="1:8" x14ac:dyDescent="0.2">
      <c r="A311" s="480" t="s">
        <v>319</v>
      </c>
      <c r="B311" s="479">
        <v>44896</v>
      </c>
      <c r="C311" s="481" t="s">
        <v>150</v>
      </c>
      <c r="D311" s="481">
        <v>1</v>
      </c>
      <c r="E311" s="481" t="s">
        <v>0</v>
      </c>
      <c r="F311" s="481">
        <v>1</v>
      </c>
      <c r="G311" s="481" t="s">
        <v>126</v>
      </c>
      <c r="H311" s="481" t="s">
        <v>179</v>
      </c>
    </row>
    <row r="312" spans="1:8" x14ac:dyDescent="0.2">
      <c r="A312" s="480" t="s">
        <v>319</v>
      </c>
      <c r="B312" s="479">
        <v>44896</v>
      </c>
      <c r="C312" s="481" t="s">
        <v>150</v>
      </c>
      <c r="D312" s="481">
        <v>2</v>
      </c>
      <c r="E312" s="481" t="s">
        <v>0</v>
      </c>
      <c r="F312" s="481">
        <v>2</v>
      </c>
      <c r="G312" s="481" t="s">
        <v>126</v>
      </c>
      <c r="H312" s="481" t="s">
        <v>223</v>
      </c>
    </row>
    <row r="313" spans="1:8" x14ac:dyDescent="0.2">
      <c r="A313" s="480" t="s">
        <v>319</v>
      </c>
      <c r="B313" s="479">
        <v>44896</v>
      </c>
      <c r="C313" s="481" t="s">
        <v>150</v>
      </c>
      <c r="D313" s="481">
        <v>0</v>
      </c>
      <c r="E313" s="481" t="s">
        <v>0</v>
      </c>
      <c r="F313" s="481">
        <v>0</v>
      </c>
      <c r="G313" s="481" t="s">
        <v>126</v>
      </c>
      <c r="H313" s="481" t="s">
        <v>186</v>
      </c>
    </row>
    <row r="314" spans="1:8" x14ac:dyDescent="0.2">
      <c r="A314" s="480" t="s">
        <v>319</v>
      </c>
      <c r="B314" s="479">
        <v>44896</v>
      </c>
      <c r="C314" s="481" t="s">
        <v>150</v>
      </c>
      <c r="D314" s="481">
        <v>2</v>
      </c>
      <c r="E314" s="481" t="s">
        <v>0</v>
      </c>
      <c r="F314" s="481">
        <v>3</v>
      </c>
      <c r="G314" s="481" t="s">
        <v>126</v>
      </c>
      <c r="H314" s="481" t="s">
        <v>180</v>
      </c>
    </row>
    <row r="315" spans="1:8" x14ac:dyDescent="0.2">
      <c r="A315" s="480" t="s">
        <v>319</v>
      </c>
      <c r="B315" s="479">
        <v>44896</v>
      </c>
      <c r="C315" s="481" t="s">
        <v>150</v>
      </c>
      <c r="D315" s="481">
        <v>1</v>
      </c>
      <c r="E315" s="481" t="s">
        <v>0</v>
      </c>
      <c r="F315" s="481">
        <v>0</v>
      </c>
      <c r="G315" s="481" t="s">
        <v>126</v>
      </c>
      <c r="H315" s="481" t="s">
        <v>225</v>
      </c>
    </row>
    <row r="316" spans="1:8" x14ac:dyDescent="0.2">
      <c r="A316" s="480" t="s">
        <v>319</v>
      </c>
      <c r="B316" s="479">
        <v>44896</v>
      </c>
      <c r="C316" s="481" t="s">
        <v>150</v>
      </c>
      <c r="D316" s="481">
        <v>1</v>
      </c>
      <c r="E316" s="481" t="s">
        <v>0</v>
      </c>
      <c r="F316" s="481">
        <v>0</v>
      </c>
      <c r="G316" s="481" t="s">
        <v>126</v>
      </c>
      <c r="H316" s="481" t="s">
        <v>224</v>
      </c>
    </row>
    <row r="317" spans="1:8" x14ac:dyDescent="0.2">
      <c r="A317" s="480" t="s">
        <v>319</v>
      </c>
      <c r="B317" s="479">
        <v>44896</v>
      </c>
      <c r="C317" s="481" t="s">
        <v>150</v>
      </c>
      <c r="D317" s="481">
        <v>1</v>
      </c>
      <c r="E317" s="481" t="s">
        <v>0</v>
      </c>
      <c r="F317" s="481">
        <v>0</v>
      </c>
      <c r="G317" s="481" t="s">
        <v>126</v>
      </c>
      <c r="H317" s="481" t="s">
        <v>181</v>
      </c>
    </row>
    <row r="318" spans="1:8" x14ac:dyDescent="0.2">
      <c r="A318" s="480" t="s">
        <v>319</v>
      </c>
      <c r="B318" s="479">
        <v>44896</v>
      </c>
      <c r="C318" s="481" t="s">
        <v>150</v>
      </c>
      <c r="D318" s="481">
        <v>0</v>
      </c>
      <c r="E318" s="481" t="s">
        <v>0</v>
      </c>
      <c r="F318" s="481">
        <v>0</v>
      </c>
      <c r="G318" s="481" t="s">
        <v>126</v>
      </c>
      <c r="H318" s="481" t="s">
        <v>177</v>
      </c>
    </row>
    <row r="319" spans="1:8" x14ac:dyDescent="0.2">
      <c r="A319" s="480" t="s">
        <v>319</v>
      </c>
      <c r="B319" s="479">
        <v>44896</v>
      </c>
      <c r="C319" s="481" t="s">
        <v>150</v>
      </c>
      <c r="D319" s="481">
        <v>2</v>
      </c>
      <c r="E319" s="481" t="s">
        <v>0</v>
      </c>
      <c r="F319" s="481">
        <v>0</v>
      </c>
      <c r="G319" s="481" t="s">
        <v>126</v>
      </c>
      <c r="H319" s="481" t="s">
        <v>184</v>
      </c>
    </row>
    <row r="320" spans="1:8" x14ac:dyDescent="0.2">
      <c r="A320" s="480" t="s">
        <v>319</v>
      </c>
      <c r="B320" s="479">
        <v>44896</v>
      </c>
      <c r="C320" s="481" t="s">
        <v>150</v>
      </c>
      <c r="D320" s="481">
        <v>1</v>
      </c>
      <c r="E320" s="481" t="s">
        <v>0</v>
      </c>
      <c r="F320" s="481">
        <v>2</v>
      </c>
      <c r="G320" s="481" t="s">
        <v>126</v>
      </c>
      <c r="H320" s="481" t="s">
        <v>227</v>
      </c>
    </row>
    <row r="321" spans="1:8" x14ac:dyDescent="0.2">
      <c r="A321" s="480" t="s">
        <v>319</v>
      </c>
      <c r="B321" s="479">
        <v>44896</v>
      </c>
      <c r="C321" s="481" t="s">
        <v>150</v>
      </c>
      <c r="D321" s="481">
        <v>2</v>
      </c>
      <c r="E321" s="481" t="s">
        <v>0</v>
      </c>
      <c r="F321" s="481">
        <v>1</v>
      </c>
      <c r="G321" s="481" t="s">
        <v>126</v>
      </c>
      <c r="H321" s="481" t="s">
        <v>183</v>
      </c>
    </row>
    <row r="322" spans="1:8" x14ac:dyDescent="0.2">
      <c r="A322" s="480" t="s">
        <v>319</v>
      </c>
      <c r="B322" s="479">
        <v>44896</v>
      </c>
      <c r="C322" s="481" t="s">
        <v>150</v>
      </c>
      <c r="D322" s="481">
        <v>0</v>
      </c>
      <c r="E322" s="481" t="s">
        <v>0</v>
      </c>
      <c r="F322" s="481">
        <v>1</v>
      </c>
      <c r="G322" s="481" t="s">
        <v>126</v>
      </c>
      <c r="H322" s="481" t="s">
        <v>185</v>
      </c>
    </row>
    <row r="323" spans="1:8" x14ac:dyDescent="0.2">
      <c r="A323" s="480" t="s">
        <v>319</v>
      </c>
      <c r="B323" s="479">
        <v>44896</v>
      </c>
      <c r="C323" s="481" t="s">
        <v>150</v>
      </c>
      <c r="D323" s="481">
        <v>2</v>
      </c>
      <c r="E323" s="481" t="s">
        <v>0</v>
      </c>
      <c r="F323" s="481">
        <v>1</v>
      </c>
      <c r="G323" s="481" t="s">
        <v>126</v>
      </c>
      <c r="H323" s="481" t="s">
        <v>332</v>
      </c>
    </row>
    <row r="324" spans="1:8" x14ac:dyDescent="0.2">
      <c r="A324" s="480" t="s">
        <v>319</v>
      </c>
      <c r="B324" s="479">
        <v>44896</v>
      </c>
      <c r="C324" s="483" t="s">
        <v>150</v>
      </c>
      <c r="D324" s="483">
        <v>2</v>
      </c>
      <c r="E324" s="483" t="s">
        <v>0</v>
      </c>
      <c r="F324" s="483">
        <v>0</v>
      </c>
      <c r="G324" s="483" t="s">
        <v>126</v>
      </c>
      <c r="H324" s="481" t="s">
        <v>182</v>
      </c>
    </row>
    <row r="325" spans="1:8" x14ac:dyDescent="0.2">
      <c r="A325" s="480" t="s">
        <v>324</v>
      </c>
      <c r="B325" s="479">
        <v>44897</v>
      </c>
      <c r="C325" s="481" t="s">
        <v>151</v>
      </c>
      <c r="D325" s="481">
        <v>0</v>
      </c>
      <c r="E325" s="481" t="s">
        <v>0</v>
      </c>
      <c r="F325" s="481">
        <v>4</v>
      </c>
      <c r="G325" s="481" t="s">
        <v>10</v>
      </c>
      <c r="H325" s="481" t="s">
        <v>176</v>
      </c>
    </row>
    <row r="326" spans="1:8" x14ac:dyDescent="0.2">
      <c r="A326" s="480" t="s">
        <v>324</v>
      </c>
      <c r="B326" s="479">
        <v>44897</v>
      </c>
      <c r="C326" s="481" t="s">
        <v>151</v>
      </c>
      <c r="D326" s="481">
        <v>1</v>
      </c>
      <c r="E326" s="481" t="s">
        <v>0</v>
      </c>
      <c r="F326" s="481">
        <v>3</v>
      </c>
      <c r="G326" s="481" t="s">
        <v>10</v>
      </c>
      <c r="H326" s="481" t="s">
        <v>226</v>
      </c>
    </row>
    <row r="327" spans="1:8" x14ac:dyDescent="0.2">
      <c r="A327" s="480" t="s">
        <v>324</v>
      </c>
      <c r="B327" s="479">
        <v>44897</v>
      </c>
      <c r="C327" s="481" t="s">
        <v>151</v>
      </c>
      <c r="D327" s="481">
        <v>0</v>
      </c>
      <c r="E327" s="481" t="s">
        <v>0</v>
      </c>
      <c r="F327" s="481">
        <v>2</v>
      </c>
      <c r="G327" s="481" t="s">
        <v>10</v>
      </c>
      <c r="H327" s="481" t="s">
        <v>228</v>
      </c>
    </row>
    <row r="328" spans="1:8" x14ac:dyDescent="0.2">
      <c r="A328" s="480" t="s">
        <v>324</v>
      </c>
      <c r="B328" s="479">
        <v>44897</v>
      </c>
      <c r="C328" s="481" t="s">
        <v>151</v>
      </c>
      <c r="D328" s="481">
        <v>1</v>
      </c>
      <c r="E328" s="481" t="s">
        <v>0</v>
      </c>
      <c r="F328" s="481">
        <v>2</v>
      </c>
      <c r="G328" s="481" t="s">
        <v>10</v>
      </c>
      <c r="H328" s="481" t="s">
        <v>179</v>
      </c>
    </row>
    <row r="329" spans="1:8" x14ac:dyDescent="0.2">
      <c r="A329" s="480" t="s">
        <v>324</v>
      </c>
      <c r="B329" s="479">
        <v>44897</v>
      </c>
      <c r="C329" s="481" t="s">
        <v>151</v>
      </c>
      <c r="D329" s="481">
        <v>1</v>
      </c>
      <c r="E329" s="481" t="s">
        <v>0</v>
      </c>
      <c r="F329" s="481">
        <v>2</v>
      </c>
      <c r="G329" s="481" t="s">
        <v>10</v>
      </c>
      <c r="H329" s="481" t="s">
        <v>223</v>
      </c>
    </row>
    <row r="330" spans="1:8" x14ac:dyDescent="0.2">
      <c r="A330" s="480" t="s">
        <v>324</v>
      </c>
      <c r="B330" s="479">
        <v>44897</v>
      </c>
      <c r="C330" s="481" t="s">
        <v>151</v>
      </c>
      <c r="D330" s="481">
        <v>0</v>
      </c>
      <c r="E330" s="481" t="s">
        <v>0</v>
      </c>
      <c r="F330" s="481">
        <v>3</v>
      </c>
      <c r="G330" s="481" t="s">
        <v>10</v>
      </c>
      <c r="H330" s="481" t="s">
        <v>186</v>
      </c>
    </row>
    <row r="331" spans="1:8" x14ac:dyDescent="0.2">
      <c r="A331" s="480" t="s">
        <v>324</v>
      </c>
      <c r="B331" s="479">
        <v>44897</v>
      </c>
      <c r="C331" s="481" t="s">
        <v>151</v>
      </c>
      <c r="D331" s="481">
        <v>0</v>
      </c>
      <c r="E331" s="481" t="s">
        <v>0</v>
      </c>
      <c r="F331" s="481">
        <v>3</v>
      </c>
      <c r="G331" s="481" t="s">
        <v>10</v>
      </c>
      <c r="H331" s="481" t="s">
        <v>180</v>
      </c>
    </row>
    <row r="332" spans="1:8" x14ac:dyDescent="0.2">
      <c r="A332" s="480" t="s">
        <v>324</v>
      </c>
      <c r="B332" s="479">
        <v>44897</v>
      </c>
      <c r="C332" s="481" t="s">
        <v>151</v>
      </c>
      <c r="D332" s="481">
        <v>0</v>
      </c>
      <c r="E332" s="481" t="s">
        <v>0</v>
      </c>
      <c r="F332" s="481">
        <v>2</v>
      </c>
      <c r="G332" s="481" t="s">
        <v>10</v>
      </c>
      <c r="H332" s="481" t="s">
        <v>225</v>
      </c>
    </row>
    <row r="333" spans="1:8" x14ac:dyDescent="0.2">
      <c r="A333" s="480" t="s">
        <v>324</v>
      </c>
      <c r="B333" s="479">
        <v>44897</v>
      </c>
      <c r="C333" s="481" t="s">
        <v>151</v>
      </c>
      <c r="D333" s="481">
        <v>1</v>
      </c>
      <c r="E333" s="481" t="s">
        <v>0</v>
      </c>
      <c r="F333" s="481">
        <v>3</v>
      </c>
      <c r="G333" s="481" t="s">
        <v>10</v>
      </c>
      <c r="H333" s="481" t="s">
        <v>224</v>
      </c>
    </row>
    <row r="334" spans="1:8" x14ac:dyDescent="0.2">
      <c r="A334" s="480" t="s">
        <v>324</v>
      </c>
      <c r="B334" s="479">
        <v>44897</v>
      </c>
      <c r="C334" s="481" t="s">
        <v>151</v>
      </c>
      <c r="D334" s="481">
        <v>0</v>
      </c>
      <c r="E334" s="481" t="s">
        <v>0</v>
      </c>
      <c r="F334" s="481">
        <v>3</v>
      </c>
      <c r="G334" s="481" t="s">
        <v>10</v>
      </c>
      <c r="H334" s="481" t="s">
        <v>181</v>
      </c>
    </row>
    <row r="335" spans="1:8" x14ac:dyDescent="0.2">
      <c r="A335" s="480" t="s">
        <v>324</v>
      </c>
      <c r="B335" s="479">
        <v>44897</v>
      </c>
      <c r="C335" s="481" t="s">
        <v>151</v>
      </c>
      <c r="D335" s="481">
        <v>1</v>
      </c>
      <c r="E335" s="481" t="s">
        <v>0</v>
      </c>
      <c r="F335" s="481">
        <v>3</v>
      </c>
      <c r="G335" s="481" t="s">
        <v>10</v>
      </c>
      <c r="H335" s="481" t="s">
        <v>177</v>
      </c>
    </row>
    <row r="336" spans="1:8" x14ac:dyDescent="0.2">
      <c r="A336" s="480" t="s">
        <v>324</v>
      </c>
      <c r="B336" s="479">
        <v>44897</v>
      </c>
      <c r="C336" s="481" t="s">
        <v>151</v>
      </c>
      <c r="D336" s="481">
        <v>1</v>
      </c>
      <c r="E336" s="481" t="s">
        <v>0</v>
      </c>
      <c r="F336" s="481">
        <v>3</v>
      </c>
      <c r="G336" s="481" t="s">
        <v>10</v>
      </c>
      <c r="H336" s="481" t="s">
        <v>184</v>
      </c>
    </row>
    <row r="337" spans="1:8" x14ac:dyDescent="0.2">
      <c r="A337" s="480" t="s">
        <v>324</v>
      </c>
      <c r="B337" s="479">
        <v>44897</v>
      </c>
      <c r="C337" s="481" t="s">
        <v>151</v>
      </c>
      <c r="D337" s="481">
        <v>1</v>
      </c>
      <c r="E337" s="481" t="s">
        <v>0</v>
      </c>
      <c r="F337" s="481">
        <v>3</v>
      </c>
      <c r="G337" s="481" t="s">
        <v>10</v>
      </c>
      <c r="H337" s="481" t="s">
        <v>227</v>
      </c>
    </row>
    <row r="338" spans="1:8" x14ac:dyDescent="0.2">
      <c r="A338" s="480" t="s">
        <v>324</v>
      </c>
      <c r="B338" s="479">
        <v>44897</v>
      </c>
      <c r="C338" s="481" t="s">
        <v>151</v>
      </c>
      <c r="D338" s="481">
        <v>1</v>
      </c>
      <c r="E338" s="481" t="s">
        <v>0</v>
      </c>
      <c r="F338" s="481">
        <v>2</v>
      </c>
      <c r="G338" s="481" t="s">
        <v>10</v>
      </c>
      <c r="H338" s="481" t="s">
        <v>183</v>
      </c>
    </row>
    <row r="339" spans="1:8" x14ac:dyDescent="0.2">
      <c r="A339" s="480" t="s">
        <v>324</v>
      </c>
      <c r="B339" s="479">
        <v>44897</v>
      </c>
      <c r="C339" s="481" t="s">
        <v>151</v>
      </c>
      <c r="D339" s="481">
        <v>0</v>
      </c>
      <c r="E339" s="481" t="s">
        <v>0</v>
      </c>
      <c r="F339" s="481">
        <v>3</v>
      </c>
      <c r="G339" s="481" t="s">
        <v>10</v>
      </c>
      <c r="H339" s="481" t="s">
        <v>185</v>
      </c>
    </row>
    <row r="340" spans="1:8" x14ac:dyDescent="0.2">
      <c r="A340" s="480" t="s">
        <v>324</v>
      </c>
      <c r="B340" s="479">
        <v>44897</v>
      </c>
      <c r="C340" s="481" t="s">
        <v>151</v>
      </c>
      <c r="D340" s="481">
        <v>0</v>
      </c>
      <c r="E340" s="481" t="s">
        <v>0</v>
      </c>
      <c r="F340" s="481">
        <v>3</v>
      </c>
      <c r="G340" s="481" t="s">
        <v>10</v>
      </c>
      <c r="H340" s="481" t="s">
        <v>332</v>
      </c>
    </row>
    <row r="341" spans="1:8" x14ac:dyDescent="0.2">
      <c r="A341" s="480" t="s">
        <v>324</v>
      </c>
      <c r="B341" s="479">
        <v>44897</v>
      </c>
      <c r="C341" s="483" t="s">
        <v>151</v>
      </c>
      <c r="D341" s="483">
        <v>0</v>
      </c>
      <c r="E341" s="483" t="s">
        <v>0</v>
      </c>
      <c r="F341" s="483">
        <v>2</v>
      </c>
      <c r="G341" s="483" t="s">
        <v>10</v>
      </c>
      <c r="H341" s="481" t="s">
        <v>182</v>
      </c>
    </row>
    <row r="342" spans="1:8" x14ac:dyDescent="0.2">
      <c r="A342" s="480" t="s">
        <v>330</v>
      </c>
      <c r="B342" s="479">
        <v>44897</v>
      </c>
      <c r="C342" s="481" t="s">
        <v>5</v>
      </c>
      <c r="D342" s="481">
        <v>1</v>
      </c>
      <c r="E342" s="481" t="s">
        <v>0</v>
      </c>
      <c r="F342" s="481">
        <v>2</v>
      </c>
      <c r="G342" s="481" t="s">
        <v>9</v>
      </c>
      <c r="H342" s="481" t="s">
        <v>176</v>
      </c>
    </row>
    <row r="343" spans="1:8" x14ac:dyDescent="0.2">
      <c r="A343" s="480" t="s">
        <v>330</v>
      </c>
      <c r="B343" s="479">
        <v>44897</v>
      </c>
      <c r="C343" s="481" t="s">
        <v>5</v>
      </c>
      <c r="D343" s="481">
        <v>1</v>
      </c>
      <c r="E343" s="481" t="s">
        <v>0</v>
      </c>
      <c r="F343" s="481">
        <v>3</v>
      </c>
      <c r="G343" s="481" t="s">
        <v>9</v>
      </c>
      <c r="H343" s="481" t="s">
        <v>226</v>
      </c>
    </row>
    <row r="344" spans="1:8" x14ac:dyDescent="0.2">
      <c r="A344" s="480" t="s">
        <v>330</v>
      </c>
      <c r="B344" s="479">
        <v>44897</v>
      </c>
      <c r="C344" s="481" t="s">
        <v>5</v>
      </c>
      <c r="D344" s="481">
        <v>0</v>
      </c>
      <c r="E344" s="481" t="s">
        <v>0</v>
      </c>
      <c r="F344" s="481">
        <v>2</v>
      </c>
      <c r="G344" s="481" t="s">
        <v>9</v>
      </c>
      <c r="H344" s="481" t="s">
        <v>228</v>
      </c>
    </row>
    <row r="345" spans="1:8" x14ac:dyDescent="0.2">
      <c r="A345" s="480" t="s">
        <v>330</v>
      </c>
      <c r="B345" s="479">
        <v>44897</v>
      </c>
      <c r="C345" s="481" t="s">
        <v>5</v>
      </c>
      <c r="D345" s="481">
        <v>1</v>
      </c>
      <c r="E345" s="481" t="s">
        <v>0</v>
      </c>
      <c r="F345" s="481">
        <v>2</v>
      </c>
      <c r="G345" s="481" t="s">
        <v>9</v>
      </c>
      <c r="H345" s="481" t="s">
        <v>179</v>
      </c>
    </row>
    <row r="346" spans="1:8" x14ac:dyDescent="0.2">
      <c r="A346" s="480" t="s">
        <v>330</v>
      </c>
      <c r="B346" s="479">
        <v>44897</v>
      </c>
      <c r="C346" s="481" t="s">
        <v>5</v>
      </c>
      <c r="D346" s="481">
        <v>1</v>
      </c>
      <c r="E346" s="481" t="s">
        <v>0</v>
      </c>
      <c r="F346" s="481">
        <v>3</v>
      </c>
      <c r="G346" s="481" t="s">
        <v>9</v>
      </c>
      <c r="H346" s="481" t="s">
        <v>223</v>
      </c>
    </row>
    <row r="347" spans="1:8" x14ac:dyDescent="0.2">
      <c r="A347" s="480" t="s">
        <v>330</v>
      </c>
      <c r="B347" s="479">
        <v>44897</v>
      </c>
      <c r="C347" s="481" t="s">
        <v>5</v>
      </c>
      <c r="D347" s="481">
        <v>0</v>
      </c>
      <c r="E347" s="481" t="s">
        <v>0</v>
      </c>
      <c r="F347" s="481">
        <v>1</v>
      </c>
      <c r="G347" s="481" t="s">
        <v>9</v>
      </c>
      <c r="H347" s="481" t="s">
        <v>186</v>
      </c>
    </row>
    <row r="348" spans="1:8" x14ac:dyDescent="0.2">
      <c r="A348" s="480" t="s">
        <v>330</v>
      </c>
      <c r="B348" s="479">
        <v>44897</v>
      </c>
      <c r="C348" s="481" t="s">
        <v>5</v>
      </c>
      <c r="D348" s="481">
        <v>0</v>
      </c>
      <c r="E348" s="481" t="s">
        <v>0</v>
      </c>
      <c r="F348" s="481">
        <v>2</v>
      </c>
      <c r="G348" s="481" t="s">
        <v>9</v>
      </c>
      <c r="H348" s="481" t="s">
        <v>180</v>
      </c>
    </row>
    <row r="349" spans="1:8" x14ac:dyDescent="0.2">
      <c r="A349" s="480" t="s">
        <v>330</v>
      </c>
      <c r="B349" s="479">
        <v>44897</v>
      </c>
      <c r="C349" s="481" t="s">
        <v>5</v>
      </c>
      <c r="D349" s="481">
        <v>0</v>
      </c>
      <c r="E349" s="481" t="s">
        <v>0</v>
      </c>
      <c r="F349" s="481">
        <v>2</v>
      </c>
      <c r="G349" s="481" t="s">
        <v>9</v>
      </c>
      <c r="H349" s="481" t="s">
        <v>225</v>
      </c>
    </row>
    <row r="350" spans="1:8" x14ac:dyDescent="0.2">
      <c r="A350" s="480" t="s">
        <v>330</v>
      </c>
      <c r="B350" s="479">
        <v>44897</v>
      </c>
      <c r="C350" s="481" t="s">
        <v>5</v>
      </c>
      <c r="D350" s="481">
        <v>0</v>
      </c>
      <c r="E350" s="481" t="s">
        <v>0</v>
      </c>
      <c r="F350" s="481">
        <v>2</v>
      </c>
      <c r="G350" s="481" t="s">
        <v>9</v>
      </c>
      <c r="H350" s="481" t="s">
        <v>224</v>
      </c>
    </row>
    <row r="351" spans="1:8" x14ac:dyDescent="0.2">
      <c r="A351" s="480" t="s">
        <v>330</v>
      </c>
      <c r="B351" s="479">
        <v>44897</v>
      </c>
      <c r="C351" s="481" t="s">
        <v>5</v>
      </c>
      <c r="D351" s="481">
        <v>0</v>
      </c>
      <c r="E351" s="481" t="s">
        <v>0</v>
      </c>
      <c r="F351" s="481">
        <v>2</v>
      </c>
      <c r="G351" s="481" t="s">
        <v>9</v>
      </c>
      <c r="H351" s="481" t="s">
        <v>181</v>
      </c>
    </row>
    <row r="352" spans="1:8" x14ac:dyDescent="0.2">
      <c r="A352" s="480" t="s">
        <v>330</v>
      </c>
      <c r="B352" s="479">
        <v>44897</v>
      </c>
      <c r="C352" s="481" t="s">
        <v>5</v>
      </c>
      <c r="D352" s="481">
        <v>1</v>
      </c>
      <c r="E352" s="481" t="s">
        <v>0</v>
      </c>
      <c r="F352" s="481">
        <v>2</v>
      </c>
      <c r="G352" s="481" t="s">
        <v>9</v>
      </c>
      <c r="H352" s="481" t="s">
        <v>177</v>
      </c>
    </row>
    <row r="353" spans="1:8" x14ac:dyDescent="0.2">
      <c r="A353" s="480" t="s">
        <v>330</v>
      </c>
      <c r="B353" s="479">
        <v>44897</v>
      </c>
      <c r="C353" s="481" t="s">
        <v>5</v>
      </c>
      <c r="D353" s="481">
        <v>1</v>
      </c>
      <c r="E353" s="481" t="s">
        <v>0</v>
      </c>
      <c r="F353" s="481">
        <v>3</v>
      </c>
      <c r="G353" s="481" t="s">
        <v>9</v>
      </c>
      <c r="H353" s="481" t="s">
        <v>184</v>
      </c>
    </row>
    <row r="354" spans="1:8" x14ac:dyDescent="0.2">
      <c r="A354" s="480" t="s">
        <v>330</v>
      </c>
      <c r="B354" s="479">
        <v>44897</v>
      </c>
      <c r="C354" s="481" t="s">
        <v>5</v>
      </c>
      <c r="D354" s="481">
        <v>0</v>
      </c>
      <c r="E354" s="481" t="s">
        <v>0</v>
      </c>
      <c r="F354" s="481">
        <v>2</v>
      </c>
      <c r="G354" s="481" t="s">
        <v>9</v>
      </c>
      <c r="H354" s="481" t="s">
        <v>227</v>
      </c>
    </row>
    <row r="355" spans="1:8" x14ac:dyDescent="0.2">
      <c r="A355" s="480" t="s">
        <v>330</v>
      </c>
      <c r="B355" s="479">
        <v>44897</v>
      </c>
      <c r="C355" s="481" t="s">
        <v>5</v>
      </c>
      <c r="D355" s="481">
        <v>0</v>
      </c>
      <c r="E355" s="481" t="s">
        <v>0</v>
      </c>
      <c r="F355" s="481">
        <v>3</v>
      </c>
      <c r="G355" s="481" t="s">
        <v>9</v>
      </c>
      <c r="H355" s="481" t="s">
        <v>183</v>
      </c>
    </row>
    <row r="356" spans="1:8" x14ac:dyDescent="0.2">
      <c r="A356" s="480" t="s">
        <v>330</v>
      </c>
      <c r="B356" s="479">
        <v>44897</v>
      </c>
      <c r="C356" s="481" t="s">
        <v>5</v>
      </c>
      <c r="D356" s="481">
        <v>0</v>
      </c>
      <c r="E356" s="481" t="s">
        <v>0</v>
      </c>
      <c r="F356" s="481">
        <v>2</v>
      </c>
      <c r="G356" s="481" t="s">
        <v>9</v>
      </c>
      <c r="H356" s="481" t="s">
        <v>185</v>
      </c>
    </row>
    <row r="357" spans="1:8" x14ac:dyDescent="0.2">
      <c r="A357" s="480" t="s">
        <v>330</v>
      </c>
      <c r="B357" s="479">
        <v>44897</v>
      </c>
      <c r="C357" s="481" t="s">
        <v>5</v>
      </c>
      <c r="D357" s="481">
        <v>0</v>
      </c>
      <c r="E357" s="481" t="s">
        <v>0</v>
      </c>
      <c r="F357" s="481">
        <v>2</v>
      </c>
      <c r="G357" s="481" t="s">
        <v>9</v>
      </c>
      <c r="H357" s="481" t="s">
        <v>332</v>
      </c>
    </row>
    <row r="358" spans="1:8" x14ac:dyDescent="0.2">
      <c r="A358" s="480" t="s">
        <v>330</v>
      </c>
      <c r="B358" s="479">
        <v>44897</v>
      </c>
      <c r="C358" s="483" t="s">
        <v>5</v>
      </c>
      <c r="D358" s="483">
        <v>0</v>
      </c>
      <c r="E358" s="483" t="s">
        <v>0</v>
      </c>
      <c r="F358" s="483">
        <v>1</v>
      </c>
      <c r="G358" s="483" t="s">
        <v>9</v>
      </c>
      <c r="H358" s="481" t="s">
        <v>182</v>
      </c>
    </row>
    <row r="359" spans="1:8" x14ac:dyDescent="0.2">
      <c r="A359" s="480" t="s">
        <v>325</v>
      </c>
      <c r="B359" s="479">
        <v>44897</v>
      </c>
      <c r="C359" s="481" t="s">
        <v>128</v>
      </c>
      <c r="D359" s="481">
        <v>2</v>
      </c>
      <c r="E359" s="481" t="s">
        <v>0</v>
      </c>
      <c r="F359" s="481">
        <v>2</v>
      </c>
      <c r="G359" s="481" t="s">
        <v>12</v>
      </c>
      <c r="H359" s="481" t="s">
        <v>176</v>
      </c>
    </row>
    <row r="360" spans="1:8" x14ac:dyDescent="0.2">
      <c r="A360" s="480" t="s">
        <v>325</v>
      </c>
      <c r="B360" s="479">
        <v>44897</v>
      </c>
      <c r="C360" s="481" t="s">
        <v>128</v>
      </c>
      <c r="D360" s="481">
        <v>0</v>
      </c>
      <c r="E360" s="481" t="s">
        <v>0</v>
      </c>
      <c r="F360" s="481">
        <v>1</v>
      </c>
      <c r="G360" s="481" t="s">
        <v>12</v>
      </c>
      <c r="H360" s="481" t="s">
        <v>226</v>
      </c>
    </row>
    <row r="361" spans="1:8" x14ac:dyDescent="0.2">
      <c r="A361" s="480" t="s">
        <v>325</v>
      </c>
      <c r="B361" s="479">
        <v>44897</v>
      </c>
      <c r="C361" s="481" t="s">
        <v>128</v>
      </c>
      <c r="D361" s="481">
        <v>1</v>
      </c>
      <c r="E361" s="481" t="s">
        <v>0</v>
      </c>
      <c r="F361" s="481">
        <v>2</v>
      </c>
      <c r="G361" s="481" t="s">
        <v>12</v>
      </c>
      <c r="H361" s="481" t="s">
        <v>228</v>
      </c>
    </row>
    <row r="362" spans="1:8" x14ac:dyDescent="0.2">
      <c r="A362" s="480" t="s">
        <v>325</v>
      </c>
      <c r="B362" s="479">
        <v>44897</v>
      </c>
      <c r="C362" s="481" t="s">
        <v>128</v>
      </c>
      <c r="D362" s="481">
        <v>1</v>
      </c>
      <c r="E362" s="481" t="s">
        <v>0</v>
      </c>
      <c r="F362" s="481">
        <v>1</v>
      </c>
      <c r="G362" s="481" t="s">
        <v>12</v>
      </c>
      <c r="H362" s="481" t="s">
        <v>179</v>
      </c>
    </row>
    <row r="363" spans="1:8" x14ac:dyDescent="0.2">
      <c r="A363" s="480" t="s">
        <v>325</v>
      </c>
      <c r="B363" s="479">
        <v>44897</v>
      </c>
      <c r="C363" s="481" t="s">
        <v>128</v>
      </c>
      <c r="D363" s="481">
        <v>1</v>
      </c>
      <c r="E363" s="481" t="s">
        <v>0</v>
      </c>
      <c r="F363" s="481">
        <v>3</v>
      </c>
      <c r="G363" s="481" t="s">
        <v>12</v>
      </c>
      <c r="H363" s="481" t="s">
        <v>223</v>
      </c>
    </row>
    <row r="364" spans="1:8" x14ac:dyDescent="0.2">
      <c r="A364" s="480" t="s">
        <v>325</v>
      </c>
      <c r="B364" s="479">
        <v>44897</v>
      </c>
      <c r="C364" s="481" t="s">
        <v>128</v>
      </c>
      <c r="D364" s="481">
        <v>2</v>
      </c>
      <c r="E364" s="481" t="s">
        <v>0</v>
      </c>
      <c r="F364" s="481">
        <v>1</v>
      </c>
      <c r="G364" s="481" t="s">
        <v>12</v>
      </c>
      <c r="H364" s="481" t="s">
        <v>186</v>
      </c>
    </row>
    <row r="365" spans="1:8" x14ac:dyDescent="0.2">
      <c r="A365" s="480" t="s">
        <v>325</v>
      </c>
      <c r="B365" s="479">
        <v>44897</v>
      </c>
      <c r="C365" s="481" t="s">
        <v>128</v>
      </c>
      <c r="D365" s="481">
        <v>2</v>
      </c>
      <c r="E365" s="481" t="s">
        <v>0</v>
      </c>
      <c r="F365" s="481">
        <v>1</v>
      </c>
      <c r="G365" s="481" t="s">
        <v>12</v>
      </c>
      <c r="H365" s="481" t="s">
        <v>180</v>
      </c>
    </row>
    <row r="366" spans="1:8" x14ac:dyDescent="0.2">
      <c r="A366" s="480" t="s">
        <v>325</v>
      </c>
      <c r="B366" s="479">
        <v>44897</v>
      </c>
      <c r="C366" s="481" t="s">
        <v>128</v>
      </c>
      <c r="D366" s="481">
        <v>1</v>
      </c>
      <c r="E366" s="481" t="s">
        <v>0</v>
      </c>
      <c r="F366" s="481">
        <v>1</v>
      </c>
      <c r="G366" s="481" t="s">
        <v>12</v>
      </c>
      <c r="H366" s="481" t="s">
        <v>225</v>
      </c>
    </row>
    <row r="367" spans="1:8" x14ac:dyDescent="0.2">
      <c r="A367" s="480" t="s">
        <v>325</v>
      </c>
      <c r="B367" s="479">
        <v>44897</v>
      </c>
      <c r="C367" s="481" t="s">
        <v>128</v>
      </c>
      <c r="D367" s="481">
        <v>1</v>
      </c>
      <c r="E367" s="481" t="s">
        <v>0</v>
      </c>
      <c r="F367" s="481">
        <v>2</v>
      </c>
      <c r="G367" s="481" t="s">
        <v>12</v>
      </c>
      <c r="H367" s="481" t="s">
        <v>224</v>
      </c>
    </row>
    <row r="368" spans="1:8" x14ac:dyDescent="0.2">
      <c r="A368" s="480" t="s">
        <v>325</v>
      </c>
      <c r="B368" s="479">
        <v>44897</v>
      </c>
      <c r="C368" s="481" t="s">
        <v>128</v>
      </c>
      <c r="D368" s="481">
        <v>0</v>
      </c>
      <c r="E368" s="481" t="s">
        <v>0</v>
      </c>
      <c r="F368" s="481">
        <v>1</v>
      </c>
      <c r="G368" s="481" t="s">
        <v>12</v>
      </c>
      <c r="H368" s="481" t="s">
        <v>181</v>
      </c>
    </row>
    <row r="369" spans="1:8" x14ac:dyDescent="0.2">
      <c r="A369" s="480" t="s">
        <v>325</v>
      </c>
      <c r="B369" s="479">
        <v>44897</v>
      </c>
      <c r="C369" s="481" t="s">
        <v>128</v>
      </c>
      <c r="D369" s="481">
        <v>1</v>
      </c>
      <c r="E369" s="481" t="s">
        <v>0</v>
      </c>
      <c r="F369" s="481">
        <v>1</v>
      </c>
      <c r="G369" s="481" t="s">
        <v>12</v>
      </c>
      <c r="H369" s="481" t="s">
        <v>177</v>
      </c>
    </row>
    <row r="370" spans="1:8" x14ac:dyDescent="0.2">
      <c r="A370" s="480" t="s">
        <v>325</v>
      </c>
      <c r="B370" s="479">
        <v>44897</v>
      </c>
      <c r="C370" s="481" t="s">
        <v>128</v>
      </c>
      <c r="D370" s="481">
        <v>2</v>
      </c>
      <c r="E370" s="481" t="s">
        <v>0</v>
      </c>
      <c r="F370" s="481">
        <v>1</v>
      </c>
      <c r="G370" s="481" t="s">
        <v>12</v>
      </c>
      <c r="H370" s="481" t="s">
        <v>184</v>
      </c>
    </row>
    <row r="371" spans="1:8" x14ac:dyDescent="0.2">
      <c r="A371" s="480" t="s">
        <v>325</v>
      </c>
      <c r="B371" s="479">
        <v>44897</v>
      </c>
      <c r="C371" s="481" t="s">
        <v>128</v>
      </c>
      <c r="D371" s="481">
        <v>1</v>
      </c>
      <c r="E371" s="481" t="s">
        <v>0</v>
      </c>
      <c r="F371" s="481">
        <v>1</v>
      </c>
      <c r="G371" s="481" t="s">
        <v>12</v>
      </c>
      <c r="H371" s="481" t="s">
        <v>227</v>
      </c>
    </row>
    <row r="372" spans="1:8" x14ac:dyDescent="0.2">
      <c r="A372" s="480" t="s">
        <v>325</v>
      </c>
      <c r="B372" s="479">
        <v>44897</v>
      </c>
      <c r="C372" s="481" t="s">
        <v>128</v>
      </c>
      <c r="D372" s="481">
        <v>2</v>
      </c>
      <c r="E372" s="481" t="s">
        <v>0</v>
      </c>
      <c r="F372" s="481">
        <v>0</v>
      </c>
      <c r="G372" s="481" t="s">
        <v>12</v>
      </c>
      <c r="H372" s="481" t="s">
        <v>183</v>
      </c>
    </row>
    <row r="373" spans="1:8" x14ac:dyDescent="0.2">
      <c r="A373" s="480" t="s">
        <v>325</v>
      </c>
      <c r="B373" s="479">
        <v>44897</v>
      </c>
      <c r="C373" s="481" t="s">
        <v>128</v>
      </c>
      <c r="D373" s="481">
        <v>1</v>
      </c>
      <c r="E373" s="481" t="s">
        <v>0</v>
      </c>
      <c r="F373" s="481">
        <v>1</v>
      </c>
      <c r="G373" s="481" t="s">
        <v>12</v>
      </c>
      <c r="H373" s="481" t="s">
        <v>185</v>
      </c>
    </row>
    <row r="374" spans="1:8" x14ac:dyDescent="0.2">
      <c r="A374" s="480" t="s">
        <v>325</v>
      </c>
      <c r="B374" s="479">
        <v>44897</v>
      </c>
      <c r="C374" s="481" t="s">
        <v>128</v>
      </c>
      <c r="D374" s="481">
        <v>1</v>
      </c>
      <c r="E374" s="481" t="s">
        <v>0</v>
      </c>
      <c r="F374" s="481">
        <v>2</v>
      </c>
      <c r="G374" s="481" t="s">
        <v>12</v>
      </c>
      <c r="H374" s="481" t="s">
        <v>332</v>
      </c>
    </row>
    <row r="375" spans="1:8" x14ac:dyDescent="0.2">
      <c r="A375" s="480" t="s">
        <v>325</v>
      </c>
      <c r="B375" s="479">
        <v>44897</v>
      </c>
      <c r="C375" s="483" t="s">
        <v>128</v>
      </c>
      <c r="D375" s="483">
        <v>0</v>
      </c>
      <c r="E375" s="483" t="s">
        <v>0</v>
      </c>
      <c r="F375" s="483">
        <v>1</v>
      </c>
      <c r="G375" s="483" t="s">
        <v>12</v>
      </c>
      <c r="H375" s="481" t="s">
        <v>182</v>
      </c>
    </row>
    <row r="376" spans="1:8" x14ac:dyDescent="0.2">
      <c r="A376" s="480" t="s">
        <v>331</v>
      </c>
      <c r="B376" s="479">
        <v>44897</v>
      </c>
      <c r="C376" s="481" t="s">
        <v>152</v>
      </c>
      <c r="D376" s="481">
        <v>0</v>
      </c>
      <c r="E376" s="481" t="s">
        <v>0</v>
      </c>
      <c r="F376" s="481">
        <v>2</v>
      </c>
      <c r="G376" s="481" t="s">
        <v>2</v>
      </c>
      <c r="H376" s="481" t="s">
        <v>176</v>
      </c>
    </row>
    <row r="377" spans="1:8" x14ac:dyDescent="0.2">
      <c r="A377" s="480" t="s">
        <v>331</v>
      </c>
      <c r="B377" s="479">
        <v>44897</v>
      </c>
      <c r="C377" s="481" t="s">
        <v>152</v>
      </c>
      <c r="D377" s="481">
        <v>0</v>
      </c>
      <c r="E377" s="481" t="s">
        <v>0</v>
      </c>
      <c r="F377" s="481">
        <v>2</v>
      </c>
      <c r="G377" s="481" t="s">
        <v>2</v>
      </c>
      <c r="H377" s="481" t="s">
        <v>226</v>
      </c>
    </row>
    <row r="378" spans="1:8" x14ac:dyDescent="0.2">
      <c r="A378" s="480" t="s">
        <v>331</v>
      </c>
      <c r="B378" s="479">
        <v>44897</v>
      </c>
      <c r="C378" s="481" t="s">
        <v>152</v>
      </c>
      <c r="D378" s="481">
        <v>0</v>
      </c>
      <c r="E378" s="481" t="s">
        <v>0</v>
      </c>
      <c r="F378" s="481">
        <v>2</v>
      </c>
      <c r="G378" s="481" t="s">
        <v>2</v>
      </c>
      <c r="H378" s="481" t="s">
        <v>228</v>
      </c>
    </row>
    <row r="379" spans="1:8" x14ac:dyDescent="0.2">
      <c r="A379" s="480" t="s">
        <v>331</v>
      </c>
      <c r="B379" s="479">
        <v>44897</v>
      </c>
      <c r="C379" s="481" t="s">
        <v>152</v>
      </c>
      <c r="D379" s="481">
        <v>0</v>
      </c>
      <c r="E379" s="481" t="s">
        <v>0</v>
      </c>
      <c r="F379" s="481">
        <v>2</v>
      </c>
      <c r="G379" s="481" t="s">
        <v>2</v>
      </c>
      <c r="H379" s="481" t="s">
        <v>179</v>
      </c>
    </row>
    <row r="380" spans="1:8" x14ac:dyDescent="0.2">
      <c r="A380" s="480" t="s">
        <v>331</v>
      </c>
      <c r="B380" s="479">
        <v>44897</v>
      </c>
      <c r="C380" s="481" t="s">
        <v>152</v>
      </c>
      <c r="D380" s="481">
        <v>2</v>
      </c>
      <c r="E380" s="481" t="s">
        <v>0</v>
      </c>
      <c r="F380" s="481">
        <v>3</v>
      </c>
      <c r="G380" s="481" t="s">
        <v>2</v>
      </c>
      <c r="H380" s="481" t="s">
        <v>223</v>
      </c>
    </row>
    <row r="381" spans="1:8" x14ac:dyDescent="0.2">
      <c r="A381" s="480" t="s">
        <v>331</v>
      </c>
      <c r="B381" s="479">
        <v>44897</v>
      </c>
      <c r="C381" s="481" t="s">
        <v>152</v>
      </c>
      <c r="D381" s="481">
        <v>0</v>
      </c>
      <c r="E381" s="481" t="s">
        <v>0</v>
      </c>
      <c r="F381" s="481">
        <v>1</v>
      </c>
      <c r="G381" s="481" t="s">
        <v>2</v>
      </c>
      <c r="H381" s="481" t="s">
        <v>186</v>
      </c>
    </row>
    <row r="382" spans="1:8" x14ac:dyDescent="0.2">
      <c r="A382" s="480" t="s">
        <v>331</v>
      </c>
      <c r="B382" s="479">
        <v>44897</v>
      </c>
      <c r="C382" s="481" t="s">
        <v>152</v>
      </c>
      <c r="D382" s="481">
        <v>0</v>
      </c>
      <c r="E382" s="481" t="s">
        <v>0</v>
      </c>
      <c r="F382" s="481">
        <v>2</v>
      </c>
      <c r="G382" s="481" t="s">
        <v>2</v>
      </c>
      <c r="H382" s="481" t="s">
        <v>180</v>
      </c>
    </row>
    <row r="383" spans="1:8" x14ac:dyDescent="0.2">
      <c r="A383" s="480" t="s">
        <v>331</v>
      </c>
      <c r="B383" s="479">
        <v>44897</v>
      </c>
      <c r="C383" s="481" t="s">
        <v>152</v>
      </c>
      <c r="D383" s="481">
        <v>1</v>
      </c>
      <c r="E383" s="481" t="s">
        <v>0</v>
      </c>
      <c r="F383" s="481">
        <v>2</v>
      </c>
      <c r="G383" s="481" t="s">
        <v>2</v>
      </c>
      <c r="H383" s="481" t="s">
        <v>225</v>
      </c>
    </row>
    <row r="384" spans="1:8" x14ac:dyDescent="0.2">
      <c r="A384" s="480" t="s">
        <v>331</v>
      </c>
      <c r="B384" s="479">
        <v>44897</v>
      </c>
      <c r="C384" s="481" t="s">
        <v>152</v>
      </c>
      <c r="D384" s="481">
        <v>1</v>
      </c>
      <c r="E384" s="481" t="s">
        <v>0</v>
      </c>
      <c r="F384" s="481">
        <v>2</v>
      </c>
      <c r="G384" s="481" t="s">
        <v>2</v>
      </c>
      <c r="H384" s="481" t="s">
        <v>224</v>
      </c>
    </row>
    <row r="385" spans="1:8" x14ac:dyDescent="0.2">
      <c r="A385" s="480" t="s">
        <v>331</v>
      </c>
      <c r="B385" s="479">
        <v>44897</v>
      </c>
      <c r="C385" s="481" t="s">
        <v>152</v>
      </c>
      <c r="D385" s="481">
        <v>0</v>
      </c>
      <c r="E385" s="481" t="s">
        <v>0</v>
      </c>
      <c r="F385" s="481">
        <v>1</v>
      </c>
      <c r="G385" s="481" t="s">
        <v>2</v>
      </c>
      <c r="H385" s="481" t="s">
        <v>181</v>
      </c>
    </row>
    <row r="386" spans="1:8" x14ac:dyDescent="0.2">
      <c r="A386" s="480" t="s">
        <v>331</v>
      </c>
      <c r="B386" s="479">
        <v>44897</v>
      </c>
      <c r="C386" s="481" t="s">
        <v>152</v>
      </c>
      <c r="D386" s="481">
        <v>0</v>
      </c>
      <c r="E386" s="481" t="s">
        <v>0</v>
      </c>
      <c r="F386" s="481">
        <v>2</v>
      </c>
      <c r="G386" s="481" t="s">
        <v>2</v>
      </c>
      <c r="H386" s="481" t="s">
        <v>177</v>
      </c>
    </row>
    <row r="387" spans="1:8" x14ac:dyDescent="0.2">
      <c r="A387" s="480" t="s">
        <v>331</v>
      </c>
      <c r="B387" s="479">
        <v>44897</v>
      </c>
      <c r="C387" s="481" t="s">
        <v>152</v>
      </c>
      <c r="D387" s="481">
        <v>0</v>
      </c>
      <c r="E387" s="481" t="s">
        <v>0</v>
      </c>
      <c r="F387" s="481">
        <v>2</v>
      </c>
      <c r="G387" s="481" t="s">
        <v>2</v>
      </c>
      <c r="H387" s="481" t="s">
        <v>184</v>
      </c>
    </row>
    <row r="388" spans="1:8" x14ac:dyDescent="0.2">
      <c r="A388" s="480" t="s">
        <v>331</v>
      </c>
      <c r="B388" s="479">
        <v>44897</v>
      </c>
      <c r="C388" s="481" t="s">
        <v>152</v>
      </c>
      <c r="D388" s="481">
        <v>1</v>
      </c>
      <c r="E388" s="481" t="s">
        <v>0</v>
      </c>
      <c r="F388" s="481">
        <v>2</v>
      </c>
      <c r="G388" s="481" t="s">
        <v>2</v>
      </c>
      <c r="H388" s="481" t="s">
        <v>227</v>
      </c>
    </row>
    <row r="389" spans="1:8" x14ac:dyDescent="0.2">
      <c r="A389" s="480" t="s">
        <v>331</v>
      </c>
      <c r="B389" s="479">
        <v>44897</v>
      </c>
      <c r="C389" s="481" t="s">
        <v>152</v>
      </c>
      <c r="D389" s="481">
        <v>1</v>
      </c>
      <c r="E389" s="481" t="s">
        <v>0</v>
      </c>
      <c r="F389" s="481">
        <v>2</v>
      </c>
      <c r="G389" s="481" t="s">
        <v>2</v>
      </c>
      <c r="H389" s="481" t="s">
        <v>183</v>
      </c>
    </row>
    <row r="390" spans="1:8" x14ac:dyDescent="0.2">
      <c r="A390" s="480" t="s">
        <v>331</v>
      </c>
      <c r="B390" s="479">
        <v>44897</v>
      </c>
      <c r="C390" s="481" t="s">
        <v>152</v>
      </c>
      <c r="D390" s="481">
        <v>0</v>
      </c>
      <c r="E390" s="481" t="s">
        <v>0</v>
      </c>
      <c r="F390" s="481">
        <v>1</v>
      </c>
      <c r="G390" s="481" t="s">
        <v>2</v>
      </c>
      <c r="H390" s="481" t="s">
        <v>185</v>
      </c>
    </row>
    <row r="391" spans="1:8" x14ac:dyDescent="0.2">
      <c r="A391" s="480" t="s">
        <v>331</v>
      </c>
      <c r="B391" s="479">
        <v>44897</v>
      </c>
      <c r="C391" s="481" t="s">
        <v>152</v>
      </c>
      <c r="D391" s="481">
        <v>1</v>
      </c>
      <c r="E391" s="481" t="s">
        <v>0</v>
      </c>
      <c r="F391" s="481">
        <v>2</v>
      </c>
      <c r="G391" s="481" t="s">
        <v>2</v>
      </c>
      <c r="H391" s="481" t="s">
        <v>332</v>
      </c>
    </row>
    <row r="392" spans="1:8" x14ac:dyDescent="0.2">
      <c r="A392" s="480" t="s">
        <v>331</v>
      </c>
      <c r="B392" s="479">
        <v>44897</v>
      </c>
      <c r="C392" s="483" t="s">
        <v>152</v>
      </c>
      <c r="D392" s="483">
        <v>1</v>
      </c>
      <c r="E392" s="483" t="s">
        <v>0</v>
      </c>
      <c r="F392" s="483">
        <v>2</v>
      </c>
      <c r="G392" s="483" t="s">
        <v>2</v>
      </c>
      <c r="H392" s="481" t="s">
        <v>182</v>
      </c>
    </row>
  </sheetData>
  <autoFilter ref="A1:H392" xr:uid="{00000000-0009-0000-0000-000002000000}">
    <sortState xmlns:xlrd2="http://schemas.microsoft.com/office/spreadsheetml/2017/richdata2" ref="A2:H596">
      <sortCondition ref="B2:B596"/>
      <sortCondition ref="A2:A596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71"/>
  <sheetViews>
    <sheetView topLeftCell="A22" workbookViewId="0">
      <selection activeCell="A50" sqref="A50:XFD50"/>
    </sheetView>
  </sheetViews>
  <sheetFormatPr defaultColWidth="0" defaultRowHeight="0" customHeight="1" zeroHeight="1" x14ac:dyDescent="0.2"/>
  <cols>
    <col min="1" max="1" width="4.9765625" bestFit="1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 x14ac:dyDescent="0.25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/>
      <c r="P4" s="449"/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L5" s="519">
        <f>IF(OR(Copa2022!F13="",G5=""),"",
IF(AND(Copa2022!F13=Placar!G5,Copa2022!H13=Placar!I5),Regras!$J$25,IF(Y5=Regras!F27,Regras!$J$26,0)))</f>
        <v>10</v>
      </c>
      <c r="M5" s="519"/>
      <c r="N5" s="476"/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 x14ac:dyDescent="0.25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L6" s="519">
        <f>IF(OR(Copa2022!F14="",G6=""),"",
IF(AND(Copa2022!F14=Placar!G6,Copa2022!H14=Placar!I6),Regras!$J$25,IF(Y6=Regras!F28,Regras!$J$26,0)))</f>
        <v>10</v>
      </c>
      <c r="M6" s="519"/>
      <c r="N6" s="476"/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/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 x14ac:dyDescent="0.25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/>
      <c r="P10" s="449"/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L11" s="519">
        <f>IF(OR(Copa2022!F19="",G11=""),"",
IF(AND(Copa2022!F19=Placar!G11,Copa2022!H19=Placar!I11),Regras!$J$25,IF(Y11=Regras!F33,Regras!$J$26,0)))</f>
        <v>10</v>
      </c>
      <c r="M11" s="519"/>
      <c r="N11" s="476"/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 x14ac:dyDescent="0.25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L12" s="519">
        <f>IF(OR(Copa2022!F20="",G12=""),"",
IF(AND(Copa2022!F20=Placar!G12,Copa2022!H20=Placar!I12),Regras!$J$25,IF(Y12=Regras!F34,Regras!$J$26,0)))</f>
        <v>10</v>
      </c>
      <c r="M12" s="519"/>
      <c r="N12" s="476"/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/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 x14ac:dyDescent="0.25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/>
      <c r="P16" s="449"/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L17" s="519">
        <f>IF(OR(Copa2022!F25="",G17=""),"",
IF(AND(Copa2022!F25=Placar!G17,Copa2022!H25=Placar!I17),Regras!$J$25,IF(Y17=Regras!F39,Regras!$J$26,0)))</f>
        <v>10</v>
      </c>
      <c r="M17" s="519"/>
      <c r="N17" s="476"/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 x14ac:dyDescent="0.25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L18" s="519">
        <f>IF(OR(Copa2022!F26="",G18=""),"",
IF(AND(Copa2022!F26=Placar!G18,Copa2022!H26=Placar!I18),Regras!$J$25,IF(Y18=Regras!F40,Regras!$J$26,0)))</f>
        <v>10</v>
      </c>
      <c r="M18" s="519"/>
      <c r="N18" s="476"/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/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 x14ac:dyDescent="0.25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/>
      <c r="P22" s="449"/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L23" s="519">
        <f>IF(OR(Copa2022!F31="",G23=""),"",
IF(AND(Copa2022!F31=Placar!G23,Copa2022!H31=Placar!I23),Regras!$J$25,IF(Y23=Regras!F45,Regras!$J$26,0)))</f>
        <v>10</v>
      </c>
      <c r="M23" s="519"/>
      <c r="N23" s="476"/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 x14ac:dyDescent="0.25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L24" s="519">
        <f>IF(OR(Copa2022!F32="",G24=""),"",
IF(AND(Copa2022!F32=Placar!G24,Copa2022!H32=Placar!I24),Regras!$J$25,IF(Y24=Regras!F46,Regras!$J$26,0)))</f>
        <v>10</v>
      </c>
      <c r="M24" s="519"/>
      <c r="N24" s="476"/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L27" s="519">
        <f>IF(OR(Copa2022!F35="",G27=""),"",
IF(AND(Copa2022!F35=Placar!G27,Copa2022!H35=Placar!I27),Regras!$J$25,IF(Y27=Regras!F49,Regras!$J$26,0)))</f>
        <v>10</v>
      </c>
      <c r="M27" s="519"/>
      <c r="N27" s="476"/>
      <c r="O27" s="501"/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 x14ac:dyDescent="0.25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L28" s="519">
        <f>IF(OR(Copa2022!F36="",G28=""),"",
IF(AND(Copa2022!F36=Placar!G28,Copa2022!H36=Placar!I28),Regras!$J$25,IF(Y28=Regras!F50,Regras!$J$26,0)))</f>
        <v>10</v>
      </c>
      <c r="M28" s="519"/>
      <c r="N28" s="476"/>
      <c r="O28" s="450"/>
      <c r="P28" s="449"/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L29" s="519">
        <f>IF(OR(Copa2022!F37="",G29=""),"",
IF(AND(Copa2022!F37=Placar!G29,Copa2022!H37=Placar!I29),Regras!$J$25,IF(Y29=Regras!F51,Regras!$J$26,0)))</f>
        <v>10</v>
      </c>
      <c r="M29" s="519"/>
      <c r="N29" s="476"/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 x14ac:dyDescent="0.25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/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 x14ac:dyDescent="0.25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L34" s="519">
        <f>IF(OR(Copa2022!F42="",G34=""),"",
IF(AND(Copa2022!F42=Placar!G34,Copa2022!H42=Placar!I34),Regras!$J$25,IF(Y34=Regras!F56,Regras!$J$26,0)))</f>
        <v>10</v>
      </c>
      <c r="M34" s="519"/>
      <c r="N34" s="476"/>
      <c r="O34" s="450"/>
      <c r="P34" s="449"/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 x14ac:dyDescent="0.25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L39" s="519">
        <f>IF(OR(Copa2022!F47="",G39=""),"",
IF(AND(Copa2022!F47=Placar!G39,Copa2022!H47=Placar!I39),Regras!$J$25,IF(Y39=Regras!F61,Regras!$J$26,0)))</f>
        <v>10</v>
      </c>
      <c r="M39" s="519"/>
      <c r="N39" s="476"/>
      <c r="O39" s="501"/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 x14ac:dyDescent="0.25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L40" s="519">
        <f>IF(OR(Copa2022!F48="",G40=""),"",
IF(AND(Copa2022!F48=Placar!G40,Copa2022!H48=Placar!I40),Regras!$J$25,IF(Y40=Regras!F62,Regras!$J$26,0)))</f>
        <v>10</v>
      </c>
      <c r="M40" s="519"/>
      <c r="N40" s="476"/>
      <c r="O40" s="455"/>
      <c r="P40" s="456"/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 x14ac:dyDescent="0.25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L45" s="519">
        <f>IF(OR(Copa2022!F53="",G45=""),"",
IF(AND(Copa2022!F53=Placar!G45,Copa2022!H53=Placar!I45),Regras!$J$25,IF(Y45=Regras!F67,Regras!$J$26,0)))</f>
        <v>10</v>
      </c>
      <c r="M45" s="519"/>
      <c r="N45" s="476"/>
      <c r="O45" s="501"/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 x14ac:dyDescent="0.25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L46" s="519">
        <f>IF(OR(Copa2022!F54="",G46=""),"",
IF(AND(Copa2022!F54=Placar!G46,Copa2022!H54=Placar!I46),Regras!$J$25,IF(Y46=Regras!F68,Regras!$J$26,0)))</f>
        <v>10</v>
      </c>
      <c r="M46" s="519"/>
      <c r="N46" s="476"/>
      <c r="O46" s="450"/>
      <c r="P46" s="449"/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 x14ac:dyDescent="0.25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 x14ac:dyDescent="0.2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E1" workbookViewId="0">
      <selection activeCell="Q2" sqref="Q2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>
        <f>IF(OR(Copa2022!F13="",G5=""),"",
IF(AND(Copa2022!F13=George!G5,Copa2022!H13=George!I5),Regras!$J$25,IF(Y5=Regras!F27,Regras!$J$26,0)))</f>
        <v>0</v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>
        <f>IF(OR(Copa2022!F14="",G6=""),"",
IF(AND(Copa2022!F14=George!G6,Copa2022!H14=George!I6),Regras!$J$25,IF(Y6=Regras!F28,Regras!$J$26,0)))</f>
        <v>0</v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>
        <f>IF(OR(Copa2022!F19="",G11=""),"",
IF(AND(Copa2022!F19=George!G11,Copa2022!H19=George!I11),Regras!$J$25,IF(Y11=Regras!F33,Regras!$J$26,0)))</f>
        <v>0</v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>
        <f>IF(OR(Copa2022!F20="",G12=""),"",
IF(AND(Copa2022!F20=George!G12,Copa2022!H20=George!I12),Regras!$J$25,IF(Y12=Regras!F34,Regras!$J$26,0)))</f>
        <v>0</v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>
        <f>IF(OR(Copa2022!F25="",G17=""),"",
IF(AND(Copa2022!F25=George!G17,Copa2022!H25=George!I17),Regras!$J$25,IF(Y17=Regras!F39,Regras!$J$26,0)))</f>
        <v>0</v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>
        <f>IF(OR(Copa2022!F26="",G18=""),"",
IF(AND(Copa2022!F26=George!G18,Copa2022!H26=George!I18),Regras!$J$25,IF(Y18=Regras!F40,Regras!$J$26,0)))</f>
        <v>5</v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>
        <f>IF(OR(Copa2022!F31="",G23=""),"",
IF(AND(Copa2022!F31=George!G23,Copa2022!H31=George!I23),Regras!$J$25,IF(Y23=Regras!F45,Regras!$J$26,0)))</f>
        <v>0</v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>
        <f>IF(OR(Copa2022!F32="",G24=""),"",
IF(AND(Copa2022!F32=George!G24,Copa2022!H32=George!I24),Regras!$J$25,IF(Y24=Regras!F46,Regras!$J$26,0)))</f>
        <v>0</v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>
        <f>IF(OR(Copa2022!F35="",G27=""),"",
IF(AND(Copa2022!F35=George!G27,Copa2022!H35=George!I27),Regras!$J$25,IF(Y27=Regras!F49,Regras!$J$26,0)))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>
        <f>IF(OR(Copa2022!F36="",G28=""),"",
IF(AND(Copa2022!F36=George!G28,Copa2022!H36=George!I28),Regras!$J$25,IF(Y28=Regras!F50,Regras!$J$26,0)))</f>
        <v>5</v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>
        <f>IF(OR(Copa2022!F37="",G29=""),"",
IF(AND(Copa2022!F37=George!G29,Copa2022!H37=George!I29),Regras!$J$25,IF(Y29=Regras!F51,Regras!$J$26,0)))</f>
        <v>0</v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>
        <f>IF(OR(Copa2022!F42="",G34=""),"",
IF(AND(Copa2022!F42=George!G34,Copa2022!H42=George!I34),Regras!$J$25,IF(Y34=Regras!F56,Regras!$J$26,0)))</f>
        <v>5</v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>
        <f>IF(OR(Copa2022!F47="",G39=""),"",
IF(AND(Copa2022!F47=George!G39,Copa2022!H47=George!I39),Regras!$J$25,IF(Y39=Regras!F61,Regras!$J$26,0)))</f>
        <v>5</v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>
        <f>IF(OR(Copa2022!F48="",G40=""),"",
IF(AND(Copa2022!F48=George!G40,Copa2022!H48=George!I40),Regras!$J$25,IF(Y40=Regras!F62,Regras!$J$26,0)))</f>
        <v>5</v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IF(AND(Copa2022!F53=George!G45,Copa2022!H53=George!I45),Regras!$J$25,IF(Y45=Regras!F67,Regras!$J$26,0)))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>
        <f>IF(OR(Copa2022!F54="",G46=""),"",
IF(AND(Copa2022!F54=George!G46,Copa2022!H54=George!I46),Regras!$J$25,IF(Y46=Regras!F68,Regras!$J$26,0)))</f>
        <v>5</v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workbookViewId="0">
      <selection activeCell="Q2" sqref="Q2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0</v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topLeftCell="A5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10</v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10</v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0</v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0</v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 x14ac:dyDescent="0.25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topLeftCell="C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IF(AND(Copa2022!F13=Aurea!G5,Copa2022!H13=Aurea!I5),Regras!$J$25,IF(Y5=Regras!F27,Regras!$J$26,0)))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>
        <f>IF(OR(Copa2022!F14="",G6=""),"",
IF(AND(Copa2022!F14=Aurea!G6,Copa2022!H14=Aurea!I6),Regras!$J$25,IF(Y6=Regras!F28,Regras!$J$26,0)))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IF(AND(Copa2022!F19=Aurea!G11,Copa2022!H19=Aurea!I11),Regras!$J$25,IF(Y11=Regras!F33,Regras!$J$26,0)))</f>
        <v>0</v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>
        <f>IF(OR(Copa2022!F20="",G12=""),"",
IF(AND(Copa2022!F20=Aurea!G12,Copa2022!H20=Aurea!I12),Regras!$J$25,IF(Y12=Regras!F34,Regras!$J$26,0)))</f>
        <v>0</v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>
        <f>IF(OR(Copa2022!F25="",G17=""),"",
IF(AND(Copa2022!F25=Aurea!G17,Copa2022!H25=Aurea!I17),Regras!$J$25,IF(Y17=Regras!F39,Regras!$J$26,0)))</f>
        <v>5</v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>
        <f>IF(OR(Copa2022!F26="",G18=""),"",
IF(AND(Copa2022!F26=Aurea!G18,Copa2022!H26=Aurea!I18),Regras!$J$25,IF(Y18=Regras!F40,Regras!$J$26,0)))</f>
        <v>0</v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>
        <f>IF(OR(Copa2022!F31="",G23=""),"",
IF(AND(Copa2022!F31=Aurea!G23,Copa2022!H31=Aurea!I23),Regras!$J$25,IF(Y23=Regras!F45,Regras!$J$26,0)))</f>
        <v>0</v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>
        <f>IF(OR(Copa2022!F32="",G24=""),"",
IF(AND(Copa2022!F32=Aurea!G24,Copa2022!H32=Aurea!I24),Regras!$J$25,IF(Y24=Regras!F46,Regras!$J$26,0)))</f>
        <v>0</v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IF(AND(Copa2022!F35=Aurea!G27,Copa2022!H35=Aurea!I27),Regras!$J$25,IF(Y27=Regras!F49,Regras!$J$26,0)))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>
        <f>IF(OR(Copa2022!F36="",G28=""),"",
IF(AND(Copa2022!F36=Aurea!G28,Copa2022!H36=Aurea!I28),Regras!$J$25,IF(Y28=Regras!F50,Regras!$J$26,0)))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>
        <f>IF(OR(Copa2022!F37="",G29=""),"",
IF(AND(Copa2022!F37=Aurea!G29,Copa2022!H37=Aurea!I29),Regras!$J$25,IF(Y29=Regras!F51,Regras!$J$26,0)))</f>
        <v>0</v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>
        <f>IF(OR(Copa2022!F42="",G34=""),"",
IF(AND(Copa2022!F42=Aurea!G34,Copa2022!H42=Aurea!I34),Regras!$J$25,IF(Y34=Regras!F56,Regras!$J$26,0)))</f>
        <v>5</v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>
        <f>IF(OR(Copa2022!F47="",G39=""),"",
IF(AND(Copa2022!F47=Aurea!G39,Copa2022!H47=Aurea!I39),Regras!$J$25,IF(Y39=Regras!F61,Regras!$J$26,0)))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IF(AND(Copa2022!F48=Aurea!G40,Copa2022!H48=Aurea!I40),Regras!$J$25,IF(Y40=Regras!F62,Regras!$J$26,0)))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IF(AND(Copa2022!F53=Aurea!G45,Copa2022!H53=Aurea!I45),Regras!$J$25,IF(Y45=Regras!F67,Regras!$J$26,0)))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>
        <f>IF(OR(Copa2022!F54="",G46=""),"",
IF(AND(Copa2022!F54=Aurea!G46,Copa2022!H54=Aurea!I46),Regras!$J$25,IF(Y46=Regras!F68,Regras!$J$26,0)))</f>
        <v>10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topLeftCell="D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10</v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10</v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10</v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5</v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10</v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5</v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0</v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10</v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10</v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>
        <f>IF(OR(Copa2022!F13="",G5=""),"",
IF(AND(Copa2022!F13=Eduardo!G5,Copa2022!H13=Eduardo!I5),Regras!$J$25,IF(Y5=Regras!F27,Regras!$J$26,0)))</f>
        <v>0</v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>
        <f>IF(OR(Copa2022!F14="",G6=""),"",
IF(AND(Copa2022!F14=Eduardo!G6,Copa2022!H14=Eduardo!I6),Regras!$J$25,IF(Y6=Regras!F28,Regras!$J$26,0)))</f>
        <v>0</v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>
        <f>IF(OR(Copa2022!F19="",G11=""),"",
IF(AND(Copa2022!F19=Eduardo!G11,Copa2022!H19=Eduardo!I11),Regras!$J$25,IF(Y11=Regras!F33,Regras!$J$26,0)))</f>
        <v>0</v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>
        <f>IF(OR(Copa2022!F20="",G12=""),"",
IF(AND(Copa2022!F20=Eduardo!G12,Copa2022!H20=Eduardo!I12),Regras!$J$25,IF(Y12=Regras!F34,Regras!$J$26,0)))</f>
        <v>0</v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>
        <f>IF(OR(Copa2022!F25="",G17=""),"",
IF(AND(Copa2022!F25=Eduardo!G17,Copa2022!H25=Eduardo!I17),Regras!$J$25,IF(Y17=Regras!F39,Regras!$J$26,0)))</f>
        <v>5</v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>
        <f>IF(OR(Copa2022!F26="",G18=""),"",
IF(AND(Copa2022!F26=Eduardo!G18,Copa2022!H26=Eduardo!I18),Regras!$J$25,IF(Y18=Regras!F40,Regras!$J$26,0)))</f>
        <v>10</v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>
        <f>IF(OR(Copa2022!F31="",G23=""),"",
IF(AND(Copa2022!F31=Eduardo!G23,Copa2022!H31=Eduardo!I23),Regras!$J$25,IF(Y23=Regras!F45,Regras!$J$26,0)))</f>
        <v>0</v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>
        <f>IF(OR(Copa2022!F32="",G24=""),"",
IF(AND(Copa2022!F32=Eduardo!G24,Copa2022!H32=Eduardo!I24),Regras!$J$25,IF(Y24=Regras!F46,Regras!$J$26,0)))</f>
        <v>0</v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>
        <f>IF(OR(Copa2022!F35="",G27=""),"",
IF(AND(Copa2022!F35=Eduardo!G27,Copa2022!H35=Eduardo!I27),Regras!$J$25,IF(Y27=Regras!F49,Regras!$J$26,0)))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>
        <f>IF(OR(Copa2022!F36="",G28=""),"",
IF(AND(Copa2022!F36=Eduardo!G28,Copa2022!H36=Eduardo!I28),Regras!$J$25,IF(Y28=Regras!F50,Regras!$J$26,0)))</f>
        <v>5</v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>
        <f>IF(OR(Copa2022!F37="",G29=""),"",
IF(AND(Copa2022!F37=Eduardo!G29,Copa2022!H37=Eduardo!I29),Regras!$J$25,IF(Y29=Regras!F51,Regras!$J$26,0)))</f>
        <v>0</v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>
        <f>IF(OR(Copa2022!F42="",G34=""),"",
IF(AND(Copa2022!F42=Eduardo!G34,Copa2022!H42=Eduardo!I34),Regras!$J$25,IF(Y34=Regras!F56,Regras!$J$26,0)))</f>
        <v>5</v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>
        <f>IF(OR(Copa2022!F47="",G39=""),"",
IF(AND(Copa2022!F47=Eduardo!G39,Copa2022!H47=Eduardo!I39),Regras!$J$25,IF(Y39=Regras!F61,Regras!$J$26,0)))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>
        <f>IF(OR(Copa2022!F48="",G40=""),"",
IF(AND(Copa2022!F48=Eduardo!G40,Copa2022!H48=Eduardo!I40),Regras!$J$25,IF(Y40=Regras!F62,Regras!$J$26,0)))</f>
        <v>10</v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>
        <f>IF(OR(Copa2022!F53="",G45=""),"",
IF(AND(Copa2022!F53=Eduardo!G45,Copa2022!H53=Eduardo!I45),Regras!$J$25,IF(Y45=Regras!F67,Regras!$J$26,0)))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>
        <f>IF(OR(Copa2022!F54="",G46=""),"",
IF(AND(Copa2022!F54=Eduardo!G46,Copa2022!H54=Eduardo!I46),Regras!$J$25,IF(Y46=Regras!F68,Regras!$J$26,0)))</f>
        <v>5</v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10</v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0</v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5</v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10</v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10</v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0</v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5</v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>
        <f>IF(OR(Copa2022!F13="",G5=""),"",
IF(AND(Copa2022!F13=G5,Copa2022!H13=I5),Regras!$J$25,IF(Y5=Regras!F27,Regras!$J$26,0)))</f>
        <v>5</v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5</v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>
        <f>IF(OR(Copa2022!F26="",G18=""),"",
IF(AND(Copa2022!F26=G18,Copa2022!H26=I18),Regras!$J$25,IF(Y18=Regras!F40,Regras!$J$26,0)))</f>
        <v>0</v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10</v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0</v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topLeftCell="A17"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5</v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0</v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5</v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10</v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5</v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0</v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10</v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>
        <f>IF(OR(Copa2022!F26="",G18=""),"",
IF(AND(Copa2022!F26=G18,Copa2022!H26=I18),Regras!$J$25,IF(Y18=Regras!F40,Regras!$J$26,0)))</f>
        <v>10</v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0</v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10</v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5</v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5</v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5</v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>
      <selection activeCell="Q3" sqref="Q3"/>
    </sheetView>
  </sheetViews>
  <sheetFormatPr defaultColWidth="0" defaultRowHeight="0" customHeight="1" zeroHeight="1" x14ac:dyDescent="0.2"/>
  <cols>
    <col min="1" max="1" width="6.3203125" customWidth="1"/>
    <col min="2" max="2" width="6.05078125" style="5" bestFit="1" customWidth="1"/>
    <col min="3" max="3" width="9.81640625" style="10" bestFit="1" customWidth="1"/>
    <col min="4" max="4" width="5.24609375" style="10" bestFit="1" customWidth="1"/>
    <col min="5" max="5" width="17.75390625" style="10" bestFit="1" customWidth="1"/>
    <col min="6" max="6" width="25.69140625" style="11" customWidth="1"/>
    <col min="7" max="7" width="2.6875" style="42" customWidth="1"/>
    <col min="8" max="8" width="2.6875" customWidth="1"/>
    <col min="9" max="9" width="2.6875" style="42" customWidth="1"/>
    <col min="10" max="10" width="25.69140625" style="12" customWidth="1"/>
    <col min="11" max="11" width="13.31640625" style="51" hidden="1" customWidth="1"/>
    <col min="12" max="13" width="3.2265625" customWidth="1"/>
    <col min="14" max="14" width="2.82421875" style="1" customWidth="1"/>
    <col min="15" max="15" width="2.015625" style="109" bestFit="1" customWidth="1"/>
    <col min="16" max="16" width="26.09765625" style="113" customWidth="1"/>
    <col min="17" max="17" width="4.70703125" style="322" customWidth="1"/>
    <col min="18" max="18" width="3.765625" style="322" customWidth="1"/>
    <col min="19" max="19" width="1.8828125" style="322" customWidth="1"/>
    <col min="20" max="20" width="2.28515625" style="322" customWidth="1"/>
    <col min="21" max="21" width="3.765625" style="322" customWidth="1"/>
    <col min="22" max="22" width="2.015625" style="322" customWidth="1"/>
    <col min="23" max="24" width="3.765625" style="322" hidden="1" customWidth="1"/>
    <col min="25" max="25" width="12.9140625" style="1" customWidth="1"/>
    <col min="26" max="36" width="9.14453125" hidden="1" customWidth="1"/>
    <col min="37" max="37" width="8.47265625" hidden="1" customWidth="1"/>
    <col min="38" max="38" width="8.7421875" hidden="1" customWidth="1"/>
    <col min="39" max="39" width="10.0859375" hidden="1" customWidth="1"/>
    <col min="40" max="230" width="9.14453125" hidden="1" customWidth="1"/>
    <col min="231" max="231" width="7.26171875" hidden="1" customWidth="1"/>
    <col min="232" max="16384" width="9.14453125" hidden="1"/>
  </cols>
  <sheetData>
    <row r="1" spans="1:25" s="58" customFormat="1" ht="15" customHeight="1" x14ac:dyDescent="0.2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 x14ac:dyDescent="0.25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 x14ac:dyDescent="0.25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 x14ac:dyDescent="0.2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 x14ac:dyDescent="0.25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>
        <f>IF(OR(Copa2022!F13="",G5=""),"",
IF(AND(Copa2022!F13=G5,Copa2022!H13=I5),Regras!$J$25,IF(Y5=Regras!F27,Regras!$J$26,0)))</f>
        <v>0</v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 x14ac:dyDescent="0.2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>
        <f>IF(OR(Copa2022!F14="",G6=""),"",
IF(AND(Copa2022!F14=G6,Copa2022!H14=I6),Regras!$J$25,IF(Y6=Regras!F28,Regras!$J$26,0)))</f>
        <v>0</v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 x14ac:dyDescent="0.25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 x14ac:dyDescent="0.25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 x14ac:dyDescent="0.25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x14ac:dyDescent="0.2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 x14ac:dyDescent="0.25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>
        <f>IF(OR(Copa2022!F19="",G11=""),"",
IF(AND(Copa2022!F19=G11,Copa2022!H19=I11),Regras!$J$25,IF(Y11=Regras!F33,Regras!$J$26,0)))</f>
        <v>0</v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 x14ac:dyDescent="0.2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>
        <f>IF(OR(Copa2022!F20="",G12=""),"",
IF(AND(Copa2022!F20=G12,Copa2022!H20=I12),Regras!$J$25,IF(Y12=Regras!F34,Regras!$J$26,0)))</f>
        <v>5</v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 x14ac:dyDescent="0.25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 x14ac:dyDescent="0.25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 x14ac:dyDescent="0.25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 x14ac:dyDescent="0.2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 x14ac:dyDescent="0.25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>
        <f>IF(OR(Copa2022!F25="",G17=""),"",
IF(AND(Copa2022!F25=G17,Copa2022!H25=I17),Regras!$J$25,IF(Y17=Regras!F39,Regras!$J$26,0)))</f>
        <v>0</v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 x14ac:dyDescent="0.2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>
        <f>IF(OR(Copa2022!F26="",G18=""),"",
IF(AND(Copa2022!F26=G18,Copa2022!H26=I18),Regras!$J$25,IF(Y18=Regras!F40,Regras!$J$26,0)))</f>
        <v>0</v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 x14ac:dyDescent="0.25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 x14ac:dyDescent="0.25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 x14ac:dyDescent="0.25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x14ac:dyDescent="0.2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 x14ac:dyDescent="0.25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>
        <f>IF(OR(Copa2022!F31="",G23=""),"",
IF(AND(Copa2022!F31=G23,Copa2022!H31=I23),Regras!$J$25,IF(Y23=Regras!F45,Regras!$J$26,0)))</f>
        <v>10</v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x14ac:dyDescent="0.2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>
        <f>IF(OR(Copa2022!F32="",G24=""),"",
IF(AND(Copa2022!F32=G24,Copa2022!H32=I24),Regras!$J$25,IF(Y24=Regras!F46,Regras!$J$26,0)))</f>
        <v>5</v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 x14ac:dyDescent="0.25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 x14ac:dyDescent="0.25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 x14ac:dyDescent="0.25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>
        <f>IF(OR(Copa2022!F35="",G27=""),"",
IF(AND(Copa2022!F35=G27,Copa2022!H35=I27),Regras!$J$25,IF(Y27=Regras!F49,Regras!$J$26,0)))</f>
        <v>0</v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 x14ac:dyDescent="0.2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>
        <f>IF(OR(Copa2022!F36="",G28=""),"",
IF(AND(Copa2022!F36=G28,Copa2022!H36=I28),Regras!$J$25,IF(Y28=Regras!F50,Regras!$J$26,0)))</f>
        <v>5</v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 x14ac:dyDescent="0.25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>
        <f>IF(OR(Copa2022!F37="",G29=""),"",
IF(AND(Copa2022!F37=G29,Copa2022!H37=I29),Regras!$J$25,IF(Y29=Regras!F51,Regras!$J$26,0)))</f>
        <v>0</v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 x14ac:dyDescent="0.2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 x14ac:dyDescent="0.25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 x14ac:dyDescent="0.25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 x14ac:dyDescent="0.25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x14ac:dyDescent="0.2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>
        <f>IF(OR(Copa2022!F42="",G34=""),"",
IF(AND(Copa2022!F42=G34,Copa2022!H42=I34),Regras!$J$25,IF(Y34=Regras!F56,Regras!$J$26,0)))</f>
        <v>10</v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 x14ac:dyDescent="0.25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x14ac:dyDescent="0.2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 x14ac:dyDescent="0.25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 x14ac:dyDescent="0.25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 x14ac:dyDescent="0.25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>
        <f>IF(OR(Copa2022!F47="",G39=""),"",
IF(AND(Copa2022!F47=G39,Copa2022!H47=I39),Regras!$J$25,IF(Y39=Regras!F61,Regras!$J$26,0)))</f>
        <v>0</v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 x14ac:dyDescent="0.2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>
        <f>IF(OR(Copa2022!F48="",G40=""),"",
IF(AND(Copa2022!F48=G40,Copa2022!H48=I40),Regras!$J$25,IF(Y40=Regras!F62,Regras!$J$26,0)))</f>
        <v>10</v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 x14ac:dyDescent="0.25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x14ac:dyDescent="0.2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 x14ac:dyDescent="0.25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 x14ac:dyDescent="0.25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 x14ac:dyDescent="0.25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>
        <f>IF(OR(Copa2022!F53="",G45=""),"",
IF(AND(Copa2022!F53=G45,Copa2022!H53=I45),Regras!$J$25,IF(Y45=Regras!F67,Regras!$J$26,0)))</f>
        <v>0</v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 x14ac:dyDescent="0.2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>
        <f>IF(OR(Copa2022!F54="",G46=""),"",
IF(AND(Copa2022!F54=G46,Copa2022!H54=I46),Regras!$J$25,IF(Y46=Regras!F68,Regras!$J$26,0)))</f>
        <v>5</v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 x14ac:dyDescent="0.25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x14ac:dyDescent="0.2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 x14ac:dyDescent="0.25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 x14ac:dyDescent="0.25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x14ac:dyDescent="0.2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 x14ac:dyDescent="0.25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 x14ac:dyDescent="0.25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 x14ac:dyDescent="0.25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 x14ac:dyDescent="0.25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 x14ac:dyDescent="0.25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 x14ac:dyDescent="0.25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 x14ac:dyDescent="0.25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 x14ac:dyDescent="0.25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 x14ac:dyDescent="0.25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 x14ac:dyDescent="0.25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 x14ac:dyDescent="0.25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 x14ac:dyDescent="0.25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 x14ac:dyDescent="0.25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 x14ac:dyDescent="0.25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 x14ac:dyDescent="0.25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 x14ac:dyDescent="0.25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 x14ac:dyDescent="0.25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 x14ac:dyDescent="0.25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 x14ac:dyDescent="0.25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 x14ac:dyDescent="0.25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 x14ac:dyDescent="0.25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 x14ac:dyDescent="0.25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 x14ac:dyDescent="0.2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 x14ac:dyDescent="0.25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 x14ac:dyDescent="0.25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 x14ac:dyDescent="0.2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 x14ac:dyDescent="0.2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 x14ac:dyDescent="0.25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 x14ac:dyDescent="0.2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 x14ac:dyDescent="0.2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 x14ac:dyDescent="0.2"/>
    <row r="90" spans="3:13" ht="15.75" customHeight="1" x14ac:dyDescent="0.2"/>
    <row r="91" spans="3:13" ht="15.75" customHeight="1" x14ac:dyDescent="0.2"/>
    <row r="92" spans="3:13" ht="15.75" customHeight="1" x14ac:dyDescent="0.2"/>
    <row r="93" spans="3:13" ht="15.75" customHeight="1" x14ac:dyDescent="0.2"/>
    <row r="94" spans="3:13" ht="15.75" customHeight="1" x14ac:dyDescent="0.2"/>
    <row r="95" spans="3:13" ht="15.75" customHeight="1" x14ac:dyDescent="0.2"/>
    <row r="96" spans="3:13" ht="15.75" customHeight="1" x14ac:dyDescent="0.2"/>
    <row r="117" spans="2:25" s="9" customFormat="1" ht="15.75" hidden="1" x14ac:dyDescent="0.2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D49"/>
  <sheetViews>
    <sheetView workbookViewId="0">
      <selection activeCell="B2" sqref="B2:B49"/>
    </sheetView>
  </sheetViews>
  <sheetFormatPr defaultRowHeight="15" x14ac:dyDescent="0.2"/>
  <cols>
    <col min="1" max="1" width="9.81640625" bestFit="1" customWidth="1"/>
    <col min="2" max="2" width="9.14453125" style="482"/>
  </cols>
  <sheetData>
    <row r="1" spans="1:4" x14ac:dyDescent="0.2">
      <c r="A1" t="s">
        <v>333</v>
      </c>
    </row>
    <row r="2" spans="1:4" x14ac:dyDescent="0.2">
      <c r="A2" s="169">
        <v>44885</v>
      </c>
      <c r="B2" s="482" t="s">
        <v>334</v>
      </c>
      <c r="D2" s="482" t="s">
        <v>334</v>
      </c>
    </row>
    <row r="3" spans="1:4" x14ac:dyDescent="0.2">
      <c r="A3" s="171">
        <v>44886</v>
      </c>
      <c r="B3" s="482" t="s">
        <v>335</v>
      </c>
      <c r="D3" s="482" t="s">
        <v>335</v>
      </c>
    </row>
    <row r="4" spans="1:4" x14ac:dyDescent="0.2">
      <c r="A4" s="171">
        <v>44890</v>
      </c>
      <c r="B4" s="482" t="s">
        <v>336</v>
      </c>
      <c r="D4" s="482" t="s">
        <v>338</v>
      </c>
    </row>
    <row r="5" spans="1:4" x14ac:dyDescent="0.2">
      <c r="A5" s="171">
        <v>44890</v>
      </c>
      <c r="B5" s="482" t="s">
        <v>336</v>
      </c>
      <c r="D5" s="482" t="s">
        <v>341</v>
      </c>
    </row>
    <row r="6" spans="1:4" x14ac:dyDescent="0.2">
      <c r="A6" s="171">
        <v>44894</v>
      </c>
      <c r="B6" s="482" t="s">
        <v>337</v>
      </c>
      <c r="D6" s="482" t="s">
        <v>343</v>
      </c>
    </row>
    <row r="7" spans="1:4" ht="15.75" thickBot="1" x14ac:dyDescent="0.25">
      <c r="A7" s="173">
        <v>44894</v>
      </c>
      <c r="B7" s="482" t="s">
        <v>337</v>
      </c>
      <c r="D7" s="482" t="s">
        <v>336</v>
      </c>
    </row>
    <row r="8" spans="1:4" x14ac:dyDescent="0.2">
      <c r="A8" s="175">
        <v>44886</v>
      </c>
      <c r="B8" s="482" t="s">
        <v>335</v>
      </c>
      <c r="D8" s="482" t="s">
        <v>339</v>
      </c>
    </row>
    <row r="9" spans="1:4" x14ac:dyDescent="0.2">
      <c r="A9" s="171">
        <v>44886</v>
      </c>
      <c r="B9" s="482" t="s">
        <v>335</v>
      </c>
      <c r="D9" s="482" t="s">
        <v>342</v>
      </c>
    </row>
    <row r="10" spans="1:4" x14ac:dyDescent="0.2">
      <c r="A10" s="171">
        <v>44890</v>
      </c>
      <c r="B10" s="482" t="s">
        <v>336</v>
      </c>
      <c r="D10" s="482" t="s">
        <v>344</v>
      </c>
    </row>
    <row r="11" spans="1:4" x14ac:dyDescent="0.2">
      <c r="A11" s="171">
        <v>44890</v>
      </c>
      <c r="B11" s="482" t="s">
        <v>336</v>
      </c>
      <c r="D11" s="482" t="s">
        <v>337</v>
      </c>
    </row>
    <row r="12" spans="1:4" x14ac:dyDescent="0.2">
      <c r="A12" s="171">
        <v>44894</v>
      </c>
      <c r="B12" s="482" t="s">
        <v>337</v>
      </c>
      <c r="D12" s="482" t="s">
        <v>340</v>
      </c>
    </row>
    <row r="13" spans="1:4" ht="15.75" thickBot="1" x14ac:dyDescent="0.25">
      <c r="A13" s="173">
        <v>44894</v>
      </c>
      <c r="B13" s="482" t="s">
        <v>337</v>
      </c>
      <c r="D13" s="482" t="s">
        <v>345</v>
      </c>
    </row>
    <row r="14" spans="1:4" x14ac:dyDescent="0.2">
      <c r="A14" s="175">
        <v>44887</v>
      </c>
      <c r="B14" s="482" t="s">
        <v>338</v>
      </c>
      <c r="D14" s="482" t="s">
        <v>346</v>
      </c>
    </row>
    <row r="15" spans="1:4" x14ac:dyDescent="0.2">
      <c r="A15" s="171">
        <v>44887</v>
      </c>
      <c r="B15" s="482" t="s">
        <v>338</v>
      </c>
    </row>
    <row r="16" spans="1:4" x14ac:dyDescent="0.2">
      <c r="A16" s="171">
        <v>44891</v>
      </c>
      <c r="B16" s="482" t="s">
        <v>339</v>
      </c>
    </row>
    <row r="17" spans="1:2" x14ac:dyDescent="0.2">
      <c r="A17" s="171">
        <v>44891</v>
      </c>
      <c r="B17" s="482" t="s">
        <v>339</v>
      </c>
    </row>
    <row r="18" spans="1:2" x14ac:dyDescent="0.2">
      <c r="A18" s="171">
        <v>44895</v>
      </c>
      <c r="B18" s="482" t="s">
        <v>340</v>
      </c>
    </row>
    <row r="19" spans="1:2" ht="15.75" thickBot="1" x14ac:dyDescent="0.25">
      <c r="A19" s="173">
        <v>44895</v>
      </c>
      <c r="B19" s="482" t="s">
        <v>340</v>
      </c>
    </row>
    <row r="20" spans="1:2" x14ac:dyDescent="0.2">
      <c r="A20" s="175">
        <v>44887</v>
      </c>
      <c r="B20" s="482" t="s">
        <v>338</v>
      </c>
    </row>
    <row r="21" spans="1:2" x14ac:dyDescent="0.2">
      <c r="A21" s="171">
        <v>44887</v>
      </c>
      <c r="B21" s="482" t="s">
        <v>338</v>
      </c>
    </row>
    <row r="22" spans="1:2" x14ac:dyDescent="0.2">
      <c r="A22" s="171">
        <v>44891</v>
      </c>
      <c r="B22" s="482" t="s">
        <v>339</v>
      </c>
    </row>
    <row r="23" spans="1:2" x14ac:dyDescent="0.2">
      <c r="A23" s="171">
        <v>44891</v>
      </c>
      <c r="B23" s="482" t="s">
        <v>339</v>
      </c>
    </row>
    <row r="24" spans="1:2" x14ac:dyDescent="0.2">
      <c r="A24" s="171">
        <v>44895</v>
      </c>
      <c r="B24" s="482" t="s">
        <v>340</v>
      </c>
    </row>
    <row r="25" spans="1:2" ht="15.75" thickBot="1" x14ac:dyDescent="0.25">
      <c r="A25" s="173">
        <v>44895</v>
      </c>
      <c r="B25" s="482" t="s">
        <v>340</v>
      </c>
    </row>
    <row r="26" spans="1:2" x14ac:dyDescent="0.2">
      <c r="A26" s="175">
        <v>44888</v>
      </c>
      <c r="B26" s="482" t="s">
        <v>341</v>
      </c>
    </row>
    <row r="27" spans="1:2" x14ac:dyDescent="0.2">
      <c r="A27" s="171">
        <v>44888</v>
      </c>
      <c r="B27" s="482" t="s">
        <v>341</v>
      </c>
    </row>
    <row r="28" spans="1:2" x14ac:dyDescent="0.2">
      <c r="A28" s="171">
        <v>44892</v>
      </c>
      <c r="B28" s="482" t="s">
        <v>342</v>
      </c>
    </row>
    <row r="29" spans="1:2" x14ac:dyDescent="0.2">
      <c r="A29" s="171">
        <v>44892</v>
      </c>
      <c r="B29" s="482" t="s">
        <v>342</v>
      </c>
    </row>
    <row r="30" spans="1:2" x14ac:dyDescent="0.2">
      <c r="A30" s="171">
        <v>44896</v>
      </c>
      <c r="B30" s="482" t="s">
        <v>345</v>
      </c>
    </row>
    <row r="31" spans="1:2" ht="15.75" thickBot="1" x14ac:dyDescent="0.25">
      <c r="A31" s="173">
        <v>44896</v>
      </c>
      <c r="B31" s="482" t="s">
        <v>345</v>
      </c>
    </row>
    <row r="32" spans="1:2" x14ac:dyDescent="0.2">
      <c r="A32" s="175">
        <v>44888</v>
      </c>
      <c r="B32" s="482" t="s">
        <v>341</v>
      </c>
    </row>
    <row r="33" spans="1:2" x14ac:dyDescent="0.2">
      <c r="A33" s="171">
        <v>44888</v>
      </c>
      <c r="B33" s="482" t="s">
        <v>341</v>
      </c>
    </row>
    <row r="34" spans="1:2" x14ac:dyDescent="0.2">
      <c r="A34" s="171">
        <v>44892</v>
      </c>
      <c r="B34" s="482" t="s">
        <v>342</v>
      </c>
    </row>
    <row r="35" spans="1:2" x14ac:dyDescent="0.2">
      <c r="A35" s="171">
        <v>44892</v>
      </c>
      <c r="B35" s="482" t="s">
        <v>342</v>
      </c>
    </row>
    <row r="36" spans="1:2" x14ac:dyDescent="0.2">
      <c r="A36" s="171">
        <v>44896</v>
      </c>
      <c r="B36" s="482" t="s">
        <v>345</v>
      </c>
    </row>
    <row r="37" spans="1:2" ht="15.75" thickBot="1" x14ac:dyDescent="0.25">
      <c r="A37" s="173">
        <v>44896</v>
      </c>
      <c r="B37" s="482" t="s">
        <v>345</v>
      </c>
    </row>
    <row r="38" spans="1:2" x14ac:dyDescent="0.2">
      <c r="A38" s="175">
        <v>44889</v>
      </c>
      <c r="B38" s="482" t="s">
        <v>343</v>
      </c>
    </row>
    <row r="39" spans="1:2" x14ac:dyDescent="0.2">
      <c r="A39" s="171">
        <v>44889</v>
      </c>
      <c r="B39" s="482" t="s">
        <v>343</v>
      </c>
    </row>
    <row r="40" spans="1:2" x14ac:dyDescent="0.2">
      <c r="A40" s="171">
        <v>44893</v>
      </c>
      <c r="B40" s="482" t="s">
        <v>344</v>
      </c>
    </row>
    <row r="41" spans="1:2" x14ac:dyDescent="0.2">
      <c r="A41" s="171">
        <v>44893</v>
      </c>
      <c r="B41" s="482" t="s">
        <v>344</v>
      </c>
    </row>
    <row r="42" spans="1:2" x14ac:dyDescent="0.2">
      <c r="A42" s="171">
        <v>44897</v>
      </c>
      <c r="B42" s="482" t="s">
        <v>346</v>
      </c>
    </row>
    <row r="43" spans="1:2" ht="15.75" thickBot="1" x14ac:dyDescent="0.25">
      <c r="A43" s="173">
        <v>44897</v>
      </c>
      <c r="B43" s="482" t="s">
        <v>346</v>
      </c>
    </row>
    <row r="44" spans="1:2" x14ac:dyDescent="0.2">
      <c r="A44" s="175">
        <v>44889</v>
      </c>
      <c r="B44" s="482" t="s">
        <v>343</v>
      </c>
    </row>
    <row r="45" spans="1:2" x14ac:dyDescent="0.2">
      <c r="A45" s="171">
        <v>44889</v>
      </c>
      <c r="B45" s="482" t="s">
        <v>343</v>
      </c>
    </row>
    <row r="46" spans="1:2" x14ac:dyDescent="0.2">
      <c r="A46" s="171">
        <v>44893</v>
      </c>
      <c r="B46" s="482" t="s">
        <v>344</v>
      </c>
    </row>
    <row r="47" spans="1:2" x14ac:dyDescent="0.2">
      <c r="A47" s="171">
        <v>44893</v>
      </c>
      <c r="B47" s="482" t="s">
        <v>344</v>
      </c>
    </row>
    <row r="48" spans="1:2" x14ac:dyDescent="0.2">
      <c r="A48" s="171">
        <v>44897</v>
      </c>
      <c r="B48" s="482" t="s">
        <v>346</v>
      </c>
    </row>
    <row r="49" spans="1:2" ht="15.75" thickBot="1" x14ac:dyDescent="0.25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bottomLeft" activeCell="A3" sqref="A3"/>
      <selection pane="topRight" activeCell="M1" sqref="M1"/>
      <selection pane="bottomRight" sqref="A1:XFD1048576"/>
    </sheetView>
  </sheetViews>
  <sheetFormatPr defaultColWidth="0" defaultRowHeight="12.75" zeroHeight="1" x14ac:dyDescent="0.15"/>
  <cols>
    <col min="1" max="1" width="10.76171875" style="197" customWidth="1"/>
    <col min="2" max="2" width="4.9765625" style="199" customWidth="1"/>
    <col min="3" max="3" width="13.1796875" style="199" bestFit="1" customWidth="1"/>
    <col min="4" max="4" width="5.109375" style="199" customWidth="1"/>
    <col min="5" max="5" width="17.75390625" style="197" customWidth="1"/>
    <col min="6" max="6" width="2.6875" style="197" customWidth="1"/>
    <col min="7" max="8" width="2.6875" style="199" customWidth="1"/>
    <col min="9" max="9" width="17.75390625" style="197" customWidth="1"/>
    <col min="10" max="10" width="9.81640625" style="199" hidden="1" customWidth="1"/>
    <col min="11" max="12" width="2.6875" style="267" customWidth="1"/>
    <col min="13" max="667" width="0" style="197" hidden="1" customWidth="1"/>
    <col min="668" max="668" width="17.75390625" style="197" hidden="1" customWidth="1"/>
    <col min="669" max="671" width="2.6875" style="197" hidden="1" customWidth="1"/>
    <col min="672" max="672" width="17.75390625" style="197" hidden="1" customWidth="1"/>
    <col min="673" max="673" width="3.2265625" style="197" hidden="1" customWidth="1"/>
    <col min="674" max="674" width="17.75390625" style="197" hidden="1" customWidth="1"/>
    <col min="675" max="677" width="2.6875" style="197" hidden="1" customWidth="1"/>
    <col min="678" max="678" width="17.75390625" style="197" hidden="1" customWidth="1"/>
    <col min="679" max="679" width="3.2265625" style="197" hidden="1" customWidth="1"/>
    <col min="680" max="680" width="17.75390625" style="197" hidden="1" customWidth="1"/>
    <col min="681" max="683" width="2.6875" style="197" hidden="1" customWidth="1"/>
    <col min="684" max="684" width="17.75390625" style="197" hidden="1" customWidth="1"/>
    <col min="685" max="685" width="3.2265625" style="197" hidden="1" customWidth="1"/>
    <col min="686" max="686" width="17.75390625" style="197" hidden="1" customWidth="1"/>
    <col min="687" max="689" width="2.6875" style="197" hidden="1" customWidth="1"/>
    <col min="690" max="690" width="17.75390625" style="197" hidden="1" customWidth="1"/>
    <col min="691" max="691" width="3.2265625" style="197" hidden="1" customWidth="1"/>
    <col min="692" max="692" width="17.75390625" style="197" hidden="1" customWidth="1"/>
    <col min="693" max="695" width="2.6875" style="197" hidden="1" customWidth="1"/>
    <col min="696" max="696" width="17.75390625" style="197" hidden="1" customWidth="1"/>
    <col min="697" max="697" width="3.2265625" style="197" hidden="1" customWidth="1"/>
    <col min="698" max="698" width="17.75390625" style="197" hidden="1" customWidth="1"/>
    <col min="699" max="701" width="2.6875" style="197" hidden="1" customWidth="1"/>
    <col min="702" max="702" width="17.75390625" style="197" hidden="1" customWidth="1"/>
    <col min="703" max="703" width="3.2265625" style="197" hidden="1" customWidth="1"/>
    <col min="704" max="704" width="17.75390625" style="197" hidden="1" customWidth="1"/>
    <col min="705" max="707" width="2.6875" style="197" hidden="1" customWidth="1"/>
    <col min="708" max="708" width="17.75390625" style="197" hidden="1" customWidth="1"/>
    <col min="709" max="709" width="3.2265625" style="197" hidden="1" customWidth="1"/>
    <col min="710" max="710" width="17.75390625" style="197" hidden="1" customWidth="1"/>
    <col min="711" max="713" width="2.6875" style="197" hidden="1" customWidth="1"/>
    <col min="714" max="714" width="17.75390625" style="197" hidden="1" customWidth="1"/>
    <col min="715" max="715" width="3.2265625" style="197" hidden="1" customWidth="1"/>
    <col min="716" max="716" width="17.75390625" style="197" hidden="1" customWidth="1"/>
    <col min="717" max="719" width="2.6875" style="197" hidden="1" customWidth="1"/>
    <col min="720" max="720" width="17.75390625" style="197" hidden="1" customWidth="1"/>
    <col min="721" max="721" width="3.2265625" style="197" hidden="1" customWidth="1"/>
    <col min="722" max="722" width="17.75390625" style="197" hidden="1" customWidth="1"/>
    <col min="723" max="725" width="2.6875" style="197" hidden="1" customWidth="1"/>
    <col min="726" max="726" width="17.75390625" style="197" hidden="1" customWidth="1"/>
    <col min="727" max="727" width="3.2265625" style="197" hidden="1" customWidth="1"/>
    <col min="728" max="728" width="17.75390625" style="197" hidden="1" customWidth="1"/>
    <col min="729" max="731" width="2.6875" style="197" hidden="1" customWidth="1"/>
    <col min="732" max="732" width="17.75390625" style="197" hidden="1" customWidth="1"/>
    <col min="733" max="733" width="3.2265625" style="197" hidden="1" customWidth="1"/>
    <col min="734" max="734" width="17.75390625" style="197" hidden="1" customWidth="1"/>
    <col min="735" max="737" width="2.6875" style="197" hidden="1" customWidth="1"/>
    <col min="738" max="738" width="17.75390625" style="197" hidden="1" customWidth="1"/>
    <col min="739" max="739" width="3.2265625" style="197" hidden="1" customWidth="1"/>
    <col min="740" max="740" width="17.75390625" style="197" hidden="1" customWidth="1"/>
    <col min="741" max="743" width="2.6875" style="197" hidden="1" customWidth="1"/>
    <col min="744" max="744" width="17.75390625" style="197" hidden="1" customWidth="1"/>
    <col min="745" max="745" width="3.2265625" style="197" hidden="1" customWidth="1"/>
    <col min="746" max="746" width="17.75390625" style="197" hidden="1" customWidth="1"/>
    <col min="747" max="749" width="2.6875" style="197" hidden="1" customWidth="1"/>
    <col min="750" max="750" width="17.75390625" style="197" hidden="1" customWidth="1"/>
    <col min="751" max="751" width="3.2265625" style="197" hidden="1" customWidth="1"/>
    <col min="752" max="752" width="17.75390625" style="197" hidden="1" customWidth="1"/>
    <col min="753" max="755" width="2.6875" style="197" hidden="1" customWidth="1"/>
    <col min="756" max="756" width="17.75390625" style="197" hidden="1" customWidth="1"/>
    <col min="757" max="757" width="3.2265625" style="197" hidden="1" customWidth="1"/>
    <col min="758" max="758" width="17.75390625" style="197" hidden="1" customWidth="1"/>
    <col min="759" max="761" width="2.6875" style="197" hidden="1" customWidth="1"/>
    <col min="762" max="762" width="17.75390625" style="197" hidden="1" customWidth="1"/>
    <col min="763" max="763" width="3.2265625" style="197" hidden="1" customWidth="1"/>
    <col min="764" max="764" width="17.75390625" style="197" hidden="1" customWidth="1"/>
    <col min="765" max="767" width="2.6875" style="197" hidden="1" customWidth="1"/>
    <col min="768" max="768" width="17.75390625" style="197" hidden="1" customWidth="1"/>
    <col min="769" max="769" width="3.2265625" style="197" hidden="1" customWidth="1"/>
    <col min="770" max="1170" width="0" style="197" hidden="1" customWidth="1"/>
    <col min="1171" max="1171" width="17.75390625" style="197" hidden="1" customWidth="1"/>
    <col min="1172" max="1174" width="2.6875" style="197" hidden="1" customWidth="1"/>
    <col min="1175" max="1175" width="17.75390625" style="197" hidden="1" customWidth="1"/>
    <col min="1176" max="1176" width="3.2265625" style="197" hidden="1" customWidth="1"/>
    <col min="1177" max="1177" width="17.75390625" style="197" hidden="1" customWidth="1"/>
    <col min="1178" max="1180" width="2.6875" style="197" hidden="1" customWidth="1"/>
    <col min="1181" max="1181" width="17.75390625" style="197" hidden="1" customWidth="1"/>
    <col min="1182" max="1182" width="3.2265625" style="197" hidden="1" customWidth="1"/>
    <col min="1183" max="1183" width="17.75390625" style="197" hidden="1" customWidth="1"/>
    <col min="1184" max="1186" width="2.6875" style="197" hidden="1" customWidth="1"/>
    <col min="1187" max="1187" width="17.75390625" style="197" hidden="1" customWidth="1"/>
    <col min="1188" max="1188" width="3.2265625" style="197" hidden="1" customWidth="1"/>
    <col min="1189" max="1189" width="17.75390625" style="197" hidden="1" customWidth="1"/>
    <col min="1190" max="1192" width="2.6875" style="197" hidden="1" customWidth="1"/>
    <col min="1193" max="1193" width="17.75390625" style="197" hidden="1" customWidth="1"/>
    <col min="1194" max="1194" width="3.2265625" style="197" hidden="1" customWidth="1"/>
    <col min="1195" max="1195" width="17.75390625" style="197" hidden="1" customWidth="1"/>
    <col min="1196" max="1198" width="2.6875" style="197" hidden="1" customWidth="1"/>
    <col min="1199" max="1199" width="17.75390625" style="197" hidden="1" customWidth="1"/>
    <col min="1200" max="1200" width="3.2265625" style="197" hidden="1" customWidth="1"/>
    <col min="1201" max="1201" width="17.75390625" style="197" hidden="1" customWidth="1"/>
    <col min="1202" max="1204" width="2.6875" style="197" hidden="1" customWidth="1"/>
    <col min="1205" max="1205" width="17.75390625" style="197" hidden="1" customWidth="1"/>
    <col min="1206" max="1206" width="3.2265625" style="197" hidden="1" customWidth="1"/>
    <col min="1207" max="1207" width="17.75390625" style="197" hidden="1" customWidth="1"/>
    <col min="1208" max="1210" width="2.6875" style="197" hidden="1" customWidth="1"/>
    <col min="1211" max="1211" width="17.75390625" style="197" hidden="1" customWidth="1"/>
    <col min="1212" max="1212" width="3.2265625" style="197" hidden="1" customWidth="1"/>
    <col min="1213" max="1213" width="17.75390625" style="197" hidden="1" customWidth="1"/>
    <col min="1214" max="1216" width="2.6875" style="197" hidden="1" customWidth="1"/>
    <col min="1217" max="1217" width="17.75390625" style="197" hidden="1" customWidth="1"/>
    <col min="1218" max="1218" width="3.2265625" style="197" hidden="1" customWidth="1"/>
    <col min="1219" max="1219" width="17.75390625" style="197" hidden="1" customWidth="1"/>
    <col min="1220" max="1222" width="2.6875" style="197" hidden="1" customWidth="1"/>
    <col min="1223" max="1223" width="17.75390625" style="197" hidden="1" customWidth="1"/>
    <col min="1224" max="1224" width="3.2265625" style="197" hidden="1" customWidth="1"/>
    <col min="1225" max="1225" width="17.75390625" style="197" hidden="1" customWidth="1"/>
    <col min="1226" max="1228" width="2.6875" style="197" hidden="1" customWidth="1"/>
    <col min="1229" max="1229" width="17.75390625" style="197" hidden="1" customWidth="1"/>
    <col min="1230" max="1230" width="3.2265625" style="197" hidden="1" customWidth="1"/>
    <col min="1231" max="1231" width="17.75390625" style="197" hidden="1" customWidth="1"/>
    <col min="1232" max="1234" width="2.6875" style="197" hidden="1" customWidth="1"/>
    <col min="1235" max="1235" width="17.75390625" style="197" hidden="1" customWidth="1"/>
    <col min="1236" max="1236" width="3.2265625" style="197" hidden="1" customWidth="1"/>
    <col min="1237" max="1237" width="17.75390625" style="197" hidden="1" customWidth="1"/>
    <col min="1238" max="1240" width="2.6875" style="197" hidden="1" customWidth="1"/>
    <col min="1241" max="1241" width="17.75390625" style="197" hidden="1" customWidth="1"/>
    <col min="1242" max="1242" width="3.2265625" style="197" hidden="1" customWidth="1"/>
    <col min="1243" max="1243" width="17.75390625" style="197" hidden="1" customWidth="1"/>
    <col min="1244" max="1246" width="2.6875" style="197" hidden="1" customWidth="1"/>
    <col min="1247" max="1247" width="17.75390625" style="197" hidden="1" customWidth="1"/>
    <col min="1248" max="1248" width="3.2265625" style="197" hidden="1" customWidth="1"/>
    <col min="1249" max="1249" width="17.75390625" style="197" hidden="1" customWidth="1"/>
    <col min="1250" max="1252" width="2.6875" style="197" hidden="1" customWidth="1"/>
    <col min="1253" max="1253" width="17.75390625" style="197" hidden="1" customWidth="1"/>
    <col min="1254" max="1254" width="3.2265625" style="197" hidden="1" customWidth="1"/>
    <col min="1255" max="1255" width="17.75390625" style="197" hidden="1" customWidth="1"/>
    <col min="1256" max="1258" width="2.6875" style="197" hidden="1" customWidth="1"/>
    <col min="1259" max="1259" width="17.75390625" style="197" hidden="1" customWidth="1"/>
    <col min="1260" max="1260" width="3.2265625" style="197" hidden="1" customWidth="1"/>
    <col min="1261" max="1261" width="17.75390625" style="197" hidden="1" customWidth="1"/>
    <col min="1262" max="1264" width="2.6875" style="197" hidden="1" customWidth="1"/>
    <col min="1265" max="1265" width="17.75390625" style="197" hidden="1" customWidth="1"/>
    <col min="1266" max="1266" width="3.2265625" style="197" hidden="1" customWidth="1"/>
    <col min="1267" max="1267" width="17.75390625" style="197" hidden="1" customWidth="1"/>
    <col min="1268" max="1270" width="2.6875" style="197" hidden="1" customWidth="1"/>
    <col min="1271" max="1271" width="17.75390625" style="197" hidden="1" customWidth="1"/>
    <col min="1272" max="1272" width="3.2265625" style="197" hidden="1" customWidth="1"/>
    <col min="1273" max="1273" width="0" style="197" hidden="1" customWidth="1"/>
    <col min="1274" max="16384" width="9.14453125" style="197" hidden="1"/>
  </cols>
  <sheetData>
    <row r="1" spans="1:12" ht="104.25" customHeight="1" thickBot="1" x14ac:dyDescent="0.2"/>
    <row r="2" spans="1:12" s="268" customFormat="1" ht="26.25" thickBot="1" x14ac:dyDescent="0.25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 x14ac:dyDescent="0.15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 x14ac:dyDescent="0.2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 x14ac:dyDescent="0.15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 x14ac:dyDescent="0.2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 x14ac:dyDescent="0.15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 x14ac:dyDescent="0.2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 x14ac:dyDescent="0.15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 x14ac:dyDescent="0.2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 x14ac:dyDescent="0.15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 x14ac:dyDescent="0.2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 x14ac:dyDescent="0.15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 x14ac:dyDescent="0.2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 x14ac:dyDescent="0.15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 x14ac:dyDescent="0.2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 x14ac:dyDescent="0.15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 x14ac:dyDescent="0.2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 x14ac:dyDescent="0.2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 x14ac:dyDescent="0.15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 x14ac:dyDescent="0.15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 x14ac:dyDescent="0.15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 x14ac:dyDescent="0.15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 x14ac:dyDescent="0.15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 x14ac:dyDescent="0.15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 x14ac:dyDescent="0.15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 x14ac:dyDescent="0.2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 x14ac:dyDescent="0.2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 x14ac:dyDescent="0.15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 x14ac:dyDescent="0.15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 x14ac:dyDescent="0.15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 x14ac:dyDescent="0.2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 x14ac:dyDescent="0.2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 x14ac:dyDescent="0.15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 x14ac:dyDescent="0.2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 x14ac:dyDescent="0.2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 x14ac:dyDescent="0.2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 x14ac:dyDescent="0.2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 x14ac:dyDescent="0.2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 x14ac:dyDescent="0.2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 x14ac:dyDescent="0.2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 x14ac:dyDescent="0.2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 x14ac:dyDescent="0.2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 x14ac:dyDescent="0.2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 x14ac:dyDescent="0.2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 x14ac:dyDescent="0.15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 x14ac:dyDescent="0.15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 x14ac:dyDescent="0.15">
      <c r="I49" s="313" t="s">
        <v>91</v>
      </c>
    </row>
    <row r="50" spans="1:12" ht="12.75" hidden="1" customHeight="1" x14ac:dyDescent="0.15">
      <c r="A50" s="197" t="e">
        <f>Copa2022!#REF!</f>
        <v>#REF!</v>
      </c>
      <c r="I50" s="314" t="s">
        <v>92</v>
      </c>
    </row>
    <row r="51" spans="1:12" hidden="1" x14ac:dyDescent="0.15">
      <c r="C51" s="199" t="s">
        <v>93</v>
      </c>
      <c r="I51" s="199" t="s">
        <v>93</v>
      </c>
    </row>
    <row r="52" spans="1:12" ht="12.75" hidden="1" customHeight="1" x14ac:dyDescent="0.15">
      <c r="I52" s="313"/>
      <c r="J52" s="197"/>
      <c r="K52" s="197"/>
      <c r="L52" s="197"/>
    </row>
    <row r="53" spans="1:12" ht="12.75" hidden="1" customHeight="1" x14ac:dyDescent="0.15">
      <c r="I53" s="313"/>
    </row>
    <row r="54" spans="1:12" ht="12.75" hidden="1" customHeight="1" x14ac:dyDescent="0.15">
      <c r="I54" s="314"/>
    </row>
    <row r="55" spans="1:12" hidden="1" x14ac:dyDescent="0.15">
      <c r="I55" s="199"/>
    </row>
    <row r="56" spans="1:12" ht="12.75" hidden="1" customHeight="1" x14ac:dyDescent="0.15">
      <c r="I56" s="313"/>
      <c r="J56" s="197"/>
      <c r="K56" s="197"/>
      <c r="L56" s="197"/>
    </row>
    <row r="57" spans="1:12" ht="12.75" hidden="1" customHeight="1" x14ac:dyDescent="0.15">
      <c r="I57" s="313"/>
    </row>
    <row r="58" spans="1:12" ht="12.75" hidden="1" customHeight="1" x14ac:dyDescent="0.15">
      <c r="I58" s="314"/>
    </row>
    <row r="59" spans="1:12" hidden="1" x14ac:dyDescent="0.15">
      <c r="I59" s="199"/>
    </row>
    <row r="60" spans="1:12" hidden="1" x14ac:dyDescent="0.15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 x14ac:dyDescent="0.15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 x14ac:dyDescent="0.15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 x14ac:dyDescent="0.15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 x14ac:dyDescent="0.15">
      <c r="A64" s="197" t="s">
        <v>113</v>
      </c>
      <c r="C64" s="199" t="e">
        <f>COUNTIF(#REF!,A64)</f>
        <v>#REF!</v>
      </c>
      <c r="E64" s="199"/>
    </row>
    <row r="65" spans="1:5" hidden="1" x14ac:dyDescent="0.15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 x14ac:dyDescent="0.15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 x14ac:dyDescent="0.15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 x14ac:dyDescent="0.15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 x14ac:dyDescent="0.15">
      <c r="A69" s="197" t="s">
        <v>114</v>
      </c>
      <c r="C69" s="199" t="e">
        <f>COUNTIF(#REF!,A69)</f>
        <v>#REF!</v>
      </c>
      <c r="E69" s="199"/>
    </row>
    <row r="70" spans="1:5" hidden="1" x14ac:dyDescent="0.15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 x14ac:dyDescent="0.15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 x14ac:dyDescent="0.15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 x14ac:dyDescent="0.15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 x14ac:dyDescent="0.15">
      <c r="A74" s="197" t="s">
        <v>109</v>
      </c>
      <c r="C74" s="199" t="e">
        <f>COUNTIF(#REF!,A74)</f>
        <v>#REF!</v>
      </c>
      <c r="E74" s="199"/>
    </row>
    <row r="75" spans="1:5" hidden="1" x14ac:dyDescent="0.15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 x14ac:dyDescent="0.15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 x14ac:dyDescent="0.15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 x14ac:dyDescent="0.15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 x14ac:dyDescent="0.15">
      <c r="A79" s="197" t="s">
        <v>117</v>
      </c>
      <c r="C79" s="199" t="e">
        <f>COUNTIF(#REF!,A79)</f>
        <v>#REF!</v>
      </c>
      <c r="E79" s="199"/>
    </row>
    <row r="80" spans="1:5" hidden="1" x14ac:dyDescent="0.15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 x14ac:dyDescent="0.15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 x14ac:dyDescent="0.15">
      <c r="C82" s="197"/>
      <c r="D82" s="199">
        <v>3</v>
      </c>
      <c r="E82" s="207" t="str">
        <f>'Classificação 1ª fase'!C31</f>
        <v>Costa Rica</v>
      </c>
    </row>
    <row r="83" spans="1:5" hidden="1" x14ac:dyDescent="0.15">
      <c r="C83" s="197"/>
      <c r="D83" s="199" t="s">
        <v>105</v>
      </c>
      <c r="E83" s="207" t="str">
        <f>'Classificação 1ª fase'!C32</f>
        <v>Alemanha</v>
      </c>
    </row>
    <row r="84" spans="1:5" hidden="1" x14ac:dyDescent="0.15">
      <c r="C84" s="197"/>
      <c r="E84" s="199"/>
    </row>
    <row r="85" spans="1:5" hidden="1" x14ac:dyDescent="0.15">
      <c r="D85" s="199">
        <v>1</v>
      </c>
      <c r="E85" s="207" t="str">
        <f>'Classificação 1ª fase'!C35</f>
        <v>Bélgica</v>
      </c>
    </row>
    <row r="86" spans="1:5" hidden="1" x14ac:dyDescent="0.15">
      <c r="D86" s="199">
        <v>2</v>
      </c>
      <c r="E86" s="207" t="str">
        <f>'Classificação 1ª fase'!C36</f>
        <v>Marrocos</v>
      </c>
    </row>
    <row r="87" spans="1:5" hidden="1" x14ac:dyDescent="0.15">
      <c r="D87" s="199">
        <v>3</v>
      </c>
      <c r="E87" s="207" t="str">
        <f>'Classificação 1ª fase'!C37</f>
        <v>Croácia</v>
      </c>
    </row>
    <row r="88" spans="1:5" hidden="1" x14ac:dyDescent="0.15">
      <c r="D88" s="199">
        <v>4</v>
      </c>
      <c r="E88" s="207" t="str">
        <f>'Classificação 1ª fase'!C38</f>
        <v>Canadá</v>
      </c>
    </row>
    <row r="89" spans="1:5" hidden="1" x14ac:dyDescent="0.15">
      <c r="E89" s="199"/>
    </row>
    <row r="90" spans="1:5" hidden="1" x14ac:dyDescent="0.15">
      <c r="D90" s="199">
        <v>1</v>
      </c>
      <c r="E90" s="207" t="str">
        <f>'Classificação 1ª fase'!C41</f>
        <v>Brasil</v>
      </c>
    </row>
    <row r="91" spans="1:5" hidden="1" x14ac:dyDescent="0.15">
      <c r="D91" s="199">
        <v>2</v>
      </c>
      <c r="E91" s="207" t="str">
        <f>'Classificação 1ª fase'!C42</f>
        <v>Suíça</v>
      </c>
    </row>
    <row r="92" spans="1:5" hidden="1" x14ac:dyDescent="0.15">
      <c r="D92" s="199">
        <v>3</v>
      </c>
      <c r="E92" s="207" t="str">
        <f>'Classificação 1ª fase'!C43</f>
        <v>Camarões</v>
      </c>
    </row>
    <row r="93" spans="1:5" hidden="1" x14ac:dyDescent="0.15">
      <c r="D93" s="199">
        <v>4</v>
      </c>
      <c r="E93" s="207" t="str">
        <f>'Classificação 1ª fase'!C44</f>
        <v>Sérvia</v>
      </c>
    </row>
    <row r="94" spans="1:5" hidden="1" x14ac:dyDescent="0.15">
      <c r="E94" s="199"/>
    </row>
    <row r="95" spans="1:5" hidden="1" x14ac:dyDescent="0.15">
      <c r="D95" s="199">
        <v>1</v>
      </c>
      <c r="E95" s="207" t="str">
        <f>'Classificação 1ª fase'!C47</f>
        <v>Portugal</v>
      </c>
    </row>
    <row r="96" spans="1:5" hidden="1" x14ac:dyDescent="0.15">
      <c r="D96" s="199">
        <v>2</v>
      </c>
      <c r="E96" s="207" t="str">
        <f>'Classificação 1ª fase'!C48</f>
        <v>Uruguai</v>
      </c>
    </row>
    <row r="97" spans="4:5" hidden="1" x14ac:dyDescent="0.15">
      <c r="D97" s="199">
        <v>3</v>
      </c>
      <c r="E97" s="207" t="str">
        <f>'Classificação 1ª fase'!C49</f>
        <v>Coreia do Sul</v>
      </c>
    </row>
    <row r="98" spans="4:5" hidden="1" x14ac:dyDescent="0.15">
      <c r="D98" s="199">
        <v>4</v>
      </c>
      <c r="E98" s="207" t="str">
        <f>'Classificação 1ª fase'!C50</f>
        <v>Gana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6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6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6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6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6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6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6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6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6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6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6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CE67"/>
  <sheetViews>
    <sheetView workbookViewId="0">
      <selection activeCell="D53" sqref="D53"/>
    </sheetView>
  </sheetViews>
  <sheetFormatPr defaultColWidth="9.14453125" defaultRowHeight="12.75" x14ac:dyDescent="0.15"/>
  <cols>
    <col min="1" max="1" width="17.75390625" style="197" customWidth="1"/>
    <col min="2" max="2" width="3.765625" style="199" bestFit="1" customWidth="1"/>
    <col min="3" max="3" width="25.9609375" style="201" bestFit="1" customWidth="1"/>
    <col min="4" max="11" width="6.72265625" style="199" customWidth="1"/>
    <col min="12" max="12" width="6.45703125" style="197" customWidth="1"/>
    <col min="13" max="13" width="18.29296875" style="197" customWidth="1"/>
    <col min="14" max="14" width="3.765625" style="197" customWidth="1"/>
    <col min="15" max="15" width="9.14453125" style="202" customWidth="1"/>
    <col min="16" max="18" width="2.6875" style="199" customWidth="1"/>
    <col min="19" max="19" width="9.14453125" style="197" customWidth="1"/>
    <col min="20" max="21" width="6.1875" style="197" customWidth="1"/>
    <col min="22" max="22" width="13.44921875" style="197" customWidth="1"/>
    <col min="23" max="24" width="6.45703125" style="199" customWidth="1"/>
    <col min="25" max="25" width="7.93359375" style="199" bestFit="1" customWidth="1"/>
    <col min="26" max="27" width="9.14453125" style="197" customWidth="1"/>
    <col min="28" max="28" width="5.24609375" style="197" customWidth="1"/>
    <col min="29" max="29" width="13.1796875" style="197" customWidth="1"/>
    <col min="30" max="37" width="4.70703125" style="199" customWidth="1"/>
    <col min="38" max="38" width="4.70703125" style="197" customWidth="1"/>
    <col min="39" max="39" width="10.76171875" style="203" customWidth="1"/>
    <col min="40" max="40" width="10.0859375" style="203" customWidth="1"/>
    <col min="41" max="41" width="4.70703125" style="203" customWidth="1"/>
    <col min="42" max="42" width="9.14453125" style="203" customWidth="1"/>
    <col min="43" max="43" width="9.14453125" style="199" customWidth="1"/>
    <col min="44" max="44" width="8.875" style="199" customWidth="1"/>
    <col min="45" max="45" width="9.953125" style="199" customWidth="1"/>
    <col min="46" max="46" width="3.359375" style="197" customWidth="1"/>
    <col min="47" max="47" width="5.37890625" style="197" customWidth="1"/>
    <col min="48" max="48" width="3.359375" style="197" customWidth="1"/>
    <col min="49" max="49" width="16.140625" style="197" customWidth="1"/>
    <col min="50" max="55" width="9.14453125" style="197" customWidth="1"/>
    <col min="56" max="56" width="1.4765625" style="197" customWidth="1"/>
    <col min="57" max="65" width="9.14453125" style="197" customWidth="1"/>
    <col min="66" max="66" width="7.12890625" style="197" customWidth="1"/>
    <col min="67" max="67" width="14.796875" style="197" customWidth="1"/>
    <col min="68" max="75" width="3.765625" style="197" customWidth="1"/>
    <col min="76" max="76" width="7.12890625" style="197" customWidth="1"/>
    <col min="77" max="78" width="14.66015625" style="204" customWidth="1"/>
    <col min="79" max="79" width="3.765625" style="197" customWidth="1"/>
    <col min="80" max="80" width="9.14453125" style="197" customWidth="1"/>
    <col min="81" max="81" width="3.765625" style="199" customWidth="1"/>
    <col min="82" max="82" width="11.02734375" style="197" customWidth="1"/>
    <col min="83" max="83" width="11.02734375" style="203" customWidth="1"/>
    <col min="84" max="16384" width="9.14453125" style="197"/>
  </cols>
  <sheetData>
    <row r="1" spans="1:83" ht="25.5" customHeight="1" x14ac:dyDescent="0.15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 x14ac:dyDescent="0.15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 x14ac:dyDescent="0.2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" x14ac:dyDescent="0.2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 x14ac:dyDescent="0.2">
      <c r="B5" s="214">
        <f>AQ5</f>
        <v>1</v>
      </c>
      <c r="C5" s="215" t="str">
        <f>AP5</f>
        <v>Holanda</v>
      </c>
      <c r="D5" s="216">
        <f>3*F5+H5</f>
        <v>4</v>
      </c>
      <c r="E5" s="216">
        <f>F5+G5+H5</f>
        <v>2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3</v>
      </c>
      <c r="J5" s="216">
        <f>VLOOKUP($AP5,$AC$5:$AK$8,8)</f>
        <v>1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2</v>
      </c>
      <c r="AF5" s="220">
        <f>COUNTIF(W$2:W$49,$AC5)</f>
        <v>0</v>
      </c>
      <c r="AG5" s="220">
        <f>COUNTIF(X$2:X$49,$AC5)</f>
        <v>2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5</v>
      </c>
      <c r="AK5" s="220">
        <f t="shared" ref="AK5:AK37" si="7">AI5-AJ5</f>
        <v>-4</v>
      </c>
      <c r="AL5" s="221">
        <v>1</v>
      </c>
      <c r="AM5" s="203">
        <f>(10^6)*AD5+(10^2)*AK5+10*AI5+AL5</f>
        <v>-389</v>
      </c>
      <c r="AN5" s="203">
        <f>LARGE($AM$5:$AM$8,AL5)</f>
        <v>4000233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-390</v>
      </c>
      <c r="AS5" s="199">
        <f>LARGE($AR$5:$AR$8,AL5)</f>
        <v>4000230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1</v>
      </c>
      <c r="AY5" s="197">
        <f>(10^4)*AX5+AU5</f>
        <v>10000.01</v>
      </c>
      <c r="AZ5" s="197">
        <f>LARGE($AY$5:$AY$36,AV5)</f>
        <v>70000.149999999994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7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2</v>
      </c>
      <c r="BI5" s="197">
        <f>(10^4)*BH5+BE5</f>
        <v>20000.009999999998</v>
      </c>
      <c r="BJ5" s="197">
        <f>SMALL($BI$5:$BI$36,BF5)</f>
        <v>0.05</v>
      </c>
      <c r="BK5" s="199">
        <f>MATCH(BJ5,$BI$5:$BI$36,0)</f>
        <v>5</v>
      </c>
      <c r="BL5" s="197" t="str">
        <f>VLOOKUP(BK5,$BF$5:$BH$36,2)</f>
        <v>Bélgica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1</v>
      </c>
      <c r="BV5" s="199">
        <f>SUMIF($O$2:$O$65,BO5,$R$2:$R$65)+SUMIF($S$2:$S$65,BO5,$P$2:$P$65)</f>
        <v>2</v>
      </c>
      <c r="BW5" s="199">
        <f>BU5-BV5</f>
        <v>-1</v>
      </c>
      <c r="BX5" s="197">
        <v>9.9000000000000005E-2</v>
      </c>
      <c r="BY5" s="204">
        <f>(10^8)*BP5+(10^4)*BW5+(10^2)*BU5+BX5</f>
        <v>-9899.9009999999998</v>
      </c>
      <c r="BZ5" s="204">
        <f>LARGE(BY$5:$BY$36,BN5)</f>
        <v>70700.085000000006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-9900</v>
      </c>
      <c r="CE5" s="203">
        <f>LARGE($CD$5:CD$36,BN5)</f>
        <v>70700</v>
      </c>
    </row>
    <row r="6" spans="1:83" ht="15" x14ac:dyDescent="0.2">
      <c r="B6" s="214" t="str">
        <f>AQ6</f>
        <v>-</v>
      </c>
      <c r="C6" s="215" t="str">
        <f>AP6</f>
        <v>Equador</v>
      </c>
      <c r="D6" s="216">
        <f>3*F6+H6</f>
        <v>4</v>
      </c>
      <c r="E6" s="216">
        <f>F6+G6+H6</f>
        <v>2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1</v>
      </c>
      <c r="I6" s="216">
        <f>VLOOKUP($AP6,$AC$5:$AK$8,7)</f>
        <v>3</v>
      </c>
      <c r="J6" s="216">
        <f>VLOOKUP($AP6,$AC$5:$AK$8,8)</f>
        <v>1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2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1</v>
      </c>
      <c r="AI6" s="199">
        <f t="shared" si="5"/>
        <v>3</v>
      </c>
      <c r="AJ6" s="199">
        <f t="shared" si="6"/>
        <v>1</v>
      </c>
      <c r="AK6" s="199">
        <f t="shared" si="7"/>
        <v>2</v>
      </c>
      <c r="AL6" s="224">
        <v>2</v>
      </c>
      <c r="AM6" s="203">
        <f t="shared" ref="AM6:AM36" si="15">(10^6)*AD6+(10^2)*AK6+10*AI6+AL6</f>
        <v>4000232</v>
      </c>
      <c r="AN6" s="203">
        <f>LARGE($AM$5:$AM$8,AL6)</f>
        <v>4000232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4000230</v>
      </c>
      <c r="AS6" s="199">
        <f>LARGE($AR$5:$AR$8,AL6)</f>
        <v>4000230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0.06</v>
      </c>
      <c r="BK6" s="199">
        <f t="shared" ref="BK6:BK36" si="27">MATCH(BJ6,$BI$5:$BI$36,0)</f>
        <v>6</v>
      </c>
      <c r="BL6" s="197" t="str">
        <f t="shared" ref="BL6:BL36" si="28">VLOOKUP(BK6,$BF$5:$BH$36,2)</f>
        <v>Brasil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40600.082999999999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40600</v>
      </c>
    </row>
    <row r="7" spans="1:83" ht="15" x14ac:dyDescent="0.2">
      <c r="B7" s="214">
        <f>AQ7</f>
        <v>3</v>
      </c>
      <c r="C7" s="215" t="str">
        <f>AP7</f>
        <v>Senegal</v>
      </c>
      <c r="D7" s="216">
        <f>3*F7+H7</f>
        <v>3</v>
      </c>
      <c r="E7" s="216">
        <f>F7+G7+H7</f>
        <v>2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3</v>
      </c>
      <c r="J7" s="216">
        <f>VLOOKUP($AP7,$AC$5:$AK$8,8)</f>
        <v>3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4</v>
      </c>
      <c r="AE7" s="199">
        <f t="shared" si="11"/>
        <v>2</v>
      </c>
      <c r="AF7" s="199">
        <f t="shared" si="12"/>
        <v>1</v>
      </c>
      <c r="AG7" s="199">
        <f t="shared" si="13"/>
        <v>0</v>
      </c>
      <c r="AH7" s="199">
        <f t="shared" si="14"/>
        <v>1</v>
      </c>
      <c r="AI7" s="199">
        <f t="shared" si="5"/>
        <v>3</v>
      </c>
      <c r="AJ7" s="199">
        <f t="shared" si="6"/>
        <v>1</v>
      </c>
      <c r="AK7" s="199">
        <f t="shared" si="7"/>
        <v>2</v>
      </c>
      <c r="AL7" s="224">
        <v>3</v>
      </c>
      <c r="AM7" s="203">
        <f t="shared" si="15"/>
        <v>4000233</v>
      </c>
      <c r="AN7" s="203">
        <f>LARGE($AM$5:$AM$8,AL7)</f>
        <v>3000034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4000230</v>
      </c>
      <c r="AS7" s="199">
        <f>LARGE($AR$5:$AR$8,AL7)</f>
        <v>3000030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0.1</v>
      </c>
      <c r="BK7" s="199">
        <f t="shared" si="27"/>
        <v>10</v>
      </c>
      <c r="BL7" s="197" t="str">
        <f t="shared" si="28"/>
        <v>Coreia do Sul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40600.080000000002</v>
      </c>
      <c r="CA7" s="203">
        <f t="shared" si="40"/>
        <v>20</v>
      </c>
      <c r="CB7" s="203" t="str">
        <f t="shared" si="9"/>
        <v>Inglaterra</v>
      </c>
      <c r="CC7" s="199" t="str">
        <f t="shared" ref="CC7:CC36" si="42">IF(CE6=CE7,"-",BN7)</f>
        <v>-</v>
      </c>
      <c r="CD7" s="207">
        <f t="shared" si="41"/>
        <v>10300</v>
      </c>
      <c r="CE7" s="203">
        <f>LARGE($CD$5:CD$36,BN7)</f>
        <v>40600</v>
      </c>
    </row>
    <row r="8" spans="1:83" ht="15.75" thickBot="1" x14ac:dyDescent="0.25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2</v>
      </c>
      <c r="F8" s="229">
        <f>VLOOKUP($AP8,$AC$5:$AK$8,4)</f>
        <v>0</v>
      </c>
      <c r="G8" s="229">
        <f>VLOOKUP($AP8,$AC$5:$AK$8,5)</f>
        <v>2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5</v>
      </c>
      <c r="K8" s="230">
        <f>I8-J8</f>
        <v>-4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3</v>
      </c>
      <c r="AE8" s="226">
        <f t="shared" si="11"/>
        <v>2</v>
      </c>
      <c r="AF8" s="226">
        <f t="shared" si="12"/>
        <v>1</v>
      </c>
      <c r="AG8" s="226">
        <f t="shared" si="13"/>
        <v>1</v>
      </c>
      <c r="AH8" s="226">
        <f t="shared" si="14"/>
        <v>0</v>
      </c>
      <c r="AI8" s="226">
        <f t="shared" si="5"/>
        <v>3</v>
      </c>
      <c r="AJ8" s="226">
        <f t="shared" si="6"/>
        <v>3</v>
      </c>
      <c r="AK8" s="226">
        <f t="shared" si="7"/>
        <v>0</v>
      </c>
      <c r="AL8" s="233">
        <v>4</v>
      </c>
      <c r="AM8" s="203">
        <f t="shared" si="15"/>
        <v>3000034</v>
      </c>
      <c r="AN8" s="234">
        <f>LARGE($AM$5:$AM$8,AL8)</f>
        <v>-389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3000030</v>
      </c>
      <c r="AS8" s="226">
        <f>LARGE($AR$5:$AR$8,AL8)</f>
        <v>-390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40000.21</v>
      </c>
      <c r="BA8" s="199">
        <f t="shared" si="20"/>
        <v>21</v>
      </c>
      <c r="BB8" s="197" t="str">
        <f t="shared" si="21"/>
        <v>Irã</v>
      </c>
      <c r="BC8" s="199">
        <f t="shared" si="22"/>
        <v>4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0.12</v>
      </c>
      <c r="BK8" s="199">
        <f t="shared" si="27"/>
        <v>12</v>
      </c>
      <c r="BL8" s="197" t="str">
        <f t="shared" si="28"/>
        <v>Croácia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20300.085999999999</v>
      </c>
      <c r="CA8" s="203">
        <f t="shared" si="40"/>
        <v>14</v>
      </c>
      <c r="CB8" s="203" t="str">
        <f t="shared" si="9"/>
        <v>Equador</v>
      </c>
      <c r="CC8" s="199">
        <f t="shared" si="42"/>
        <v>4</v>
      </c>
      <c r="CD8" s="207">
        <f t="shared" si="41"/>
        <v>-19800</v>
      </c>
      <c r="CE8" s="203">
        <f>LARGE($CD$5:CD$36,BN8)</f>
        <v>20300</v>
      </c>
    </row>
    <row r="9" spans="1:83" ht="15.75" thickBot="1" x14ac:dyDescent="0.25">
      <c r="B9" s="236"/>
      <c r="C9" s="237"/>
      <c r="D9" s="236"/>
      <c r="E9" s="236">
        <f>SUM(E5:E8)</f>
        <v>8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30000.28</v>
      </c>
      <c r="BA9" s="199">
        <f t="shared" si="20"/>
        <v>28</v>
      </c>
      <c r="BB9" s="197" t="str">
        <f t="shared" si="21"/>
        <v>Senegal</v>
      </c>
      <c r="BC9" s="199">
        <f t="shared" si="22"/>
        <v>3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0.15</v>
      </c>
      <c r="BK9" s="199">
        <f t="shared" si="27"/>
        <v>15</v>
      </c>
      <c r="BL9" s="197" t="str">
        <f t="shared" si="28"/>
        <v>Espanha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0</v>
      </c>
      <c r="BW9" s="199">
        <f t="shared" si="38"/>
        <v>1</v>
      </c>
      <c r="BX9" s="197">
        <v>9.5000000000000001E-2</v>
      </c>
      <c r="BY9" s="204">
        <f t="shared" si="39"/>
        <v>10100.094999999999</v>
      </c>
      <c r="BZ9" s="204">
        <f>LARGE(BY$5:$BY$36,BN9)</f>
        <v>20300.080999999998</v>
      </c>
      <c r="CA9" s="203">
        <f t="shared" si="40"/>
        <v>19</v>
      </c>
      <c r="CB9" s="203" t="str">
        <f t="shared" si="9"/>
        <v>Holanda</v>
      </c>
      <c r="CC9" s="199" t="str">
        <f t="shared" si="42"/>
        <v>-</v>
      </c>
      <c r="CD9" s="207">
        <f t="shared" si="41"/>
        <v>10100</v>
      </c>
      <c r="CE9" s="203">
        <f>LARGE($CD$5:CD$36,BN9)</f>
        <v>20300</v>
      </c>
    </row>
    <row r="10" spans="1:83" ht="15" x14ac:dyDescent="0.2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2</v>
      </c>
      <c r="AY10" s="197">
        <f t="shared" si="18"/>
        <v>20000.060000000001</v>
      </c>
      <c r="AZ10" s="197">
        <f t="shared" si="19"/>
        <v>30000.27</v>
      </c>
      <c r="BA10" s="199">
        <f t="shared" si="20"/>
        <v>27</v>
      </c>
      <c r="BB10" s="197" t="str">
        <f t="shared" si="21"/>
        <v>Portugal</v>
      </c>
      <c r="BC10" s="199">
        <f t="shared" si="22"/>
        <v>3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0.23</v>
      </c>
      <c r="BK10" s="199">
        <f t="shared" si="27"/>
        <v>23</v>
      </c>
      <c r="BL10" s="197" t="str">
        <f t="shared" si="28"/>
        <v>Marrocos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2</v>
      </c>
      <c r="BV10" s="199">
        <f t="shared" si="37"/>
        <v>0</v>
      </c>
      <c r="BW10" s="199">
        <f t="shared" si="38"/>
        <v>2</v>
      </c>
      <c r="BX10" s="197">
        <v>9.4E-2</v>
      </c>
      <c r="BY10" s="204">
        <f t="shared" si="39"/>
        <v>20200.094000000001</v>
      </c>
      <c r="BZ10" s="204">
        <f>LARGE(BY$5:$BY$36,BN10)</f>
        <v>20200.094000000001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20200</v>
      </c>
      <c r="CE10" s="203">
        <f>LARGE($CD$5:CD$36,BN10)</f>
        <v>20200</v>
      </c>
    </row>
    <row r="11" spans="1:83" ht="15" x14ac:dyDescent="0.2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30000.19</v>
      </c>
      <c r="BA11" s="199">
        <f t="shared" si="20"/>
        <v>19</v>
      </c>
      <c r="BB11" s="197" t="str">
        <f t="shared" si="21"/>
        <v>Holanda</v>
      </c>
      <c r="BC11" s="199">
        <f t="shared" si="22"/>
        <v>3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1</v>
      </c>
      <c r="BI11" s="197">
        <f t="shared" si="25"/>
        <v>10000.07</v>
      </c>
      <c r="BJ11" s="197">
        <f t="shared" si="26"/>
        <v>0.26</v>
      </c>
      <c r="BK11" s="199">
        <f t="shared" si="27"/>
        <v>26</v>
      </c>
      <c r="BL11" s="197" t="str">
        <f t="shared" si="28"/>
        <v>Polônia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1</v>
      </c>
      <c r="BW11" s="199">
        <f t="shared" si="38"/>
        <v>-1</v>
      </c>
      <c r="BX11" s="197">
        <v>9.2999999999999999E-2</v>
      </c>
      <c r="BY11" s="204">
        <f t="shared" si="39"/>
        <v>-9999.9069999999992</v>
      </c>
      <c r="BZ11" s="204">
        <f>LARGE(BY$5:$BY$36,BN11)</f>
        <v>20200.074000000001</v>
      </c>
      <c r="CA11" s="203">
        <f t="shared" si="40"/>
        <v>26</v>
      </c>
      <c r="CB11" s="203" t="str">
        <f t="shared" si="9"/>
        <v>Polônia</v>
      </c>
      <c r="CC11" s="199" t="str">
        <f t="shared" si="42"/>
        <v>-</v>
      </c>
      <c r="CD11" s="207">
        <f t="shared" si="41"/>
        <v>-10000</v>
      </c>
      <c r="CE11" s="203">
        <f>LARGE($CD$5:CD$36,BN11)</f>
        <v>20200</v>
      </c>
    </row>
    <row r="12" spans="1:83" ht="15" x14ac:dyDescent="0.2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30000.14</v>
      </c>
      <c r="BA12" s="199">
        <f t="shared" si="20"/>
        <v>14</v>
      </c>
      <c r="BB12" s="197" t="str">
        <f t="shared" si="21"/>
        <v>Equador</v>
      </c>
      <c r="BC12" s="199">
        <f t="shared" si="22"/>
        <v>3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1</v>
      </c>
      <c r="BI12" s="197">
        <f t="shared" si="25"/>
        <v>10000.08</v>
      </c>
      <c r="BJ12" s="197">
        <f t="shared" si="26"/>
        <v>0.3</v>
      </c>
      <c r="BK12" s="199">
        <f t="shared" si="27"/>
        <v>30</v>
      </c>
      <c r="BL12" s="197" t="str">
        <f t="shared" si="28"/>
        <v>Suíça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1</v>
      </c>
      <c r="BW12" s="199">
        <f t="shared" si="38"/>
        <v>-1</v>
      </c>
      <c r="BX12" s="197">
        <v>9.1999999999999998E-2</v>
      </c>
      <c r="BY12" s="204">
        <f t="shared" si="39"/>
        <v>-9999.9079999999994</v>
      </c>
      <c r="BZ12" s="204">
        <f>LARGE(BY$5:$BY$36,BN12)</f>
        <v>10300.097</v>
      </c>
      <c r="CA12" s="203">
        <f t="shared" si="40"/>
        <v>3</v>
      </c>
      <c r="CB12" s="203" t="str">
        <f t="shared" si="9"/>
        <v>Argentina</v>
      </c>
      <c r="CC12" s="199">
        <f t="shared" si="42"/>
        <v>8</v>
      </c>
      <c r="CD12" s="207">
        <f t="shared" si="41"/>
        <v>-10000</v>
      </c>
      <c r="CE12" s="203">
        <f>LARGE($CD$5:CD$36,BN12)</f>
        <v>10300</v>
      </c>
    </row>
    <row r="13" spans="1:83" ht="15" x14ac:dyDescent="0.2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30000.03</v>
      </c>
      <c r="BA13" s="199">
        <f t="shared" si="20"/>
        <v>3</v>
      </c>
      <c r="BB13" s="197" t="str">
        <f t="shared" si="21"/>
        <v>Argentina</v>
      </c>
      <c r="BC13" s="199">
        <f t="shared" si="22"/>
        <v>3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5</v>
      </c>
      <c r="BI13" s="197">
        <f t="shared" si="25"/>
        <v>50000.09</v>
      </c>
      <c r="BJ13" s="197">
        <f t="shared" si="26"/>
        <v>0.32</v>
      </c>
      <c r="BK13" s="199">
        <f t="shared" si="27"/>
        <v>32</v>
      </c>
      <c r="BL13" s="197" t="str">
        <f t="shared" si="28"/>
        <v>Uruguai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5</v>
      </c>
      <c r="BW13" s="199">
        <f t="shared" si="38"/>
        <v>-4</v>
      </c>
      <c r="BX13" s="197">
        <v>9.0999999999999998E-2</v>
      </c>
      <c r="BY13" s="204">
        <f t="shared" si="39"/>
        <v>-39899.909</v>
      </c>
      <c r="BZ13" s="204">
        <f>LARGE(BY$5:$BY$36,BN13)</f>
        <v>10300.073</v>
      </c>
      <c r="CA13" s="203">
        <f t="shared" si="40"/>
        <v>27</v>
      </c>
      <c r="CB13" s="203" t="str">
        <f t="shared" si="9"/>
        <v>Portugal</v>
      </c>
      <c r="CC13" s="199" t="str">
        <f t="shared" si="42"/>
        <v>-</v>
      </c>
      <c r="CD13" s="207">
        <f t="shared" si="41"/>
        <v>-39900</v>
      </c>
      <c r="CE13" s="203">
        <f>LARGE($CD$5:CD$36,BN13)</f>
        <v>10300</v>
      </c>
    </row>
    <row r="14" spans="1:83" ht="15" customHeight="1" thickBot="1" x14ac:dyDescent="0.25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20000.259999999998</v>
      </c>
      <c r="BA14" s="199">
        <f t="shared" si="20"/>
        <v>26</v>
      </c>
      <c r="BB14" s="197" t="str">
        <f t="shared" si="21"/>
        <v>Polônia</v>
      </c>
      <c r="BC14" s="199">
        <f t="shared" si="22"/>
        <v>2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10000.07</v>
      </c>
      <c r="BK14" s="199">
        <f t="shared" si="27"/>
        <v>7</v>
      </c>
      <c r="BL14" s="197" t="str">
        <f t="shared" si="28"/>
        <v>Camarões</v>
      </c>
      <c r="BM14" s="199">
        <f t="shared" si="29"/>
        <v>1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10100.094999999999</v>
      </c>
      <c r="CA14" s="203">
        <f t="shared" si="40"/>
        <v>5</v>
      </c>
      <c r="CB14" s="203" t="str">
        <f t="shared" si="9"/>
        <v>Bélgica</v>
      </c>
      <c r="CC14" s="199">
        <f t="shared" si="42"/>
        <v>10</v>
      </c>
      <c r="CD14" s="207">
        <f t="shared" si="41"/>
        <v>0</v>
      </c>
      <c r="CE14" s="203">
        <f>LARGE($CD$5:CD$36,BN14)</f>
        <v>10100</v>
      </c>
    </row>
    <row r="15" spans="1:83" ht="16.5" customHeight="1" thickBot="1" x14ac:dyDescent="0.25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20000.22</v>
      </c>
      <c r="BA15" s="199">
        <f t="shared" si="20"/>
        <v>22</v>
      </c>
      <c r="BB15" s="197" t="str">
        <f t="shared" si="21"/>
        <v>Japão</v>
      </c>
      <c r="BC15" s="199">
        <f t="shared" si="22"/>
        <v>2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10000.08</v>
      </c>
      <c r="BK15" s="199">
        <f t="shared" si="27"/>
        <v>8</v>
      </c>
      <c r="BL15" s="197" t="str">
        <f t="shared" si="28"/>
        <v>Canadá</v>
      </c>
      <c r="BM15" s="199">
        <f t="shared" si="29"/>
        <v>1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10100.07</v>
      </c>
      <c r="CA15" s="203">
        <f t="shared" si="40"/>
        <v>30</v>
      </c>
      <c r="CB15" s="203" t="str">
        <f t="shared" si="9"/>
        <v>Suíça</v>
      </c>
      <c r="CC15" s="199" t="str">
        <f t="shared" si="42"/>
        <v>-</v>
      </c>
      <c r="CD15" s="207">
        <f t="shared" si="41"/>
        <v>-59900</v>
      </c>
      <c r="CE15" s="203">
        <f>LARGE($CD$5:CD$36,BN15)</f>
        <v>10100</v>
      </c>
    </row>
    <row r="16" spans="1:83" ht="15" x14ac:dyDescent="0.2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20000.18</v>
      </c>
      <c r="BA16" s="199">
        <f t="shared" si="20"/>
        <v>18</v>
      </c>
      <c r="BB16" s="197" t="str">
        <f t="shared" si="21"/>
        <v>Gana</v>
      </c>
      <c r="BC16" s="199">
        <f t="shared" si="22"/>
        <v>2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10000.14</v>
      </c>
      <c r="BK16" s="199">
        <f t="shared" si="27"/>
        <v>14</v>
      </c>
      <c r="BL16" s="197" t="str">
        <f t="shared" si="28"/>
        <v>Equador</v>
      </c>
      <c r="BM16" s="199">
        <f t="shared" si="29"/>
        <v>1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300.072</v>
      </c>
      <c r="CA16" s="203">
        <f t="shared" si="40"/>
        <v>28</v>
      </c>
      <c r="CB16" s="203" t="str">
        <f t="shared" si="9"/>
        <v>Senegal</v>
      </c>
      <c r="CC16" s="199">
        <f t="shared" si="42"/>
        <v>12</v>
      </c>
      <c r="CD16" s="207">
        <f t="shared" si="41"/>
        <v>0</v>
      </c>
      <c r="CE16" s="203">
        <f>LARGE($CD$5:CD$36,BN16)</f>
        <v>300</v>
      </c>
    </row>
    <row r="17" spans="2:83" ht="15" x14ac:dyDescent="0.2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20000.060000000001</v>
      </c>
      <c r="BA17" s="199">
        <f t="shared" si="20"/>
        <v>6</v>
      </c>
      <c r="BB17" s="197" t="str">
        <f t="shared" si="21"/>
        <v>Brasil</v>
      </c>
      <c r="BC17" s="199">
        <f t="shared" si="22"/>
        <v>2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10000.16</v>
      </c>
      <c r="BK17" s="199">
        <f t="shared" si="27"/>
        <v>16</v>
      </c>
      <c r="BL17" s="197" t="str">
        <f t="shared" si="28"/>
        <v>Estados Unidos</v>
      </c>
      <c r="BM17" s="199">
        <f t="shared" si="29"/>
        <v>1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200.078</v>
      </c>
      <c r="CA17" s="203">
        <f t="shared" si="40"/>
        <v>22</v>
      </c>
      <c r="CB17" s="203" t="str">
        <f t="shared" si="9"/>
        <v>Japão</v>
      </c>
      <c r="CC17" s="199">
        <f t="shared" si="42"/>
        <v>13</v>
      </c>
      <c r="CD17" s="207">
        <f t="shared" si="41"/>
        <v>-9900</v>
      </c>
      <c r="CE17" s="203">
        <f>LARGE($CD$5:CD$36,BN17)</f>
        <v>200</v>
      </c>
    </row>
    <row r="18" spans="2:83" ht="15" x14ac:dyDescent="0.2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3</v>
      </c>
      <c r="AY18" s="197">
        <f t="shared" si="18"/>
        <v>30000.14</v>
      </c>
      <c r="AZ18" s="197">
        <f t="shared" si="19"/>
        <v>20000.04</v>
      </c>
      <c r="BA18" s="199">
        <f t="shared" si="20"/>
        <v>4</v>
      </c>
      <c r="BB18" s="197" t="str">
        <f t="shared" si="21"/>
        <v>Austrália</v>
      </c>
      <c r="BC18" s="199">
        <f t="shared" si="22"/>
        <v>2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1</v>
      </c>
      <c r="BI18" s="197">
        <f t="shared" si="25"/>
        <v>10000.14</v>
      </c>
      <c r="BJ18" s="197">
        <f t="shared" si="26"/>
        <v>10000.19</v>
      </c>
      <c r="BK18" s="199">
        <f t="shared" si="27"/>
        <v>19</v>
      </c>
      <c r="BL18" s="197" t="str">
        <f t="shared" si="28"/>
        <v>Holanda</v>
      </c>
      <c r="BM18" s="199">
        <f t="shared" si="29"/>
        <v>1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3</v>
      </c>
      <c r="BV18" s="199">
        <f t="shared" si="37"/>
        <v>1</v>
      </c>
      <c r="BW18" s="199">
        <f t="shared" si="38"/>
        <v>2</v>
      </c>
      <c r="BX18" s="197">
        <v>8.5999999999999993E-2</v>
      </c>
      <c r="BY18" s="204">
        <f t="shared" si="39"/>
        <v>20300.085999999999</v>
      </c>
      <c r="BZ18" s="204">
        <f>LARGE(BY$5:$BY$36,BN18)</f>
        <v>100.084</v>
      </c>
      <c r="CA18" s="203">
        <f t="shared" si="40"/>
        <v>16</v>
      </c>
      <c r="CB18" s="203" t="str">
        <f t="shared" si="9"/>
        <v>Estados Unidos</v>
      </c>
      <c r="CC18" s="199">
        <f t="shared" si="42"/>
        <v>14</v>
      </c>
      <c r="CD18" s="207">
        <f t="shared" si="41"/>
        <v>20300</v>
      </c>
      <c r="CE18" s="203">
        <f>LARGE($CD$5:CD$36,BN18)</f>
        <v>100</v>
      </c>
    </row>
    <row r="19" spans="2:83" ht="15" x14ac:dyDescent="0.2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7</v>
      </c>
      <c r="AY19" s="197">
        <f t="shared" si="18"/>
        <v>70000.149999999994</v>
      </c>
      <c r="AZ19" s="197">
        <f t="shared" si="19"/>
        <v>20000.02</v>
      </c>
      <c r="BA19" s="199">
        <f t="shared" si="20"/>
        <v>2</v>
      </c>
      <c r="BB19" s="197" t="str">
        <f t="shared" si="21"/>
        <v>Arábia Saudita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10000.31</v>
      </c>
      <c r="BK19" s="199">
        <f t="shared" si="27"/>
        <v>31</v>
      </c>
      <c r="BL19" s="197" t="str">
        <f t="shared" si="28"/>
        <v>Tunísia</v>
      </c>
      <c r="BM19" s="199">
        <f t="shared" si="29"/>
        <v>1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7</v>
      </c>
      <c r="BV19" s="199">
        <f t="shared" si="37"/>
        <v>0</v>
      </c>
      <c r="BW19" s="199">
        <f t="shared" si="38"/>
        <v>7</v>
      </c>
      <c r="BX19" s="197">
        <v>8.5000000000000006E-2</v>
      </c>
      <c r="BY19" s="204">
        <f t="shared" si="39"/>
        <v>70700.085000000006</v>
      </c>
      <c r="BZ19" s="204">
        <f>LARGE(BY$5:$BY$36,BN19)</f>
        <v>0.09</v>
      </c>
      <c r="CA19" s="203">
        <f t="shared" si="40"/>
        <v>10</v>
      </c>
      <c r="CB19" s="203" t="str">
        <f t="shared" si="9"/>
        <v>Coreia do Sul</v>
      </c>
      <c r="CC19" s="199">
        <f t="shared" si="42"/>
        <v>15</v>
      </c>
      <c r="CD19" s="207">
        <f t="shared" si="41"/>
        <v>70700</v>
      </c>
      <c r="CE19" s="203">
        <f>LARGE($CD$5:CD$36,BN19)</f>
        <v>0</v>
      </c>
    </row>
    <row r="20" spans="2:83" ht="15.75" thickBot="1" x14ac:dyDescent="0.25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10000.299999999999</v>
      </c>
      <c r="BA20" s="199">
        <f t="shared" si="20"/>
        <v>30</v>
      </c>
      <c r="BB20" s="197" t="str">
        <f t="shared" si="21"/>
        <v>Suíça</v>
      </c>
      <c r="BC20" s="199">
        <f t="shared" si="22"/>
        <v>1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20000.009999999998</v>
      </c>
      <c r="BK20" s="199">
        <f t="shared" si="27"/>
        <v>1</v>
      </c>
      <c r="BL20" s="197" t="str">
        <f t="shared" si="28"/>
        <v>Alemanha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8.7999999999999995E-2</v>
      </c>
      <c r="CA20" s="203">
        <f t="shared" si="40"/>
        <v>12</v>
      </c>
      <c r="CB20" s="203" t="str">
        <f t="shared" si="9"/>
        <v>Croácia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 x14ac:dyDescent="0.25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1</v>
      </c>
      <c r="AF21" s="220">
        <f t="shared" si="12"/>
        <v>0</v>
      </c>
      <c r="AG21" s="220">
        <f t="shared" si="13"/>
        <v>1</v>
      </c>
      <c r="AH21" s="220">
        <f t="shared" si="14"/>
        <v>0</v>
      </c>
      <c r="AI21" s="220">
        <f t="shared" si="5"/>
        <v>1</v>
      </c>
      <c r="AJ21" s="220">
        <f t="shared" si="6"/>
        <v>2</v>
      </c>
      <c r="AK21" s="220">
        <f t="shared" si="7"/>
        <v>-1</v>
      </c>
      <c r="AL21" s="221">
        <v>1</v>
      </c>
      <c r="AM21" s="203">
        <f t="shared" si="15"/>
        <v>-89</v>
      </c>
      <c r="AN21" s="203">
        <f>LARGE($AM$21:$AM$24,AL21)</f>
        <v>3000773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-90</v>
      </c>
      <c r="AS21" s="199">
        <f>LARGE($AR$21:$AR$24,AL21)</f>
        <v>3000770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10000.25</v>
      </c>
      <c r="BA21" s="199">
        <f t="shared" si="20"/>
        <v>25</v>
      </c>
      <c r="BB21" s="197" t="str">
        <f t="shared" si="21"/>
        <v>País de Gales</v>
      </c>
      <c r="BC21" s="199">
        <f t="shared" si="22"/>
        <v>1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20000.03</v>
      </c>
      <c r="BK21" s="199">
        <f t="shared" si="27"/>
        <v>3</v>
      </c>
      <c r="BL21" s="197" t="str">
        <f t="shared" si="28"/>
        <v>Argentina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7.6999999999999999E-2</v>
      </c>
      <c r="CA21" s="203">
        <f t="shared" si="40"/>
        <v>23</v>
      </c>
      <c r="CB21" s="203" t="str">
        <f t="shared" si="9"/>
        <v>Marrocos</v>
      </c>
      <c r="CC21" s="199" t="str">
        <f t="shared" si="42"/>
        <v>-</v>
      </c>
      <c r="CD21" s="207">
        <f t="shared" si="41"/>
        <v>40600</v>
      </c>
      <c r="CE21" s="203">
        <f>LARGE($CD$5:CD$36,BN21)</f>
        <v>0</v>
      </c>
    </row>
    <row r="22" spans="2:83" ht="15" x14ac:dyDescent="0.2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2</v>
      </c>
      <c r="AY22" s="197">
        <f t="shared" si="18"/>
        <v>20000.18</v>
      </c>
      <c r="AZ22" s="197">
        <f t="shared" si="19"/>
        <v>10000.16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1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3</v>
      </c>
      <c r="BI22" s="197">
        <f t="shared" si="25"/>
        <v>30000.18</v>
      </c>
      <c r="BJ22" s="197">
        <f t="shared" si="26"/>
        <v>20000.13</v>
      </c>
      <c r="BK22" s="199">
        <f t="shared" si="27"/>
        <v>13</v>
      </c>
      <c r="BL22" s="197" t="str">
        <f t="shared" si="28"/>
        <v>Dinamarca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2</v>
      </c>
      <c r="BV22" s="199">
        <f t="shared" si="37"/>
        <v>3</v>
      </c>
      <c r="BW22" s="199">
        <f t="shared" si="38"/>
        <v>-1</v>
      </c>
      <c r="BX22" s="197">
        <v>8.2000000000000003E-2</v>
      </c>
      <c r="BY22" s="204">
        <f t="shared" si="39"/>
        <v>-9799.9179999999997</v>
      </c>
      <c r="BZ22" s="204">
        <f>LARGE(BY$5:$BY$36,BN22)</f>
        <v>6.8000000000000005E-2</v>
      </c>
      <c r="CA22" s="203">
        <f t="shared" si="40"/>
        <v>32</v>
      </c>
      <c r="CB22" s="203" t="str">
        <f t="shared" si="9"/>
        <v>Uruguai</v>
      </c>
      <c r="CC22" s="199" t="str">
        <f t="shared" si="42"/>
        <v>-</v>
      </c>
      <c r="CD22" s="207">
        <f t="shared" si="41"/>
        <v>-9800</v>
      </c>
      <c r="CE22" s="203">
        <f>LARGE($CD$5:CD$36,BN22)</f>
        <v>0</v>
      </c>
    </row>
    <row r="23" spans="2:83" ht="15" x14ac:dyDescent="0.2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3</v>
      </c>
      <c r="AE23" s="199">
        <f t="shared" si="11"/>
        <v>1</v>
      </c>
      <c r="AF23" s="199">
        <f t="shared" si="12"/>
        <v>1</v>
      </c>
      <c r="AG23" s="199">
        <f t="shared" si="13"/>
        <v>0</v>
      </c>
      <c r="AH23" s="199">
        <f t="shared" si="14"/>
        <v>0</v>
      </c>
      <c r="AI23" s="199">
        <f t="shared" si="5"/>
        <v>7</v>
      </c>
      <c r="AJ23" s="199">
        <f t="shared" si="6"/>
        <v>0</v>
      </c>
      <c r="AK23" s="199">
        <f t="shared" si="7"/>
        <v>7</v>
      </c>
      <c r="AL23" s="224">
        <v>3</v>
      </c>
      <c r="AM23" s="203">
        <f t="shared" si="15"/>
        <v>3000773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3000770</v>
      </c>
      <c r="AS23" s="199">
        <f>LARGE($AR$21:$AR$24,AL23)</f>
        <v>2999410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3</v>
      </c>
      <c r="AY23" s="197">
        <f t="shared" si="18"/>
        <v>30000.19</v>
      </c>
      <c r="AZ23" s="197">
        <f t="shared" si="19"/>
        <v>10000.129999999999</v>
      </c>
      <c r="BA23" s="199">
        <f t="shared" si="20"/>
        <v>13</v>
      </c>
      <c r="BB23" s="197" t="str">
        <f t="shared" si="21"/>
        <v>Dinamarca</v>
      </c>
      <c r="BC23" s="199">
        <f t="shared" si="22"/>
        <v>1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20000.169999999998</v>
      </c>
      <c r="BK23" s="199">
        <f t="shared" si="27"/>
        <v>17</v>
      </c>
      <c r="BL23" s="197" t="str">
        <f t="shared" si="28"/>
        <v>França</v>
      </c>
      <c r="BM23" s="199">
        <f t="shared" si="29"/>
        <v>2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3</v>
      </c>
      <c r="BV23" s="199">
        <f t="shared" si="37"/>
        <v>1</v>
      </c>
      <c r="BW23" s="199">
        <f t="shared" si="38"/>
        <v>2</v>
      </c>
      <c r="BX23" s="197">
        <v>8.1000000000000003E-2</v>
      </c>
      <c r="BY23" s="204">
        <f t="shared" si="39"/>
        <v>20300.080999999998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>
        <f t="shared" si="42"/>
        <v>19</v>
      </c>
      <c r="CD23" s="207">
        <f t="shared" si="41"/>
        <v>20300</v>
      </c>
      <c r="CE23" s="203">
        <f>LARGE($CD$5:CD$36,BN23)</f>
        <v>-9800</v>
      </c>
    </row>
    <row r="24" spans="2:83" ht="15" x14ac:dyDescent="0.2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-89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-90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10000.11</v>
      </c>
      <c r="BA24" s="199">
        <f t="shared" si="20"/>
        <v>11</v>
      </c>
      <c r="BB24" s="197" t="str">
        <f t="shared" si="21"/>
        <v>Costa Rica</v>
      </c>
      <c r="BC24" s="199">
        <f t="shared" si="22"/>
        <v>1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20000.2</v>
      </c>
      <c r="BK24" s="199">
        <f t="shared" si="27"/>
        <v>20</v>
      </c>
      <c r="BL24" s="197" t="str">
        <f t="shared" si="28"/>
        <v>Inglaterra</v>
      </c>
      <c r="BM24" s="199">
        <f t="shared" si="29"/>
        <v>2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-9799.9179999999997</v>
      </c>
      <c r="CA24" s="203">
        <f t="shared" si="40"/>
        <v>18</v>
      </c>
      <c r="CB24" s="203" t="str">
        <f t="shared" si="9"/>
        <v>Gana</v>
      </c>
      <c r="CC24" s="199" t="str">
        <f t="shared" si="42"/>
        <v>-</v>
      </c>
      <c r="CD24" s="207">
        <f t="shared" si="41"/>
        <v>40600</v>
      </c>
      <c r="CE24" s="203">
        <f>LARGE($CD$5:CD$36,BN24)</f>
        <v>-9800</v>
      </c>
    </row>
    <row r="25" spans="2:83" ht="15" x14ac:dyDescent="0.2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1</v>
      </c>
      <c r="AF25" s="220">
        <f t="shared" si="12"/>
        <v>1</v>
      </c>
      <c r="AG25" s="220">
        <f t="shared" si="13"/>
        <v>0</v>
      </c>
      <c r="AH25" s="220">
        <f t="shared" si="14"/>
        <v>0</v>
      </c>
      <c r="AI25" s="220">
        <f t="shared" si="5"/>
        <v>1</v>
      </c>
      <c r="AJ25" s="220">
        <f t="shared" si="6"/>
        <v>0</v>
      </c>
      <c r="AK25" s="220">
        <f t="shared" si="7"/>
        <v>1</v>
      </c>
      <c r="AL25" s="221">
        <v>1</v>
      </c>
      <c r="AM25" s="203">
        <f t="shared" si="15"/>
        <v>3000111</v>
      </c>
      <c r="AN25" s="203">
        <f>LARGE($AM$25:$AM$28,AL25)</f>
        <v>3000111</v>
      </c>
      <c r="AO25" s="203">
        <f>MATCH(AN25,$AM$25:$AM$28,0)</f>
        <v>1</v>
      </c>
      <c r="AP25" s="203" t="str">
        <f>VLOOKUP(AO25,$AB$25:$AC$28,2)</f>
        <v>Bélgica</v>
      </c>
      <c r="AQ25" s="199">
        <v>1</v>
      </c>
      <c r="AR25" s="207">
        <f t="shared" si="8"/>
        <v>3000110</v>
      </c>
      <c r="AS25" s="199">
        <f>LARGE($AR$25:$AR$28,AL25)</f>
        <v>3000110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10000.09</v>
      </c>
      <c r="BA25" s="199">
        <f t="shared" si="20"/>
        <v>9</v>
      </c>
      <c r="BB25" s="197" t="str">
        <f t="shared" si="21"/>
        <v>Catar</v>
      </c>
      <c r="BC25" s="199">
        <f t="shared" si="22"/>
        <v>1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20000.22</v>
      </c>
      <c r="BK25" s="199">
        <f t="shared" si="27"/>
        <v>22</v>
      </c>
      <c r="BL25" s="197" t="str">
        <f t="shared" si="28"/>
        <v>Japão</v>
      </c>
      <c r="BM25" s="199">
        <f t="shared" si="29"/>
        <v>2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-9899.9009999999998</v>
      </c>
      <c r="CA25" s="203">
        <f t="shared" si="40"/>
        <v>1</v>
      </c>
      <c r="CB25" s="203" t="str">
        <f t="shared" si="9"/>
        <v>Alemanha</v>
      </c>
      <c r="CC25" s="199">
        <f t="shared" si="42"/>
        <v>21</v>
      </c>
      <c r="CD25" s="207">
        <f t="shared" si="41"/>
        <v>-19600</v>
      </c>
      <c r="CE25" s="203">
        <f>LARGE($CD$5:CD$36,BN25)</f>
        <v>-9900</v>
      </c>
    </row>
    <row r="26" spans="2:83" ht="15" customHeight="1" thickBot="1" x14ac:dyDescent="0.25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1</v>
      </c>
      <c r="AF26" s="199">
        <f t="shared" si="12"/>
        <v>0</v>
      </c>
      <c r="AG26" s="199">
        <f t="shared" si="13"/>
        <v>1</v>
      </c>
      <c r="AH26" s="199">
        <f t="shared" si="14"/>
        <v>0</v>
      </c>
      <c r="AI26" s="199">
        <f t="shared" si="5"/>
        <v>0</v>
      </c>
      <c r="AJ26" s="199">
        <f t="shared" si="6"/>
        <v>1</v>
      </c>
      <c r="AK26" s="199">
        <f t="shared" si="7"/>
        <v>-1</v>
      </c>
      <c r="AL26" s="224">
        <v>2</v>
      </c>
      <c r="AM26" s="203">
        <f t="shared" si="15"/>
        <v>-98</v>
      </c>
      <c r="AN26" s="203">
        <f>LARGE($AM$25:$AM$28,AL26)</f>
        <v>1000004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-100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10000.049999999999</v>
      </c>
      <c r="BA26" s="199">
        <f t="shared" si="20"/>
        <v>5</v>
      </c>
      <c r="BB26" s="197" t="str">
        <f t="shared" si="21"/>
        <v>Bélgica</v>
      </c>
      <c r="BC26" s="199">
        <f t="shared" si="22"/>
        <v>1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20000.240000000002</v>
      </c>
      <c r="BK26" s="199">
        <f t="shared" si="27"/>
        <v>24</v>
      </c>
      <c r="BL26" s="197" t="str">
        <f t="shared" si="28"/>
        <v>México</v>
      </c>
      <c r="BM26" s="199">
        <f t="shared" si="29"/>
        <v>2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200</v>
      </c>
      <c r="CE26" s="203">
        <f>LARGE($CD$5:CD$36,BN26)</f>
        <v>-9900</v>
      </c>
    </row>
    <row r="27" spans="2:83" ht="15.75" thickBot="1" x14ac:dyDescent="0.25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1000003</v>
      </c>
      <c r="AO27" s="203">
        <f>MATCH(AN27,$AM$25:$AM$28,0)</f>
        <v>3</v>
      </c>
      <c r="AP27" s="203" t="str">
        <f>VLOOKUP(AO27,$AB$25:$AC$28,2)</f>
        <v>Croácia</v>
      </c>
      <c r="AQ27" s="199" t="str">
        <f>IF(AS26=AS27,"-",3)</f>
        <v>-</v>
      </c>
      <c r="AR27" s="207">
        <f t="shared" si="8"/>
        <v>1000000</v>
      </c>
      <c r="AS27" s="199">
        <f>LARGE($AR$25:$AR$28,AL27)</f>
        <v>1000000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10000.01</v>
      </c>
      <c r="BA27" s="199">
        <f t="shared" si="20"/>
        <v>1</v>
      </c>
      <c r="BB27" s="197" t="str">
        <f t="shared" si="21"/>
        <v>Alemanha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20000.27</v>
      </c>
      <c r="BK27" s="199">
        <f t="shared" si="27"/>
        <v>27</v>
      </c>
      <c r="BL27" s="197" t="str">
        <f t="shared" si="28"/>
        <v>Portugal</v>
      </c>
      <c r="BM27" s="199">
        <f t="shared" si="29"/>
        <v>2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-9999.9069999999992</v>
      </c>
      <c r="CA27" s="203">
        <f t="shared" si="40"/>
        <v>7</v>
      </c>
      <c r="CB27" s="203" t="str">
        <f t="shared" si="9"/>
        <v>Camarões</v>
      </c>
      <c r="CC27" s="199">
        <f t="shared" si="42"/>
        <v>23</v>
      </c>
      <c r="CD27" s="207">
        <f t="shared" si="41"/>
        <v>0</v>
      </c>
      <c r="CE27" s="203">
        <f>LARGE($CD$5:CD$36,BN27)</f>
        <v>-10000</v>
      </c>
    </row>
    <row r="28" spans="2:83" ht="15" x14ac:dyDescent="0.2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-98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1000000</v>
      </c>
      <c r="AS28" s="226">
        <f>LARGE($AR$25:$AR$28,AL28)</f>
        <v>-100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0.32</v>
      </c>
      <c r="BA28" s="199">
        <f t="shared" si="20"/>
        <v>32</v>
      </c>
      <c r="BB28" s="197" t="str">
        <f t="shared" si="21"/>
        <v>Uruguai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20000.29</v>
      </c>
      <c r="BK28" s="199">
        <f t="shared" si="27"/>
        <v>29</v>
      </c>
      <c r="BL28" s="197" t="str">
        <f t="shared" si="28"/>
        <v>Sérvia</v>
      </c>
      <c r="BM28" s="199">
        <f t="shared" si="29"/>
        <v>2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-9999.9079999999994</v>
      </c>
      <c r="CA28" s="203">
        <f t="shared" si="40"/>
        <v>8</v>
      </c>
      <c r="CB28" s="203" t="str">
        <f t="shared" si="9"/>
        <v>Canadá</v>
      </c>
      <c r="CC28" s="199" t="str">
        <f t="shared" si="42"/>
        <v>-</v>
      </c>
      <c r="CD28" s="207">
        <f t="shared" si="41"/>
        <v>-20000</v>
      </c>
      <c r="CE28" s="203">
        <f>LARGE($CD$5:CD$36,BN28)</f>
        <v>-10000</v>
      </c>
    </row>
    <row r="29" spans="2:83" ht="15" x14ac:dyDescent="0.2">
      <c r="B29" s="214">
        <f>AQ21</f>
        <v>1</v>
      </c>
      <c r="C29" s="215" t="str">
        <f>AP21</f>
        <v>Espanha</v>
      </c>
      <c r="D29" s="216">
        <f>3*F29+H29</f>
        <v>3</v>
      </c>
      <c r="E29" s="216">
        <f>F29+G29+H29</f>
        <v>1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7</v>
      </c>
      <c r="J29" s="216">
        <f>VLOOKUP($AP21,$AC$21:$AK$24,8)</f>
        <v>0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3</v>
      </c>
      <c r="AE29" s="199">
        <f t="shared" si="11"/>
        <v>1</v>
      </c>
      <c r="AF29" s="199">
        <f t="shared" si="12"/>
        <v>1</v>
      </c>
      <c r="AG29" s="199">
        <f t="shared" si="13"/>
        <v>0</v>
      </c>
      <c r="AH29" s="199">
        <f t="shared" si="14"/>
        <v>0</v>
      </c>
      <c r="AI29" s="199">
        <f t="shared" si="5"/>
        <v>2</v>
      </c>
      <c r="AJ29" s="199">
        <f t="shared" si="6"/>
        <v>0</v>
      </c>
      <c r="AK29" s="199">
        <f t="shared" si="7"/>
        <v>2</v>
      </c>
      <c r="AL29" s="197">
        <v>1</v>
      </c>
      <c r="AM29" s="203">
        <f t="shared" si="15"/>
        <v>3000221</v>
      </c>
      <c r="AN29" s="238">
        <f>LARGE($AM$29:$AM$32,AL29)</f>
        <v>3000221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3000220</v>
      </c>
      <c r="AS29" s="239">
        <f>LARGE($AR$29:$AR$32,AL29)</f>
        <v>3000220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0.31</v>
      </c>
      <c r="BA29" s="199">
        <f t="shared" si="20"/>
        <v>31</v>
      </c>
      <c r="BB29" s="197" t="str">
        <f t="shared" si="21"/>
        <v>Tunísia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30000.02</v>
      </c>
      <c r="BK29" s="199">
        <f t="shared" si="27"/>
        <v>2</v>
      </c>
      <c r="BL29" s="197" t="str">
        <f t="shared" si="28"/>
        <v>Arábia Saudita</v>
      </c>
      <c r="BM29" s="199">
        <f t="shared" si="29"/>
        <v>3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-9999.9310000000005</v>
      </c>
      <c r="CA29" s="203">
        <f t="shared" si="40"/>
        <v>31</v>
      </c>
      <c r="CB29" s="203" t="str">
        <f t="shared" si="9"/>
        <v>Tunísia</v>
      </c>
      <c r="CC29" s="199" t="str">
        <f t="shared" si="42"/>
        <v>-</v>
      </c>
      <c r="CD29" s="207">
        <f t="shared" si="41"/>
        <v>-19900</v>
      </c>
      <c r="CE29" s="203">
        <f>LARGE($CD$5:CD$36,BN29)</f>
        <v>-10000</v>
      </c>
    </row>
    <row r="30" spans="2:83" ht="15" customHeight="1" x14ac:dyDescent="0.2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1</v>
      </c>
      <c r="AF30" s="199">
        <f t="shared" si="12"/>
        <v>0</v>
      </c>
      <c r="AG30" s="199">
        <f t="shared" si="13"/>
        <v>1</v>
      </c>
      <c r="AH30" s="199">
        <f t="shared" si="14"/>
        <v>0</v>
      </c>
      <c r="AI30" s="199">
        <f t="shared" si="5"/>
        <v>0</v>
      </c>
      <c r="AJ30" s="199">
        <f t="shared" si="6"/>
        <v>1</v>
      </c>
      <c r="AK30" s="199">
        <f t="shared" si="7"/>
        <v>-1</v>
      </c>
      <c r="AL30" s="197">
        <v>2</v>
      </c>
      <c r="AM30" s="203">
        <f t="shared" si="15"/>
        <v>-98</v>
      </c>
      <c r="AN30" s="203">
        <f>LARGE($AM$29:$AM$32,AL30)</f>
        <v>3000114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-100</v>
      </c>
      <c r="AS30" s="199">
        <f>LARGE($AR$29:$AR$32,AL30)</f>
        <v>3000110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0.28999999999999998</v>
      </c>
      <c r="BA30" s="199">
        <f t="shared" si="20"/>
        <v>29</v>
      </c>
      <c r="BB30" s="197" t="str">
        <f t="shared" si="21"/>
        <v>Sérvia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30000.18</v>
      </c>
      <c r="BK30" s="199">
        <f t="shared" si="27"/>
        <v>18</v>
      </c>
      <c r="BL30" s="197" t="str">
        <f t="shared" si="28"/>
        <v>Gana</v>
      </c>
      <c r="BM30" s="199">
        <f t="shared" si="29"/>
        <v>3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-19599.920999999998</v>
      </c>
      <c r="CA30" s="203">
        <f t="shared" si="40"/>
        <v>21</v>
      </c>
      <c r="CB30" s="203" t="str">
        <f t="shared" si="9"/>
        <v>Irã</v>
      </c>
      <c r="CC30" s="199">
        <f t="shared" si="42"/>
        <v>26</v>
      </c>
      <c r="CD30" s="207">
        <f t="shared" si="41"/>
        <v>20200</v>
      </c>
      <c r="CE30" s="203">
        <f>LARGE($CD$5:CD$36,BN30)</f>
        <v>-19600</v>
      </c>
    </row>
    <row r="31" spans="2:83" ht="15" customHeight="1" x14ac:dyDescent="0.2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1</v>
      </c>
      <c r="AF31" s="199">
        <f t="shared" si="12"/>
        <v>0</v>
      </c>
      <c r="AG31" s="199">
        <f t="shared" si="13"/>
        <v>1</v>
      </c>
      <c r="AH31" s="199">
        <f t="shared" si="14"/>
        <v>0</v>
      </c>
      <c r="AI31" s="199">
        <f t="shared" si="5"/>
        <v>0</v>
      </c>
      <c r="AJ31" s="199">
        <f t="shared" si="6"/>
        <v>2</v>
      </c>
      <c r="AK31" s="199">
        <f t="shared" si="7"/>
        <v>-2</v>
      </c>
      <c r="AL31" s="197">
        <v>3</v>
      </c>
      <c r="AM31" s="203">
        <f t="shared" si="15"/>
        <v>-197</v>
      </c>
      <c r="AN31" s="203">
        <f>LARGE($AM$29:$AM$32,AL31)</f>
        <v>-98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-200</v>
      </c>
      <c r="AS31" s="199">
        <f>LARGE($AR$29:$AR$32,AL31)</f>
        <v>-100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3</v>
      </c>
      <c r="AY31" s="197">
        <f t="shared" si="18"/>
        <v>30000.27</v>
      </c>
      <c r="AZ31" s="197">
        <f t="shared" si="19"/>
        <v>0.24</v>
      </c>
      <c r="BA31" s="199">
        <f t="shared" si="20"/>
        <v>24</v>
      </c>
      <c r="BB31" s="197" t="str">
        <f t="shared" si="21"/>
        <v>México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30000.25</v>
      </c>
      <c r="BK31" s="199">
        <f t="shared" si="27"/>
        <v>25</v>
      </c>
      <c r="BL31" s="197" t="str">
        <f t="shared" si="28"/>
        <v>País de Gales</v>
      </c>
      <c r="BM31" s="199">
        <f t="shared" si="29"/>
        <v>3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3</v>
      </c>
      <c r="BV31" s="199">
        <f t="shared" si="37"/>
        <v>2</v>
      </c>
      <c r="BW31" s="199">
        <f t="shared" si="38"/>
        <v>1</v>
      </c>
      <c r="BX31" s="197">
        <v>7.2999999999999995E-2</v>
      </c>
      <c r="BY31" s="204">
        <f t="shared" si="39"/>
        <v>10300.073</v>
      </c>
      <c r="BZ31" s="204">
        <f>LARGE(BY$5:$BY$36,BN31)</f>
        <v>-19799.903999999999</v>
      </c>
      <c r="CA31" s="203">
        <f t="shared" si="40"/>
        <v>4</v>
      </c>
      <c r="CB31" s="203" t="str">
        <f t="shared" si="9"/>
        <v>Austrália</v>
      </c>
      <c r="CC31" s="199">
        <f t="shared" si="42"/>
        <v>27</v>
      </c>
      <c r="CD31" s="207">
        <f t="shared" si="41"/>
        <v>10300</v>
      </c>
      <c r="CE31" s="203">
        <f>LARGE($CD$5:CD$36,BN31)</f>
        <v>-19800</v>
      </c>
    </row>
    <row r="32" spans="2:83" ht="15.75" thickBot="1" x14ac:dyDescent="0.25">
      <c r="B32" s="227">
        <f>AQ24</f>
        <v>4</v>
      </c>
      <c r="C32" s="228" t="str">
        <f>AP24</f>
        <v>Alemanha</v>
      </c>
      <c r="D32" s="229">
        <f>3*F32+H32</f>
        <v>0</v>
      </c>
      <c r="E32" s="229">
        <f>F32+G32+H32</f>
        <v>1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0</v>
      </c>
      <c r="I32" s="229">
        <f>VLOOKUP($AP24,$AC$21:$AK$24,7)</f>
        <v>1</v>
      </c>
      <c r="J32" s="229">
        <f>VLOOKUP($AP24,$AC$21:$AK$24,8)</f>
        <v>2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1</v>
      </c>
      <c r="AF32" s="199">
        <f t="shared" si="12"/>
        <v>1</v>
      </c>
      <c r="AG32" s="199">
        <f t="shared" si="13"/>
        <v>0</v>
      </c>
      <c r="AH32" s="199">
        <f t="shared" si="14"/>
        <v>0</v>
      </c>
      <c r="AI32" s="199">
        <f t="shared" si="5"/>
        <v>1</v>
      </c>
      <c r="AJ32" s="199">
        <f t="shared" si="6"/>
        <v>0</v>
      </c>
      <c r="AK32" s="199">
        <f t="shared" si="7"/>
        <v>1</v>
      </c>
      <c r="AL32" s="197">
        <v>4</v>
      </c>
      <c r="AM32" s="203">
        <f t="shared" si="15"/>
        <v>3000114</v>
      </c>
      <c r="AN32" s="234">
        <f>LARGE($AM$29:$AM$32,AL32)</f>
        <v>-197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3000110</v>
      </c>
      <c r="AS32" s="226">
        <f>LARGE($AR$29:$AR$32,AL32)</f>
        <v>-200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3</v>
      </c>
      <c r="AY32" s="197">
        <f t="shared" si="18"/>
        <v>30000.28</v>
      </c>
      <c r="AZ32" s="197">
        <f t="shared" si="19"/>
        <v>0.23</v>
      </c>
      <c r="BA32" s="199">
        <f t="shared" si="20"/>
        <v>23</v>
      </c>
      <c r="BB32" s="197" t="str">
        <f t="shared" si="21"/>
        <v>Marrocos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3</v>
      </c>
      <c r="BI32" s="197">
        <f t="shared" si="25"/>
        <v>30000.28</v>
      </c>
      <c r="BJ32" s="197">
        <f t="shared" si="26"/>
        <v>30000.28</v>
      </c>
      <c r="BK32" s="199">
        <f t="shared" si="27"/>
        <v>28</v>
      </c>
      <c r="BL32" s="197" t="str">
        <f t="shared" si="28"/>
        <v>Senegal</v>
      </c>
      <c r="BM32" s="199">
        <f t="shared" si="29"/>
        <v>3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3</v>
      </c>
      <c r="BV32" s="199">
        <f t="shared" si="37"/>
        <v>3</v>
      </c>
      <c r="BW32" s="199">
        <f t="shared" si="38"/>
        <v>0</v>
      </c>
      <c r="BX32" s="197">
        <v>7.1999999999999995E-2</v>
      </c>
      <c r="BY32" s="204">
        <f t="shared" si="39"/>
        <v>300.072</v>
      </c>
      <c r="BZ32" s="204">
        <f>LARGE(BY$5:$BY$36,BN32)</f>
        <v>-19899.924999999999</v>
      </c>
      <c r="CA32" s="203">
        <f t="shared" si="40"/>
        <v>25</v>
      </c>
      <c r="CB32" s="203" t="str">
        <f t="shared" si="9"/>
        <v>País de Gales</v>
      </c>
      <c r="CC32" s="199">
        <f t="shared" si="42"/>
        <v>28</v>
      </c>
      <c r="CD32" s="207">
        <f t="shared" si="41"/>
        <v>300</v>
      </c>
      <c r="CE32" s="203">
        <f>LARGE($CD$5:CD$36,BN32)</f>
        <v>-19900</v>
      </c>
    </row>
    <row r="33" spans="2:83" ht="15.75" thickBot="1" x14ac:dyDescent="0.25">
      <c r="B33" s="236"/>
      <c r="C33" s="241"/>
      <c r="D33" s="236"/>
      <c r="E33" s="236">
        <f>SUM(E29:E32)</f>
        <v>6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1</v>
      </c>
      <c r="AF33" s="220">
        <f t="shared" si="12"/>
        <v>0</v>
      </c>
      <c r="AG33" s="220">
        <f t="shared" si="13"/>
        <v>0</v>
      </c>
      <c r="AH33" s="220">
        <f t="shared" si="14"/>
        <v>1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1000001</v>
      </c>
      <c r="AN33" s="203">
        <f>LARGE($AM$33:$AM$36,AL33)</f>
        <v>3000133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1000000</v>
      </c>
      <c r="AS33" s="199">
        <f>LARGE($AR$33:$AR$36,AL33)</f>
        <v>3000130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0.12</v>
      </c>
      <c r="BA33" s="199">
        <f t="shared" si="20"/>
        <v>12</v>
      </c>
      <c r="BB33" s="197" t="str">
        <f t="shared" si="21"/>
        <v>Croácia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2</v>
      </c>
      <c r="BI33" s="197">
        <f t="shared" si="25"/>
        <v>20000.29</v>
      </c>
      <c r="BJ33" s="197">
        <f t="shared" si="26"/>
        <v>40000.04</v>
      </c>
      <c r="BK33" s="199">
        <f t="shared" si="27"/>
        <v>4</v>
      </c>
      <c r="BL33" s="197" t="str">
        <f t="shared" si="28"/>
        <v>Austrália</v>
      </c>
      <c r="BM33" s="199">
        <f t="shared" si="29"/>
        <v>4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2</v>
      </c>
      <c r="BW33" s="199">
        <f t="shared" si="38"/>
        <v>-2</v>
      </c>
      <c r="BX33" s="197">
        <v>7.0999999999999994E-2</v>
      </c>
      <c r="BY33" s="204">
        <f t="shared" si="39"/>
        <v>-19999.929</v>
      </c>
      <c r="BZ33" s="204">
        <f>LARGE(BY$5:$BY$36,BN33)</f>
        <v>-19999.923999999999</v>
      </c>
      <c r="CA33" s="203">
        <f t="shared" si="40"/>
        <v>24</v>
      </c>
      <c r="CB33" s="203" t="str">
        <f t="shared" si="9"/>
        <v>México</v>
      </c>
      <c r="CC33" s="199">
        <f t="shared" si="42"/>
        <v>29</v>
      </c>
      <c r="CD33" s="207">
        <f t="shared" si="41"/>
        <v>-20000</v>
      </c>
      <c r="CE33" s="203">
        <f>LARGE($CD$5:CD$36,BN33)</f>
        <v>-20000</v>
      </c>
    </row>
    <row r="34" spans="2:83" ht="15" x14ac:dyDescent="0.2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1</v>
      </c>
      <c r="AF34" s="199">
        <f t="shared" si="12"/>
        <v>0</v>
      </c>
      <c r="AG34" s="199">
        <f t="shared" si="13"/>
        <v>1</v>
      </c>
      <c r="AH34" s="199">
        <f t="shared" si="14"/>
        <v>0</v>
      </c>
      <c r="AI34" s="199">
        <f t="shared" si="5"/>
        <v>2</v>
      </c>
      <c r="AJ34" s="199">
        <f t="shared" si="6"/>
        <v>3</v>
      </c>
      <c r="AK34" s="199">
        <f t="shared" si="7"/>
        <v>-1</v>
      </c>
      <c r="AL34" s="224">
        <v>2</v>
      </c>
      <c r="AM34" s="203">
        <f>(10^6)*AD34+(10^2)*AK34+10*AI34+AL34+AD40</f>
        <v>-75</v>
      </c>
      <c r="AN34" s="203">
        <f>LARGE($AM$33:$AM$36,AL34)</f>
        <v>1000004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-77</v>
      </c>
      <c r="AS34" s="199">
        <f>LARGE($AR$33:$AR$36,AL34)</f>
        <v>1000000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0.1</v>
      </c>
      <c r="BA34" s="199">
        <f t="shared" si="20"/>
        <v>10</v>
      </c>
      <c r="BB34" s="197" t="str">
        <f t="shared" si="21"/>
        <v>Coreia do Sul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50000.09</v>
      </c>
      <c r="BK34" s="199">
        <f t="shared" si="27"/>
        <v>9</v>
      </c>
      <c r="BL34" s="197" t="str">
        <f t="shared" si="28"/>
        <v>Catar</v>
      </c>
      <c r="BM34" s="199">
        <f t="shared" si="29"/>
        <v>5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0</v>
      </c>
      <c r="BW34" s="199">
        <f t="shared" si="38"/>
        <v>1</v>
      </c>
      <c r="BX34" s="197">
        <v>7.0000000000000007E-2</v>
      </c>
      <c r="BY34" s="204">
        <f t="shared" si="39"/>
        <v>10100.07</v>
      </c>
      <c r="BZ34" s="204">
        <f>LARGE(BY$5:$BY$36,BN34)</f>
        <v>-19999.929</v>
      </c>
      <c r="CA34" s="203">
        <f t="shared" si="40"/>
        <v>29</v>
      </c>
      <c r="CB34" s="203" t="str">
        <f t="shared" si="9"/>
        <v>Sérvia</v>
      </c>
      <c r="CC34" s="199" t="str">
        <f t="shared" si="42"/>
        <v>-</v>
      </c>
      <c r="CD34" s="207">
        <f t="shared" si="41"/>
        <v>10100</v>
      </c>
      <c r="CE34" s="203">
        <f>LARGE($CD$5:CD$36,BN34)</f>
        <v>-20000</v>
      </c>
    </row>
    <row r="35" spans="2:83" ht="15" x14ac:dyDescent="0.2">
      <c r="B35" s="214">
        <f>AQ25</f>
        <v>1</v>
      </c>
      <c r="C35" s="215" t="str">
        <f>AP25</f>
        <v>Bélgica</v>
      </c>
      <c r="D35" s="216">
        <f>3*F35+H35</f>
        <v>3</v>
      </c>
      <c r="E35" s="216">
        <f>F35+G35+H35</f>
        <v>1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1</v>
      </c>
      <c r="J35" s="216">
        <f>VLOOKUP($AP25,$AC$25:$AK$28,8)</f>
        <v>0</v>
      </c>
      <c r="K35" s="217">
        <f>I35-J35</f>
        <v>1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3</v>
      </c>
      <c r="AE35" s="199">
        <f t="shared" si="11"/>
        <v>1</v>
      </c>
      <c r="AF35" s="199">
        <f t="shared" si="12"/>
        <v>1</v>
      </c>
      <c r="AG35" s="199">
        <f t="shared" si="13"/>
        <v>0</v>
      </c>
      <c r="AH35" s="199">
        <f t="shared" si="14"/>
        <v>0</v>
      </c>
      <c r="AI35" s="199">
        <f t="shared" si="5"/>
        <v>3</v>
      </c>
      <c r="AJ35" s="199">
        <f t="shared" si="6"/>
        <v>2</v>
      </c>
      <c r="AK35" s="199">
        <f t="shared" si="7"/>
        <v>1</v>
      </c>
      <c r="AL35" s="224">
        <v>3</v>
      </c>
      <c r="AM35" s="203">
        <f t="shared" si="15"/>
        <v>3000133</v>
      </c>
      <c r="AN35" s="203">
        <f>LARGE($AM$33:$AM$36,AL35)</f>
        <v>1000001</v>
      </c>
      <c r="AO35" s="203">
        <f>MATCH(AN35,$AM$33:$AM$36,0)</f>
        <v>1</v>
      </c>
      <c r="AP35" s="203" t="str">
        <f>VLOOKUP(AO35,$AB$33:$AC$36,2)</f>
        <v>Coreia do Sul</v>
      </c>
      <c r="AQ35" s="199" t="str">
        <f>IF(AS34=AS35,"-",3)</f>
        <v>-</v>
      </c>
      <c r="AR35" s="207">
        <f t="shared" si="8"/>
        <v>3000130</v>
      </c>
      <c r="AS35" s="199">
        <f>LARGE($AR$33:$AR$36,AL35)</f>
        <v>1000000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0.08</v>
      </c>
      <c r="BA35" s="199">
        <f t="shared" si="20"/>
        <v>8</v>
      </c>
      <c r="BB35" s="197" t="str">
        <f t="shared" si="21"/>
        <v>Canadá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60000.21</v>
      </c>
      <c r="BK35" s="199">
        <f t="shared" si="27"/>
        <v>21</v>
      </c>
      <c r="BL35" s="197" t="str">
        <f t="shared" si="28"/>
        <v>Irã</v>
      </c>
      <c r="BM35" s="199">
        <f t="shared" si="29"/>
        <v>6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-39899.909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-39900</v>
      </c>
    </row>
    <row r="36" spans="2:83" ht="15" x14ac:dyDescent="0.2">
      <c r="B36" s="214">
        <f>AQ26</f>
        <v>2</v>
      </c>
      <c r="C36" s="215" t="str">
        <f>AP26</f>
        <v>Marrocos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1</v>
      </c>
      <c r="AF36" s="226">
        <f t="shared" si="12"/>
        <v>0</v>
      </c>
      <c r="AG36" s="226">
        <f t="shared" si="13"/>
        <v>0</v>
      </c>
      <c r="AH36" s="226">
        <f t="shared" si="14"/>
        <v>1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1000004</v>
      </c>
      <c r="AN36" s="234">
        <f>LARGE($AM$33:$AM$36,AL36)</f>
        <v>-75</v>
      </c>
      <c r="AO36" s="234">
        <f>MATCH(AN36,$AM$33:$AM$36,0)</f>
        <v>2</v>
      </c>
      <c r="AP36" s="234" t="str">
        <f>VLOOKUP(AO36,$AB$33:$AC$36,2)</f>
        <v>Gana</v>
      </c>
      <c r="AQ36" s="226">
        <f>IF(AS35=AS36,"-",4)</f>
        <v>4</v>
      </c>
      <c r="AR36" s="235">
        <f t="shared" si="8"/>
        <v>1000000</v>
      </c>
      <c r="AS36" s="226">
        <f>LARGE($AR$33:$AR$36,AL36)</f>
        <v>-77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7.0000000000000007E-2</v>
      </c>
      <c r="BA36" s="199">
        <f t="shared" si="20"/>
        <v>7</v>
      </c>
      <c r="BB36" s="197" t="str">
        <f t="shared" si="21"/>
        <v>Camarões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>
        <f t="shared" si="42"/>
        <v>32</v>
      </c>
      <c r="CD36" s="207">
        <f t="shared" si="41"/>
        <v>0</v>
      </c>
      <c r="CE36" s="203">
        <f>LARGE($CD$5:CD$36,BN36)</f>
        <v>-59900</v>
      </c>
    </row>
    <row r="37" spans="2:83" ht="15" x14ac:dyDescent="0.2">
      <c r="B37" s="214" t="str">
        <f>AQ27</f>
        <v>-</v>
      </c>
      <c r="C37" s="215" t="str">
        <f>AP27</f>
        <v>Croácia</v>
      </c>
      <c r="D37" s="216">
        <f>3*F37+H37</f>
        <v>1</v>
      </c>
      <c r="E37" s="216">
        <f>F37+G37+H37</f>
        <v>1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1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 x14ac:dyDescent="0.25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1</v>
      </c>
      <c r="F38" s="229">
        <f>VLOOKUP($AP28,$AC$25:$AK$28,4)</f>
        <v>0</v>
      </c>
      <c r="G38" s="229">
        <f>VLOOKUP($AP28,$AC$25:$AK$28,5)</f>
        <v>1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1</v>
      </c>
      <c r="K38" s="230">
        <f>I38-J38</f>
        <v>-1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 x14ac:dyDescent="0.25">
      <c r="B39" s="236"/>
      <c r="C39" s="241"/>
      <c r="D39" s="236"/>
      <c r="E39" s="236">
        <f>SUM(E35:E38)</f>
        <v>4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" x14ac:dyDescent="0.2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 x14ac:dyDescent="0.2">
      <c r="B41" s="214">
        <f>AQ29</f>
        <v>1</v>
      </c>
      <c r="C41" s="215" t="str">
        <f>AP29</f>
        <v>Brasil</v>
      </c>
      <c r="D41" s="216">
        <f>3*F41+H41</f>
        <v>3</v>
      </c>
      <c r="E41" s="216">
        <f>F41+G41+H41</f>
        <v>1</v>
      </c>
      <c r="F41" s="216">
        <f>VLOOKUP($AP29,$AC$29:$AK$32,4)</f>
        <v>1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2</v>
      </c>
      <c r="J41" s="216">
        <f>VLOOKUP($AP29,$AC$29:$AK$32,8)</f>
        <v>0</v>
      </c>
      <c r="K41" s="217">
        <f>I41-J41</f>
        <v>2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 x14ac:dyDescent="0.2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1</v>
      </c>
      <c r="F42" s="216">
        <f>VLOOKUP($AP30,$AC$29:$AK$32,4)</f>
        <v>1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0</v>
      </c>
      <c r="K42" s="217">
        <f>I42-J42</f>
        <v>1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 x14ac:dyDescent="0.2">
      <c r="B43" s="214">
        <f>AQ31</f>
        <v>3</v>
      </c>
      <c r="C43" s="215" t="str">
        <f>AP31</f>
        <v>Camarões</v>
      </c>
      <c r="D43" s="216">
        <f>3*F43+H43</f>
        <v>0</v>
      </c>
      <c r="E43" s="216">
        <f>F43+G43+H43</f>
        <v>1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1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 x14ac:dyDescent="0.25">
      <c r="B44" s="227">
        <f>AQ32</f>
        <v>4</v>
      </c>
      <c r="C44" s="228" t="str">
        <f>AP32</f>
        <v>Sérvia</v>
      </c>
      <c r="D44" s="229">
        <f>3*F44+H44</f>
        <v>0</v>
      </c>
      <c r="E44" s="229">
        <f>F44+G44+H44</f>
        <v>1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2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 x14ac:dyDescent="0.25">
      <c r="B45" s="236"/>
      <c r="C45" s="241"/>
      <c r="D45" s="236"/>
      <c r="E45" s="236">
        <f>SUM(E41:E44)</f>
        <v>4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" x14ac:dyDescent="0.2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 x14ac:dyDescent="0.2">
      <c r="B47" s="214">
        <f>AQ33</f>
        <v>1</v>
      </c>
      <c r="C47" s="215" t="str">
        <f>AP33</f>
        <v>Portugal</v>
      </c>
      <c r="D47" s="216">
        <f>3*F47+H47</f>
        <v>3</v>
      </c>
      <c r="E47" s="216">
        <f>F47+G47+H47</f>
        <v>1</v>
      </c>
      <c r="F47" s="216">
        <f>VLOOKUP($AP33,$AC$33:$AK$36,4)</f>
        <v>1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3</v>
      </c>
      <c r="J47" s="216">
        <f>VLOOKUP($AP33,$AC$33:$AK$36,8)</f>
        <v>2</v>
      </c>
      <c r="K47" s="217">
        <f>I47-J47</f>
        <v>1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 x14ac:dyDescent="0.2">
      <c r="B48" s="214">
        <f>AQ34</f>
        <v>2</v>
      </c>
      <c r="C48" s="215" t="str">
        <f>AP34</f>
        <v>Uruguai</v>
      </c>
      <c r="D48" s="216">
        <f>3*F48+H48</f>
        <v>1</v>
      </c>
      <c r="E48" s="216">
        <f>F48+G48+H48</f>
        <v>1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1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 x14ac:dyDescent="0.2">
      <c r="B49" s="214" t="str">
        <f>AQ35</f>
        <v>-</v>
      </c>
      <c r="C49" s="215" t="str">
        <f>AP35</f>
        <v>Coreia do Sul</v>
      </c>
      <c r="D49" s="216">
        <f>3*F49+H49</f>
        <v>1</v>
      </c>
      <c r="E49" s="216">
        <f>F49+G49+H49</f>
        <v>1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1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 x14ac:dyDescent="0.25">
      <c r="B50" s="227">
        <f>AQ36</f>
        <v>4</v>
      </c>
      <c r="C50" s="228" t="str">
        <f>AP36</f>
        <v>Gana</v>
      </c>
      <c r="D50" s="229">
        <f>3*F50+H50</f>
        <v>0</v>
      </c>
      <c r="E50" s="229">
        <f>F50+G50+H50</f>
        <v>1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0</v>
      </c>
      <c r="I50" s="229">
        <f>VLOOKUP($AP36,$AC$33:$AK$36,7)</f>
        <v>2</v>
      </c>
      <c r="J50" s="229">
        <f>VLOOKUP($AP36,$AC$33:$AK$36,8)</f>
        <v>3</v>
      </c>
      <c r="K50" s="230">
        <f>I50-J50</f>
        <v>-1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 x14ac:dyDescent="0.15">
      <c r="E51" s="199">
        <f>SUM(E47:E50)</f>
        <v>4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 x14ac:dyDescent="0.15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 x14ac:dyDescent="0.15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25</v>
      </c>
    </row>
    <row r="54" spans="1:31" x14ac:dyDescent="0.15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 x14ac:dyDescent="0.15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 x14ac:dyDescent="0.15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 x14ac:dyDescent="0.15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 x14ac:dyDescent="0.15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 x14ac:dyDescent="0.15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 x14ac:dyDescent="0.15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 x14ac:dyDescent="0.15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 x14ac:dyDescent="0.15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 x14ac:dyDescent="0.15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 x14ac:dyDescent="0.15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 x14ac:dyDescent="0.15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 x14ac:dyDescent="0.15">
      <c r="L66" s="197">
        <v>33</v>
      </c>
      <c r="M66" s="200" t="str">
        <f t="shared" si="43"/>
        <v>Uruguai</v>
      </c>
    </row>
    <row r="67" spans="12:27" x14ac:dyDescent="0.15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5"/>
  <dimension ref="A1"/>
  <sheetViews>
    <sheetView workbookViewId="0"/>
  </sheetViews>
  <sheetFormatPr defaultColWidth="11.43359375" defaultRowHeight="15" x14ac:dyDescent="0.2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2022-11-25T20:58:47Z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