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Palpites!$A$1:$H$545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I40" i="28"/>
  <c r="H40" i="28"/>
  <c r="G40" i="28"/>
  <c r="Y40" i="28" s="1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5" i="21"/>
  <c r="L12" i="21"/>
  <c r="L6" i="11"/>
  <c r="L18" i="11"/>
  <c r="L36" i="11"/>
  <c r="L40" i="18"/>
  <c r="L6" i="17"/>
  <c r="L24" i="17"/>
  <c r="L40" i="17"/>
  <c r="L6" i="15"/>
  <c r="L7" i="15"/>
  <c r="L11" i="15"/>
  <c r="L12" i="15"/>
  <c r="L18" i="15"/>
  <c r="L36" i="15"/>
  <c r="L40" i="15"/>
  <c r="L41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1" i="19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Y46" i="24"/>
  <c r="L46" i="24"/>
  <c r="Y4" i="23"/>
  <c r="Y5" i="23"/>
  <c r="L5" i="23"/>
  <c r="L6" i="23"/>
  <c r="Y8" i="23"/>
  <c r="L8" i="23"/>
  <c r="L11" i="23"/>
  <c r="L17" i="23"/>
  <c r="Y3" i="24"/>
  <c r="Y3" i="23"/>
  <c r="Y4" i="14"/>
  <c r="Y5" i="14"/>
  <c r="L5" i="14"/>
  <c r="Y6" i="14"/>
  <c r="Y8" i="14"/>
  <c r="L8" i="14"/>
  <c r="L12" i="14"/>
  <c r="L17" i="14"/>
  <c r="L36" i="14"/>
  <c r="Y46" i="14"/>
  <c r="L46" i="14"/>
  <c r="Y3" i="14"/>
  <c r="Y4" i="13"/>
  <c r="L5" i="13"/>
  <c r="Y6" i="13"/>
  <c r="L6" i="13"/>
  <c r="Y7" i="13"/>
  <c r="L7" i="13"/>
  <c r="L8" i="13"/>
  <c r="L12" i="13"/>
  <c r="L18" i="13"/>
  <c r="L40" i="13"/>
  <c r="Y46" i="13"/>
  <c r="L46" i="13"/>
  <c r="Y3" i="13"/>
  <c r="Y4" i="9"/>
  <c r="L4" i="9"/>
  <c r="Y5" i="9"/>
  <c r="L5" i="9"/>
  <c r="L6" i="9"/>
  <c r="Y8" i="9"/>
  <c r="L8" i="9"/>
  <c r="L11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R46" i="2"/>
  <c r="R48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45" i="2"/>
  <c r="P46" i="2"/>
  <c r="P47" i="2"/>
  <c r="P48" i="2"/>
  <c r="P49" i="2"/>
  <c r="AJ33" i="2"/>
  <c r="R3" i="2"/>
  <c r="AJ8" i="2"/>
  <c r="AK8" i="2" s="1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AK36" i="2" s="1"/>
  <c r="R45" i="2"/>
  <c r="R47" i="2"/>
  <c r="R49" i="2"/>
  <c r="AI6" i="2"/>
  <c r="AK6" i="2" s="1"/>
  <c r="V5" i="2"/>
  <c r="W5" i="2"/>
  <c r="AJ5" i="2"/>
  <c r="AI10" i="2"/>
  <c r="AK10" i="2" s="1"/>
  <c r="V10" i="2"/>
  <c r="W10" i="2"/>
  <c r="V11" i="2"/>
  <c r="W11" i="2"/>
  <c r="AJ15" i="2"/>
  <c r="V22" i="2"/>
  <c r="W22" i="2"/>
  <c r="AI18" i="2"/>
  <c r="AK18" i="2" s="1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Y27" i="22"/>
  <c r="L27" i="22"/>
  <c r="F50" i="7"/>
  <c r="Y28" i="16"/>
  <c r="L28" i="16"/>
  <c r="F51" i="7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 s="1"/>
  <c r="C15" i="7" s="1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 s="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9" i="12"/>
  <c r="Y28" i="12"/>
  <c r="Y27" i="12"/>
  <c r="L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 s="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 s="1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K26" i="2" s="1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W60" i="2"/>
  <c r="J23" i="3"/>
  <c r="I31" i="3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Z61" i="2"/>
  <c r="F32" i="3"/>
  <c r="P62" i="2"/>
  <c r="H32" i="3"/>
  <c r="R62" i="2"/>
  <c r="V62" i="2"/>
  <c r="J29" i="3"/>
  <c r="E34" i="3"/>
  <c r="W62" i="2"/>
  <c r="J25" i="3"/>
  <c r="I30" i="3"/>
  <c r="I72" i="4" s="1"/>
  <c r="J30" i="3"/>
  <c r="J24" i="3"/>
  <c r="E30" i="3"/>
  <c r="O58" i="2" s="1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F35" i="3"/>
  <c r="H35" i="3"/>
  <c r="J35" i="3"/>
  <c r="I37" i="3"/>
  <c r="X64" i="2"/>
  <c r="Y64" i="2"/>
  <c r="Z64" i="2"/>
  <c r="P65" i="2"/>
  <c r="R65" i="2"/>
  <c r="V65" i="2"/>
  <c r="E37" i="3"/>
  <c r="O65" i="2" s="1"/>
  <c r="W65" i="2"/>
  <c r="J31" i="3"/>
  <c r="E35" i="3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AK37" i="2" s="1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48" i="23"/>
  <c r="L6" i="24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AK25" i="2" s="1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6" i="16"/>
  <c r="L46" i="9"/>
  <c r="L47" i="13"/>
  <c r="L6" i="14"/>
  <c r="L21" i="23"/>
  <c r="L8" i="25"/>
  <c r="L46" i="10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K20" i="2" s="1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K19" i="2" s="1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AK16" i="2" s="1"/>
  <c r="X10" i="2"/>
  <c r="Z46" i="2"/>
  <c r="Z30" i="2"/>
  <c r="Z22" i="2"/>
  <c r="Z6" i="2"/>
  <c r="F76" i="25"/>
  <c r="X6" i="2"/>
  <c r="F76" i="20"/>
  <c r="AJ31" i="2"/>
  <c r="AK31" i="2" s="1"/>
  <c r="AJ27" i="2"/>
  <c r="AJ25" i="2"/>
  <c r="AI24" i="2"/>
  <c r="AJ13" i="2"/>
  <c r="AJ10" i="2"/>
  <c r="X22" i="2"/>
  <c r="V36" i="2"/>
  <c r="Y36" i="2"/>
  <c r="V20" i="2"/>
  <c r="Y20" i="2"/>
  <c r="V12" i="2"/>
  <c r="V8" i="2"/>
  <c r="X8" i="2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C17" i="7" s="1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C3" i="7" s="1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C2" i="7" s="1"/>
  <c r="Q3" i="13"/>
  <c r="Q3" i="25"/>
  <c r="Q3" i="9"/>
  <c r="Q3" i="12"/>
  <c r="C5" i="7" s="1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 s="1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AK14" i="2" s="1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V44" i="2"/>
  <c r="Y44" i="2"/>
  <c r="AI33" i="2"/>
  <c r="AK33" i="2" s="1"/>
  <c r="L45" i="14"/>
  <c r="L28" i="14"/>
  <c r="L45" i="15"/>
  <c r="L45" i="12"/>
  <c r="L45" i="17"/>
  <c r="L27" i="17"/>
  <c r="L28" i="17"/>
  <c r="L34" i="17"/>
  <c r="L39" i="17"/>
  <c r="AK21" i="2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X38" i="2"/>
  <c r="L39" i="19"/>
  <c r="L39" i="12"/>
  <c r="L28" i="12"/>
  <c r="L39" i="20"/>
  <c r="I76" i="4"/>
  <c r="L39" i="16"/>
  <c r="L27" i="16"/>
  <c r="C14" i="7"/>
  <c r="E72" i="4"/>
  <c r="L39" i="25"/>
  <c r="Y39" i="28"/>
  <c r="AK24" i="2"/>
  <c r="L34" i="19"/>
  <c r="L34" i="24"/>
  <c r="L34" i="23"/>
  <c r="Y34" i="28"/>
  <c r="L34" i="28"/>
  <c r="AK30" i="2"/>
  <c r="AK9" i="2"/>
  <c r="I81" i="4"/>
  <c r="AK23" i="2"/>
  <c r="L34" i="22"/>
  <c r="L28" i="22"/>
  <c r="L34" i="25"/>
  <c r="V33" i="2"/>
  <c r="W33" i="2"/>
  <c r="X33" i="2"/>
  <c r="Z33" i="2"/>
  <c r="Y33" i="2"/>
  <c r="AK15" i="2"/>
  <c r="L28" i="21"/>
  <c r="E81" i="4"/>
  <c r="AK22" i="2"/>
  <c r="AK34" i="2"/>
  <c r="L28" i="11"/>
  <c r="L28" i="15"/>
  <c r="L28" i="10"/>
  <c r="L28" i="13"/>
  <c r="L28" i="20"/>
  <c r="L28" i="24"/>
  <c r="L28" i="25"/>
  <c r="L28" i="23"/>
  <c r="L27" i="23"/>
  <c r="L28" i="18"/>
  <c r="L28" i="19"/>
  <c r="L27" i="19"/>
  <c r="Y27" i="2"/>
  <c r="L28" i="28"/>
  <c r="L27" i="13"/>
  <c r="L27" i="15"/>
  <c r="L27" i="24"/>
  <c r="L27" i="25"/>
  <c r="W26" i="2"/>
  <c r="L27" i="9"/>
  <c r="L27" i="10"/>
  <c r="L27" i="11"/>
  <c r="L27" i="18"/>
  <c r="L27" i="20"/>
  <c r="L27" i="21"/>
  <c r="Y27" i="28"/>
  <c r="AK32" i="2"/>
  <c r="AK17" i="2"/>
  <c r="AK12" i="2"/>
  <c r="AK11" i="2"/>
  <c r="AK29" i="2"/>
  <c r="L27" i="28"/>
  <c r="E71" i="4"/>
  <c r="I71" i="4"/>
  <c r="X32" i="2"/>
  <c r="Y32" i="2"/>
  <c r="E74" i="4"/>
  <c r="E79" i="4"/>
  <c r="AJ28" i="2"/>
  <c r="AI27" i="2"/>
  <c r="AK27" i="2" s="1"/>
  <c r="S58" i="2"/>
  <c r="W32" i="2"/>
  <c r="L33" i="28"/>
  <c r="Z32" i="2"/>
  <c r="L33" i="10"/>
  <c r="L33" i="13"/>
  <c r="L33" i="20"/>
  <c r="X44" i="2"/>
  <c r="W44" i="2"/>
  <c r="Z44" i="2"/>
  <c r="W39" i="2" l="1"/>
  <c r="X39" i="2"/>
  <c r="Y39" i="2"/>
  <c r="I79" i="4"/>
  <c r="S64" i="2"/>
  <c r="S63" i="2"/>
  <c r="I77" i="4"/>
  <c r="S62" i="2"/>
  <c r="E76" i="4"/>
  <c r="S61" i="2"/>
  <c r="I74" i="4"/>
  <c r="I73" i="4"/>
  <c r="O60" i="2"/>
  <c r="Z39" i="2"/>
  <c r="AK13" i="2"/>
  <c r="C6" i="7"/>
  <c r="C8" i="7"/>
  <c r="E77" i="4"/>
  <c r="O63" i="2"/>
  <c r="E73" i="4"/>
  <c r="S60" i="2"/>
  <c r="C11" i="7"/>
  <c r="C10" i="7"/>
  <c r="C18" i="7"/>
  <c r="AK28" i="2"/>
  <c r="C12" i="7"/>
  <c r="C13" i="7"/>
  <c r="C7" i="7"/>
  <c r="C9" i="7"/>
  <c r="C16" i="7"/>
  <c r="C4" i="7"/>
  <c r="L40" i="28"/>
  <c r="AH34" i="2" l="1"/>
  <c r="AH30" i="2"/>
  <c r="AH14" i="2"/>
  <c r="AH15" i="2"/>
  <c r="AD15" i="2" s="1"/>
  <c r="AM15" i="2" s="1"/>
  <c r="AR15" i="2" s="1"/>
  <c r="AH13" i="2"/>
  <c r="AH10" i="2"/>
  <c r="AH24" i="2"/>
  <c r="AH16" i="2"/>
  <c r="AH36" i="2"/>
  <c r="AH5" i="2"/>
  <c r="AH18" i="2"/>
  <c r="AH17" i="2"/>
  <c r="AH28" i="2"/>
  <c r="AH20" i="2"/>
  <c r="AH6" i="2"/>
  <c r="AH29" i="2"/>
  <c r="AH11" i="2"/>
  <c r="AH12" i="2"/>
  <c r="AH19" i="2"/>
  <c r="AH9" i="2"/>
  <c r="AH33" i="2"/>
  <c r="AH35" i="2"/>
  <c r="AH32" i="2"/>
  <c r="AH22" i="2"/>
  <c r="AH26" i="2"/>
  <c r="AH8" i="2"/>
  <c r="AH27" i="2"/>
  <c r="AH31" i="2"/>
  <c r="AH21" i="2"/>
  <c r="AH25" i="2"/>
  <c r="AH7" i="2"/>
  <c r="AH23" i="2"/>
  <c r="BS33" i="2"/>
  <c r="BS27" i="2"/>
  <c r="BS19" i="2"/>
  <c r="BT6" i="2"/>
  <c r="BS29" i="2"/>
  <c r="BR18" i="2"/>
  <c r="BT10" i="2"/>
  <c r="BT14" i="2"/>
  <c r="BT24" i="2"/>
  <c r="BS6" i="2"/>
  <c r="BS25" i="2"/>
  <c r="BR20" i="2"/>
  <c r="BS9" i="2"/>
  <c r="BT22" i="2"/>
  <c r="BT19" i="2"/>
  <c r="BR30" i="2"/>
  <c r="BS34" i="2"/>
  <c r="BR31" i="2"/>
  <c r="BS36" i="2"/>
  <c r="BR22" i="2"/>
  <c r="BT7" i="2"/>
  <c r="BS24" i="2"/>
  <c r="BR13" i="2"/>
  <c r="BT21" i="2"/>
  <c r="BR15" i="2"/>
  <c r="BR12" i="2"/>
  <c r="BS16" i="2"/>
  <c r="BS14" i="2"/>
  <c r="BS21" i="2"/>
  <c r="BR9" i="2"/>
  <c r="BR7" i="2"/>
  <c r="BS11" i="2"/>
  <c r="BS13" i="2"/>
  <c r="BS5" i="2"/>
  <c r="BT8" i="2"/>
  <c r="BT26" i="2"/>
  <c r="BT11" i="2"/>
  <c r="BS31" i="2"/>
  <c r="BS17" i="2"/>
  <c r="BS35" i="2"/>
  <c r="BS12" i="2"/>
  <c r="BT18" i="2"/>
  <c r="BS30" i="2"/>
  <c r="BR26" i="2"/>
  <c r="BS7" i="2"/>
  <c r="BR6" i="2"/>
  <c r="BT17" i="2"/>
  <c r="BT15" i="2"/>
  <c r="BT25" i="2"/>
  <c r="BR24" i="2"/>
  <c r="BQ24" i="2" s="1"/>
  <c r="BT32" i="2"/>
  <c r="BT29" i="2"/>
  <c r="BT20" i="2"/>
  <c r="BS28" i="2"/>
  <c r="BR19" i="2"/>
  <c r="BR35" i="2"/>
  <c r="BS23" i="2"/>
  <c r="BT31" i="2"/>
  <c r="BR10" i="2"/>
  <c r="BS15" i="2"/>
  <c r="BR8" i="2"/>
  <c r="BR29" i="2"/>
  <c r="BR5" i="2"/>
  <c r="BR16" i="2"/>
  <c r="BQ16" i="2" s="1"/>
  <c r="BS18" i="2"/>
  <c r="BQ18" i="2" s="1"/>
  <c r="BR36" i="2"/>
  <c r="BR34" i="2"/>
  <c r="BT12" i="2"/>
  <c r="BR25" i="2"/>
  <c r="BT5" i="2"/>
  <c r="BR23" i="2"/>
  <c r="BR11" i="2"/>
  <c r="BP11" i="2" s="1"/>
  <c r="BR14" i="2"/>
  <c r="BS32" i="2"/>
  <c r="BT34" i="2"/>
  <c r="BS22" i="2"/>
  <c r="BR32" i="2"/>
  <c r="BR33" i="2"/>
  <c r="BS26" i="2"/>
  <c r="BT36" i="2"/>
  <c r="BR21" i="2"/>
  <c r="BT35" i="2"/>
  <c r="BT16" i="2"/>
  <c r="BR27" i="2"/>
  <c r="BR28" i="2"/>
  <c r="BP28" i="2" s="1"/>
  <c r="BT28" i="2"/>
  <c r="BT9" i="2"/>
  <c r="BT33" i="2"/>
  <c r="BT27" i="2"/>
  <c r="BR17" i="2"/>
  <c r="BS10" i="2"/>
  <c r="BQ10" i="2" s="1"/>
  <c r="BS20" i="2"/>
  <c r="BT23" i="2"/>
  <c r="BP23" i="2" s="1"/>
  <c r="BT30" i="2"/>
  <c r="BS8" i="2"/>
  <c r="BQ8" i="2" s="1"/>
  <c r="BT13" i="2"/>
  <c r="AG7" i="2"/>
  <c r="AG14" i="2"/>
  <c r="AG15" i="2"/>
  <c r="AG10" i="2"/>
  <c r="AG21" i="2"/>
  <c r="AG12" i="2"/>
  <c r="AG22" i="2"/>
  <c r="AG26" i="2"/>
  <c r="AG32" i="2"/>
  <c r="AG36" i="2"/>
  <c r="AG35" i="2"/>
  <c r="AG31" i="2"/>
  <c r="AG25" i="2"/>
  <c r="AG28" i="2"/>
  <c r="AG23" i="2"/>
  <c r="AG27" i="2"/>
  <c r="AG6" i="2"/>
  <c r="AG13" i="2"/>
  <c r="AG20" i="2"/>
  <c r="AG17" i="2"/>
  <c r="AE17" i="2" s="1"/>
  <c r="AG30" i="2"/>
  <c r="AG33" i="2"/>
  <c r="AG9" i="2"/>
  <c r="AG34" i="2"/>
  <c r="AG5" i="2"/>
  <c r="AG8" i="2"/>
  <c r="AG19" i="2"/>
  <c r="AG16" i="2"/>
  <c r="AG29" i="2"/>
  <c r="AG18" i="2"/>
  <c r="AG11" i="2"/>
  <c r="AG24" i="2"/>
  <c r="AF8" i="2"/>
  <c r="AF24" i="2"/>
  <c r="AF10" i="2"/>
  <c r="AF22" i="2"/>
  <c r="AF34" i="2"/>
  <c r="AF15" i="2"/>
  <c r="AF26" i="2"/>
  <c r="AF28" i="2"/>
  <c r="AE28" i="2" s="1"/>
  <c r="AF7" i="2"/>
  <c r="AF33" i="2"/>
  <c r="AF6" i="2"/>
  <c r="AF30" i="2"/>
  <c r="AF32" i="2"/>
  <c r="AF25" i="2"/>
  <c r="AF12" i="2"/>
  <c r="AF5" i="2"/>
  <c r="AF36" i="2"/>
  <c r="AF20" i="2"/>
  <c r="AE20" i="2" s="1"/>
  <c r="AF9" i="2"/>
  <c r="AF18" i="2"/>
  <c r="AF19" i="2"/>
  <c r="AF11" i="2"/>
  <c r="AF21" i="2"/>
  <c r="AF35" i="2"/>
  <c r="AF17" i="2"/>
  <c r="AF14" i="2"/>
  <c r="AF27" i="2"/>
  <c r="AF31" i="2"/>
  <c r="AF13" i="2"/>
  <c r="AE13" i="2" s="1"/>
  <c r="AF16" i="2"/>
  <c r="AF29" i="2"/>
  <c r="AF23" i="2"/>
  <c r="AD35" i="2" l="1"/>
  <c r="AM35" i="2" s="1"/>
  <c r="AR35" i="2" s="1"/>
  <c r="AE35" i="2"/>
  <c r="AD30" i="2"/>
  <c r="AM30" i="2" s="1"/>
  <c r="AR30" i="2" s="1"/>
  <c r="AE30" i="2"/>
  <c r="BP26" i="2"/>
  <c r="BQ26" i="2"/>
  <c r="BQ20" i="2"/>
  <c r="BP20" i="2"/>
  <c r="AE29" i="2"/>
  <c r="AD29" i="2"/>
  <c r="AM29" i="2" s="1"/>
  <c r="AD27" i="2"/>
  <c r="AM27" i="2" s="1"/>
  <c r="AR27" i="2" s="1"/>
  <c r="AE27" i="2"/>
  <c r="AD21" i="2"/>
  <c r="AM21" i="2" s="1"/>
  <c r="AE21" i="2"/>
  <c r="AE9" i="2"/>
  <c r="AD9" i="2"/>
  <c r="AM9" i="2" s="1"/>
  <c r="AE12" i="2"/>
  <c r="AD12" i="2"/>
  <c r="AM12" i="2" s="1"/>
  <c r="AR12" i="2" s="1"/>
  <c r="AE6" i="2"/>
  <c r="AD6" i="2"/>
  <c r="AM6" i="2" s="1"/>
  <c r="AR6" i="2" s="1"/>
  <c r="AD26" i="2"/>
  <c r="AM26" i="2" s="1"/>
  <c r="AR26" i="2" s="1"/>
  <c r="AE26" i="2"/>
  <c r="AD10" i="2"/>
  <c r="AM10" i="2" s="1"/>
  <c r="AR10" i="2" s="1"/>
  <c r="AE10" i="2"/>
  <c r="BP16" i="2"/>
  <c r="BQ23" i="2"/>
  <c r="BQ34" i="2"/>
  <c r="BP34" i="2"/>
  <c r="BQ5" i="2"/>
  <c r="BP5" i="2"/>
  <c r="BP19" i="2"/>
  <c r="BQ19" i="2"/>
  <c r="BP8" i="2"/>
  <c r="BP7" i="2"/>
  <c r="BQ7" i="2"/>
  <c r="BP13" i="2"/>
  <c r="BQ13" i="2"/>
  <c r="BP10" i="2"/>
  <c r="AD23" i="2"/>
  <c r="AM23" i="2" s="1"/>
  <c r="AR23" i="2" s="1"/>
  <c r="AE23" i="2"/>
  <c r="AD18" i="2"/>
  <c r="AM18" i="2" s="1"/>
  <c r="AR18" i="2" s="1"/>
  <c r="AE18" i="2"/>
  <c r="BQ27" i="2"/>
  <c r="BP27" i="2"/>
  <c r="BQ11" i="2"/>
  <c r="BP22" i="2"/>
  <c r="BQ22" i="2"/>
  <c r="AD16" i="2"/>
  <c r="AM16" i="2" s="1"/>
  <c r="AR16" i="2" s="1"/>
  <c r="AE16" i="2"/>
  <c r="AD14" i="2"/>
  <c r="AM14" i="2" s="1"/>
  <c r="AR14" i="2" s="1"/>
  <c r="AE14" i="2"/>
  <c r="AE11" i="2"/>
  <c r="AD11" i="2"/>
  <c r="AM11" i="2" s="1"/>
  <c r="AR11" i="2" s="1"/>
  <c r="AD25" i="2"/>
  <c r="AM25" i="2" s="1"/>
  <c r="AE25" i="2"/>
  <c r="AD33" i="2"/>
  <c r="AM33" i="2" s="1"/>
  <c r="AE33" i="2"/>
  <c r="AE15" i="2"/>
  <c r="AD24" i="2"/>
  <c r="AM24" i="2" s="1"/>
  <c r="AR24" i="2" s="1"/>
  <c r="AE24" i="2"/>
  <c r="BP17" i="2"/>
  <c r="BQ17" i="2"/>
  <c r="BQ33" i="2"/>
  <c r="BP33" i="2"/>
  <c r="BP36" i="2"/>
  <c r="BQ36" i="2"/>
  <c r="BQ29" i="2"/>
  <c r="BP29" i="2"/>
  <c r="BQ28" i="2"/>
  <c r="BP6" i="2"/>
  <c r="BQ6" i="2"/>
  <c r="BP9" i="2"/>
  <c r="BQ9" i="2"/>
  <c r="BP12" i="2"/>
  <c r="BQ12" i="2"/>
  <c r="BQ31" i="2"/>
  <c r="BP31" i="2"/>
  <c r="BP18" i="2"/>
  <c r="AD20" i="2"/>
  <c r="AM20" i="2" s="1"/>
  <c r="AR20" i="2" s="1"/>
  <c r="AE31" i="2"/>
  <c r="AD31" i="2"/>
  <c r="AM31" i="2" s="1"/>
  <c r="AR31" i="2" s="1"/>
  <c r="AD5" i="2"/>
  <c r="AM5" i="2" s="1"/>
  <c r="AE5" i="2"/>
  <c r="AE22" i="2"/>
  <c r="AD22" i="2"/>
  <c r="AM22" i="2" s="1"/>
  <c r="AR22" i="2" s="1"/>
  <c r="BQ35" i="2"/>
  <c r="BP35" i="2"/>
  <c r="BQ30" i="2"/>
  <c r="BP30" i="2"/>
  <c r="AD17" i="2"/>
  <c r="AM17" i="2" s="1"/>
  <c r="AD19" i="2"/>
  <c r="AM19" i="2" s="1"/>
  <c r="AR19" i="2" s="1"/>
  <c r="AE19" i="2"/>
  <c r="AE36" i="2"/>
  <c r="AD36" i="2"/>
  <c r="AM36" i="2" s="1"/>
  <c r="AE32" i="2"/>
  <c r="AD32" i="2"/>
  <c r="AM32" i="2" s="1"/>
  <c r="AR32" i="2" s="1"/>
  <c r="AD7" i="2"/>
  <c r="AM7" i="2" s="1"/>
  <c r="AR7" i="2" s="1"/>
  <c r="AE7" i="2"/>
  <c r="AD34" i="2"/>
  <c r="AM34" i="2" s="1"/>
  <c r="AR34" i="2" s="1"/>
  <c r="AE34" i="2"/>
  <c r="AE8" i="2"/>
  <c r="AD8" i="2"/>
  <c r="AM8" i="2" s="1"/>
  <c r="AR8" i="2" s="1"/>
  <c r="BP21" i="2"/>
  <c r="BQ21" i="2"/>
  <c r="BP32" i="2"/>
  <c r="BQ32" i="2"/>
  <c r="BP14" i="2"/>
  <c r="BQ14" i="2"/>
  <c r="BQ25" i="2"/>
  <c r="BP25" i="2"/>
  <c r="BP15" i="2"/>
  <c r="BQ15" i="2"/>
  <c r="BP24" i="2"/>
  <c r="AD28" i="2"/>
  <c r="AM28" i="2" s="1"/>
  <c r="AR28" i="2" s="1"/>
  <c r="AD13" i="2"/>
  <c r="AM13" i="2" s="1"/>
  <c r="AR13" i="2" l="1"/>
  <c r="AN13" i="2"/>
  <c r="AO13" i="2" s="1"/>
  <c r="AP13" i="2" s="1"/>
  <c r="AN16" i="2"/>
  <c r="AO16" i="2" s="1"/>
  <c r="AP16" i="2" s="1"/>
  <c r="AN15" i="2"/>
  <c r="AO15" i="2" s="1"/>
  <c r="AP15" i="2" s="1"/>
  <c r="AN14" i="2"/>
  <c r="AO14" i="2" s="1"/>
  <c r="AP14" i="2" s="1"/>
  <c r="AE53" i="2"/>
  <c r="AR9" i="2"/>
  <c r="AN9" i="2"/>
  <c r="AO9" i="2" s="1"/>
  <c r="AP9" i="2" s="1"/>
  <c r="AN11" i="2"/>
  <c r="AO11" i="2" s="1"/>
  <c r="AP11" i="2" s="1"/>
  <c r="AN10" i="2"/>
  <c r="AO10" i="2" s="1"/>
  <c r="AP10" i="2" s="1"/>
  <c r="AN12" i="2"/>
  <c r="AO12" i="2" s="1"/>
  <c r="AP12" i="2" s="1"/>
  <c r="AN35" i="2"/>
  <c r="AO35" i="2" s="1"/>
  <c r="AP35" i="2" s="1"/>
  <c r="AR36" i="2"/>
  <c r="AR17" i="2"/>
  <c r="AN18" i="2"/>
  <c r="AO18" i="2" s="1"/>
  <c r="AP18" i="2" s="1"/>
  <c r="AN19" i="2"/>
  <c r="AO19" i="2" s="1"/>
  <c r="AP19" i="2" s="1"/>
  <c r="AN17" i="2"/>
  <c r="AO17" i="2" s="1"/>
  <c r="AP17" i="2" s="1"/>
  <c r="AN20" i="2"/>
  <c r="AO20" i="2" s="1"/>
  <c r="AP20" i="2" s="1"/>
  <c r="AN7" i="2"/>
  <c r="AO7" i="2" s="1"/>
  <c r="AP7" i="2" s="1"/>
  <c r="AN8" i="2"/>
  <c r="AO8" i="2" s="1"/>
  <c r="AP8" i="2" s="1"/>
  <c r="AN6" i="2"/>
  <c r="AO6" i="2" s="1"/>
  <c r="AP6" i="2" s="1"/>
  <c r="AN5" i="2"/>
  <c r="AO5" i="2" s="1"/>
  <c r="AP5" i="2" s="1"/>
  <c r="AR5" i="2"/>
  <c r="AN26" i="2"/>
  <c r="AO26" i="2" s="1"/>
  <c r="AP26" i="2" s="1"/>
  <c r="AN28" i="2"/>
  <c r="AO28" i="2" s="1"/>
  <c r="AP28" i="2" s="1"/>
  <c r="AN27" i="2"/>
  <c r="AO27" i="2" s="1"/>
  <c r="AP27" i="2" s="1"/>
  <c r="AR25" i="2"/>
  <c r="AN25" i="2"/>
  <c r="AO25" i="2" s="1"/>
  <c r="AP25" i="2" s="1"/>
  <c r="AN29" i="2"/>
  <c r="AO29" i="2" s="1"/>
  <c r="AP29" i="2" s="1"/>
  <c r="AN30" i="2"/>
  <c r="AO30" i="2" s="1"/>
  <c r="AP30" i="2" s="1"/>
  <c r="AR29" i="2"/>
  <c r="AN32" i="2"/>
  <c r="AO32" i="2" s="1"/>
  <c r="AP32" i="2" s="1"/>
  <c r="AN31" i="2"/>
  <c r="AO31" i="2" s="1"/>
  <c r="AP31" i="2" s="1"/>
  <c r="AR33" i="2"/>
  <c r="AN36" i="2"/>
  <c r="AO36" i="2" s="1"/>
  <c r="AP36" i="2" s="1"/>
  <c r="AN33" i="2"/>
  <c r="AO33" i="2" s="1"/>
  <c r="AP33" i="2" s="1"/>
  <c r="AN34" i="2"/>
  <c r="AO34" i="2" s="1"/>
  <c r="AP34" i="2" s="1"/>
  <c r="AS12" i="2"/>
  <c r="AR21" i="2"/>
  <c r="AN22" i="2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I47" i="2" l="1"/>
  <c r="H47" i="2"/>
  <c r="T54" i="4" s="1"/>
  <c r="J47" i="2"/>
  <c r="V54" i="4" s="1"/>
  <c r="F47" i="2"/>
  <c r="G47" i="2"/>
  <c r="S54" i="4" s="1"/>
  <c r="C47" i="2"/>
  <c r="G36" i="2"/>
  <c r="S43" i="4" s="1"/>
  <c r="C36" i="2"/>
  <c r="I36" i="2"/>
  <c r="F36" i="2"/>
  <c r="J36" i="2"/>
  <c r="V43" i="4" s="1"/>
  <c r="H36" i="2"/>
  <c r="T43" i="4" s="1"/>
  <c r="I49" i="2"/>
  <c r="C49" i="2"/>
  <c r="H49" i="2"/>
  <c r="T56" i="4" s="1"/>
  <c r="F49" i="2"/>
  <c r="J49" i="2"/>
  <c r="V56" i="4" s="1"/>
  <c r="G49" i="2"/>
  <c r="S56" i="4" s="1"/>
  <c r="I31" i="2"/>
  <c r="G31" i="2"/>
  <c r="S38" i="4" s="1"/>
  <c r="J31" i="2"/>
  <c r="V38" i="4" s="1"/>
  <c r="F31" i="2"/>
  <c r="H31" i="2"/>
  <c r="T38" i="4" s="1"/>
  <c r="C31" i="2"/>
  <c r="AS24" i="2"/>
  <c r="AS22" i="2"/>
  <c r="AS23" i="2"/>
  <c r="AQ24" i="2" s="1"/>
  <c r="B32" i="2" s="1"/>
  <c r="N39" i="4" s="1"/>
  <c r="AS21" i="2"/>
  <c r="AQ22" i="2" s="1"/>
  <c r="B30" i="2" s="1"/>
  <c r="N37" i="4" s="1"/>
  <c r="C50" i="2"/>
  <c r="G50" i="2"/>
  <c r="S57" i="4" s="1"/>
  <c r="H50" i="2"/>
  <c r="T57" i="4" s="1"/>
  <c r="J50" i="2"/>
  <c r="V57" i="4" s="1"/>
  <c r="F50" i="2"/>
  <c r="I50" i="2"/>
  <c r="AS31" i="2"/>
  <c r="AQ32" i="2" s="1"/>
  <c r="B44" i="2" s="1"/>
  <c r="N51" i="4" s="1"/>
  <c r="AS30" i="2"/>
  <c r="AQ31" i="2" s="1"/>
  <c r="B43" i="2" s="1"/>
  <c r="N50" i="4" s="1"/>
  <c r="AS32" i="2"/>
  <c r="AS29" i="2"/>
  <c r="AS28" i="2"/>
  <c r="AS27" i="2"/>
  <c r="AQ28" i="2" s="1"/>
  <c r="B38" i="2" s="1"/>
  <c r="N45" i="4" s="1"/>
  <c r="AS25" i="2"/>
  <c r="AS26" i="2"/>
  <c r="AS5" i="2"/>
  <c r="AQ6" i="2" s="1"/>
  <c r="B6" i="2" s="1"/>
  <c r="N13" i="4" s="1"/>
  <c r="AS8" i="2"/>
  <c r="AS6" i="2"/>
  <c r="AS7" i="2"/>
  <c r="J7" i="2"/>
  <c r="V14" i="4" s="1"/>
  <c r="G7" i="2"/>
  <c r="S14" i="4" s="1"/>
  <c r="F7" i="2"/>
  <c r="I7" i="2"/>
  <c r="C7" i="2"/>
  <c r="H7" i="2"/>
  <c r="T14" i="4" s="1"/>
  <c r="J24" i="2"/>
  <c r="V31" i="4" s="1"/>
  <c r="H24" i="2"/>
  <c r="T31" i="4" s="1"/>
  <c r="D24" i="2"/>
  <c r="P31" i="4" s="1"/>
  <c r="F24" i="2"/>
  <c r="I24" i="2"/>
  <c r="C24" i="2"/>
  <c r="G24" i="2"/>
  <c r="S31" i="4" s="1"/>
  <c r="J14" i="2"/>
  <c r="V21" i="4" s="1"/>
  <c r="C14" i="2"/>
  <c r="G14" i="2"/>
  <c r="S21" i="4" s="1"/>
  <c r="I14" i="2"/>
  <c r="F14" i="2"/>
  <c r="H14" i="2"/>
  <c r="T21" i="4" s="1"/>
  <c r="AS9" i="2"/>
  <c r="AS10" i="2"/>
  <c r="AS11" i="2"/>
  <c r="AQ12" i="2" s="1"/>
  <c r="B14" i="2" s="1"/>
  <c r="N21" i="4" s="1"/>
  <c r="C20" i="2"/>
  <c r="F20" i="2"/>
  <c r="J20" i="2"/>
  <c r="V27" i="4" s="1"/>
  <c r="H20" i="2"/>
  <c r="T27" i="4" s="1"/>
  <c r="I20" i="2"/>
  <c r="G20" i="2"/>
  <c r="S27" i="4" s="1"/>
  <c r="F44" i="2"/>
  <c r="I44" i="2"/>
  <c r="H44" i="2"/>
  <c r="T51" i="4" s="1"/>
  <c r="C44" i="2"/>
  <c r="G44" i="2"/>
  <c r="S51" i="4" s="1"/>
  <c r="J44" i="2"/>
  <c r="V51" i="4" s="1"/>
  <c r="F8" i="2"/>
  <c r="J8" i="2"/>
  <c r="V15" i="4" s="1"/>
  <c r="I8" i="2"/>
  <c r="C8" i="2"/>
  <c r="H8" i="2"/>
  <c r="T15" i="4" s="1"/>
  <c r="G8" i="2"/>
  <c r="S15" i="4" s="1"/>
  <c r="G11" i="2"/>
  <c r="S18" i="4" s="1"/>
  <c r="H11" i="2"/>
  <c r="T18" i="4" s="1"/>
  <c r="C11" i="2"/>
  <c r="F11" i="2"/>
  <c r="I11" i="2"/>
  <c r="J11" i="2"/>
  <c r="V18" i="4" s="1"/>
  <c r="F29" i="2"/>
  <c r="H29" i="2"/>
  <c r="T36" i="4" s="1"/>
  <c r="C29" i="2"/>
  <c r="G29" i="2"/>
  <c r="S36" i="4" s="1"/>
  <c r="J29" i="2"/>
  <c r="V36" i="4" s="1"/>
  <c r="I29" i="2"/>
  <c r="AS34" i="2"/>
  <c r="AS35" i="2"/>
  <c r="AQ36" i="2" s="1"/>
  <c r="B50" i="2" s="1"/>
  <c r="N57" i="4" s="1"/>
  <c r="AS33" i="2"/>
  <c r="AS36" i="2"/>
  <c r="J42" i="2"/>
  <c r="V49" i="4" s="1"/>
  <c r="C42" i="2"/>
  <c r="I42" i="2"/>
  <c r="G42" i="2"/>
  <c r="S49" i="4" s="1"/>
  <c r="H42" i="2"/>
  <c r="T49" i="4" s="1"/>
  <c r="F42" i="2"/>
  <c r="I37" i="2"/>
  <c r="C37" i="2"/>
  <c r="G37" i="2"/>
  <c r="S44" i="4" s="1"/>
  <c r="J37" i="2"/>
  <c r="V44" i="4" s="1"/>
  <c r="H37" i="2"/>
  <c r="T44" i="4" s="1"/>
  <c r="F37" i="2"/>
  <c r="H5" i="2"/>
  <c r="T12" i="4" s="1"/>
  <c r="G5" i="2"/>
  <c r="S12" i="4" s="1"/>
  <c r="F5" i="2"/>
  <c r="J5" i="2"/>
  <c r="V12" i="4" s="1"/>
  <c r="I5" i="2"/>
  <c r="C5" i="2"/>
  <c r="G26" i="2"/>
  <c r="S33" i="4" s="1"/>
  <c r="H26" i="2"/>
  <c r="T33" i="4" s="1"/>
  <c r="F26" i="2"/>
  <c r="I26" i="2"/>
  <c r="C26" i="2"/>
  <c r="D26" i="2"/>
  <c r="P33" i="4" s="1"/>
  <c r="J26" i="2"/>
  <c r="V33" i="4" s="1"/>
  <c r="AS20" i="2"/>
  <c r="AS19" i="2"/>
  <c r="AS17" i="2"/>
  <c r="AS18" i="2"/>
  <c r="AQ19" i="2" s="1"/>
  <c r="B25" i="2" s="1"/>
  <c r="N32" i="4" s="1"/>
  <c r="I12" i="2"/>
  <c r="G12" i="2"/>
  <c r="S19" i="4" s="1"/>
  <c r="C12" i="2"/>
  <c r="H12" i="2"/>
  <c r="T19" i="4" s="1"/>
  <c r="F12" i="2"/>
  <c r="J12" i="2"/>
  <c r="V19" i="4" s="1"/>
  <c r="G17" i="2"/>
  <c r="S24" i="4" s="1"/>
  <c r="H17" i="2"/>
  <c r="T24" i="4" s="1"/>
  <c r="F17" i="2"/>
  <c r="I17" i="2"/>
  <c r="J17" i="2"/>
  <c r="V24" i="4" s="1"/>
  <c r="C17" i="2"/>
  <c r="C30" i="2"/>
  <c r="H30" i="2"/>
  <c r="T37" i="4" s="1"/>
  <c r="J30" i="2"/>
  <c r="V37" i="4" s="1"/>
  <c r="G30" i="2"/>
  <c r="S37" i="4" s="1"/>
  <c r="I30" i="2"/>
  <c r="F30" i="2"/>
  <c r="H35" i="2"/>
  <c r="T42" i="4" s="1"/>
  <c r="I35" i="2"/>
  <c r="J35" i="2"/>
  <c r="V42" i="4" s="1"/>
  <c r="C35" i="2"/>
  <c r="G35" i="2"/>
  <c r="S42" i="4" s="1"/>
  <c r="F35" i="2"/>
  <c r="D25" i="2"/>
  <c r="P32" i="4" s="1"/>
  <c r="J25" i="2"/>
  <c r="V32" i="4" s="1"/>
  <c r="F25" i="2"/>
  <c r="H25" i="2"/>
  <c r="T32" i="4" s="1"/>
  <c r="C25" i="2"/>
  <c r="G25" i="2"/>
  <c r="S32" i="4" s="1"/>
  <c r="I25" i="2"/>
  <c r="F19" i="2"/>
  <c r="I19" i="2"/>
  <c r="J19" i="2"/>
  <c r="V26" i="4" s="1"/>
  <c r="H19" i="2"/>
  <c r="T26" i="4" s="1"/>
  <c r="G19" i="2"/>
  <c r="S26" i="4" s="1"/>
  <c r="C19" i="2"/>
  <c r="J32" i="2"/>
  <c r="V39" i="4" s="1"/>
  <c r="G32" i="2"/>
  <c r="S39" i="4" s="1"/>
  <c r="H32" i="2"/>
  <c r="T39" i="4" s="1"/>
  <c r="F32" i="2"/>
  <c r="I32" i="2"/>
  <c r="C32" i="2"/>
  <c r="J48" i="2"/>
  <c r="V55" i="4" s="1"/>
  <c r="H48" i="2"/>
  <c r="T55" i="4" s="1"/>
  <c r="C48" i="2"/>
  <c r="F48" i="2"/>
  <c r="I48" i="2"/>
  <c r="G48" i="2"/>
  <c r="S55" i="4" s="1"/>
  <c r="F43" i="2"/>
  <c r="I43" i="2"/>
  <c r="G43" i="2"/>
  <c r="S50" i="4" s="1"/>
  <c r="J43" i="2"/>
  <c r="V50" i="4" s="1"/>
  <c r="H43" i="2"/>
  <c r="T50" i="4" s="1"/>
  <c r="C43" i="2"/>
  <c r="F41" i="2"/>
  <c r="J41" i="2"/>
  <c r="V48" i="4" s="1"/>
  <c r="G41" i="2"/>
  <c r="S48" i="4" s="1"/>
  <c r="H41" i="2"/>
  <c r="T48" i="4" s="1"/>
  <c r="I41" i="2"/>
  <c r="C41" i="2"/>
  <c r="F38" i="2"/>
  <c r="I38" i="2"/>
  <c r="G38" i="2"/>
  <c r="S45" i="4" s="1"/>
  <c r="H38" i="2"/>
  <c r="T45" i="4" s="1"/>
  <c r="C38" i="2"/>
  <c r="J38" i="2"/>
  <c r="V45" i="4" s="1"/>
  <c r="J6" i="2"/>
  <c r="V13" i="4" s="1"/>
  <c r="F6" i="2"/>
  <c r="G6" i="2"/>
  <c r="S13" i="4" s="1"/>
  <c r="I6" i="2"/>
  <c r="C6" i="2"/>
  <c r="H6" i="2"/>
  <c r="T13" i="4" s="1"/>
  <c r="F23" i="2"/>
  <c r="C23" i="2"/>
  <c r="G23" i="2"/>
  <c r="S30" i="4" s="1"/>
  <c r="I23" i="2"/>
  <c r="D23" i="2"/>
  <c r="P30" i="4" s="1"/>
  <c r="J23" i="2"/>
  <c r="V30" i="4" s="1"/>
  <c r="H23" i="2"/>
  <c r="T30" i="4" s="1"/>
  <c r="H13" i="2"/>
  <c r="T20" i="4" s="1"/>
  <c r="J13" i="2"/>
  <c r="V20" i="4" s="1"/>
  <c r="C13" i="2"/>
  <c r="F13" i="2"/>
  <c r="G13" i="2"/>
  <c r="S20" i="4" s="1"/>
  <c r="I13" i="2"/>
  <c r="G18" i="2"/>
  <c r="S25" i="4" s="1"/>
  <c r="C18" i="2"/>
  <c r="I18" i="2"/>
  <c r="J18" i="2"/>
  <c r="V25" i="4" s="1"/>
  <c r="F18" i="2"/>
  <c r="H18" i="2"/>
  <c r="T25" i="4" s="1"/>
  <c r="AS13" i="2"/>
  <c r="AQ14" i="2" s="1"/>
  <c r="B18" i="2" s="1"/>
  <c r="N25" i="4" s="1"/>
  <c r="AS16" i="2"/>
  <c r="AS15" i="2"/>
  <c r="AQ16" i="2" s="1"/>
  <c r="B20" i="2" s="1"/>
  <c r="N27" i="4" s="1"/>
  <c r="AS14" i="2"/>
  <c r="AQ15" i="2" s="1"/>
  <c r="B19" i="2" s="1"/>
  <c r="N26" i="4" s="1"/>
  <c r="K18" i="2" l="1"/>
  <c r="W25" i="4" s="1"/>
  <c r="U25" i="4"/>
  <c r="K23" i="2"/>
  <c r="W30" i="4" s="1"/>
  <c r="U30" i="4"/>
  <c r="E6" i="2"/>
  <c r="Q13" i="4" s="1"/>
  <c r="R13" i="4"/>
  <c r="D6" i="2"/>
  <c r="P13" i="4" s="1"/>
  <c r="E72" i="3"/>
  <c r="O26" i="4"/>
  <c r="E77" i="3"/>
  <c r="O32" i="4"/>
  <c r="K30" i="2"/>
  <c r="W37" i="4" s="1"/>
  <c r="U37" i="4"/>
  <c r="O37" i="4"/>
  <c r="E81" i="3"/>
  <c r="K12" i="2"/>
  <c r="W19" i="4" s="1"/>
  <c r="U19" i="4"/>
  <c r="K44" i="2"/>
  <c r="W51" i="4" s="1"/>
  <c r="U51" i="4"/>
  <c r="E49" i="2"/>
  <c r="Q56" i="4" s="1"/>
  <c r="D49" i="2"/>
  <c r="P56" i="4" s="1"/>
  <c r="R56" i="4"/>
  <c r="E86" i="3"/>
  <c r="O43" i="4"/>
  <c r="E71" i="3"/>
  <c r="O25" i="4"/>
  <c r="E61" i="3"/>
  <c r="O13" i="4"/>
  <c r="U48" i="4"/>
  <c r="K41" i="2"/>
  <c r="W48" i="4" s="1"/>
  <c r="E41" i="2"/>
  <c r="D41" i="2"/>
  <c r="P48" i="4" s="1"/>
  <c r="R48" i="4"/>
  <c r="K48" i="2"/>
  <c r="W55" i="4" s="1"/>
  <c r="U55" i="4"/>
  <c r="R26" i="4"/>
  <c r="E19" i="2"/>
  <c r="Q26" i="4" s="1"/>
  <c r="D19" i="2"/>
  <c r="P26" i="4" s="1"/>
  <c r="R42" i="4"/>
  <c r="D35" i="2"/>
  <c r="P42" i="4" s="1"/>
  <c r="E35" i="2"/>
  <c r="K35" i="2"/>
  <c r="W42" i="4" s="1"/>
  <c r="U42" i="4"/>
  <c r="O24" i="4"/>
  <c r="E70" i="3"/>
  <c r="R33" i="4"/>
  <c r="E26" i="2"/>
  <c r="Q33" i="4" s="1"/>
  <c r="K5" i="2"/>
  <c r="W12" i="4" s="1"/>
  <c r="U12" i="4"/>
  <c r="AQ35" i="2"/>
  <c r="B49" i="2" s="1"/>
  <c r="N56" i="4" s="1"/>
  <c r="O36" i="4"/>
  <c r="E80" i="3"/>
  <c r="U18" i="4"/>
  <c r="K11" i="2"/>
  <c r="W18" i="4" s="1"/>
  <c r="K8" i="2"/>
  <c r="W15" i="4" s="1"/>
  <c r="U15" i="4"/>
  <c r="R51" i="4"/>
  <c r="D44" i="2"/>
  <c r="P51" i="4" s="1"/>
  <c r="E44" i="2"/>
  <c r="Q51" i="4" s="1"/>
  <c r="AQ11" i="2"/>
  <c r="B13" i="2" s="1"/>
  <c r="N20" i="4" s="1"/>
  <c r="U21" i="4"/>
  <c r="K14" i="2"/>
  <c r="W21" i="4" s="1"/>
  <c r="O14" i="4"/>
  <c r="E62" i="3"/>
  <c r="U38" i="4"/>
  <c r="K31" i="2"/>
  <c r="W38" i="4" s="1"/>
  <c r="R39" i="4"/>
  <c r="E32" i="2"/>
  <c r="Q39" i="4" s="1"/>
  <c r="D32" i="2"/>
  <c r="P39" i="4" s="1"/>
  <c r="R24" i="4"/>
  <c r="D17" i="2"/>
  <c r="P24" i="4" s="1"/>
  <c r="E17" i="2"/>
  <c r="U33" i="4"/>
  <c r="K26" i="2"/>
  <c r="W33" i="4" s="1"/>
  <c r="O12" i="4"/>
  <c r="E60" i="3"/>
  <c r="E42" i="2"/>
  <c r="Q49" i="4" s="1"/>
  <c r="R49" i="4"/>
  <c r="D42" i="2"/>
  <c r="P49" i="4" s="1"/>
  <c r="D14" i="2"/>
  <c r="P21" i="4" s="1"/>
  <c r="R21" i="4"/>
  <c r="E14" i="2"/>
  <c r="Q21" i="4" s="1"/>
  <c r="E82" i="3"/>
  <c r="O38" i="4"/>
  <c r="E75" i="3"/>
  <c r="O30" i="4"/>
  <c r="K6" i="2"/>
  <c r="W13" i="4" s="1"/>
  <c r="U13" i="4"/>
  <c r="K38" i="2"/>
  <c r="W45" i="4" s="1"/>
  <c r="U45" i="4"/>
  <c r="O50" i="4"/>
  <c r="E92" i="3"/>
  <c r="U50" i="4"/>
  <c r="K43" i="2"/>
  <c r="W50" i="4" s="1"/>
  <c r="R55" i="4"/>
  <c r="E48" i="2"/>
  <c r="Q55" i="4" s="1"/>
  <c r="D48" i="2"/>
  <c r="P55" i="4" s="1"/>
  <c r="O39" i="4"/>
  <c r="E83" i="3"/>
  <c r="U32" i="4"/>
  <c r="K25" i="2"/>
  <c r="W32" i="4" s="1"/>
  <c r="E25" i="2"/>
  <c r="Q32" i="4" s="1"/>
  <c r="R32" i="4"/>
  <c r="E66" i="3"/>
  <c r="O19" i="4"/>
  <c r="AQ18" i="2"/>
  <c r="B24" i="2" s="1"/>
  <c r="N31" i="4" s="1"/>
  <c r="E37" i="2"/>
  <c r="Q44" i="4" s="1"/>
  <c r="D37" i="2"/>
  <c r="P44" i="4" s="1"/>
  <c r="R44" i="4"/>
  <c r="O44" i="4"/>
  <c r="E87" i="3"/>
  <c r="K29" i="2"/>
  <c r="W36" i="4" s="1"/>
  <c r="U36" i="4"/>
  <c r="R18" i="4"/>
  <c r="E11" i="2"/>
  <c r="D11" i="2"/>
  <c r="P18" i="4" s="1"/>
  <c r="E93" i="3"/>
  <c r="O51" i="4"/>
  <c r="D20" i="2"/>
  <c r="P27" i="4" s="1"/>
  <c r="R27" i="4"/>
  <c r="E20" i="2"/>
  <c r="Q27" i="4" s="1"/>
  <c r="AQ10" i="2"/>
  <c r="B12" i="2" s="1"/>
  <c r="N19" i="4" s="1"/>
  <c r="O31" i="4"/>
  <c r="E76" i="3"/>
  <c r="K7" i="2"/>
  <c r="W14" i="4" s="1"/>
  <c r="U14" i="4"/>
  <c r="AQ8" i="2"/>
  <c r="B8" i="2" s="1"/>
  <c r="N15" i="4" s="1"/>
  <c r="AQ27" i="2"/>
  <c r="B37" i="2" s="1"/>
  <c r="N44" i="4" s="1"/>
  <c r="AQ30" i="2"/>
  <c r="B42" i="2" s="1"/>
  <c r="N49" i="4" s="1"/>
  <c r="U57" i="4"/>
  <c r="K50" i="2"/>
  <c r="W57" i="4" s="1"/>
  <c r="AQ23" i="2"/>
  <c r="B31" i="2" s="1"/>
  <c r="N38" i="4" s="1"/>
  <c r="D31" i="2"/>
  <c r="P38" i="4" s="1"/>
  <c r="R38" i="4"/>
  <c r="E31" i="2"/>
  <c r="Q38" i="4" s="1"/>
  <c r="E97" i="3"/>
  <c r="O56" i="4"/>
  <c r="E36" i="2"/>
  <c r="Q43" i="4" s="1"/>
  <c r="D36" i="2"/>
  <c r="P43" i="4" s="1"/>
  <c r="R43" i="4"/>
  <c r="O54" i="4"/>
  <c r="E95" i="3"/>
  <c r="E90" i="3"/>
  <c r="O48" i="4"/>
  <c r="U26" i="4"/>
  <c r="K19" i="2"/>
  <c r="W26" i="4" s="1"/>
  <c r="R19" i="4"/>
  <c r="E12" i="2"/>
  <c r="Q19" i="4" s="1"/>
  <c r="D12" i="2"/>
  <c r="P19" i="4" s="1"/>
  <c r="O49" i="4"/>
  <c r="E91" i="3"/>
  <c r="E63" i="3"/>
  <c r="O15" i="4"/>
  <c r="R31" i="4"/>
  <c r="E24" i="2"/>
  <c r="Q31" i="4" s="1"/>
  <c r="D47" i="2"/>
  <c r="P54" i="4" s="1"/>
  <c r="E47" i="2"/>
  <c r="R54" i="4"/>
  <c r="E13" i="2"/>
  <c r="Q20" i="4" s="1"/>
  <c r="D13" i="2"/>
  <c r="P20" i="4" s="1"/>
  <c r="R20" i="4"/>
  <c r="D18" i="2"/>
  <c r="P25" i="4" s="1"/>
  <c r="E18" i="2"/>
  <c r="Q25" i="4" s="1"/>
  <c r="R25" i="4"/>
  <c r="E67" i="3"/>
  <c r="O20" i="4"/>
  <c r="U20" i="4"/>
  <c r="K13" i="2"/>
  <c r="W20" i="4" s="1"/>
  <c r="R30" i="4"/>
  <c r="E23" i="2"/>
  <c r="O45" i="4"/>
  <c r="E88" i="3"/>
  <c r="E38" i="2"/>
  <c r="Q45" i="4" s="1"/>
  <c r="R45" i="4"/>
  <c r="D38" i="2"/>
  <c r="P45" i="4" s="1"/>
  <c r="R50" i="4"/>
  <c r="D43" i="2"/>
  <c r="P50" i="4" s="1"/>
  <c r="E43" i="2"/>
  <c r="Q50" i="4" s="1"/>
  <c r="O55" i="4"/>
  <c r="E96" i="3"/>
  <c r="U39" i="4"/>
  <c r="K32" i="2"/>
  <c r="W39" i="4" s="1"/>
  <c r="E85" i="3"/>
  <c r="O42" i="4"/>
  <c r="D30" i="2"/>
  <c r="P37" i="4" s="1"/>
  <c r="E30" i="2"/>
  <c r="Q37" i="4" s="1"/>
  <c r="R37" i="4"/>
  <c r="U24" i="4"/>
  <c r="K17" i="2"/>
  <c r="W24" i="4" s="1"/>
  <c r="AQ20" i="2"/>
  <c r="B26" i="2" s="1"/>
  <c r="N33" i="4" s="1"/>
  <c r="O33" i="4"/>
  <c r="E78" i="3"/>
  <c r="R12" i="4"/>
  <c r="E5" i="2"/>
  <c r="D5" i="2"/>
  <c r="P12" i="4" s="1"/>
  <c r="U44" i="4"/>
  <c r="K37" i="2"/>
  <c r="W44" i="4" s="1"/>
  <c r="U49" i="4"/>
  <c r="K42" i="2"/>
  <c r="W49" i="4" s="1"/>
  <c r="AQ34" i="2"/>
  <c r="B48" i="2" s="1"/>
  <c r="N55" i="4" s="1"/>
  <c r="R36" i="4"/>
  <c r="E29" i="2"/>
  <c r="D29" i="2"/>
  <c r="P36" i="4" s="1"/>
  <c r="O18" i="4"/>
  <c r="E65" i="3"/>
  <c r="R15" i="4"/>
  <c r="D8" i="2"/>
  <c r="P15" i="4" s="1"/>
  <c r="E8" i="2"/>
  <c r="Q15" i="4" s="1"/>
  <c r="U27" i="4"/>
  <c r="K20" i="2"/>
  <c r="W27" i="4" s="1"/>
  <c r="O27" i="4"/>
  <c r="E73" i="3"/>
  <c r="O21" i="4"/>
  <c r="E68" i="3"/>
  <c r="K24" i="2"/>
  <c r="W31" i="4" s="1"/>
  <c r="U31" i="4"/>
  <c r="D7" i="2"/>
  <c r="P14" i="4" s="1"/>
  <c r="E7" i="2"/>
  <c r="Q14" i="4" s="1"/>
  <c r="R14" i="4"/>
  <c r="AQ7" i="2"/>
  <c r="B7" i="2" s="1"/>
  <c r="N14" i="4" s="1"/>
  <c r="AQ26" i="2"/>
  <c r="B36" i="2" s="1"/>
  <c r="N43" i="4" s="1"/>
  <c r="D50" i="2"/>
  <c r="P57" i="4" s="1"/>
  <c r="R57" i="4"/>
  <c r="E50" i="2"/>
  <c r="Q57" i="4" s="1"/>
  <c r="O57" i="4"/>
  <c r="E98" i="3"/>
  <c r="U56" i="4"/>
  <c r="K49" i="2"/>
  <c r="W56" i="4" s="1"/>
  <c r="K36" i="2"/>
  <c r="W43" i="4" s="1"/>
  <c r="U43" i="4"/>
  <c r="U54" i="4"/>
  <c r="K47" i="2"/>
  <c r="W54" i="4" s="1"/>
  <c r="Q18" i="4" l="1"/>
  <c r="Q22" i="4" s="1"/>
  <c r="E15" i="2"/>
  <c r="Q48" i="4"/>
  <c r="Q52" i="4" s="1"/>
  <c r="E45" i="2"/>
  <c r="Q24" i="4"/>
  <c r="Q28" i="4" s="1"/>
  <c r="E21" i="2"/>
  <c r="Q36" i="4"/>
  <c r="Q40" i="4" s="1"/>
  <c r="E33" i="2"/>
  <c r="E9" i="2"/>
  <c r="Q12" i="4"/>
  <c r="Q16" i="4" s="1"/>
  <c r="Q30" i="4"/>
  <c r="Q34" i="4" s="1"/>
  <c r="E27" i="2"/>
  <c r="Q54" i="4"/>
  <c r="Q58" i="4" s="1"/>
  <c r="E51" i="2"/>
  <c r="Q42" i="4"/>
  <c r="Q46" i="4" s="1"/>
  <c r="E39" i="2"/>
  <c r="E13" i="3" l="1"/>
  <c r="E26" i="3" s="1"/>
  <c r="E14" i="3"/>
  <c r="I24" i="3" s="1"/>
  <c r="E16" i="3"/>
  <c r="I27" i="3" s="1"/>
  <c r="E15" i="3"/>
  <c r="E25" i="3" s="1"/>
  <c r="E7" i="3"/>
  <c r="E21" i="3" s="1"/>
  <c r="E8" i="3"/>
  <c r="E6" i="3"/>
  <c r="I20" i="3" s="1"/>
  <c r="E5" i="3"/>
  <c r="E23" i="3" s="1"/>
  <c r="E10" i="3"/>
  <c r="I21" i="3" s="1"/>
  <c r="E9" i="3"/>
  <c r="E11" i="3"/>
  <c r="E24" i="3" s="1"/>
  <c r="E12" i="3"/>
  <c r="I26" i="3" s="1"/>
  <c r="E17" i="3"/>
  <c r="E27" i="3" s="1"/>
  <c r="E18" i="3"/>
  <c r="I25" i="3" s="1"/>
  <c r="E4" i="3"/>
  <c r="I23" i="3" s="1"/>
  <c r="E3" i="3"/>
  <c r="E20" i="3" s="1"/>
  <c r="I65" i="4"/>
  <c r="S53" i="2"/>
  <c r="E62" i="4" l="1"/>
  <c r="O50" i="2"/>
  <c r="I68" i="4"/>
  <c r="S56" i="2"/>
  <c r="E65" i="4"/>
  <c r="O53" i="2"/>
  <c r="O55" i="2"/>
  <c r="E67" i="4"/>
  <c r="O54" i="2"/>
  <c r="E66" i="4"/>
  <c r="S50" i="2"/>
  <c r="I62" i="4"/>
  <c r="I69" i="4"/>
  <c r="S57" i="2"/>
  <c r="S55" i="2"/>
  <c r="I67" i="4"/>
  <c r="E22" i="3"/>
  <c r="I22" i="3"/>
  <c r="I66" i="4"/>
  <c r="S54" i="2"/>
  <c r="O57" i="2"/>
  <c r="E69" i="4"/>
  <c r="I63" i="4"/>
  <c r="S51" i="2"/>
  <c r="O51" i="2"/>
  <c r="E63" i="4"/>
  <c r="O56" i="2"/>
  <c r="E68" i="4"/>
  <c r="S52" i="2" l="1"/>
  <c r="I64" i="4"/>
  <c r="E64" i="4"/>
  <c r="O52" i="2"/>
  <c r="BV36" i="2" l="1"/>
  <c r="AX35" i="2"/>
  <c r="AY35" i="2" s="1"/>
  <c r="BU11" i="2"/>
  <c r="BV23" i="2"/>
  <c r="BV9" i="2"/>
  <c r="AX20" i="2"/>
  <c r="AY20" i="2" s="1"/>
  <c r="BU35" i="2"/>
  <c r="BU19" i="2"/>
  <c r="BW19" i="2" s="1"/>
  <c r="BY19" i="2" s="1"/>
  <c r="CD19" i="2" s="1"/>
  <c r="BV26" i="2"/>
  <c r="BV16" i="2"/>
  <c r="BU34" i="2"/>
  <c r="BV10" i="2"/>
  <c r="BV18" i="2"/>
  <c r="BU21" i="2"/>
  <c r="AX34" i="2"/>
  <c r="AY34" i="2" s="1"/>
  <c r="AX25" i="2"/>
  <c r="AY25" i="2" s="1"/>
  <c r="BH30" i="2"/>
  <c r="BI30" i="2" s="1"/>
  <c r="BV34" i="2"/>
  <c r="BH29" i="2"/>
  <c r="BI29" i="2" s="1"/>
  <c r="BU10" i="2"/>
  <c r="BW10" i="2" s="1"/>
  <c r="BY10" i="2" s="1"/>
  <c r="CD10" i="2" s="1"/>
  <c r="BU15" i="2"/>
  <c r="BH28" i="2"/>
  <c r="BI28" i="2" s="1"/>
  <c r="BH5" i="2"/>
  <c r="BI5" i="2" s="1"/>
  <c r="AX5" i="2"/>
  <c r="AY5" i="2" s="1"/>
  <c r="BV20" i="2"/>
  <c r="BU8" i="2"/>
  <c r="BV22" i="2"/>
  <c r="BU16" i="2"/>
  <c r="BW16" i="2" s="1"/>
  <c r="BY16" i="2" s="1"/>
  <c r="CD16" i="2" s="1"/>
  <c r="AX15" i="2"/>
  <c r="AY15" i="2" s="1"/>
  <c r="BH16" i="2"/>
  <c r="BI16" i="2" s="1"/>
  <c r="BH7" i="2"/>
  <c r="BI7" i="2" s="1"/>
  <c r="AX32" i="2"/>
  <c r="AY32" i="2" s="1"/>
  <c r="BH19" i="2"/>
  <c r="BI19" i="2" s="1"/>
  <c r="BU26" i="2"/>
  <c r="BW26" i="2" s="1"/>
  <c r="BY26" i="2" s="1"/>
  <c r="CD26" i="2" s="1"/>
  <c r="AX19" i="2"/>
  <c r="AY19" i="2" s="1"/>
  <c r="BH22" i="2"/>
  <c r="BI22" i="2" s="1"/>
  <c r="BH18" i="2"/>
  <c r="BI18" i="2" s="1"/>
  <c r="AX27" i="2"/>
  <c r="AY27" i="2" s="1"/>
  <c r="BH25" i="2"/>
  <c r="BI25" i="2" s="1"/>
  <c r="BU12" i="2"/>
  <c r="BW12" i="2" s="1"/>
  <c r="BY12" i="2" s="1"/>
  <c r="CD12" i="2" s="1"/>
  <c r="BU9" i="2"/>
  <c r="BW9" i="2" s="1"/>
  <c r="BY9" i="2" s="1"/>
  <c r="CD9" i="2" s="1"/>
  <c r="BH26" i="2"/>
  <c r="BI26" i="2" s="1"/>
  <c r="BH10" i="2"/>
  <c r="BI10" i="2" s="1"/>
  <c r="BU6" i="2"/>
  <c r="BW6" i="2" s="1"/>
  <c r="BY6" i="2" s="1"/>
  <c r="CD6" i="2" s="1"/>
  <c r="BH15" i="2"/>
  <c r="BI15" i="2" s="1"/>
  <c r="BV31" i="2"/>
  <c r="BV35" i="2"/>
  <c r="BU24" i="2"/>
  <c r="BW24" i="2" s="1"/>
  <c r="BY24" i="2" s="1"/>
  <c r="CD24" i="2" s="1"/>
  <c r="AX18" i="2"/>
  <c r="AY18" i="2" s="1"/>
  <c r="BU17" i="2"/>
  <c r="BU36" i="2"/>
  <c r="BW36" i="2" s="1"/>
  <c r="BY36" i="2" s="1"/>
  <c r="CD36" i="2" s="1"/>
  <c r="AX17" i="2"/>
  <c r="AY17" i="2" s="1"/>
  <c r="BV33" i="2"/>
  <c r="BV32" i="2"/>
  <c r="AX21" i="2"/>
  <c r="AY21" i="2" s="1"/>
  <c r="BU27" i="2"/>
  <c r="BW27" i="2" s="1"/>
  <c r="BY27" i="2" s="1"/>
  <c r="CD27" i="2" s="1"/>
  <c r="BH9" i="2"/>
  <c r="BI9" i="2" s="1"/>
  <c r="BH23" i="2"/>
  <c r="BI23" i="2" s="1"/>
  <c r="BV19" i="2"/>
  <c r="AX10" i="2"/>
  <c r="AY10" i="2" s="1"/>
  <c r="BU18" i="2"/>
  <c r="BW18" i="2" s="1"/>
  <c r="BY18" i="2" s="1"/>
  <c r="CD18" i="2" s="1"/>
  <c r="BU31" i="2"/>
  <c r="BW31" i="2" s="1"/>
  <c r="BY31" i="2" s="1"/>
  <c r="CD31" i="2" s="1"/>
  <c r="AX11" i="2"/>
  <c r="AY11" i="2" s="1"/>
  <c r="BH36" i="2"/>
  <c r="BI36" i="2" s="1"/>
  <c r="BH12" i="2"/>
  <c r="BI12" i="2" s="1"/>
  <c r="AX36" i="2"/>
  <c r="AY36" i="2" s="1"/>
  <c r="BV17" i="2"/>
  <c r="BH14" i="2"/>
  <c r="BI14" i="2" s="1"/>
  <c r="BU25" i="2"/>
  <c r="BH31" i="2"/>
  <c r="BI31" i="2" s="1"/>
  <c r="AX33" i="2"/>
  <c r="AY33" i="2" s="1"/>
  <c r="AX9" i="2"/>
  <c r="AY9" i="2" s="1"/>
  <c r="AX6" i="2"/>
  <c r="AY6" i="2" s="1"/>
  <c r="BU22" i="2"/>
  <c r="BW22" i="2" s="1"/>
  <c r="BY22" i="2" s="1"/>
  <c r="CD22" i="2" s="1"/>
  <c r="BV5" i="2"/>
  <c r="AX14" i="2"/>
  <c r="AY14" i="2" s="1"/>
  <c r="BH21" i="2"/>
  <c r="BI21" i="2" s="1"/>
  <c r="BH17" i="2"/>
  <c r="BI17" i="2" s="1"/>
  <c r="BV13" i="2"/>
  <c r="AX30" i="2"/>
  <c r="AY30" i="2" s="1"/>
  <c r="BU7" i="2"/>
  <c r="BU14" i="2"/>
  <c r="BH11" i="2"/>
  <c r="BI11" i="2" s="1"/>
  <c r="BH34" i="2"/>
  <c r="BI34" i="2" s="1"/>
  <c r="AX7" i="2"/>
  <c r="AY7" i="2" s="1"/>
  <c r="BU13" i="2"/>
  <c r="BW13" i="2" s="1"/>
  <c r="BY13" i="2" s="1"/>
  <c r="CD13" i="2" s="1"/>
  <c r="BV29" i="2"/>
  <c r="BV30" i="2"/>
  <c r="BH33" i="2"/>
  <c r="BI33" i="2" s="1"/>
  <c r="BV6" i="2"/>
  <c r="BH13" i="2"/>
  <c r="BI13" i="2" s="1"/>
  <c r="AX31" i="2"/>
  <c r="AY31" i="2" s="1"/>
  <c r="BV12" i="2"/>
  <c r="AX22" i="2"/>
  <c r="AY22" i="2" s="1"/>
  <c r="BV24" i="2"/>
  <c r="BU28" i="2"/>
  <c r="BW28" i="2" s="1"/>
  <c r="BY28" i="2" s="1"/>
  <c r="CD28" i="2" s="1"/>
  <c r="AX29" i="2"/>
  <c r="AY29" i="2" s="1"/>
  <c r="BV7" i="2"/>
  <c r="BU29" i="2"/>
  <c r="BW29" i="2" s="1"/>
  <c r="BY29" i="2" s="1"/>
  <c r="CD29" i="2" s="1"/>
  <c r="BH27" i="2"/>
  <c r="BI27" i="2" s="1"/>
  <c r="BU30" i="2"/>
  <c r="BV14" i="2"/>
  <c r="BV27" i="2"/>
  <c r="BV8" i="2"/>
  <c r="AX28" i="2"/>
  <c r="AY28" i="2" s="1"/>
  <c r="AX16" i="2"/>
  <c r="AY16" i="2" s="1"/>
  <c r="BV15" i="2"/>
  <c r="AX23" i="2"/>
  <c r="AY23" i="2" s="1"/>
  <c r="BU20" i="2"/>
  <c r="BW20" i="2" s="1"/>
  <c r="BY20" i="2" s="1"/>
  <c r="CD20" i="2" s="1"/>
  <c r="BH6" i="2"/>
  <c r="BI6" i="2" s="1"/>
  <c r="BH8" i="2"/>
  <c r="BI8" i="2" s="1"/>
  <c r="AX8" i="2"/>
  <c r="AY8" i="2" s="1"/>
  <c r="AX26" i="2"/>
  <c r="AY26" i="2" s="1"/>
  <c r="AX13" i="2"/>
  <c r="AY13" i="2" s="1"/>
  <c r="BU32" i="2"/>
  <c r="BW32" i="2" s="1"/>
  <c r="BY32" i="2" s="1"/>
  <c r="CD32" i="2" s="1"/>
  <c r="AX12" i="2"/>
  <c r="AY12" i="2" s="1"/>
  <c r="BU23" i="2"/>
  <c r="BV25" i="2"/>
  <c r="BU5" i="2"/>
  <c r="BW5" i="2" s="1"/>
  <c r="BY5" i="2" s="1"/>
  <c r="BH32" i="2"/>
  <c r="BI32" i="2" s="1"/>
  <c r="BH20" i="2"/>
  <c r="BI20" i="2" s="1"/>
  <c r="BU33" i="2"/>
  <c r="BW33" i="2" s="1"/>
  <c r="BY33" i="2" s="1"/>
  <c r="CD33" i="2" s="1"/>
  <c r="BH35" i="2"/>
  <c r="BI35" i="2" s="1"/>
  <c r="BV21" i="2"/>
  <c r="BH24" i="2"/>
  <c r="BI24" i="2" s="1"/>
  <c r="BV28" i="2"/>
  <c r="BV11" i="2"/>
  <c r="AX24" i="2"/>
  <c r="AY24" i="2" s="1"/>
  <c r="CD5" i="2"/>
  <c r="BJ19" i="2" l="1"/>
  <c r="BK19" i="2" s="1"/>
  <c r="BJ36" i="2"/>
  <c r="BK36" i="2" s="1"/>
  <c r="BJ20" i="2"/>
  <c r="BK20" i="2" s="1"/>
  <c r="BJ32" i="2"/>
  <c r="BK32" i="2" s="1"/>
  <c r="BJ24" i="2"/>
  <c r="BK24" i="2" s="1"/>
  <c r="BJ13" i="2"/>
  <c r="BK13" i="2" s="1"/>
  <c r="BJ21" i="2"/>
  <c r="BK21" i="2" s="1"/>
  <c r="BJ6" i="2"/>
  <c r="BK6" i="2" s="1"/>
  <c r="BJ15" i="2"/>
  <c r="BK15" i="2" s="1"/>
  <c r="BJ26" i="2"/>
  <c r="BK26" i="2" s="1"/>
  <c r="BJ33" i="2"/>
  <c r="BK33" i="2" s="1"/>
  <c r="BJ9" i="2"/>
  <c r="BK9" i="2" s="1"/>
  <c r="BJ14" i="2"/>
  <c r="BK14" i="2" s="1"/>
  <c r="BJ7" i="2"/>
  <c r="BK7" i="2" s="1"/>
  <c r="BJ8" i="2"/>
  <c r="BK8" i="2" s="1"/>
  <c r="BJ31" i="2"/>
  <c r="BK31" i="2" s="1"/>
  <c r="BJ10" i="2"/>
  <c r="BK10" i="2" s="1"/>
  <c r="BJ27" i="2"/>
  <c r="BK27" i="2" s="1"/>
  <c r="BJ28" i="2"/>
  <c r="BK28" i="2" s="1"/>
  <c r="BJ29" i="2"/>
  <c r="BK29" i="2" s="1"/>
  <c r="BJ34" i="2"/>
  <c r="BK34" i="2" s="1"/>
  <c r="BJ11" i="2"/>
  <c r="BK11" i="2" s="1"/>
  <c r="BJ17" i="2"/>
  <c r="BK17" i="2" s="1"/>
  <c r="BJ23" i="2"/>
  <c r="BK23" i="2" s="1"/>
  <c r="BJ22" i="2"/>
  <c r="BK22" i="2" s="1"/>
  <c r="BJ18" i="2"/>
  <c r="BK18" i="2" s="1"/>
  <c r="BJ5" i="2"/>
  <c r="BK5" i="2" s="1"/>
  <c r="BJ12" i="2"/>
  <c r="BK12" i="2" s="1"/>
  <c r="BJ16" i="2"/>
  <c r="BK16" i="2" s="1"/>
  <c r="BJ35" i="2"/>
  <c r="BK35" i="2" s="1"/>
  <c r="BJ30" i="2"/>
  <c r="BK30" i="2" s="1"/>
  <c r="BJ25" i="2"/>
  <c r="BK25" i="2" s="1"/>
  <c r="BW34" i="2"/>
  <c r="BY34" i="2" s="1"/>
  <c r="CD34" i="2" s="1"/>
  <c r="BW35" i="2"/>
  <c r="BY35" i="2" s="1"/>
  <c r="CD35" i="2" s="1"/>
  <c r="BW11" i="2"/>
  <c r="BY11" i="2" s="1"/>
  <c r="CD11" i="2" s="1"/>
  <c r="AZ18" i="2"/>
  <c r="BA18" i="2" s="1"/>
  <c r="AZ22" i="2"/>
  <c r="BA22" i="2" s="1"/>
  <c r="AZ29" i="2"/>
  <c r="BA29" i="2" s="1"/>
  <c r="AZ6" i="2"/>
  <c r="BA6" i="2" s="1"/>
  <c r="AZ5" i="2"/>
  <c r="BA5" i="2" s="1"/>
  <c r="AZ26" i="2"/>
  <c r="BA26" i="2" s="1"/>
  <c r="AZ31" i="2"/>
  <c r="BA31" i="2" s="1"/>
  <c r="AZ21" i="2"/>
  <c r="BA21" i="2" s="1"/>
  <c r="AZ36" i="2"/>
  <c r="BA36" i="2" s="1"/>
  <c r="AZ14" i="2"/>
  <c r="BA14" i="2" s="1"/>
  <c r="AZ11" i="2"/>
  <c r="BA11" i="2" s="1"/>
  <c r="AZ16" i="2"/>
  <c r="BA16" i="2" s="1"/>
  <c r="AZ27" i="2"/>
  <c r="BA27" i="2" s="1"/>
  <c r="AZ7" i="2"/>
  <c r="BA7" i="2" s="1"/>
  <c r="AZ30" i="2"/>
  <c r="BA30" i="2" s="1"/>
  <c r="AZ10" i="2"/>
  <c r="BA10" i="2" s="1"/>
  <c r="AZ17" i="2"/>
  <c r="BA17" i="2" s="1"/>
  <c r="AZ28" i="2"/>
  <c r="BA28" i="2" s="1"/>
  <c r="AZ35" i="2"/>
  <c r="BA35" i="2" s="1"/>
  <c r="AZ25" i="2"/>
  <c r="BA25" i="2" s="1"/>
  <c r="AZ8" i="2"/>
  <c r="BA8" i="2" s="1"/>
  <c r="AZ34" i="2"/>
  <c r="BA34" i="2" s="1"/>
  <c r="AZ9" i="2"/>
  <c r="BA9" i="2" s="1"/>
  <c r="AZ20" i="2"/>
  <c r="BA20" i="2" s="1"/>
  <c r="AZ19" i="2"/>
  <c r="BA19" i="2" s="1"/>
  <c r="AZ32" i="2"/>
  <c r="BA32" i="2" s="1"/>
  <c r="AZ33" i="2"/>
  <c r="BA33" i="2" s="1"/>
  <c r="AZ13" i="2"/>
  <c r="BA13" i="2" s="1"/>
  <c r="AZ23" i="2"/>
  <c r="BA23" i="2" s="1"/>
  <c r="AZ24" i="2"/>
  <c r="BA24" i="2" s="1"/>
  <c r="AZ15" i="2"/>
  <c r="BA15" i="2" s="1"/>
  <c r="AZ12" i="2"/>
  <c r="BA12" i="2" s="1"/>
  <c r="BW14" i="2"/>
  <c r="BY14" i="2" s="1"/>
  <c r="CD14" i="2" s="1"/>
  <c r="BW17" i="2"/>
  <c r="BY17" i="2" s="1"/>
  <c r="CD17" i="2" s="1"/>
  <c r="BW8" i="2"/>
  <c r="BY8" i="2" s="1"/>
  <c r="CD8" i="2" s="1"/>
  <c r="BW21" i="2"/>
  <c r="BY21" i="2" s="1"/>
  <c r="CD21" i="2" s="1"/>
  <c r="BW23" i="2"/>
  <c r="BY23" i="2" s="1"/>
  <c r="CD23" i="2" s="1"/>
  <c r="BW30" i="2"/>
  <c r="BY30" i="2" s="1"/>
  <c r="CD30" i="2" s="1"/>
  <c r="BW7" i="2"/>
  <c r="BY7" i="2" s="1"/>
  <c r="BZ18" i="2" s="1"/>
  <c r="CA18" i="2" s="1"/>
  <c r="CB18" i="2" s="1"/>
  <c r="BW25" i="2"/>
  <c r="BY25" i="2" s="1"/>
  <c r="CD25" i="2" s="1"/>
  <c r="BW15" i="2"/>
  <c r="BY15" i="2" s="1"/>
  <c r="CD15" i="2" s="1"/>
  <c r="BB19" i="2" l="1"/>
  <c r="BC19" i="2"/>
  <c r="BB8" i="2"/>
  <c r="BC8" i="2"/>
  <c r="BC5" i="2"/>
  <c r="BB5" i="2"/>
  <c r="BL12" i="2"/>
  <c r="BM12" i="2"/>
  <c r="BL29" i="2"/>
  <c r="BM29" i="2"/>
  <c r="BL6" i="2"/>
  <c r="BM6" i="2"/>
  <c r="BZ20" i="2"/>
  <c r="CA20" i="2" s="1"/>
  <c r="CB20" i="2" s="1"/>
  <c r="BZ24" i="2"/>
  <c r="CA24" i="2" s="1"/>
  <c r="CB24" i="2" s="1"/>
  <c r="BC13" i="2"/>
  <c r="BB13" i="2"/>
  <c r="BB20" i="2"/>
  <c r="BC20" i="2"/>
  <c r="BB25" i="2"/>
  <c r="BC25" i="2"/>
  <c r="BC10" i="2"/>
  <c r="BB10" i="2"/>
  <c r="BC16" i="2"/>
  <c r="BB16" i="2"/>
  <c r="BB21" i="2"/>
  <c r="BC21" i="2"/>
  <c r="BB6" i="2"/>
  <c r="BC6" i="2"/>
  <c r="BM30" i="2"/>
  <c r="BL30" i="2"/>
  <c r="BL5" i="2"/>
  <c r="BM5" i="2"/>
  <c r="BM17" i="2"/>
  <c r="BL17" i="2"/>
  <c r="BL28" i="2"/>
  <c r="BM28" i="2"/>
  <c r="BL8" i="2"/>
  <c r="BM8" i="2"/>
  <c r="BL33" i="2"/>
  <c r="BM33" i="2"/>
  <c r="BM21" i="2"/>
  <c r="BL21" i="2"/>
  <c r="BM20" i="2"/>
  <c r="BL20" i="2"/>
  <c r="BZ36" i="2"/>
  <c r="CA36" i="2" s="1"/>
  <c r="CB36" i="2" s="1"/>
  <c r="BZ9" i="2"/>
  <c r="CA9" i="2" s="1"/>
  <c r="CB9" i="2" s="1"/>
  <c r="BZ33" i="2"/>
  <c r="CA33" i="2" s="1"/>
  <c r="CB33" i="2" s="1"/>
  <c r="BC17" i="2"/>
  <c r="BB17" i="2"/>
  <c r="BB18" i="2"/>
  <c r="BC18" i="2"/>
  <c r="BL23" i="2"/>
  <c r="BM23" i="2"/>
  <c r="BL9" i="2"/>
  <c r="BM9" i="2"/>
  <c r="BZ17" i="2"/>
  <c r="CA17" i="2" s="1"/>
  <c r="CB17" i="2" s="1"/>
  <c r="BZ32" i="2"/>
  <c r="CA32" i="2" s="1"/>
  <c r="CB32" i="2" s="1"/>
  <c r="BB12" i="2"/>
  <c r="BC12" i="2"/>
  <c r="CD7" i="2"/>
  <c r="BZ22" i="2"/>
  <c r="CA22" i="2" s="1"/>
  <c r="CB22" i="2" s="1"/>
  <c r="BZ35" i="2"/>
  <c r="CA35" i="2" s="1"/>
  <c r="CB35" i="2" s="1"/>
  <c r="BZ29" i="2"/>
  <c r="CA29" i="2" s="1"/>
  <c r="CB29" i="2" s="1"/>
  <c r="BZ14" i="2"/>
  <c r="CA14" i="2" s="1"/>
  <c r="CB14" i="2" s="1"/>
  <c r="BZ25" i="2"/>
  <c r="CA25" i="2" s="1"/>
  <c r="CB25" i="2" s="1"/>
  <c r="BZ21" i="2"/>
  <c r="CA21" i="2" s="1"/>
  <c r="CB21" i="2" s="1"/>
  <c r="BZ31" i="2"/>
  <c r="CA31" i="2" s="1"/>
  <c r="CB31" i="2" s="1"/>
  <c r="BZ6" i="2"/>
  <c r="CA6" i="2" s="1"/>
  <c r="CB6" i="2" s="1"/>
  <c r="BZ26" i="2"/>
  <c r="CA26" i="2" s="1"/>
  <c r="CB26" i="2" s="1"/>
  <c r="BZ19" i="2"/>
  <c r="CA19" i="2" s="1"/>
  <c r="CB19" i="2" s="1"/>
  <c r="BZ16" i="2"/>
  <c r="CA16" i="2" s="1"/>
  <c r="CB16" i="2" s="1"/>
  <c r="BZ27" i="2"/>
  <c r="CA27" i="2" s="1"/>
  <c r="CB27" i="2" s="1"/>
  <c r="BC15" i="2"/>
  <c r="BB15" i="2"/>
  <c r="BC33" i="2"/>
  <c r="BB33" i="2"/>
  <c r="BB9" i="2"/>
  <c r="BC9" i="2"/>
  <c r="BB35" i="2"/>
  <c r="BC35" i="2"/>
  <c r="BC30" i="2"/>
  <c r="BB30" i="2"/>
  <c r="BB11" i="2"/>
  <c r="BC11" i="2"/>
  <c r="BB31" i="2"/>
  <c r="BC31" i="2"/>
  <c r="BB29" i="2"/>
  <c r="BC29" i="2"/>
  <c r="BM35" i="2"/>
  <c r="BL35" i="2"/>
  <c r="BM18" i="2"/>
  <c r="BL18" i="2"/>
  <c r="BL11" i="2"/>
  <c r="BM11" i="2"/>
  <c r="BM27" i="2"/>
  <c r="BL27" i="2"/>
  <c r="BL7" i="2"/>
  <c r="BM7" i="2"/>
  <c r="BL26" i="2"/>
  <c r="BM26" i="2"/>
  <c r="BL13" i="2"/>
  <c r="BM13" i="2"/>
  <c r="BL36" i="2"/>
  <c r="BM36" i="2"/>
  <c r="BZ15" i="2"/>
  <c r="CA15" i="2" s="1"/>
  <c r="CB15" i="2" s="1"/>
  <c r="BZ23" i="2"/>
  <c r="CA23" i="2" s="1"/>
  <c r="CB23" i="2" s="1"/>
  <c r="BZ5" i="2"/>
  <c r="CA5" i="2" s="1"/>
  <c r="CB5" i="2" s="1"/>
  <c r="BZ12" i="2"/>
  <c r="CA12" i="2" s="1"/>
  <c r="CB12" i="2" s="1"/>
  <c r="BB23" i="2"/>
  <c r="BC23" i="2"/>
  <c r="BC27" i="2"/>
  <c r="BB27" i="2"/>
  <c r="BC36" i="2"/>
  <c r="BB36" i="2"/>
  <c r="BM25" i="2"/>
  <c r="BL25" i="2"/>
  <c r="BL31" i="2"/>
  <c r="BM31" i="2"/>
  <c r="BL32" i="2"/>
  <c r="BM32" i="2"/>
  <c r="BZ13" i="2"/>
  <c r="CA13" i="2" s="1"/>
  <c r="CB13" i="2" s="1"/>
  <c r="BZ11" i="2"/>
  <c r="CA11" i="2" s="1"/>
  <c r="CB11" i="2" s="1"/>
  <c r="BZ7" i="2"/>
  <c r="CA7" i="2" s="1"/>
  <c r="CB7" i="2" s="1"/>
  <c r="BZ10" i="2"/>
  <c r="CA10" i="2" s="1"/>
  <c r="CB10" i="2" s="1"/>
  <c r="BZ34" i="2"/>
  <c r="CA34" i="2" s="1"/>
  <c r="CB34" i="2" s="1"/>
  <c r="BZ8" i="2"/>
  <c r="CA8" i="2" s="1"/>
  <c r="CB8" i="2" s="1"/>
  <c r="BC24" i="2"/>
  <c r="BB24" i="2"/>
  <c r="BC32" i="2"/>
  <c r="BB32" i="2"/>
  <c r="BB34" i="2"/>
  <c r="BC34" i="2"/>
  <c r="BC28" i="2"/>
  <c r="BB28" i="2"/>
  <c r="BB7" i="2"/>
  <c r="BC7" i="2"/>
  <c r="BB14" i="2"/>
  <c r="BC14" i="2"/>
  <c r="BB26" i="2"/>
  <c r="BC26" i="2"/>
  <c r="BB22" i="2"/>
  <c r="BC22" i="2"/>
  <c r="BM16" i="2"/>
  <c r="BL16" i="2"/>
  <c r="BM22" i="2"/>
  <c r="BL22" i="2"/>
  <c r="BL34" i="2"/>
  <c r="BM34" i="2"/>
  <c r="BL10" i="2"/>
  <c r="BM10" i="2"/>
  <c r="BL14" i="2"/>
  <c r="BM14" i="2"/>
  <c r="BM15" i="2"/>
  <c r="BL15" i="2"/>
  <c r="BL24" i="2"/>
  <c r="BM24" i="2"/>
  <c r="BL19" i="2"/>
  <c r="BM19" i="2"/>
  <c r="BZ28" i="2"/>
  <c r="CA28" i="2" s="1"/>
  <c r="CB28" i="2" s="1"/>
  <c r="BZ30" i="2"/>
  <c r="CA30" i="2" s="1"/>
  <c r="CB30" i="2" s="1"/>
  <c r="CE19" i="2" l="1"/>
  <c r="CE15" i="2"/>
  <c r="CE8" i="2"/>
  <c r="CE18" i="2"/>
  <c r="CC19" i="2" s="1"/>
  <c r="CE5" i="2"/>
  <c r="CE14" i="2"/>
  <c r="CC15" i="2" s="1"/>
  <c r="CE12" i="2"/>
  <c r="CE28" i="2"/>
  <c r="CC29" i="2" s="1"/>
  <c r="CE29" i="2"/>
  <c r="CE26" i="2"/>
  <c r="CE11" i="2"/>
  <c r="CC12" i="2" s="1"/>
  <c r="CE17" i="2"/>
  <c r="CC18" i="2" s="1"/>
  <c r="CE13" i="2"/>
  <c r="CC14" i="2" s="1"/>
  <c r="CE21" i="2"/>
  <c r="CE32" i="2"/>
  <c r="CE16" i="2"/>
  <c r="CC17" i="2" s="1"/>
  <c r="CE35" i="2"/>
  <c r="CE30" i="2"/>
  <c r="CE36" i="2"/>
  <c r="CE6" i="2"/>
  <c r="CC7" i="2" s="1"/>
  <c r="CE27" i="2"/>
  <c r="CE7" i="2"/>
  <c r="CC8" i="2" s="1"/>
  <c r="CE25" i="2"/>
  <c r="CC26" i="2" s="1"/>
  <c r="CE10" i="2"/>
  <c r="CC11" i="2" s="1"/>
  <c r="CE9" i="2"/>
  <c r="CE33" i="2"/>
  <c r="CE20" i="2"/>
  <c r="CC21" i="2" s="1"/>
  <c r="CE22" i="2"/>
  <c r="CC23" i="2" s="1"/>
  <c r="CE24" i="2"/>
  <c r="CC25" i="2" s="1"/>
  <c r="CE23" i="2"/>
  <c r="CE31" i="2"/>
  <c r="CC32" i="2" s="1"/>
  <c r="CE34" i="2"/>
  <c r="CC35" i="2" s="1"/>
  <c r="CC33" i="2" l="1"/>
  <c r="CC13" i="2"/>
  <c r="CC9" i="2"/>
  <c r="CC24" i="2"/>
  <c r="CC34" i="2"/>
  <c r="CC31" i="2"/>
  <c r="CC22" i="2"/>
  <c r="CC27" i="2"/>
  <c r="CC16" i="2"/>
  <c r="CC10" i="2"/>
  <c r="CC28" i="2"/>
  <c r="CC36" i="2"/>
  <c r="CC30" i="2"/>
  <c r="CC6" i="2"/>
  <c r="CC20" i="2"/>
</calcChain>
</file>

<file path=xl/sharedStrings.xml><?xml version="1.0" encoding="utf-8"?>
<sst xmlns="http://schemas.openxmlformats.org/spreadsheetml/2006/main" count="11785" uniqueCount="349">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</sst>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C3" sqref="C3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186</v>
      </c>
      <c r="B2" s="325" t="s">
        <v>279</v>
      </c>
      <c r="C2">
        <f>SUM(Germano!$L$3:$M$50)+SUM(Germano!$Q$3:$Q$50)</f>
        <v>75</v>
      </c>
    </row>
    <row r="3" spans="1:9">
      <c r="A3" t="s">
        <v>180</v>
      </c>
      <c r="B3" s="325" t="s">
        <v>280</v>
      </c>
      <c r="C3">
        <f>SUM(Albenice!$L$3:$M$50)+SUM(Albenice!$Q$3:$Q$50)</f>
        <v>70</v>
      </c>
    </row>
    <row r="4" spans="1:9">
      <c r="A4" t="s">
        <v>184</v>
      </c>
      <c r="B4" s="325" t="s">
        <v>280</v>
      </c>
      <c r="C4">
        <f>SUM(Adalberto!$L$3:$M$50)+SUM(Adalberto!$Q$3:$Q$50)</f>
        <v>65</v>
      </c>
    </row>
    <row r="5" spans="1:9">
      <c r="A5" t="s">
        <v>182</v>
      </c>
      <c r="B5" s="325" t="s">
        <v>280</v>
      </c>
      <c r="C5">
        <f>SUM(Andrea!$L$3:$M$50)+SUM(Andrea!$Q$3:$Q$50)</f>
        <v>65</v>
      </c>
    </row>
    <row r="6" spans="1:9">
      <c r="A6" t="s">
        <v>185</v>
      </c>
      <c r="B6" s="325" t="s">
        <v>280</v>
      </c>
      <c r="C6">
        <f>SUM(Denise!$L$3:$M$50)+SUM(Denise!$Q$3:$Q$50)</f>
        <v>60</v>
      </c>
    </row>
    <row r="7" spans="1:9">
      <c r="A7" t="s">
        <v>226</v>
      </c>
      <c r="B7" s="325" t="s">
        <v>280</v>
      </c>
      <c r="C7">
        <f>SUM(Laurindo!$L$3:$M$50)+SUM(Laurindo!$Q$3:$Q$50)</f>
        <v>60</v>
      </c>
    </row>
    <row r="8" spans="1:9">
      <c r="A8" t="s">
        <v>178</v>
      </c>
      <c r="B8" s="325" t="s">
        <v>280</v>
      </c>
      <c r="C8">
        <f>SUM(Silvia!$L$3:$M$50)+SUM(Silvia!$Q$3:$Q$50)</f>
        <v>55</v>
      </c>
    </row>
    <row r="9" spans="1:9">
      <c r="A9" t="s">
        <v>177</v>
      </c>
      <c r="B9" s="325" t="s">
        <v>280</v>
      </c>
      <c r="C9">
        <f>SUM(Marcus!$L$3:$M$50)+SUM(Marcus!$Q$3:$Q$50)</f>
        <v>50</v>
      </c>
    </row>
    <row r="10" spans="1:9">
      <c r="A10" t="s">
        <v>224</v>
      </c>
      <c r="B10" s="325" t="s">
        <v>280</v>
      </c>
      <c r="C10">
        <f>SUM(Claudio!$L$3:$M$50)+SUM(Claudio!$Q$3:$Q$50)</f>
        <v>50</v>
      </c>
    </row>
    <row r="11" spans="1:9">
      <c r="A11" t="s">
        <v>179</v>
      </c>
      <c r="B11" s="325" t="s">
        <v>280</v>
      </c>
      <c r="C11">
        <f>SUM(Rubiane!$L$3:$M$50)+SUM(Rubiane!$Q$3:$Q$50)</f>
        <v>50</v>
      </c>
    </row>
    <row r="12" spans="1:9">
      <c r="A12" t="s">
        <v>181</v>
      </c>
      <c r="B12" s="325" t="s">
        <v>280</v>
      </c>
      <c r="C12">
        <f>SUM(Eduardo!$L$3:$M$50)+SUM(Eduardo!$Q$3:$Q$50)</f>
        <v>50</v>
      </c>
    </row>
    <row r="13" spans="1:9">
      <c r="A13" t="s">
        <v>228</v>
      </c>
      <c r="B13" s="325" t="s">
        <v>280</v>
      </c>
      <c r="C13">
        <f>SUM(Priscilla!$L$3:$M$50)+SUM(Priscilla!$Q$3:$Q$50)</f>
        <v>50</v>
      </c>
    </row>
    <row r="14" spans="1:9">
      <c r="A14" t="s">
        <v>223</v>
      </c>
      <c r="B14" s="325" t="s">
        <v>280</v>
      </c>
      <c r="C14">
        <f>SUM(Aurea!$L$3:$M$50)+SUM(Aurea!$Q$3:$Q$50)</f>
        <v>45</v>
      </c>
    </row>
    <row r="15" spans="1:9">
      <c r="A15" t="s">
        <v>225</v>
      </c>
      <c r="B15" s="325" t="s">
        <v>280</v>
      </c>
      <c r="C15">
        <f>SUM(Flavio!$L$3:$M$50)+SUM(Flavio!$Q$3:$Q$50)</f>
        <v>45</v>
      </c>
    </row>
    <row r="16" spans="1:9">
      <c r="A16" t="s">
        <v>227</v>
      </c>
      <c r="B16" s="325" t="s">
        <v>280</v>
      </c>
      <c r="C16">
        <f>SUM(Adriano!$L$3:$M$50)+SUM(Adriano!$Q$3:$Q$50)</f>
        <v>40</v>
      </c>
    </row>
    <row r="17" spans="1:10">
      <c r="A17" t="s">
        <v>183</v>
      </c>
      <c r="B17" s="390" t="s">
        <v>280</v>
      </c>
      <c r="C17">
        <f>SUM(Girlayne!$L$3:$M$50)+SUM(Girlayne!$Q$3:$Q$50)</f>
        <v>40</v>
      </c>
    </row>
    <row r="18" spans="1:10">
      <c r="A18" t="s">
        <v>176</v>
      </c>
      <c r="B18" s="325" t="s">
        <v>280</v>
      </c>
      <c r="C18">
        <f>SUM(George!$L$3:$M$50)+SUM(George!$Q$3:$Q$50)</f>
        <v>35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36" activePane="bottomLeft" state="frozen"/>
      <selection activeCell="E75" sqref="E75"/>
      <selection pane="bottomLeft" activeCell="H49" sqref="H49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5"/>
      <c r="G2" s="519"/>
      <c r="H2" s="519"/>
      <c r="I2" s="51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5"/>
      <c r="G3" s="519"/>
      <c r="H3" s="519"/>
      <c r="I3" s="51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19"/>
      <c r="G4" s="519"/>
      <c r="H4" s="519"/>
      <c r="I4" s="51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19"/>
      <c r="G5" s="519"/>
      <c r="H5" s="519"/>
      <c r="I5" s="51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19"/>
      <c r="G6" s="519"/>
      <c r="H6" s="519"/>
      <c r="I6" s="51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19"/>
      <c r="G7" s="519"/>
      <c r="H7" s="519"/>
      <c r="I7" s="51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6" t="s">
        <v>94</v>
      </c>
      <c r="B9" s="498" t="s">
        <v>95</v>
      </c>
      <c r="C9" s="498" t="s">
        <v>74</v>
      </c>
      <c r="D9" s="500" t="s">
        <v>75</v>
      </c>
      <c r="E9" s="487" t="s">
        <v>96</v>
      </c>
      <c r="F9" s="488"/>
      <c r="G9" s="488"/>
      <c r="H9" s="488"/>
      <c r="I9" s="48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7"/>
      <c r="B10" s="499"/>
      <c r="C10" s="499"/>
      <c r="D10" s="501"/>
      <c r="E10" s="490"/>
      <c r="F10" s="491"/>
      <c r="G10" s="491"/>
      <c r="H10" s="491"/>
      <c r="I10" s="492"/>
      <c r="J10" s="51"/>
      <c r="K10" s="493"/>
      <c r="L10" s="49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5"/>
      <c r="L11" s="495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48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48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48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48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48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48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48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48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48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48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48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48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48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48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48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48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5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2</v>
      </c>
      <c r="V48" s="101">
        <f>'Classificação 1ª fase'!J41</f>
        <v>0</v>
      </c>
      <c r="W48" s="102">
        <f>'Classificação 1ª fase'!K41</f>
        <v>2</v>
      </c>
      <c r="X48" s="94"/>
    </row>
    <row r="49" spans="1:24" s="60" customFormat="1" ht="35.1" customHeight="1" thickBot="1">
      <c r="A49" s="48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1</v>
      </c>
      <c r="R49" s="96">
        <f>'Classificação 1ª fase'!F42</f>
        <v>1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0</v>
      </c>
      <c r="W49" s="97">
        <f>'Classificação 1ª fase'!K42</f>
        <v>1</v>
      </c>
      <c r="X49" s="94"/>
    </row>
    <row r="50" spans="1:24" s="60" customFormat="1" ht="35.1" customHeight="1" thickTop="1">
      <c r="A50" s="48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1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1</v>
      </c>
      <c r="W50" s="95">
        <f>'Classificação 1ª fase'!K43</f>
        <v>-1</v>
      </c>
      <c r="X50" s="94"/>
    </row>
    <row r="51" spans="1:24" s="60" customFormat="1" ht="35.1" customHeight="1" thickBot="1">
      <c r="A51" s="48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2</v>
      </c>
      <c r="W51" s="99">
        <f>'Classificação 1ª fase'!K44</f>
        <v>-2</v>
      </c>
      <c r="X51" s="94"/>
    </row>
    <row r="52" spans="1:24" s="60" customFormat="1" ht="35.1" customHeight="1" thickBot="1">
      <c r="A52" s="48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4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5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>
      <c r="A55" s="48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>
      <c r="A58" s="48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6" t="s">
        <v>124</v>
      </c>
      <c r="C60" s="507"/>
      <c r="D60" s="507"/>
      <c r="E60" s="507"/>
      <c r="F60" s="507"/>
      <c r="G60" s="507"/>
      <c r="H60" s="507"/>
      <c r="I60" s="507"/>
      <c r="J60" s="507"/>
      <c r="K60" s="507"/>
      <c r="L60" s="50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4" t="s">
        <v>78</v>
      </c>
      <c r="L61" s="50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3" t="s">
        <v>78</v>
      </c>
      <c r="L70" s="52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0" t="s">
        <v>78</v>
      </c>
      <c r="L75" s="52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0" t="s">
        <v>78</v>
      </c>
      <c r="L78" s="52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0" t="s">
        <v>78</v>
      </c>
      <c r="L80" s="52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1" t="str">
        <f>'2ª Fase'!E40:I40</f>
        <v/>
      </c>
      <c r="F84" s="511"/>
      <c r="G84" s="511"/>
      <c r="H84" s="511"/>
      <c r="I84" s="512"/>
      <c r="J84" s="50"/>
      <c r="K84" s="1"/>
      <c r="L84" s="1"/>
    </row>
    <row r="85" spans="1:24" ht="15" customHeight="1">
      <c r="B85" s="2"/>
      <c r="C85" s="2"/>
      <c r="D85" s="126" t="s">
        <v>84</v>
      </c>
      <c r="E85" s="513" t="str">
        <f>'2ª Fase'!E41:I41</f>
        <v/>
      </c>
      <c r="F85" s="513"/>
      <c r="G85" s="513"/>
      <c r="H85" s="513"/>
      <c r="I85" s="51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5" t="str">
        <f>'2ª Fase'!E42:I42</f>
        <v/>
      </c>
      <c r="F86" s="515"/>
      <c r="G86" s="515"/>
      <c r="H86" s="515"/>
      <c r="I86" s="51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7" t="str">
        <f>'2ª Fase'!E43:I43</f>
        <v/>
      </c>
      <c r="F87" s="517"/>
      <c r="G87" s="517"/>
      <c r="H87" s="517"/>
      <c r="I87" s="518"/>
      <c r="J87" s="50"/>
      <c r="K87" s="1"/>
      <c r="L87" s="1"/>
    </row>
    <row r="88" spans="1:24" ht="15" hidden="1" customHeight="1" thickBot="1">
      <c r="B88" s="2"/>
      <c r="C88" s="2"/>
      <c r="D88" s="192"/>
      <c r="E88" s="509"/>
      <c r="F88" s="509"/>
      <c r="G88" s="509"/>
      <c r="H88" s="509"/>
      <c r="I88" s="51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5"/>
  <sheetViews>
    <sheetView tabSelected="1" workbookViewId="0">
      <selection activeCell="A7" sqref="A7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286</v>
      </c>
      <c r="B2" s="479">
        <v>44890</v>
      </c>
      <c r="C2" s="481" t="s">
        <v>141</v>
      </c>
      <c r="D2" s="481">
        <v>1</v>
      </c>
      <c r="E2" s="481" t="s">
        <v>0</v>
      </c>
      <c r="F2" s="481">
        <v>1</v>
      </c>
      <c r="G2" s="481" t="s">
        <v>131</v>
      </c>
      <c r="H2" s="481" t="s">
        <v>176</v>
      </c>
    </row>
    <row r="3" spans="1:8">
      <c r="A3" s="480" t="s">
        <v>286</v>
      </c>
      <c r="B3" s="479">
        <v>44890</v>
      </c>
      <c r="C3" s="481" t="s">
        <v>141</v>
      </c>
      <c r="D3" s="481">
        <v>0</v>
      </c>
      <c r="E3" s="481" t="s">
        <v>0</v>
      </c>
      <c r="F3" s="481">
        <v>1</v>
      </c>
      <c r="G3" s="481" t="s">
        <v>131</v>
      </c>
      <c r="H3" s="481" t="s">
        <v>226</v>
      </c>
    </row>
    <row r="4" spans="1:8">
      <c r="A4" s="480" t="s">
        <v>286</v>
      </c>
      <c r="B4" s="479">
        <v>44890</v>
      </c>
      <c r="C4" s="481" t="s">
        <v>141</v>
      </c>
      <c r="D4" s="481">
        <v>1</v>
      </c>
      <c r="E4" s="481" t="s">
        <v>0</v>
      </c>
      <c r="F4" s="481">
        <v>2</v>
      </c>
      <c r="G4" s="481" t="s">
        <v>131</v>
      </c>
      <c r="H4" s="481" t="s">
        <v>228</v>
      </c>
    </row>
    <row r="5" spans="1:8">
      <c r="A5" s="480" t="s">
        <v>286</v>
      </c>
      <c r="B5" s="479">
        <v>44890</v>
      </c>
      <c r="C5" s="481" t="s">
        <v>141</v>
      </c>
      <c r="D5" s="481">
        <v>1</v>
      </c>
      <c r="E5" s="481" t="s">
        <v>0</v>
      </c>
      <c r="F5" s="481">
        <v>1</v>
      </c>
      <c r="G5" s="481" t="s">
        <v>131</v>
      </c>
      <c r="H5" s="481" t="s">
        <v>179</v>
      </c>
    </row>
    <row r="6" spans="1:8">
      <c r="A6" s="480" t="s">
        <v>286</v>
      </c>
      <c r="B6" s="479">
        <v>44890</v>
      </c>
      <c r="C6" s="481" t="s">
        <v>141</v>
      </c>
      <c r="D6" s="481">
        <v>1</v>
      </c>
      <c r="E6" s="481" t="s">
        <v>0</v>
      </c>
      <c r="F6" s="481">
        <v>2</v>
      </c>
      <c r="G6" s="481" t="s">
        <v>131</v>
      </c>
      <c r="H6" s="481" t="s">
        <v>223</v>
      </c>
    </row>
    <row r="7" spans="1:8">
      <c r="A7" s="480" t="s">
        <v>286</v>
      </c>
      <c r="B7" s="479">
        <v>44890</v>
      </c>
      <c r="C7" s="481" t="s">
        <v>141</v>
      </c>
      <c r="D7" s="481">
        <v>0</v>
      </c>
      <c r="E7" s="481" t="s">
        <v>0</v>
      </c>
      <c r="F7" s="481">
        <v>1</v>
      </c>
      <c r="G7" s="481" t="s">
        <v>131</v>
      </c>
      <c r="H7" s="481" t="s">
        <v>186</v>
      </c>
    </row>
    <row r="8" spans="1:8">
      <c r="A8" s="480" t="s">
        <v>286</v>
      </c>
      <c r="B8" s="479">
        <v>44890</v>
      </c>
      <c r="C8" s="481" t="s">
        <v>141</v>
      </c>
      <c r="D8" s="481">
        <v>0</v>
      </c>
      <c r="E8" s="481" t="s">
        <v>0</v>
      </c>
      <c r="F8" s="481">
        <v>1</v>
      </c>
      <c r="G8" s="481" t="s">
        <v>131</v>
      </c>
      <c r="H8" s="481" t="s">
        <v>180</v>
      </c>
    </row>
    <row r="9" spans="1:8">
      <c r="A9" s="480" t="s">
        <v>286</v>
      </c>
      <c r="B9" s="479">
        <v>44890</v>
      </c>
      <c r="C9" s="481" t="s">
        <v>141</v>
      </c>
      <c r="D9" s="481">
        <v>0</v>
      </c>
      <c r="E9" s="481" t="s">
        <v>0</v>
      </c>
      <c r="F9" s="481">
        <v>2</v>
      </c>
      <c r="G9" s="481" t="s">
        <v>131</v>
      </c>
      <c r="H9" s="481" t="s">
        <v>225</v>
      </c>
    </row>
    <row r="10" spans="1:8">
      <c r="A10" s="480" t="s">
        <v>286</v>
      </c>
      <c r="B10" s="479">
        <v>44890</v>
      </c>
      <c r="C10" s="481" t="s">
        <v>141</v>
      </c>
      <c r="D10" s="481">
        <v>1</v>
      </c>
      <c r="E10" s="481" t="s">
        <v>0</v>
      </c>
      <c r="F10" s="481">
        <v>2</v>
      </c>
      <c r="G10" s="481" t="s">
        <v>131</v>
      </c>
      <c r="H10" s="481" t="s">
        <v>224</v>
      </c>
    </row>
    <row r="11" spans="1:8">
      <c r="A11" s="480" t="s">
        <v>286</v>
      </c>
      <c r="B11" s="479">
        <v>44890</v>
      </c>
      <c r="C11" s="481" t="s">
        <v>141</v>
      </c>
      <c r="D11" s="481">
        <v>1</v>
      </c>
      <c r="E11" s="481" t="s">
        <v>0</v>
      </c>
      <c r="F11" s="481">
        <v>0</v>
      </c>
      <c r="G11" s="481" t="s">
        <v>131</v>
      </c>
      <c r="H11" s="481" t="s">
        <v>181</v>
      </c>
    </row>
    <row r="12" spans="1:8">
      <c r="A12" s="480" t="s">
        <v>286</v>
      </c>
      <c r="B12" s="479">
        <v>44890</v>
      </c>
      <c r="C12" s="481" t="s">
        <v>141</v>
      </c>
      <c r="D12" s="481">
        <v>1</v>
      </c>
      <c r="E12" s="481" t="s">
        <v>0</v>
      </c>
      <c r="F12" s="481">
        <v>0</v>
      </c>
      <c r="G12" s="481" t="s">
        <v>131</v>
      </c>
      <c r="H12" s="481" t="s">
        <v>177</v>
      </c>
    </row>
    <row r="13" spans="1:8">
      <c r="A13" s="480" t="s">
        <v>286</v>
      </c>
      <c r="B13" s="479">
        <v>44890</v>
      </c>
      <c r="C13" s="481" t="s">
        <v>141</v>
      </c>
      <c r="D13" s="481">
        <v>0</v>
      </c>
      <c r="E13" s="481" t="s">
        <v>0</v>
      </c>
      <c r="F13" s="481">
        <v>2</v>
      </c>
      <c r="G13" s="481" t="s">
        <v>131</v>
      </c>
      <c r="H13" s="481" t="s">
        <v>184</v>
      </c>
    </row>
    <row r="14" spans="1:8">
      <c r="A14" s="480" t="s">
        <v>286</v>
      </c>
      <c r="B14" s="479">
        <v>44890</v>
      </c>
      <c r="C14" s="481" t="s">
        <v>141</v>
      </c>
      <c r="D14" s="481">
        <v>0</v>
      </c>
      <c r="E14" s="481" t="s">
        <v>0</v>
      </c>
      <c r="F14" s="481">
        <v>2</v>
      </c>
      <c r="G14" s="481" t="s">
        <v>131</v>
      </c>
      <c r="H14" s="481" t="s">
        <v>227</v>
      </c>
    </row>
    <row r="15" spans="1:8">
      <c r="A15" s="480" t="s">
        <v>286</v>
      </c>
      <c r="B15" s="479">
        <v>44890</v>
      </c>
      <c r="C15" s="481" t="s">
        <v>141</v>
      </c>
      <c r="D15" s="481">
        <v>0</v>
      </c>
      <c r="E15" s="481" t="s">
        <v>0</v>
      </c>
      <c r="F15" s="481">
        <v>2</v>
      </c>
      <c r="G15" s="481" t="s">
        <v>131</v>
      </c>
      <c r="H15" s="481" t="s">
        <v>183</v>
      </c>
    </row>
    <row r="16" spans="1:8">
      <c r="A16" s="480" t="s">
        <v>286</v>
      </c>
      <c r="B16" s="479">
        <v>44890</v>
      </c>
      <c r="C16" s="481" t="s">
        <v>141</v>
      </c>
      <c r="D16" s="481">
        <v>1</v>
      </c>
      <c r="E16" s="481" t="s">
        <v>0</v>
      </c>
      <c r="F16" s="481">
        <v>0</v>
      </c>
      <c r="G16" s="481" t="s">
        <v>131</v>
      </c>
      <c r="H16" s="481" t="s">
        <v>185</v>
      </c>
    </row>
    <row r="17" spans="1:8">
      <c r="A17" s="480" t="s">
        <v>286</v>
      </c>
      <c r="B17" s="479">
        <v>44890</v>
      </c>
      <c r="C17" s="481" t="s">
        <v>141</v>
      </c>
      <c r="D17" s="481">
        <v>1</v>
      </c>
      <c r="E17" s="481" t="s">
        <v>0</v>
      </c>
      <c r="F17" s="481">
        <v>1</v>
      </c>
      <c r="G17" s="481" t="s">
        <v>131</v>
      </c>
      <c r="H17" s="481" t="s">
        <v>332</v>
      </c>
    </row>
    <row r="18" spans="1:8">
      <c r="A18" s="480" t="s">
        <v>286</v>
      </c>
      <c r="B18" s="479">
        <v>44890</v>
      </c>
      <c r="C18" s="483" t="s">
        <v>141</v>
      </c>
      <c r="D18" s="483">
        <v>1</v>
      </c>
      <c r="E18" s="483" t="s">
        <v>0</v>
      </c>
      <c r="F18" s="483">
        <v>0</v>
      </c>
      <c r="G18" s="483" t="s">
        <v>131</v>
      </c>
      <c r="H18" s="481" t="s">
        <v>182</v>
      </c>
    </row>
    <row r="19" spans="1:8">
      <c r="A19" s="480" t="s">
        <v>292</v>
      </c>
      <c r="B19" s="479">
        <v>44890</v>
      </c>
      <c r="C19" s="481" t="s">
        <v>158</v>
      </c>
      <c r="D19" s="481">
        <v>2</v>
      </c>
      <c r="E19" s="481" t="s">
        <v>0</v>
      </c>
      <c r="F19" s="481">
        <v>0</v>
      </c>
      <c r="G19" s="481" t="s">
        <v>123</v>
      </c>
      <c r="H19" s="481" t="s">
        <v>176</v>
      </c>
    </row>
    <row r="20" spans="1:8">
      <c r="A20" s="480" t="s">
        <v>292</v>
      </c>
      <c r="B20" s="479">
        <v>44890</v>
      </c>
      <c r="C20" s="481" t="s">
        <v>158</v>
      </c>
      <c r="D20" s="481">
        <v>0</v>
      </c>
      <c r="E20" s="481" t="s">
        <v>0</v>
      </c>
      <c r="F20" s="481">
        <v>0</v>
      </c>
      <c r="G20" s="481" t="s">
        <v>123</v>
      </c>
      <c r="H20" s="481" t="s">
        <v>226</v>
      </c>
    </row>
    <row r="21" spans="1:8">
      <c r="A21" s="480" t="s">
        <v>292</v>
      </c>
      <c r="B21" s="479">
        <v>44890</v>
      </c>
      <c r="C21" s="481" t="s">
        <v>158</v>
      </c>
      <c r="D21" s="481">
        <v>2</v>
      </c>
      <c r="E21" s="481" t="s">
        <v>0</v>
      </c>
      <c r="F21" s="481">
        <v>0</v>
      </c>
      <c r="G21" s="481" t="s">
        <v>123</v>
      </c>
      <c r="H21" s="481" t="s">
        <v>228</v>
      </c>
    </row>
    <row r="22" spans="1:8">
      <c r="A22" s="480" t="s">
        <v>292</v>
      </c>
      <c r="B22" s="479">
        <v>44890</v>
      </c>
      <c r="C22" s="481" t="s">
        <v>158</v>
      </c>
      <c r="D22" s="481">
        <v>2</v>
      </c>
      <c r="E22" s="481" t="s">
        <v>0</v>
      </c>
      <c r="F22" s="481">
        <v>2</v>
      </c>
      <c r="G22" s="481" t="s">
        <v>123</v>
      </c>
      <c r="H22" s="481" t="s">
        <v>179</v>
      </c>
    </row>
    <row r="23" spans="1:8">
      <c r="A23" s="480" t="s">
        <v>292</v>
      </c>
      <c r="B23" s="479">
        <v>44890</v>
      </c>
      <c r="C23" s="481" t="s">
        <v>158</v>
      </c>
      <c r="D23" s="481">
        <v>1</v>
      </c>
      <c r="E23" s="481" t="s">
        <v>0</v>
      </c>
      <c r="F23" s="481">
        <v>1</v>
      </c>
      <c r="G23" s="481" t="s">
        <v>123</v>
      </c>
      <c r="H23" s="481" t="s">
        <v>223</v>
      </c>
    </row>
    <row r="24" spans="1:8">
      <c r="A24" s="480" t="s">
        <v>292</v>
      </c>
      <c r="B24" s="479">
        <v>44890</v>
      </c>
      <c r="C24" s="481" t="s">
        <v>158</v>
      </c>
      <c r="D24" s="481">
        <v>0</v>
      </c>
      <c r="E24" s="481" t="s">
        <v>0</v>
      </c>
      <c r="F24" s="481">
        <v>0</v>
      </c>
      <c r="G24" s="481" t="s">
        <v>123</v>
      </c>
      <c r="H24" s="481" t="s">
        <v>186</v>
      </c>
    </row>
    <row r="25" spans="1:8">
      <c r="A25" s="480" t="s">
        <v>292</v>
      </c>
      <c r="B25" s="479">
        <v>44890</v>
      </c>
      <c r="C25" s="481" t="s">
        <v>158</v>
      </c>
      <c r="D25" s="481">
        <v>2</v>
      </c>
      <c r="E25" s="481" t="s">
        <v>0</v>
      </c>
      <c r="F25" s="481">
        <v>0</v>
      </c>
      <c r="G25" s="481" t="s">
        <v>123</v>
      </c>
      <c r="H25" s="481" t="s">
        <v>180</v>
      </c>
    </row>
    <row r="26" spans="1:8">
      <c r="A26" s="480" t="s">
        <v>292</v>
      </c>
      <c r="B26" s="479">
        <v>44890</v>
      </c>
      <c r="C26" s="481" t="s">
        <v>158</v>
      </c>
      <c r="D26" s="481">
        <v>1</v>
      </c>
      <c r="E26" s="481" t="s">
        <v>0</v>
      </c>
      <c r="F26" s="481">
        <v>1</v>
      </c>
      <c r="G26" s="481" t="s">
        <v>123</v>
      </c>
      <c r="H26" s="481" t="s">
        <v>225</v>
      </c>
    </row>
    <row r="27" spans="1:8">
      <c r="A27" s="480" t="s">
        <v>292</v>
      </c>
      <c r="B27" s="479">
        <v>44890</v>
      </c>
      <c r="C27" s="481" t="s">
        <v>158</v>
      </c>
      <c r="D27" s="481">
        <v>1</v>
      </c>
      <c r="E27" s="481" t="s">
        <v>0</v>
      </c>
      <c r="F27" s="481">
        <v>1</v>
      </c>
      <c r="G27" s="481" t="s">
        <v>123</v>
      </c>
      <c r="H27" s="481" t="s">
        <v>224</v>
      </c>
    </row>
    <row r="28" spans="1:8">
      <c r="A28" s="480" t="s">
        <v>292</v>
      </c>
      <c r="B28" s="479">
        <v>44890</v>
      </c>
      <c r="C28" s="481" t="s">
        <v>158</v>
      </c>
      <c r="D28" s="481">
        <v>1</v>
      </c>
      <c r="E28" s="481" t="s">
        <v>0</v>
      </c>
      <c r="F28" s="481">
        <v>1</v>
      </c>
      <c r="G28" s="481" t="s">
        <v>123</v>
      </c>
      <c r="H28" s="481" t="s">
        <v>181</v>
      </c>
    </row>
    <row r="29" spans="1:8">
      <c r="A29" s="480" t="s">
        <v>292</v>
      </c>
      <c r="B29" s="479">
        <v>44890</v>
      </c>
      <c r="C29" s="481" t="s">
        <v>158</v>
      </c>
      <c r="D29" s="481">
        <v>1</v>
      </c>
      <c r="E29" s="481" t="s">
        <v>0</v>
      </c>
      <c r="F29" s="481">
        <v>1</v>
      </c>
      <c r="G29" s="481" t="s">
        <v>123</v>
      </c>
      <c r="H29" s="481" t="s">
        <v>177</v>
      </c>
    </row>
    <row r="30" spans="1:8">
      <c r="A30" s="480" t="s">
        <v>292</v>
      </c>
      <c r="B30" s="479">
        <v>44890</v>
      </c>
      <c r="C30" s="481" t="s">
        <v>158</v>
      </c>
      <c r="D30" s="481">
        <v>0</v>
      </c>
      <c r="E30" s="481" t="s">
        <v>0</v>
      </c>
      <c r="F30" s="481">
        <v>0</v>
      </c>
      <c r="G30" s="481" t="s">
        <v>123</v>
      </c>
      <c r="H30" s="481" t="s">
        <v>184</v>
      </c>
    </row>
    <row r="31" spans="1:8">
      <c r="A31" s="480" t="s">
        <v>292</v>
      </c>
      <c r="B31" s="479">
        <v>44890</v>
      </c>
      <c r="C31" s="481" t="s">
        <v>158</v>
      </c>
      <c r="D31" s="481">
        <v>1</v>
      </c>
      <c r="E31" s="481" t="s">
        <v>0</v>
      </c>
      <c r="F31" s="481">
        <v>0</v>
      </c>
      <c r="G31" s="481" t="s">
        <v>123</v>
      </c>
      <c r="H31" s="481" t="s">
        <v>227</v>
      </c>
    </row>
    <row r="32" spans="1:8">
      <c r="A32" s="480" t="s">
        <v>292</v>
      </c>
      <c r="B32" s="479">
        <v>44890</v>
      </c>
      <c r="C32" s="481" t="s">
        <v>158</v>
      </c>
      <c r="D32" s="481">
        <v>1</v>
      </c>
      <c r="E32" s="481" t="s">
        <v>0</v>
      </c>
      <c r="F32" s="481">
        <v>2</v>
      </c>
      <c r="G32" s="481" t="s">
        <v>123</v>
      </c>
      <c r="H32" s="481" t="s">
        <v>183</v>
      </c>
    </row>
    <row r="33" spans="1:8">
      <c r="A33" s="480" t="s">
        <v>292</v>
      </c>
      <c r="B33" s="479">
        <v>44890</v>
      </c>
      <c r="C33" s="481" t="s">
        <v>158</v>
      </c>
      <c r="D33" s="481">
        <v>0</v>
      </c>
      <c r="E33" s="481" t="s">
        <v>0</v>
      </c>
      <c r="F33" s="481">
        <v>1</v>
      </c>
      <c r="G33" s="481" t="s">
        <v>123</v>
      </c>
      <c r="H33" s="481" t="s">
        <v>185</v>
      </c>
    </row>
    <row r="34" spans="1:8">
      <c r="A34" s="480" t="s">
        <v>292</v>
      </c>
      <c r="B34" s="479">
        <v>44890</v>
      </c>
      <c r="C34" s="481" t="s">
        <v>158</v>
      </c>
      <c r="D34" s="481">
        <v>2</v>
      </c>
      <c r="E34" s="481" t="s">
        <v>0</v>
      </c>
      <c r="F34" s="481">
        <v>0</v>
      </c>
      <c r="G34" s="481" t="s">
        <v>123</v>
      </c>
      <c r="H34" s="481" t="s">
        <v>332</v>
      </c>
    </row>
    <row r="35" spans="1:8">
      <c r="A35" s="480" t="s">
        <v>292</v>
      </c>
      <c r="B35" s="479">
        <v>44890</v>
      </c>
      <c r="C35" s="483" t="s">
        <v>158</v>
      </c>
      <c r="D35" s="483">
        <v>0</v>
      </c>
      <c r="E35" s="483" t="s">
        <v>0</v>
      </c>
      <c r="F35" s="483">
        <v>0</v>
      </c>
      <c r="G35" s="483" t="s">
        <v>123</v>
      </c>
      <c r="H35" s="481" t="s">
        <v>182</v>
      </c>
    </row>
    <row r="36" spans="1:8">
      <c r="A36" s="480" t="s">
        <v>287</v>
      </c>
      <c r="B36" s="479">
        <v>44890</v>
      </c>
      <c r="C36" s="481" t="s">
        <v>140</v>
      </c>
      <c r="D36" s="481">
        <v>2</v>
      </c>
      <c r="E36" s="481" t="s">
        <v>0</v>
      </c>
      <c r="F36" s="481">
        <v>0</v>
      </c>
      <c r="G36" s="481" t="s">
        <v>142</v>
      </c>
      <c r="H36" s="481" t="s">
        <v>176</v>
      </c>
    </row>
    <row r="37" spans="1:8">
      <c r="A37" s="480" t="s">
        <v>287</v>
      </c>
      <c r="B37" s="479">
        <v>44890</v>
      </c>
      <c r="C37" s="481" t="s">
        <v>140</v>
      </c>
      <c r="D37" s="481">
        <v>2</v>
      </c>
      <c r="E37" s="481" t="s">
        <v>0</v>
      </c>
      <c r="F37" s="481">
        <v>1</v>
      </c>
      <c r="G37" s="481" t="s">
        <v>142</v>
      </c>
      <c r="H37" s="481" t="s">
        <v>226</v>
      </c>
    </row>
    <row r="38" spans="1:8">
      <c r="A38" s="480" t="s">
        <v>287</v>
      </c>
      <c r="B38" s="479">
        <v>44890</v>
      </c>
      <c r="C38" s="481" t="s">
        <v>140</v>
      </c>
      <c r="D38" s="481">
        <v>2</v>
      </c>
      <c r="E38" s="481" t="s">
        <v>0</v>
      </c>
      <c r="F38" s="481">
        <v>0</v>
      </c>
      <c r="G38" s="481" t="s">
        <v>142</v>
      </c>
      <c r="H38" s="481" t="s">
        <v>228</v>
      </c>
    </row>
    <row r="39" spans="1:8">
      <c r="A39" s="480" t="s">
        <v>287</v>
      </c>
      <c r="B39" s="479">
        <v>44890</v>
      </c>
      <c r="C39" s="481" t="s">
        <v>140</v>
      </c>
      <c r="D39" s="481">
        <v>2</v>
      </c>
      <c r="E39" s="481" t="s">
        <v>0</v>
      </c>
      <c r="F39" s="481">
        <v>1</v>
      </c>
      <c r="G39" s="481" t="s">
        <v>142</v>
      </c>
      <c r="H39" s="481" t="s">
        <v>179</v>
      </c>
    </row>
    <row r="40" spans="1:8">
      <c r="A40" s="480" t="s">
        <v>287</v>
      </c>
      <c r="B40" s="479">
        <v>44890</v>
      </c>
      <c r="C40" s="481" t="s">
        <v>140</v>
      </c>
      <c r="D40" s="481">
        <v>2</v>
      </c>
      <c r="E40" s="481" t="s">
        <v>0</v>
      </c>
      <c r="F40" s="481">
        <v>1</v>
      </c>
      <c r="G40" s="481" t="s">
        <v>142</v>
      </c>
      <c r="H40" s="481" t="s">
        <v>223</v>
      </c>
    </row>
    <row r="41" spans="1:8">
      <c r="A41" s="480" t="s">
        <v>287</v>
      </c>
      <c r="B41" s="479">
        <v>44890</v>
      </c>
      <c r="C41" s="481" t="s">
        <v>140</v>
      </c>
      <c r="D41" s="481">
        <v>2</v>
      </c>
      <c r="E41" s="481" t="s">
        <v>0</v>
      </c>
      <c r="F41" s="481">
        <v>1</v>
      </c>
      <c r="G41" s="481" t="s">
        <v>142</v>
      </c>
      <c r="H41" s="481" t="s">
        <v>186</v>
      </c>
    </row>
    <row r="42" spans="1:8">
      <c r="A42" s="480" t="s">
        <v>287</v>
      </c>
      <c r="B42" s="479">
        <v>44890</v>
      </c>
      <c r="C42" s="481" t="s">
        <v>140</v>
      </c>
      <c r="D42" s="481">
        <v>2</v>
      </c>
      <c r="E42" s="481" t="s">
        <v>0</v>
      </c>
      <c r="F42" s="481">
        <v>0</v>
      </c>
      <c r="G42" s="481" t="s">
        <v>142</v>
      </c>
      <c r="H42" s="481" t="s">
        <v>180</v>
      </c>
    </row>
    <row r="43" spans="1:8">
      <c r="A43" s="480" t="s">
        <v>287</v>
      </c>
      <c r="B43" s="479">
        <v>44890</v>
      </c>
      <c r="C43" s="481" t="s">
        <v>140</v>
      </c>
      <c r="D43" s="481">
        <v>2</v>
      </c>
      <c r="E43" s="481" t="s">
        <v>0</v>
      </c>
      <c r="F43" s="481">
        <v>0</v>
      </c>
      <c r="G43" s="481" t="s">
        <v>142</v>
      </c>
      <c r="H43" s="481" t="s">
        <v>225</v>
      </c>
    </row>
    <row r="44" spans="1:8">
      <c r="A44" s="480" t="s">
        <v>287</v>
      </c>
      <c r="B44" s="479">
        <v>44890</v>
      </c>
      <c r="C44" s="481" t="s">
        <v>140</v>
      </c>
      <c r="D44" s="481">
        <v>3</v>
      </c>
      <c r="E44" s="481" t="s">
        <v>0</v>
      </c>
      <c r="F44" s="481">
        <v>1</v>
      </c>
      <c r="G44" s="481" t="s">
        <v>142</v>
      </c>
      <c r="H44" s="481" t="s">
        <v>224</v>
      </c>
    </row>
    <row r="45" spans="1:8">
      <c r="A45" s="480" t="s">
        <v>287</v>
      </c>
      <c r="B45" s="479">
        <v>44890</v>
      </c>
      <c r="C45" s="481" t="s">
        <v>140</v>
      </c>
      <c r="D45" s="481">
        <v>1</v>
      </c>
      <c r="E45" s="481" t="s">
        <v>0</v>
      </c>
      <c r="F45" s="481">
        <v>0</v>
      </c>
      <c r="G45" s="481" t="s">
        <v>142</v>
      </c>
      <c r="H45" s="481" t="s">
        <v>181</v>
      </c>
    </row>
    <row r="46" spans="1:8">
      <c r="A46" s="480" t="s">
        <v>287</v>
      </c>
      <c r="B46" s="479">
        <v>44890</v>
      </c>
      <c r="C46" s="481" t="s">
        <v>140</v>
      </c>
      <c r="D46" s="481">
        <v>3</v>
      </c>
      <c r="E46" s="481" t="s">
        <v>0</v>
      </c>
      <c r="F46" s="481">
        <v>0</v>
      </c>
      <c r="G46" s="481" t="s">
        <v>142</v>
      </c>
      <c r="H46" s="481" t="s">
        <v>177</v>
      </c>
    </row>
    <row r="47" spans="1:8">
      <c r="A47" s="480" t="s">
        <v>287</v>
      </c>
      <c r="B47" s="479">
        <v>44890</v>
      </c>
      <c r="C47" s="481" t="s">
        <v>140</v>
      </c>
      <c r="D47" s="481">
        <v>3</v>
      </c>
      <c r="E47" s="481" t="s">
        <v>0</v>
      </c>
      <c r="F47" s="481">
        <v>1</v>
      </c>
      <c r="G47" s="481" t="s">
        <v>142</v>
      </c>
      <c r="H47" s="481" t="s">
        <v>184</v>
      </c>
    </row>
    <row r="48" spans="1:8">
      <c r="A48" s="480" t="s">
        <v>287</v>
      </c>
      <c r="B48" s="479">
        <v>44890</v>
      </c>
      <c r="C48" s="481" t="s">
        <v>140</v>
      </c>
      <c r="D48" s="481">
        <v>2</v>
      </c>
      <c r="E48" s="481" t="s">
        <v>0</v>
      </c>
      <c r="F48" s="481">
        <v>0</v>
      </c>
      <c r="G48" s="481" t="s">
        <v>142</v>
      </c>
      <c r="H48" s="481" t="s">
        <v>227</v>
      </c>
    </row>
    <row r="49" spans="1:8">
      <c r="A49" s="480" t="s">
        <v>287</v>
      </c>
      <c r="B49" s="479">
        <v>44890</v>
      </c>
      <c r="C49" s="481" t="s">
        <v>140</v>
      </c>
      <c r="D49" s="481">
        <v>2</v>
      </c>
      <c r="E49" s="481" t="s">
        <v>0</v>
      </c>
      <c r="F49" s="481">
        <v>1</v>
      </c>
      <c r="G49" s="481" t="s">
        <v>142</v>
      </c>
      <c r="H49" s="481" t="s">
        <v>183</v>
      </c>
    </row>
    <row r="50" spans="1:8">
      <c r="A50" s="480" t="s">
        <v>287</v>
      </c>
      <c r="B50" s="479">
        <v>44890</v>
      </c>
      <c r="C50" s="481" t="s">
        <v>140</v>
      </c>
      <c r="D50" s="481">
        <v>2</v>
      </c>
      <c r="E50" s="481" t="s">
        <v>0</v>
      </c>
      <c r="F50" s="481">
        <v>0</v>
      </c>
      <c r="G50" s="481" t="s">
        <v>142</v>
      </c>
      <c r="H50" s="481" t="s">
        <v>185</v>
      </c>
    </row>
    <row r="51" spans="1:8">
      <c r="A51" s="480" t="s">
        <v>287</v>
      </c>
      <c r="B51" s="479">
        <v>44890</v>
      </c>
      <c r="C51" s="481" t="s">
        <v>140</v>
      </c>
      <c r="D51" s="481">
        <v>2</v>
      </c>
      <c r="E51" s="481" t="s">
        <v>0</v>
      </c>
      <c r="F51" s="481">
        <v>1</v>
      </c>
      <c r="G51" s="481" t="s">
        <v>142</v>
      </c>
      <c r="H51" s="481" t="s">
        <v>332</v>
      </c>
    </row>
    <row r="52" spans="1:8">
      <c r="A52" s="480" t="s">
        <v>287</v>
      </c>
      <c r="B52" s="479">
        <v>44890</v>
      </c>
      <c r="C52" s="483" t="s">
        <v>140</v>
      </c>
      <c r="D52" s="483">
        <v>1</v>
      </c>
      <c r="E52" s="483" t="s">
        <v>0</v>
      </c>
      <c r="F52" s="483">
        <v>0</v>
      </c>
      <c r="G52" s="483" t="s">
        <v>142</v>
      </c>
      <c r="H52" s="481" t="s">
        <v>182</v>
      </c>
    </row>
    <row r="53" spans="1:8">
      <c r="A53" s="480" t="s">
        <v>293</v>
      </c>
      <c r="B53" s="479">
        <v>44890</v>
      </c>
      <c r="C53" s="481" t="s">
        <v>6</v>
      </c>
      <c r="D53" s="481">
        <v>2</v>
      </c>
      <c r="E53" s="481" t="s">
        <v>0</v>
      </c>
      <c r="F53" s="481">
        <v>1</v>
      </c>
      <c r="G53" s="481" t="s">
        <v>145</v>
      </c>
      <c r="H53" s="481" t="s">
        <v>176</v>
      </c>
    </row>
    <row r="54" spans="1:8">
      <c r="A54" s="480" t="s">
        <v>293</v>
      </c>
      <c r="B54" s="479">
        <v>44890</v>
      </c>
      <c r="C54" s="481" t="s">
        <v>6</v>
      </c>
      <c r="D54" s="481">
        <v>2</v>
      </c>
      <c r="E54" s="481" t="s">
        <v>0</v>
      </c>
      <c r="F54" s="481">
        <v>1</v>
      </c>
      <c r="G54" s="481" t="s">
        <v>145</v>
      </c>
      <c r="H54" s="481" t="s">
        <v>226</v>
      </c>
    </row>
    <row r="55" spans="1:8">
      <c r="A55" s="480" t="s">
        <v>293</v>
      </c>
      <c r="B55" s="479">
        <v>44890</v>
      </c>
      <c r="C55" s="481" t="s">
        <v>6</v>
      </c>
      <c r="D55" s="481">
        <v>2</v>
      </c>
      <c r="E55" s="481" t="s">
        <v>0</v>
      </c>
      <c r="F55" s="481">
        <v>0</v>
      </c>
      <c r="G55" s="481" t="s">
        <v>145</v>
      </c>
      <c r="H55" s="481" t="s">
        <v>228</v>
      </c>
    </row>
    <row r="56" spans="1:8">
      <c r="A56" s="480" t="s">
        <v>293</v>
      </c>
      <c r="B56" s="479">
        <v>44890</v>
      </c>
      <c r="C56" s="481" t="s">
        <v>6</v>
      </c>
      <c r="D56" s="481">
        <v>2</v>
      </c>
      <c r="E56" s="481" t="s">
        <v>0</v>
      </c>
      <c r="F56" s="481">
        <v>1</v>
      </c>
      <c r="G56" s="481" t="s">
        <v>145</v>
      </c>
      <c r="H56" s="481" t="s">
        <v>179</v>
      </c>
    </row>
    <row r="57" spans="1:8">
      <c r="A57" s="480" t="s">
        <v>293</v>
      </c>
      <c r="B57" s="479">
        <v>44890</v>
      </c>
      <c r="C57" s="481" t="s">
        <v>6</v>
      </c>
      <c r="D57" s="481">
        <v>2</v>
      </c>
      <c r="E57" s="481" t="s">
        <v>0</v>
      </c>
      <c r="F57" s="481">
        <v>3</v>
      </c>
      <c r="G57" s="481" t="s">
        <v>145</v>
      </c>
      <c r="H57" s="481" t="s">
        <v>223</v>
      </c>
    </row>
    <row r="58" spans="1:8">
      <c r="A58" s="480" t="s">
        <v>293</v>
      </c>
      <c r="B58" s="479">
        <v>44890</v>
      </c>
      <c r="C58" s="481" t="s">
        <v>6</v>
      </c>
      <c r="D58" s="481">
        <v>2</v>
      </c>
      <c r="E58" s="481" t="s">
        <v>0</v>
      </c>
      <c r="F58" s="481">
        <v>0</v>
      </c>
      <c r="G58" s="481" t="s">
        <v>145</v>
      </c>
      <c r="H58" s="481" t="s">
        <v>186</v>
      </c>
    </row>
    <row r="59" spans="1:8">
      <c r="A59" s="480" t="s">
        <v>293</v>
      </c>
      <c r="B59" s="479">
        <v>44890</v>
      </c>
      <c r="C59" s="481" t="s">
        <v>6</v>
      </c>
      <c r="D59" s="481">
        <v>3</v>
      </c>
      <c r="E59" s="481" t="s">
        <v>0</v>
      </c>
      <c r="F59" s="481">
        <v>1</v>
      </c>
      <c r="G59" s="481" t="s">
        <v>145</v>
      </c>
      <c r="H59" s="481" t="s">
        <v>180</v>
      </c>
    </row>
    <row r="60" spans="1:8">
      <c r="A60" s="480" t="s">
        <v>293</v>
      </c>
      <c r="B60" s="479">
        <v>44890</v>
      </c>
      <c r="C60" s="481" t="s">
        <v>6</v>
      </c>
      <c r="D60" s="481">
        <v>2</v>
      </c>
      <c r="E60" s="481" t="s">
        <v>0</v>
      </c>
      <c r="F60" s="481">
        <v>1</v>
      </c>
      <c r="G60" s="481" t="s">
        <v>145</v>
      </c>
      <c r="H60" s="481" t="s">
        <v>225</v>
      </c>
    </row>
    <row r="61" spans="1:8">
      <c r="A61" s="480" t="s">
        <v>293</v>
      </c>
      <c r="B61" s="479">
        <v>44890</v>
      </c>
      <c r="C61" s="481" t="s">
        <v>6</v>
      </c>
      <c r="D61" s="481">
        <v>2</v>
      </c>
      <c r="E61" s="481" t="s">
        <v>0</v>
      </c>
      <c r="F61" s="481">
        <v>1</v>
      </c>
      <c r="G61" s="481" t="s">
        <v>145</v>
      </c>
      <c r="H61" s="481" t="s">
        <v>224</v>
      </c>
    </row>
    <row r="62" spans="1:8">
      <c r="A62" s="480" t="s">
        <v>293</v>
      </c>
      <c r="B62" s="479">
        <v>44890</v>
      </c>
      <c r="C62" s="481" t="s">
        <v>6</v>
      </c>
      <c r="D62" s="481">
        <v>2</v>
      </c>
      <c r="E62" s="481" t="s">
        <v>0</v>
      </c>
      <c r="F62" s="481">
        <v>0</v>
      </c>
      <c r="G62" s="481" t="s">
        <v>145</v>
      </c>
      <c r="H62" s="481" t="s">
        <v>181</v>
      </c>
    </row>
    <row r="63" spans="1:8">
      <c r="A63" s="480" t="s">
        <v>293</v>
      </c>
      <c r="B63" s="479">
        <v>44890</v>
      </c>
      <c r="C63" s="481" t="s">
        <v>6</v>
      </c>
      <c r="D63" s="481">
        <v>2</v>
      </c>
      <c r="E63" s="481" t="s">
        <v>0</v>
      </c>
      <c r="F63" s="481">
        <v>0</v>
      </c>
      <c r="G63" s="481" t="s">
        <v>145</v>
      </c>
      <c r="H63" s="481" t="s">
        <v>177</v>
      </c>
    </row>
    <row r="64" spans="1:8">
      <c r="A64" s="480" t="s">
        <v>293</v>
      </c>
      <c r="B64" s="479">
        <v>44890</v>
      </c>
      <c r="C64" s="481" t="s">
        <v>6</v>
      </c>
      <c r="D64" s="481">
        <v>3</v>
      </c>
      <c r="E64" s="481" t="s">
        <v>0</v>
      </c>
      <c r="F64" s="481">
        <v>0</v>
      </c>
      <c r="G64" s="481" t="s">
        <v>145</v>
      </c>
      <c r="H64" s="481" t="s">
        <v>184</v>
      </c>
    </row>
    <row r="65" spans="1:8">
      <c r="A65" s="480" t="s">
        <v>293</v>
      </c>
      <c r="B65" s="479">
        <v>44890</v>
      </c>
      <c r="C65" s="481" t="s">
        <v>6</v>
      </c>
      <c r="D65" s="481">
        <v>2</v>
      </c>
      <c r="E65" s="481" t="s">
        <v>0</v>
      </c>
      <c r="F65" s="481">
        <v>1</v>
      </c>
      <c r="G65" s="481" t="s">
        <v>145</v>
      </c>
      <c r="H65" s="481" t="s">
        <v>227</v>
      </c>
    </row>
    <row r="66" spans="1:8">
      <c r="A66" s="480" t="s">
        <v>293</v>
      </c>
      <c r="B66" s="479">
        <v>44890</v>
      </c>
      <c r="C66" s="481" t="s">
        <v>6</v>
      </c>
      <c r="D66" s="481">
        <v>2</v>
      </c>
      <c r="E66" s="481" t="s">
        <v>0</v>
      </c>
      <c r="F66" s="481">
        <v>1</v>
      </c>
      <c r="G66" s="481" t="s">
        <v>145</v>
      </c>
      <c r="H66" s="481" t="s">
        <v>183</v>
      </c>
    </row>
    <row r="67" spans="1:8">
      <c r="A67" s="480" t="s">
        <v>293</v>
      </c>
      <c r="B67" s="479">
        <v>44890</v>
      </c>
      <c r="C67" s="481" t="s">
        <v>6</v>
      </c>
      <c r="D67" s="481">
        <v>1</v>
      </c>
      <c r="E67" s="481" t="s">
        <v>0</v>
      </c>
      <c r="F67" s="481">
        <v>0</v>
      </c>
      <c r="G67" s="481" t="s">
        <v>145</v>
      </c>
      <c r="H67" s="481" t="s">
        <v>185</v>
      </c>
    </row>
    <row r="68" spans="1:8">
      <c r="A68" s="480" t="s">
        <v>293</v>
      </c>
      <c r="B68" s="479">
        <v>44890</v>
      </c>
      <c r="C68" s="481" t="s">
        <v>6</v>
      </c>
      <c r="D68" s="481">
        <v>2</v>
      </c>
      <c r="E68" s="481" t="s">
        <v>0</v>
      </c>
      <c r="F68" s="481">
        <v>0</v>
      </c>
      <c r="G68" s="481" t="s">
        <v>145</v>
      </c>
      <c r="H68" s="481" t="s">
        <v>332</v>
      </c>
    </row>
    <row r="69" spans="1:8">
      <c r="A69" s="480" t="s">
        <v>293</v>
      </c>
      <c r="B69" s="479">
        <v>44890</v>
      </c>
      <c r="C69" s="483" t="s">
        <v>6</v>
      </c>
      <c r="D69" s="483">
        <v>1</v>
      </c>
      <c r="E69" s="483" t="s">
        <v>0</v>
      </c>
      <c r="F69" s="483">
        <v>1</v>
      </c>
      <c r="G69" s="483" t="s">
        <v>145</v>
      </c>
      <c r="H69" s="481" t="s">
        <v>182</v>
      </c>
    </row>
    <row r="70" spans="1:8">
      <c r="A70" s="480" t="s">
        <v>298</v>
      </c>
      <c r="B70" s="479">
        <v>44891</v>
      </c>
      <c r="C70" s="481" t="s">
        <v>130</v>
      </c>
      <c r="D70" s="481">
        <v>1</v>
      </c>
      <c r="E70" s="481" t="s">
        <v>0</v>
      </c>
      <c r="F70" s="481">
        <v>1</v>
      </c>
      <c r="G70" s="481" t="s">
        <v>125</v>
      </c>
      <c r="H70" s="481" t="s">
        <v>176</v>
      </c>
    </row>
    <row r="71" spans="1:8">
      <c r="A71" s="480" t="s">
        <v>298</v>
      </c>
      <c r="B71" s="479">
        <v>44891</v>
      </c>
      <c r="C71" s="481" t="s">
        <v>130</v>
      </c>
      <c r="D71" s="481">
        <v>2</v>
      </c>
      <c r="E71" s="481" t="s">
        <v>0</v>
      </c>
      <c r="F71" s="481">
        <v>1</v>
      </c>
      <c r="G71" s="481" t="s">
        <v>125</v>
      </c>
      <c r="H71" s="481" t="s">
        <v>226</v>
      </c>
    </row>
    <row r="72" spans="1:8">
      <c r="A72" s="480" t="s">
        <v>298</v>
      </c>
      <c r="B72" s="479">
        <v>44891</v>
      </c>
      <c r="C72" s="481" t="s">
        <v>130</v>
      </c>
      <c r="D72" s="481">
        <v>2</v>
      </c>
      <c r="E72" s="481" t="s">
        <v>0</v>
      </c>
      <c r="F72" s="481">
        <v>1</v>
      </c>
      <c r="G72" s="481" t="s">
        <v>125</v>
      </c>
      <c r="H72" s="481" t="s">
        <v>228</v>
      </c>
    </row>
    <row r="73" spans="1:8">
      <c r="A73" s="480" t="s">
        <v>298</v>
      </c>
      <c r="B73" s="479">
        <v>44891</v>
      </c>
      <c r="C73" s="481" t="s">
        <v>130</v>
      </c>
      <c r="D73" s="481">
        <v>1</v>
      </c>
      <c r="E73" s="481" t="s">
        <v>0</v>
      </c>
      <c r="F73" s="481">
        <v>2</v>
      </c>
      <c r="G73" s="481" t="s">
        <v>125</v>
      </c>
      <c r="H73" s="481" t="s">
        <v>179</v>
      </c>
    </row>
    <row r="74" spans="1:8">
      <c r="A74" s="480" t="s">
        <v>298</v>
      </c>
      <c r="B74" s="479">
        <v>44891</v>
      </c>
      <c r="C74" s="481" t="s">
        <v>130</v>
      </c>
      <c r="D74" s="481">
        <v>1</v>
      </c>
      <c r="E74" s="481" t="s">
        <v>0</v>
      </c>
      <c r="F74" s="481">
        <v>0</v>
      </c>
      <c r="G74" s="481" t="s">
        <v>125</v>
      </c>
      <c r="H74" s="481" t="s">
        <v>223</v>
      </c>
    </row>
    <row r="75" spans="1:8">
      <c r="A75" s="480" t="s">
        <v>298</v>
      </c>
      <c r="B75" s="479">
        <v>44891</v>
      </c>
      <c r="C75" s="481" t="s">
        <v>130</v>
      </c>
      <c r="D75" s="481">
        <v>2</v>
      </c>
      <c r="E75" s="481" t="s">
        <v>0</v>
      </c>
      <c r="F75" s="481">
        <v>0</v>
      </c>
      <c r="G75" s="481" t="s">
        <v>125</v>
      </c>
      <c r="H75" s="481" t="s">
        <v>186</v>
      </c>
    </row>
    <row r="76" spans="1:8">
      <c r="A76" s="480" t="s">
        <v>298</v>
      </c>
      <c r="B76" s="479">
        <v>44891</v>
      </c>
      <c r="C76" s="481" t="s">
        <v>130</v>
      </c>
      <c r="D76" s="481">
        <v>2</v>
      </c>
      <c r="E76" s="481" t="s">
        <v>0</v>
      </c>
      <c r="F76" s="481">
        <v>0</v>
      </c>
      <c r="G76" s="481" t="s">
        <v>125</v>
      </c>
      <c r="H76" s="481" t="s">
        <v>180</v>
      </c>
    </row>
    <row r="77" spans="1:8">
      <c r="A77" s="480" t="s">
        <v>298</v>
      </c>
      <c r="B77" s="479">
        <v>44891</v>
      </c>
      <c r="C77" s="481" t="s">
        <v>130</v>
      </c>
      <c r="D77" s="481">
        <v>3</v>
      </c>
      <c r="E77" s="481" t="s">
        <v>0</v>
      </c>
      <c r="F77" s="481">
        <v>1</v>
      </c>
      <c r="G77" s="481" t="s">
        <v>125</v>
      </c>
      <c r="H77" s="481" t="s">
        <v>225</v>
      </c>
    </row>
    <row r="78" spans="1:8">
      <c r="A78" s="480" t="s">
        <v>298</v>
      </c>
      <c r="B78" s="479">
        <v>44891</v>
      </c>
      <c r="C78" s="481" t="s">
        <v>130</v>
      </c>
      <c r="D78" s="481">
        <v>1</v>
      </c>
      <c r="E78" s="481" t="s">
        <v>0</v>
      </c>
      <c r="F78" s="481">
        <v>1</v>
      </c>
      <c r="G78" s="481" t="s">
        <v>125</v>
      </c>
      <c r="H78" s="481" t="s">
        <v>224</v>
      </c>
    </row>
    <row r="79" spans="1:8">
      <c r="A79" s="480" t="s">
        <v>298</v>
      </c>
      <c r="B79" s="479">
        <v>44891</v>
      </c>
      <c r="C79" s="481" t="s">
        <v>130</v>
      </c>
      <c r="D79" s="481">
        <v>1</v>
      </c>
      <c r="E79" s="481" t="s">
        <v>0</v>
      </c>
      <c r="F79" s="481">
        <v>0</v>
      </c>
      <c r="G79" s="481" t="s">
        <v>125</v>
      </c>
      <c r="H79" s="481" t="s">
        <v>181</v>
      </c>
    </row>
    <row r="80" spans="1:8">
      <c r="A80" s="480" t="s">
        <v>298</v>
      </c>
      <c r="B80" s="479">
        <v>44891</v>
      </c>
      <c r="C80" s="481" t="s">
        <v>130</v>
      </c>
      <c r="D80" s="481">
        <v>2</v>
      </c>
      <c r="E80" s="481" t="s">
        <v>0</v>
      </c>
      <c r="F80" s="481">
        <v>0</v>
      </c>
      <c r="G80" s="481" t="s">
        <v>125</v>
      </c>
      <c r="H80" s="481" t="s">
        <v>177</v>
      </c>
    </row>
    <row r="81" spans="1:8">
      <c r="A81" s="480" t="s">
        <v>298</v>
      </c>
      <c r="B81" s="479">
        <v>44891</v>
      </c>
      <c r="C81" s="481" t="s">
        <v>130</v>
      </c>
      <c r="D81" s="481">
        <v>4</v>
      </c>
      <c r="E81" s="481" t="s">
        <v>0</v>
      </c>
      <c r="F81" s="481">
        <v>2</v>
      </c>
      <c r="G81" s="481" t="s">
        <v>125</v>
      </c>
      <c r="H81" s="481" t="s">
        <v>184</v>
      </c>
    </row>
    <row r="82" spans="1:8">
      <c r="A82" s="480" t="s">
        <v>298</v>
      </c>
      <c r="B82" s="479">
        <v>44891</v>
      </c>
      <c r="C82" s="481" t="s">
        <v>130</v>
      </c>
      <c r="D82" s="481">
        <v>2</v>
      </c>
      <c r="E82" s="481" t="s">
        <v>0</v>
      </c>
      <c r="F82" s="481">
        <v>1</v>
      </c>
      <c r="G82" s="481" t="s">
        <v>125</v>
      </c>
      <c r="H82" s="481" t="s">
        <v>227</v>
      </c>
    </row>
    <row r="83" spans="1:8">
      <c r="A83" s="480" t="s">
        <v>298</v>
      </c>
      <c r="B83" s="479">
        <v>44891</v>
      </c>
      <c r="C83" s="481" t="s">
        <v>130</v>
      </c>
      <c r="D83" s="481">
        <v>2</v>
      </c>
      <c r="E83" s="481" t="s">
        <v>0</v>
      </c>
      <c r="F83" s="481">
        <v>1</v>
      </c>
      <c r="G83" s="481" t="s">
        <v>125</v>
      </c>
      <c r="H83" s="481" t="s">
        <v>183</v>
      </c>
    </row>
    <row r="84" spans="1:8">
      <c r="A84" s="480" t="s">
        <v>298</v>
      </c>
      <c r="B84" s="479">
        <v>44891</v>
      </c>
      <c r="C84" s="481" t="s">
        <v>130</v>
      </c>
      <c r="D84" s="481">
        <v>1</v>
      </c>
      <c r="E84" s="481" t="s">
        <v>0</v>
      </c>
      <c r="F84" s="481">
        <v>1</v>
      </c>
      <c r="G84" s="481" t="s">
        <v>125</v>
      </c>
      <c r="H84" s="481" t="s">
        <v>185</v>
      </c>
    </row>
    <row r="85" spans="1:8">
      <c r="A85" s="480" t="s">
        <v>298</v>
      </c>
      <c r="B85" s="479">
        <v>44891</v>
      </c>
      <c r="C85" s="481" t="s">
        <v>130</v>
      </c>
      <c r="D85" s="481">
        <v>2</v>
      </c>
      <c r="E85" s="481" t="s">
        <v>0</v>
      </c>
      <c r="F85" s="481">
        <v>0</v>
      </c>
      <c r="G85" s="481" t="s">
        <v>125</v>
      </c>
      <c r="H85" s="481" t="s">
        <v>332</v>
      </c>
    </row>
    <row r="86" spans="1:8">
      <c r="A86" s="480" t="s">
        <v>298</v>
      </c>
      <c r="B86" s="479">
        <v>44891</v>
      </c>
      <c r="C86" s="483" t="s">
        <v>130</v>
      </c>
      <c r="D86" s="483">
        <v>0</v>
      </c>
      <c r="E86" s="483" t="s">
        <v>0</v>
      </c>
      <c r="F86" s="483">
        <v>0</v>
      </c>
      <c r="G86" s="483" t="s">
        <v>125</v>
      </c>
      <c r="H86" s="481" t="s">
        <v>182</v>
      </c>
    </row>
    <row r="87" spans="1:8">
      <c r="A87" s="480" t="s">
        <v>304</v>
      </c>
      <c r="B87" s="479">
        <v>44891</v>
      </c>
      <c r="C87" s="481" t="s">
        <v>129</v>
      </c>
      <c r="D87" s="481">
        <v>2</v>
      </c>
      <c r="E87" s="481" t="s">
        <v>0</v>
      </c>
      <c r="F87" s="481">
        <v>1</v>
      </c>
      <c r="G87" s="481" t="s">
        <v>159</v>
      </c>
      <c r="H87" s="481" t="s">
        <v>176</v>
      </c>
    </row>
    <row r="88" spans="1:8">
      <c r="A88" s="480" t="s">
        <v>304</v>
      </c>
      <c r="B88" s="479">
        <v>44891</v>
      </c>
      <c r="C88" s="481" t="s">
        <v>129</v>
      </c>
      <c r="D88" s="481">
        <v>0</v>
      </c>
      <c r="E88" s="481" t="s">
        <v>0</v>
      </c>
      <c r="F88" s="481">
        <v>0</v>
      </c>
      <c r="G88" s="481" t="s">
        <v>159</v>
      </c>
      <c r="H88" s="481" t="s">
        <v>226</v>
      </c>
    </row>
    <row r="89" spans="1:8">
      <c r="A89" s="480" t="s">
        <v>304</v>
      </c>
      <c r="B89" s="479">
        <v>44891</v>
      </c>
      <c r="C89" s="481" t="s">
        <v>129</v>
      </c>
      <c r="D89" s="481">
        <v>1</v>
      </c>
      <c r="E89" s="481" t="s">
        <v>0</v>
      </c>
      <c r="F89" s="481">
        <v>1</v>
      </c>
      <c r="G89" s="481" t="s">
        <v>159</v>
      </c>
      <c r="H89" s="481" t="s">
        <v>228</v>
      </c>
    </row>
    <row r="90" spans="1:8">
      <c r="A90" s="480" t="s">
        <v>304</v>
      </c>
      <c r="B90" s="479">
        <v>44891</v>
      </c>
      <c r="C90" s="481" t="s">
        <v>129</v>
      </c>
      <c r="D90" s="481">
        <v>1</v>
      </c>
      <c r="E90" s="481" t="s">
        <v>0</v>
      </c>
      <c r="F90" s="481">
        <v>1</v>
      </c>
      <c r="G90" s="481" t="s">
        <v>159</v>
      </c>
      <c r="H90" s="481" t="s">
        <v>179</v>
      </c>
    </row>
    <row r="91" spans="1:8">
      <c r="A91" s="480" t="s">
        <v>304</v>
      </c>
      <c r="B91" s="479">
        <v>44891</v>
      </c>
      <c r="C91" s="481" t="s">
        <v>129</v>
      </c>
      <c r="D91" s="481">
        <v>1</v>
      </c>
      <c r="E91" s="481" t="s">
        <v>0</v>
      </c>
      <c r="F91" s="481">
        <v>1</v>
      </c>
      <c r="G91" s="481" t="s">
        <v>159</v>
      </c>
      <c r="H91" s="481" t="s">
        <v>223</v>
      </c>
    </row>
    <row r="92" spans="1:8">
      <c r="A92" s="480" t="s">
        <v>304</v>
      </c>
      <c r="B92" s="479">
        <v>44891</v>
      </c>
      <c r="C92" s="481" t="s">
        <v>129</v>
      </c>
      <c r="D92" s="481">
        <v>0</v>
      </c>
      <c r="E92" s="481" t="s">
        <v>0</v>
      </c>
      <c r="F92" s="481">
        <v>0</v>
      </c>
      <c r="G92" s="481" t="s">
        <v>159</v>
      </c>
      <c r="H92" s="481" t="s">
        <v>186</v>
      </c>
    </row>
    <row r="93" spans="1:8">
      <c r="A93" s="480" t="s">
        <v>304</v>
      </c>
      <c r="B93" s="479">
        <v>44891</v>
      </c>
      <c r="C93" s="481" t="s">
        <v>129</v>
      </c>
      <c r="D93" s="481">
        <v>0</v>
      </c>
      <c r="E93" s="481" t="s">
        <v>0</v>
      </c>
      <c r="F93" s="481">
        <v>0</v>
      </c>
      <c r="G93" s="481" t="s">
        <v>159</v>
      </c>
      <c r="H93" s="481" t="s">
        <v>180</v>
      </c>
    </row>
    <row r="94" spans="1:8">
      <c r="A94" s="480" t="s">
        <v>304</v>
      </c>
      <c r="B94" s="479">
        <v>44891</v>
      </c>
      <c r="C94" s="481" t="s">
        <v>129</v>
      </c>
      <c r="D94" s="481">
        <v>2</v>
      </c>
      <c r="E94" s="481" t="s">
        <v>0</v>
      </c>
      <c r="F94" s="481">
        <v>0</v>
      </c>
      <c r="G94" s="481" t="s">
        <v>159</v>
      </c>
      <c r="H94" s="481" t="s">
        <v>225</v>
      </c>
    </row>
    <row r="95" spans="1:8">
      <c r="A95" s="480" t="s">
        <v>304</v>
      </c>
      <c r="B95" s="479">
        <v>44891</v>
      </c>
      <c r="C95" s="481" t="s">
        <v>129</v>
      </c>
      <c r="D95" s="481">
        <v>0</v>
      </c>
      <c r="E95" s="481" t="s">
        <v>0</v>
      </c>
      <c r="F95" s="481">
        <v>1</v>
      </c>
      <c r="G95" s="481" t="s">
        <v>159</v>
      </c>
      <c r="H95" s="481" t="s">
        <v>224</v>
      </c>
    </row>
    <row r="96" spans="1:8">
      <c r="A96" s="480" t="s">
        <v>304</v>
      </c>
      <c r="B96" s="479">
        <v>44891</v>
      </c>
      <c r="C96" s="481" t="s">
        <v>129</v>
      </c>
      <c r="D96" s="481">
        <v>0</v>
      </c>
      <c r="E96" s="481" t="s">
        <v>0</v>
      </c>
      <c r="F96" s="481">
        <v>0</v>
      </c>
      <c r="G96" s="481" t="s">
        <v>159</v>
      </c>
      <c r="H96" s="481" t="s">
        <v>181</v>
      </c>
    </row>
    <row r="97" spans="1:8">
      <c r="A97" s="480" t="s">
        <v>304</v>
      </c>
      <c r="B97" s="479">
        <v>44891</v>
      </c>
      <c r="C97" s="481" t="s">
        <v>129</v>
      </c>
      <c r="D97" s="481">
        <v>0</v>
      </c>
      <c r="E97" s="481" t="s">
        <v>0</v>
      </c>
      <c r="F97" s="481">
        <v>0</v>
      </c>
      <c r="G97" s="481" t="s">
        <v>159</v>
      </c>
      <c r="H97" s="481" t="s">
        <v>177</v>
      </c>
    </row>
    <row r="98" spans="1:8">
      <c r="A98" s="480" t="s">
        <v>304</v>
      </c>
      <c r="B98" s="479">
        <v>44891</v>
      </c>
      <c r="C98" s="481" t="s">
        <v>129</v>
      </c>
      <c r="D98" s="481">
        <v>1</v>
      </c>
      <c r="E98" s="481" t="s">
        <v>0</v>
      </c>
      <c r="F98" s="481">
        <v>1</v>
      </c>
      <c r="G98" s="481" t="s">
        <v>159</v>
      </c>
      <c r="H98" s="481" t="s">
        <v>184</v>
      </c>
    </row>
    <row r="99" spans="1:8">
      <c r="A99" s="480" t="s">
        <v>304</v>
      </c>
      <c r="B99" s="479">
        <v>44891</v>
      </c>
      <c r="C99" s="481" t="s">
        <v>129</v>
      </c>
      <c r="D99" s="481">
        <v>2</v>
      </c>
      <c r="E99" s="481" t="s">
        <v>0</v>
      </c>
      <c r="F99" s="481">
        <v>0</v>
      </c>
      <c r="G99" s="481" t="s">
        <v>159</v>
      </c>
      <c r="H99" s="481" t="s">
        <v>227</v>
      </c>
    </row>
    <row r="100" spans="1:8">
      <c r="A100" s="480" t="s">
        <v>304</v>
      </c>
      <c r="B100" s="479">
        <v>44891</v>
      </c>
      <c r="C100" s="481" t="s">
        <v>129</v>
      </c>
      <c r="D100" s="481">
        <v>1</v>
      </c>
      <c r="E100" s="481" t="s">
        <v>0</v>
      </c>
      <c r="F100" s="481">
        <v>1</v>
      </c>
      <c r="G100" s="481" t="s">
        <v>159</v>
      </c>
      <c r="H100" s="481" t="s">
        <v>183</v>
      </c>
    </row>
    <row r="101" spans="1:8">
      <c r="A101" s="480" t="s">
        <v>304</v>
      </c>
      <c r="B101" s="479">
        <v>44891</v>
      </c>
      <c r="C101" s="481" t="s">
        <v>129</v>
      </c>
      <c r="D101" s="481">
        <v>0</v>
      </c>
      <c r="E101" s="481" t="s">
        <v>0</v>
      </c>
      <c r="F101" s="481">
        <v>1</v>
      </c>
      <c r="G101" s="481" t="s">
        <v>159</v>
      </c>
      <c r="H101" s="481" t="s">
        <v>185</v>
      </c>
    </row>
    <row r="102" spans="1:8">
      <c r="A102" s="480" t="s">
        <v>304</v>
      </c>
      <c r="B102" s="479">
        <v>44891</v>
      </c>
      <c r="C102" s="481" t="s">
        <v>129</v>
      </c>
      <c r="D102" s="481">
        <v>1</v>
      </c>
      <c r="E102" s="481" t="s">
        <v>0</v>
      </c>
      <c r="F102" s="481">
        <v>1</v>
      </c>
      <c r="G102" s="481" t="s">
        <v>159</v>
      </c>
      <c r="H102" s="481" t="s">
        <v>332</v>
      </c>
    </row>
    <row r="103" spans="1:8">
      <c r="A103" s="480" t="s">
        <v>304</v>
      </c>
      <c r="B103" s="479">
        <v>44891</v>
      </c>
      <c r="C103" s="483" t="s">
        <v>129</v>
      </c>
      <c r="D103" s="483">
        <v>0</v>
      </c>
      <c r="E103" s="483" t="s">
        <v>0</v>
      </c>
      <c r="F103" s="483">
        <v>1</v>
      </c>
      <c r="G103" s="483" t="s">
        <v>159</v>
      </c>
      <c r="H103" s="481" t="s">
        <v>182</v>
      </c>
    </row>
    <row r="104" spans="1:8">
      <c r="A104" s="480" t="s">
        <v>299</v>
      </c>
      <c r="B104" s="479">
        <v>44891</v>
      </c>
      <c r="C104" s="481" t="s">
        <v>4</v>
      </c>
      <c r="D104" s="481">
        <v>3</v>
      </c>
      <c r="E104" s="481" t="s">
        <v>0</v>
      </c>
      <c r="F104" s="481">
        <v>1</v>
      </c>
      <c r="G104" s="481" t="s">
        <v>1</v>
      </c>
      <c r="H104" s="481" t="s">
        <v>176</v>
      </c>
    </row>
    <row r="105" spans="1:8">
      <c r="A105" s="480" t="s">
        <v>299</v>
      </c>
      <c r="B105" s="479">
        <v>44891</v>
      </c>
      <c r="C105" s="481" t="s">
        <v>4</v>
      </c>
      <c r="D105" s="481">
        <v>2</v>
      </c>
      <c r="E105" s="481" t="s">
        <v>0</v>
      </c>
      <c r="F105" s="481">
        <v>1</v>
      </c>
      <c r="G105" s="481" t="s">
        <v>1</v>
      </c>
      <c r="H105" s="481" t="s">
        <v>226</v>
      </c>
    </row>
    <row r="106" spans="1:8">
      <c r="A106" s="480" t="s">
        <v>299</v>
      </c>
      <c r="B106" s="479">
        <v>44891</v>
      </c>
      <c r="C106" s="481" t="s">
        <v>4</v>
      </c>
      <c r="D106" s="481">
        <v>2</v>
      </c>
      <c r="E106" s="481" t="s">
        <v>0</v>
      </c>
      <c r="F106" s="481">
        <v>0</v>
      </c>
      <c r="G106" s="481" t="s">
        <v>1</v>
      </c>
      <c r="H106" s="481" t="s">
        <v>228</v>
      </c>
    </row>
    <row r="107" spans="1:8">
      <c r="A107" s="480" t="s">
        <v>299</v>
      </c>
      <c r="B107" s="479">
        <v>44891</v>
      </c>
      <c r="C107" s="481" t="s">
        <v>4</v>
      </c>
      <c r="D107" s="481">
        <v>2</v>
      </c>
      <c r="E107" s="481" t="s">
        <v>0</v>
      </c>
      <c r="F107" s="481">
        <v>1</v>
      </c>
      <c r="G107" s="481" t="s">
        <v>1</v>
      </c>
      <c r="H107" s="481" t="s">
        <v>179</v>
      </c>
    </row>
    <row r="108" spans="1:8">
      <c r="A108" s="480" t="s">
        <v>299</v>
      </c>
      <c r="B108" s="479">
        <v>44891</v>
      </c>
      <c r="C108" s="481" t="s">
        <v>4</v>
      </c>
      <c r="D108" s="481">
        <v>3</v>
      </c>
      <c r="E108" s="481" t="s">
        <v>0</v>
      </c>
      <c r="F108" s="481">
        <v>3</v>
      </c>
      <c r="G108" s="481" t="s">
        <v>1</v>
      </c>
      <c r="H108" s="481" t="s">
        <v>223</v>
      </c>
    </row>
    <row r="109" spans="1:8">
      <c r="A109" s="480" t="s">
        <v>299</v>
      </c>
      <c r="B109" s="479">
        <v>44891</v>
      </c>
      <c r="C109" s="481" t="s">
        <v>4</v>
      </c>
      <c r="D109" s="481">
        <v>2</v>
      </c>
      <c r="E109" s="481" t="s">
        <v>0</v>
      </c>
      <c r="F109" s="481">
        <v>1</v>
      </c>
      <c r="G109" s="481" t="s">
        <v>1</v>
      </c>
      <c r="H109" s="481" t="s">
        <v>186</v>
      </c>
    </row>
    <row r="110" spans="1:8">
      <c r="A110" s="480" t="s">
        <v>299</v>
      </c>
      <c r="B110" s="479">
        <v>44891</v>
      </c>
      <c r="C110" s="481" t="s">
        <v>4</v>
      </c>
      <c r="D110" s="481">
        <v>2</v>
      </c>
      <c r="E110" s="481" t="s">
        <v>0</v>
      </c>
      <c r="F110" s="481">
        <v>1</v>
      </c>
      <c r="G110" s="481" t="s">
        <v>1</v>
      </c>
      <c r="H110" s="481" t="s">
        <v>180</v>
      </c>
    </row>
    <row r="111" spans="1:8">
      <c r="A111" s="480" t="s">
        <v>299</v>
      </c>
      <c r="B111" s="479">
        <v>44891</v>
      </c>
      <c r="C111" s="481" t="s">
        <v>4</v>
      </c>
      <c r="D111" s="481">
        <v>2</v>
      </c>
      <c r="E111" s="481" t="s">
        <v>0</v>
      </c>
      <c r="F111" s="481">
        <v>0</v>
      </c>
      <c r="G111" s="481" t="s">
        <v>1</v>
      </c>
      <c r="H111" s="481" t="s">
        <v>225</v>
      </c>
    </row>
    <row r="112" spans="1:8">
      <c r="A112" s="480" t="s">
        <v>299</v>
      </c>
      <c r="B112" s="479">
        <v>44891</v>
      </c>
      <c r="C112" s="481" t="s">
        <v>4</v>
      </c>
      <c r="D112" s="481">
        <v>2</v>
      </c>
      <c r="E112" s="481" t="s">
        <v>0</v>
      </c>
      <c r="F112" s="481">
        <v>1</v>
      </c>
      <c r="G112" s="481" t="s">
        <v>1</v>
      </c>
      <c r="H112" s="481" t="s">
        <v>224</v>
      </c>
    </row>
    <row r="113" spans="1:8">
      <c r="A113" s="480" t="s">
        <v>299</v>
      </c>
      <c r="B113" s="479">
        <v>44891</v>
      </c>
      <c r="C113" s="481" t="s">
        <v>4</v>
      </c>
      <c r="D113" s="481">
        <v>2</v>
      </c>
      <c r="E113" s="481" t="s">
        <v>0</v>
      </c>
      <c r="F113" s="481">
        <v>0</v>
      </c>
      <c r="G113" s="481" t="s">
        <v>1</v>
      </c>
      <c r="H113" s="481" t="s">
        <v>181</v>
      </c>
    </row>
    <row r="114" spans="1:8">
      <c r="A114" s="480" t="s">
        <v>299</v>
      </c>
      <c r="B114" s="479">
        <v>44891</v>
      </c>
      <c r="C114" s="481" t="s">
        <v>4</v>
      </c>
      <c r="D114" s="481">
        <v>3</v>
      </c>
      <c r="E114" s="481" t="s">
        <v>0</v>
      </c>
      <c r="F114" s="481">
        <v>0</v>
      </c>
      <c r="G114" s="481" t="s">
        <v>1</v>
      </c>
      <c r="H114" s="481" t="s">
        <v>177</v>
      </c>
    </row>
    <row r="115" spans="1:8">
      <c r="A115" s="480" t="s">
        <v>299</v>
      </c>
      <c r="B115" s="479">
        <v>44891</v>
      </c>
      <c r="C115" s="481" t="s">
        <v>4</v>
      </c>
      <c r="D115" s="481">
        <v>3</v>
      </c>
      <c r="E115" s="481" t="s">
        <v>0</v>
      </c>
      <c r="F115" s="481">
        <v>2</v>
      </c>
      <c r="G115" s="481" t="s">
        <v>1</v>
      </c>
      <c r="H115" s="481" t="s">
        <v>184</v>
      </c>
    </row>
    <row r="116" spans="1:8">
      <c r="A116" s="480" t="s">
        <v>299</v>
      </c>
      <c r="B116" s="479">
        <v>44891</v>
      </c>
      <c r="C116" s="481" t="s">
        <v>4</v>
      </c>
      <c r="D116" s="481">
        <v>2</v>
      </c>
      <c r="E116" s="481" t="s">
        <v>0</v>
      </c>
      <c r="F116" s="481">
        <v>0</v>
      </c>
      <c r="G116" s="481" t="s">
        <v>1</v>
      </c>
      <c r="H116" s="481" t="s">
        <v>227</v>
      </c>
    </row>
    <row r="117" spans="1:8">
      <c r="A117" s="480" t="s">
        <v>299</v>
      </c>
      <c r="B117" s="479">
        <v>44891</v>
      </c>
      <c r="C117" s="481" t="s">
        <v>4</v>
      </c>
      <c r="D117" s="481">
        <v>2</v>
      </c>
      <c r="E117" s="481" t="s">
        <v>0</v>
      </c>
      <c r="F117" s="481">
        <v>2</v>
      </c>
      <c r="G117" s="481" t="s">
        <v>1</v>
      </c>
      <c r="H117" s="481" t="s">
        <v>183</v>
      </c>
    </row>
    <row r="118" spans="1:8">
      <c r="A118" s="480" t="s">
        <v>299</v>
      </c>
      <c r="B118" s="479">
        <v>44891</v>
      </c>
      <c r="C118" s="481" t="s">
        <v>4</v>
      </c>
      <c r="D118" s="481">
        <v>1</v>
      </c>
      <c r="E118" s="481" t="s">
        <v>0</v>
      </c>
      <c r="F118" s="481">
        <v>0</v>
      </c>
      <c r="G118" s="481" t="s">
        <v>1</v>
      </c>
      <c r="H118" s="481" t="s">
        <v>185</v>
      </c>
    </row>
    <row r="119" spans="1:8">
      <c r="A119" s="480" t="s">
        <v>299</v>
      </c>
      <c r="B119" s="479">
        <v>44891</v>
      </c>
      <c r="C119" s="481" t="s">
        <v>4</v>
      </c>
      <c r="D119" s="481">
        <v>2</v>
      </c>
      <c r="E119" s="481" t="s">
        <v>0</v>
      </c>
      <c r="F119" s="481">
        <v>0</v>
      </c>
      <c r="G119" s="481" t="s">
        <v>1</v>
      </c>
      <c r="H119" s="481" t="s">
        <v>332</v>
      </c>
    </row>
    <row r="120" spans="1:8">
      <c r="A120" s="480" t="s">
        <v>299</v>
      </c>
      <c r="B120" s="479">
        <v>44891</v>
      </c>
      <c r="C120" s="483" t="s">
        <v>4</v>
      </c>
      <c r="D120" s="483">
        <v>2</v>
      </c>
      <c r="E120" s="483" t="s">
        <v>0</v>
      </c>
      <c r="F120" s="483">
        <v>2</v>
      </c>
      <c r="G120" s="483" t="s">
        <v>1</v>
      </c>
      <c r="H120" s="481" t="s">
        <v>182</v>
      </c>
    </row>
    <row r="121" spans="1:8">
      <c r="A121" s="480" t="s">
        <v>305</v>
      </c>
      <c r="B121" s="479">
        <v>44891</v>
      </c>
      <c r="C121" s="481" t="s">
        <v>3</v>
      </c>
      <c r="D121" s="481">
        <v>1</v>
      </c>
      <c r="E121" s="481" t="s">
        <v>0</v>
      </c>
      <c r="F121" s="481">
        <v>1</v>
      </c>
      <c r="G121" s="481" t="s">
        <v>127</v>
      </c>
      <c r="H121" s="481" t="s">
        <v>176</v>
      </c>
    </row>
    <row r="122" spans="1:8">
      <c r="A122" s="480" t="s">
        <v>305</v>
      </c>
      <c r="B122" s="479">
        <v>44891</v>
      </c>
      <c r="C122" s="481" t="s">
        <v>3</v>
      </c>
      <c r="D122" s="481">
        <v>0</v>
      </c>
      <c r="E122" s="481" t="s">
        <v>0</v>
      </c>
      <c r="F122" s="481">
        <v>1</v>
      </c>
      <c r="G122" s="481" t="s">
        <v>127</v>
      </c>
      <c r="H122" s="481" t="s">
        <v>226</v>
      </c>
    </row>
    <row r="123" spans="1:8">
      <c r="A123" s="480" t="s">
        <v>305</v>
      </c>
      <c r="B123" s="479">
        <v>44891</v>
      </c>
      <c r="C123" s="481" t="s">
        <v>3</v>
      </c>
      <c r="D123" s="481">
        <v>2</v>
      </c>
      <c r="E123" s="481" t="s">
        <v>0</v>
      </c>
      <c r="F123" s="481">
        <v>1</v>
      </c>
      <c r="G123" s="481" t="s">
        <v>127</v>
      </c>
      <c r="H123" s="481" t="s">
        <v>228</v>
      </c>
    </row>
    <row r="124" spans="1:8">
      <c r="A124" s="480" t="s">
        <v>305</v>
      </c>
      <c r="B124" s="479">
        <v>44891</v>
      </c>
      <c r="C124" s="481" t="s">
        <v>3</v>
      </c>
      <c r="D124" s="481">
        <v>1</v>
      </c>
      <c r="E124" s="481" t="s">
        <v>0</v>
      </c>
      <c r="F124" s="481">
        <v>1</v>
      </c>
      <c r="G124" s="481" t="s">
        <v>127</v>
      </c>
      <c r="H124" s="481" t="s">
        <v>179</v>
      </c>
    </row>
    <row r="125" spans="1:8">
      <c r="A125" s="480" t="s">
        <v>305</v>
      </c>
      <c r="B125" s="479">
        <v>44891</v>
      </c>
      <c r="C125" s="481" t="s">
        <v>3</v>
      </c>
      <c r="D125" s="481">
        <v>2</v>
      </c>
      <c r="E125" s="481" t="s">
        <v>0</v>
      </c>
      <c r="F125" s="481">
        <v>2</v>
      </c>
      <c r="G125" s="481" t="s">
        <v>127</v>
      </c>
      <c r="H125" s="481" t="s">
        <v>223</v>
      </c>
    </row>
    <row r="126" spans="1:8">
      <c r="A126" s="480" t="s">
        <v>305</v>
      </c>
      <c r="B126" s="479">
        <v>44891</v>
      </c>
      <c r="C126" s="481" t="s">
        <v>3</v>
      </c>
      <c r="D126" s="481">
        <v>2</v>
      </c>
      <c r="E126" s="481" t="s">
        <v>0</v>
      </c>
      <c r="F126" s="481">
        <v>1</v>
      </c>
      <c r="G126" s="481" t="s">
        <v>127</v>
      </c>
      <c r="H126" s="481" t="s">
        <v>186</v>
      </c>
    </row>
    <row r="127" spans="1:8">
      <c r="A127" s="480" t="s">
        <v>305</v>
      </c>
      <c r="B127" s="479">
        <v>44891</v>
      </c>
      <c r="C127" s="481" t="s">
        <v>3</v>
      </c>
      <c r="D127" s="481">
        <v>1</v>
      </c>
      <c r="E127" s="481" t="s">
        <v>0</v>
      </c>
      <c r="F127" s="481">
        <v>0</v>
      </c>
      <c r="G127" s="481" t="s">
        <v>127</v>
      </c>
      <c r="H127" s="481" t="s">
        <v>180</v>
      </c>
    </row>
    <row r="128" spans="1:8">
      <c r="A128" s="480" t="s">
        <v>305</v>
      </c>
      <c r="B128" s="479">
        <v>44891</v>
      </c>
      <c r="C128" s="481" t="s">
        <v>3</v>
      </c>
      <c r="D128" s="481">
        <v>2</v>
      </c>
      <c r="E128" s="481" t="s">
        <v>0</v>
      </c>
      <c r="F128" s="481">
        <v>0</v>
      </c>
      <c r="G128" s="481" t="s">
        <v>127</v>
      </c>
      <c r="H128" s="481" t="s">
        <v>225</v>
      </c>
    </row>
    <row r="129" spans="1:8">
      <c r="A129" s="480" t="s">
        <v>305</v>
      </c>
      <c r="B129" s="479">
        <v>44891</v>
      </c>
      <c r="C129" s="481" t="s">
        <v>3</v>
      </c>
      <c r="D129" s="481">
        <v>2</v>
      </c>
      <c r="E129" s="481" t="s">
        <v>0</v>
      </c>
      <c r="F129" s="481">
        <v>1</v>
      </c>
      <c r="G129" s="481" t="s">
        <v>127</v>
      </c>
      <c r="H129" s="481" t="s">
        <v>224</v>
      </c>
    </row>
    <row r="130" spans="1:8">
      <c r="A130" s="480" t="s">
        <v>305</v>
      </c>
      <c r="B130" s="479">
        <v>44891</v>
      </c>
      <c r="C130" s="481" t="s">
        <v>3</v>
      </c>
      <c r="D130" s="481">
        <v>1</v>
      </c>
      <c r="E130" s="481" t="s">
        <v>0</v>
      </c>
      <c r="F130" s="481">
        <v>1</v>
      </c>
      <c r="G130" s="481" t="s">
        <v>127</v>
      </c>
      <c r="H130" s="481" t="s">
        <v>181</v>
      </c>
    </row>
    <row r="131" spans="1:8">
      <c r="A131" s="480" t="s">
        <v>305</v>
      </c>
      <c r="B131" s="479">
        <v>44891</v>
      </c>
      <c r="C131" s="481" t="s">
        <v>3</v>
      </c>
      <c r="D131" s="481">
        <v>3</v>
      </c>
      <c r="E131" s="481" t="s">
        <v>0</v>
      </c>
      <c r="F131" s="481">
        <v>3</v>
      </c>
      <c r="G131" s="481" t="s">
        <v>127</v>
      </c>
      <c r="H131" s="481" t="s">
        <v>177</v>
      </c>
    </row>
    <row r="132" spans="1:8">
      <c r="A132" s="480" t="s">
        <v>305</v>
      </c>
      <c r="B132" s="479">
        <v>44891</v>
      </c>
      <c r="C132" s="481" t="s">
        <v>3</v>
      </c>
      <c r="D132" s="481">
        <v>2</v>
      </c>
      <c r="E132" s="481" t="s">
        <v>0</v>
      </c>
      <c r="F132" s="481">
        <v>0</v>
      </c>
      <c r="G132" s="481" t="s">
        <v>127</v>
      </c>
      <c r="H132" s="481" t="s">
        <v>184</v>
      </c>
    </row>
    <row r="133" spans="1:8">
      <c r="A133" s="480" t="s">
        <v>305</v>
      </c>
      <c r="B133" s="479">
        <v>44891</v>
      </c>
      <c r="C133" s="481" t="s">
        <v>3</v>
      </c>
      <c r="D133" s="481">
        <v>1</v>
      </c>
      <c r="E133" s="481" t="s">
        <v>0</v>
      </c>
      <c r="F133" s="481">
        <v>1</v>
      </c>
      <c r="G133" s="481" t="s">
        <v>127</v>
      </c>
      <c r="H133" s="481" t="s">
        <v>227</v>
      </c>
    </row>
    <row r="134" spans="1:8">
      <c r="A134" s="480" t="s">
        <v>305</v>
      </c>
      <c r="B134" s="479">
        <v>44891</v>
      </c>
      <c r="C134" s="481" t="s">
        <v>3</v>
      </c>
      <c r="D134" s="481">
        <v>2</v>
      </c>
      <c r="E134" s="481" t="s">
        <v>0</v>
      </c>
      <c r="F134" s="481">
        <v>1</v>
      </c>
      <c r="G134" s="481" t="s">
        <v>127</v>
      </c>
      <c r="H134" s="481" t="s">
        <v>183</v>
      </c>
    </row>
    <row r="135" spans="1:8">
      <c r="A135" s="480" t="s">
        <v>305</v>
      </c>
      <c r="B135" s="479">
        <v>44891</v>
      </c>
      <c r="C135" s="481" t="s">
        <v>3</v>
      </c>
      <c r="D135" s="481">
        <v>2</v>
      </c>
      <c r="E135" s="481" t="s">
        <v>0</v>
      </c>
      <c r="F135" s="481">
        <v>0</v>
      </c>
      <c r="G135" s="481" t="s">
        <v>127</v>
      </c>
      <c r="H135" s="481" t="s">
        <v>185</v>
      </c>
    </row>
    <row r="136" spans="1:8">
      <c r="A136" s="480" t="s">
        <v>305</v>
      </c>
      <c r="B136" s="479">
        <v>44891</v>
      </c>
      <c r="C136" s="481" t="s">
        <v>3</v>
      </c>
      <c r="D136" s="481">
        <v>2</v>
      </c>
      <c r="E136" s="481" t="s">
        <v>0</v>
      </c>
      <c r="F136" s="481">
        <v>1</v>
      </c>
      <c r="G136" s="481" t="s">
        <v>127</v>
      </c>
      <c r="H136" s="481" t="s">
        <v>332</v>
      </c>
    </row>
    <row r="137" spans="1:8">
      <c r="A137" s="480" t="s">
        <v>305</v>
      </c>
      <c r="B137" s="479">
        <v>44891</v>
      </c>
      <c r="C137" s="483" t="s">
        <v>3</v>
      </c>
      <c r="D137" s="483">
        <v>2</v>
      </c>
      <c r="E137" s="483" t="s">
        <v>0</v>
      </c>
      <c r="F137" s="483">
        <v>0</v>
      </c>
      <c r="G137" s="483" t="s">
        <v>127</v>
      </c>
      <c r="H137" s="481" t="s">
        <v>182</v>
      </c>
    </row>
    <row r="138" spans="1:8">
      <c r="A138" s="480" t="s">
        <v>310</v>
      </c>
      <c r="B138" s="479">
        <v>44892</v>
      </c>
      <c r="C138" s="481" t="s">
        <v>8</v>
      </c>
      <c r="D138" s="481">
        <v>1</v>
      </c>
      <c r="E138" s="481" t="s">
        <v>0</v>
      </c>
      <c r="F138" s="481">
        <v>0</v>
      </c>
      <c r="G138" s="481" t="s">
        <v>160</v>
      </c>
      <c r="H138" s="481" t="s">
        <v>176</v>
      </c>
    </row>
    <row r="139" spans="1:8">
      <c r="A139" s="480" t="s">
        <v>310</v>
      </c>
      <c r="B139" s="479">
        <v>44892</v>
      </c>
      <c r="C139" s="481" t="s">
        <v>8</v>
      </c>
      <c r="D139" s="481">
        <v>3</v>
      </c>
      <c r="E139" s="481" t="s">
        <v>0</v>
      </c>
      <c r="F139" s="481">
        <v>2</v>
      </c>
      <c r="G139" s="481" t="s">
        <v>160</v>
      </c>
      <c r="H139" s="481" t="s">
        <v>226</v>
      </c>
    </row>
    <row r="140" spans="1:8">
      <c r="A140" s="480" t="s">
        <v>310</v>
      </c>
      <c r="B140" s="479">
        <v>44892</v>
      </c>
      <c r="C140" s="481" t="s">
        <v>8</v>
      </c>
      <c r="D140" s="481">
        <v>2</v>
      </c>
      <c r="E140" s="481" t="s">
        <v>0</v>
      </c>
      <c r="F140" s="481">
        <v>2</v>
      </c>
      <c r="G140" s="481" t="s">
        <v>160</v>
      </c>
      <c r="H140" s="481" t="s">
        <v>228</v>
      </c>
    </row>
    <row r="141" spans="1:8">
      <c r="A141" s="480" t="s">
        <v>310</v>
      </c>
      <c r="B141" s="479">
        <v>44892</v>
      </c>
      <c r="C141" s="481" t="s">
        <v>8</v>
      </c>
      <c r="D141" s="481">
        <v>2</v>
      </c>
      <c r="E141" s="481" t="s">
        <v>0</v>
      </c>
      <c r="F141" s="481">
        <v>2</v>
      </c>
      <c r="G141" s="481" t="s">
        <v>160</v>
      </c>
      <c r="H141" s="481" t="s">
        <v>179</v>
      </c>
    </row>
    <row r="142" spans="1:8">
      <c r="A142" s="480" t="s">
        <v>310</v>
      </c>
      <c r="B142" s="479">
        <v>44892</v>
      </c>
      <c r="C142" s="481" t="s">
        <v>8</v>
      </c>
      <c r="D142" s="481">
        <v>2</v>
      </c>
      <c r="E142" s="481" t="s">
        <v>0</v>
      </c>
      <c r="F142" s="481">
        <v>2</v>
      </c>
      <c r="G142" s="481" t="s">
        <v>160</v>
      </c>
      <c r="H142" s="481" t="s">
        <v>223</v>
      </c>
    </row>
    <row r="143" spans="1:8">
      <c r="A143" s="480" t="s">
        <v>310</v>
      </c>
      <c r="B143" s="479">
        <v>44892</v>
      </c>
      <c r="C143" s="481" t="s">
        <v>8</v>
      </c>
      <c r="D143" s="481">
        <v>1</v>
      </c>
      <c r="E143" s="481" t="s">
        <v>0</v>
      </c>
      <c r="F143" s="481">
        <v>1</v>
      </c>
      <c r="G143" s="481" t="s">
        <v>160</v>
      </c>
      <c r="H143" s="481" t="s">
        <v>186</v>
      </c>
    </row>
    <row r="144" spans="1:8">
      <c r="A144" s="480" t="s">
        <v>310</v>
      </c>
      <c r="B144" s="479">
        <v>44892</v>
      </c>
      <c r="C144" s="481" t="s">
        <v>8</v>
      </c>
      <c r="D144" s="481">
        <v>2</v>
      </c>
      <c r="E144" s="481" t="s">
        <v>0</v>
      </c>
      <c r="F144" s="481">
        <v>2</v>
      </c>
      <c r="G144" s="481" t="s">
        <v>160</v>
      </c>
      <c r="H144" s="481" t="s">
        <v>180</v>
      </c>
    </row>
    <row r="145" spans="1:8">
      <c r="A145" s="480" t="s">
        <v>310</v>
      </c>
      <c r="B145" s="479">
        <v>44892</v>
      </c>
      <c r="C145" s="481" t="s">
        <v>8</v>
      </c>
      <c r="D145" s="481">
        <v>1</v>
      </c>
      <c r="E145" s="481" t="s">
        <v>0</v>
      </c>
      <c r="F145" s="481">
        <v>0</v>
      </c>
      <c r="G145" s="481" t="s">
        <v>160</v>
      </c>
      <c r="H145" s="481" t="s">
        <v>225</v>
      </c>
    </row>
    <row r="146" spans="1:8">
      <c r="A146" s="480" t="s">
        <v>310</v>
      </c>
      <c r="B146" s="479">
        <v>44892</v>
      </c>
      <c r="C146" s="481" t="s">
        <v>8</v>
      </c>
      <c r="D146" s="481">
        <v>1</v>
      </c>
      <c r="E146" s="481" t="s">
        <v>0</v>
      </c>
      <c r="F146" s="481">
        <v>1</v>
      </c>
      <c r="G146" s="481" t="s">
        <v>160</v>
      </c>
      <c r="H146" s="481" t="s">
        <v>224</v>
      </c>
    </row>
    <row r="147" spans="1:8">
      <c r="A147" s="480" t="s">
        <v>310</v>
      </c>
      <c r="B147" s="479">
        <v>44892</v>
      </c>
      <c r="C147" s="481" t="s">
        <v>8</v>
      </c>
      <c r="D147" s="481">
        <v>0</v>
      </c>
      <c r="E147" s="481" t="s">
        <v>0</v>
      </c>
      <c r="F147" s="481">
        <v>0</v>
      </c>
      <c r="G147" s="481" t="s">
        <v>160</v>
      </c>
      <c r="H147" s="481" t="s">
        <v>181</v>
      </c>
    </row>
    <row r="148" spans="1:8">
      <c r="A148" s="480" t="s">
        <v>310</v>
      </c>
      <c r="B148" s="479">
        <v>44892</v>
      </c>
      <c r="C148" s="481" t="s">
        <v>8</v>
      </c>
      <c r="D148" s="481">
        <v>1</v>
      </c>
      <c r="E148" s="481" t="s">
        <v>0</v>
      </c>
      <c r="F148" s="481">
        <v>1</v>
      </c>
      <c r="G148" s="481" t="s">
        <v>160</v>
      </c>
      <c r="H148" s="481" t="s">
        <v>177</v>
      </c>
    </row>
    <row r="149" spans="1:8">
      <c r="A149" s="480" t="s">
        <v>310</v>
      </c>
      <c r="B149" s="479">
        <v>44892</v>
      </c>
      <c r="C149" s="481" t="s">
        <v>8</v>
      </c>
      <c r="D149" s="481">
        <v>1</v>
      </c>
      <c r="E149" s="481" t="s">
        <v>0</v>
      </c>
      <c r="F149" s="481">
        <v>0</v>
      </c>
      <c r="G149" s="481" t="s">
        <v>160</v>
      </c>
      <c r="H149" s="481" t="s">
        <v>184</v>
      </c>
    </row>
    <row r="150" spans="1:8">
      <c r="A150" s="480" t="s">
        <v>310</v>
      </c>
      <c r="B150" s="479">
        <v>44892</v>
      </c>
      <c r="C150" s="481" t="s">
        <v>8</v>
      </c>
      <c r="D150" s="481">
        <v>2</v>
      </c>
      <c r="E150" s="481" t="s">
        <v>0</v>
      </c>
      <c r="F150" s="481">
        <v>1</v>
      </c>
      <c r="G150" s="481" t="s">
        <v>160</v>
      </c>
      <c r="H150" s="481" t="s">
        <v>227</v>
      </c>
    </row>
    <row r="151" spans="1:8">
      <c r="A151" s="480" t="s">
        <v>310</v>
      </c>
      <c r="B151" s="479">
        <v>44892</v>
      </c>
      <c r="C151" s="481" t="s">
        <v>8</v>
      </c>
      <c r="D151" s="481">
        <v>2</v>
      </c>
      <c r="E151" s="481" t="s">
        <v>0</v>
      </c>
      <c r="F151" s="481">
        <v>2</v>
      </c>
      <c r="G151" s="481" t="s">
        <v>160</v>
      </c>
      <c r="H151" s="481" t="s">
        <v>183</v>
      </c>
    </row>
    <row r="152" spans="1:8">
      <c r="A152" s="480" t="s">
        <v>310</v>
      </c>
      <c r="B152" s="479">
        <v>44892</v>
      </c>
      <c r="C152" s="481" t="s">
        <v>8</v>
      </c>
      <c r="D152" s="481">
        <v>1</v>
      </c>
      <c r="E152" s="481" t="s">
        <v>0</v>
      </c>
      <c r="F152" s="481">
        <v>0</v>
      </c>
      <c r="G152" s="481" t="s">
        <v>160</v>
      </c>
      <c r="H152" s="481" t="s">
        <v>185</v>
      </c>
    </row>
    <row r="153" spans="1:8">
      <c r="A153" s="480" t="s">
        <v>310</v>
      </c>
      <c r="B153" s="479">
        <v>44892</v>
      </c>
      <c r="C153" s="481" t="s">
        <v>8</v>
      </c>
      <c r="D153" s="481">
        <v>1</v>
      </c>
      <c r="E153" s="481" t="s">
        <v>0</v>
      </c>
      <c r="F153" s="481">
        <v>1</v>
      </c>
      <c r="G153" s="481" t="s">
        <v>160</v>
      </c>
      <c r="H153" s="481" t="s">
        <v>332</v>
      </c>
    </row>
    <row r="154" spans="1:8">
      <c r="A154" s="480" t="s">
        <v>310</v>
      </c>
      <c r="B154" s="479">
        <v>44892</v>
      </c>
      <c r="C154" s="483" t="s">
        <v>8</v>
      </c>
      <c r="D154" s="483">
        <v>1</v>
      </c>
      <c r="E154" s="483" t="s">
        <v>0</v>
      </c>
      <c r="F154" s="483">
        <v>1</v>
      </c>
      <c r="G154" s="483" t="s">
        <v>160</v>
      </c>
      <c r="H154" s="481" t="s">
        <v>182</v>
      </c>
    </row>
    <row r="155" spans="1:8">
      <c r="A155" s="480" t="s">
        <v>316</v>
      </c>
      <c r="B155" s="479">
        <v>44892</v>
      </c>
      <c r="C155" s="481" t="s">
        <v>104</v>
      </c>
      <c r="D155" s="481">
        <v>2</v>
      </c>
      <c r="E155" s="481" t="s">
        <v>0</v>
      </c>
      <c r="F155" s="481">
        <v>0</v>
      </c>
      <c r="G155" s="481" t="s">
        <v>126</v>
      </c>
      <c r="H155" s="481" t="s">
        <v>176</v>
      </c>
    </row>
    <row r="156" spans="1:8">
      <c r="A156" s="480" t="s">
        <v>316</v>
      </c>
      <c r="B156" s="479">
        <v>44892</v>
      </c>
      <c r="C156" s="481" t="s">
        <v>104</v>
      </c>
      <c r="D156" s="481">
        <v>4</v>
      </c>
      <c r="E156" s="481" t="s">
        <v>0</v>
      </c>
      <c r="F156" s="481">
        <v>1</v>
      </c>
      <c r="G156" s="481" t="s">
        <v>126</v>
      </c>
      <c r="H156" s="481" t="s">
        <v>226</v>
      </c>
    </row>
    <row r="157" spans="1:8">
      <c r="A157" s="480" t="s">
        <v>316</v>
      </c>
      <c r="B157" s="479">
        <v>44892</v>
      </c>
      <c r="C157" s="481" t="s">
        <v>104</v>
      </c>
      <c r="D157" s="481">
        <v>3</v>
      </c>
      <c r="E157" s="481" t="s">
        <v>0</v>
      </c>
      <c r="F157" s="481">
        <v>1</v>
      </c>
      <c r="G157" s="481" t="s">
        <v>126</v>
      </c>
      <c r="H157" s="481" t="s">
        <v>228</v>
      </c>
    </row>
    <row r="158" spans="1:8">
      <c r="A158" s="480" t="s">
        <v>316</v>
      </c>
      <c r="B158" s="479">
        <v>44892</v>
      </c>
      <c r="C158" s="481" t="s">
        <v>104</v>
      </c>
      <c r="D158" s="481">
        <v>2</v>
      </c>
      <c r="E158" s="481" t="s">
        <v>0</v>
      </c>
      <c r="F158" s="481">
        <v>0</v>
      </c>
      <c r="G158" s="481" t="s">
        <v>126</v>
      </c>
      <c r="H158" s="481" t="s">
        <v>179</v>
      </c>
    </row>
    <row r="159" spans="1:8">
      <c r="A159" s="480" t="s">
        <v>316</v>
      </c>
      <c r="B159" s="479">
        <v>44892</v>
      </c>
      <c r="C159" s="481" t="s">
        <v>104</v>
      </c>
      <c r="D159" s="481">
        <v>2</v>
      </c>
      <c r="E159" s="481" t="s">
        <v>0</v>
      </c>
      <c r="F159" s="481">
        <v>0</v>
      </c>
      <c r="G159" s="481" t="s">
        <v>126</v>
      </c>
      <c r="H159" s="481" t="s">
        <v>223</v>
      </c>
    </row>
    <row r="160" spans="1:8">
      <c r="A160" s="480" t="s">
        <v>316</v>
      </c>
      <c r="B160" s="479">
        <v>44892</v>
      </c>
      <c r="C160" s="481" t="s">
        <v>104</v>
      </c>
      <c r="D160" s="481">
        <v>2</v>
      </c>
      <c r="E160" s="481" t="s">
        <v>0</v>
      </c>
      <c r="F160" s="481">
        <v>0</v>
      </c>
      <c r="G160" s="481" t="s">
        <v>126</v>
      </c>
      <c r="H160" s="481" t="s">
        <v>186</v>
      </c>
    </row>
    <row r="161" spans="1:8">
      <c r="A161" s="480" t="s">
        <v>316</v>
      </c>
      <c r="B161" s="479">
        <v>44892</v>
      </c>
      <c r="C161" s="481" t="s">
        <v>104</v>
      </c>
      <c r="D161" s="481">
        <v>1</v>
      </c>
      <c r="E161" s="481" t="s">
        <v>0</v>
      </c>
      <c r="F161" s="481">
        <v>0</v>
      </c>
      <c r="G161" s="481" t="s">
        <v>126</v>
      </c>
      <c r="H161" s="481" t="s">
        <v>180</v>
      </c>
    </row>
    <row r="162" spans="1:8">
      <c r="A162" s="480" t="s">
        <v>316</v>
      </c>
      <c r="B162" s="479">
        <v>44892</v>
      </c>
      <c r="C162" s="481" t="s">
        <v>104</v>
      </c>
      <c r="D162" s="481">
        <v>2</v>
      </c>
      <c r="E162" s="481" t="s">
        <v>0</v>
      </c>
      <c r="F162" s="481">
        <v>0</v>
      </c>
      <c r="G162" s="481" t="s">
        <v>126</v>
      </c>
      <c r="H162" s="481" t="s">
        <v>225</v>
      </c>
    </row>
    <row r="163" spans="1:8">
      <c r="A163" s="480" t="s">
        <v>316</v>
      </c>
      <c r="B163" s="479">
        <v>44892</v>
      </c>
      <c r="C163" s="481" t="s">
        <v>104</v>
      </c>
      <c r="D163" s="481">
        <v>2</v>
      </c>
      <c r="E163" s="481" t="s">
        <v>0</v>
      </c>
      <c r="F163" s="481">
        <v>1</v>
      </c>
      <c r="G163" s="481" t="s">
        <v>126</v>
      </c>
      <c r="H163" s="481" t="s">
        <v>224</v>
      </c>
    </row>
    <row r="164" spans="1:8">
      <c r="A164" s="480" t="s">
        <v>316</v>
      </c>
      <c r="B164" s="479">
        <v>44892</v>
      </c>
      <c r="C164" s="481" t="s">
        <v>104</v>
      </c>
      <c r="D164" s="481">
        <v>2</v>
      </c>
      <c r="E164" s="481" t="s">
        <v>0</v>
      </c>
      <c r="F164" s="481">
        <v>0</v>
      </c>
      <c r="G164" s="481" t="s">
        <v>126</v>
      </c>
      <c r="H164" s="481" t="s">
        <v>181</v>
      </c>
    </row>
    <row r="165" spans="1:8">
      <c r="A165" s="480" t="s">
        <v>316</v>
      </c>
      <c r="B165" s="479">
        <v>44892</v>
      </c>
      <c r="C165" s="481" t="s">
        <v>104</v>
      </c>
      <c r="D165" s="481">
        <v>3</v>
      </c>
      <c r="E165" s="481" t="s">
        <v>0</v>
      </c>
      <c r="F165" s="481">
        <v>0</v>
      </c>
      <c r="G165" s="481" t="s">
        <v>126</v>
      </c>
      <c r="H165" s="481" t="s">
        <v>177</v>
      </c>
    </row>
    <row r="166" spans="1:8">
      <c r="A166" s="480" t="s">
        <v>316</v>
      </c>
      <c r="B166" s="479">
        <v>44892</v>
      </c>
      <c r="C166" s="481" t="s">
        <v>104</v>
      </c>
      <c r="D166" s="481">
        <v>4</v>
      </c>
      <c r="E166" s="481" t="s">
        <v>0</v>
      </c>
      <c r="F166" s="481">
        <v>0</v>
      </c>
      <c r="G166" s="481" t="s">
        <v>126</v>
      </c>
      <c r="H166" s="481" t="s">
        <v>184</v>
      </c>
    </row>
    <row r="167" spans="1:8">
      <c r="A167" s="480" t="s">
        <v>316</v>
      </c>
      <c r="B167" s="479">
        <v>44892</v>
      </c>
      <c r="C167" s="481" t="s">
        <v>104</v>
      </c>
      <c r="D167" s="481">
        <v>2</v>
      </c>
      <c r="E167" s="481" t="s">
        <v>0</v>
      </c>
      <c r="F167" s="481">
        <v>1</v>
      </c>
      <c r="G167" s="481" t="s">
        <v>126</v>
      </c>
      <c r="H167" s="481" t="s">
        <v>227</v>
      </c>
    </row>
    <row r="168" spans="1:8">
      <c r="A168" s="480" t="s">
        <v>316</v>
      </c>
      <c r="B168" s="479">
        <v>44892</v>
      </c>
      <c r="C168" s="481" t="s">
        <v>104</v>
      </c>
      <c r="D168" s="481">
        <v>2</v>
      </c>
      <c r="E168" s="481" t="s">
        <v>0</v>
      </c>
      <c r="F168" s="481">
        <v>1</v>
      </c>
      <c r="G168" s="481" t="s">
        <v>126</v>
      </c>
      <c r="H168" s="481" t="s">
        <v>183</v>
      </c>
    </row>
    <row r="169" spans="1:8">
      <c r="A169" s="480" t="s">
        <v>316</v>
      </c>
      <c r="B169" s="479">
        <v>44892</v>
      </c>
      <c r="C169" s="481" t="s">
        <v>104</v>
      </c>
      <c r="D169" s="481">
        <v>1</v>
      </c>
      <c r="E169" s="481" t="s">
        <v>0</v>
      </c>
      <c r="F169" s="481">
        <v>0</v>
      </c>
      <c r="G169" s="481" t="s">
        <v>126</v>
      </c>
      <c r="H169" s="481" t="s">
        <v>185</v>
      </c>
    </row>
    <row r="170" spans="1:8">
      <c r="A170" s="480" t="s">
        <v>316</v>
      </c>
      <c r="B170" s="479">
        <v>44892</v>
      </c>
      <c r="C170" s="481" t="s">
        <v>104</v>
      </c>
      <c r="D170" s="481">
        <v>3</v>
      </c>
      <c r="E170" s="481" t="s">
        <v>0</v>
      </c>
      <c r="F170" s="481">
        <v>0</v>
      </c>
      <c r="G170" s="481" t="s">
        <v>126</v>
      </c>
      <c r="H170" s="481" t="s">
        <v>332</v>
      </c>
    </row>
    <row r="171" spans="1:8">
      <c r="A171" s="480" t="s">
        <v>316</v>
      </c>
      <c r="B171" s="479">
        <v>44892</v>
      </c>
      <c r="C171" s="483" t="s">
        <v>104</v>
      </c>
      <c r="D171" s="483">
        <v>0</v>
      </c>
      <c r="E171" s="483" t="s">
        <v>0</v>
      </c>
      <c r="F171" s="483">
        <v>0</v>
      </c>
      <c r="G171" s="483" t="s">
        <v>126</v>
      </c>
      <c r="H171" s="481" t="s">
        <v>182</v>
      </c>
    </row>
    <row r="172" spans="1:8">
      <c r="A172" s="480" t="s">
        <v>311</v>
      </c>
      <c r="B172" s="479">
        <v>44892</v>
      </c>
      <c r="C172" s="481" t="s">
        <v>11</v>
      </c>
      <c r="D172" s="481">
        <v>1</v>
      </c>
      <c r="E172" s="481" t="s">
        <v>0</v>
      </c>
      <c r="F172" s="481">
        <v>1</v>
      </c>
      <c r="G172" s="481" t="s">
        <v>7</v>
      </c>
      <c r="H172" s="481" t="s">
        <v>176</v>
      </c>
    </row>
    <row r="173" spans="1:8">
      <c r="A173" s="480" t="s">
        <v>311</v>
      </c>
      <c r="B173" s="479">
        <v>44892</v>
      </c>
      <c r="C173" s="481" t="s">
        <v>11</v>
      </c>
      <c r="D173" s="481">
        <v>2</v>
      </c>
      <c r="E173" s="481" t="s">
        <v>0</v>
      </c>
      <c r="F173" s="481">
        <v>2</v>
      </c>
      <c r="G173" s="481" t="s">
        <v>7</v>
      </c>
      <c r="H173" s="481" t="s">
        <v>226</v>
      </c>
    </row>
    <row r="174" spans="1:8">
      <c r="A174" s="480" t="s">
        <v>311</v>
      </c>
      <c r="B174" s="479">
        <v>44892</v>
      </c>
      <c r="C174" s="481" t="s">
        <v>11</v>
      </c>
      <c r="D174" s="481">
        <v>2</v>
      </c>
      <c r="E174" s="481" t="s">
        <v>0</v>
      </c>
      <c r="F174" s="481">
        <v>3</v>
      </c>
      <c r="G174" s="481" t="s">
        <v>7</v>
      </c>
      <c r="H174" s="481" t="s">
        <v>228</v>
      </c>
    </row>
    <row r="175" spans="1:8">
      <c r="A175" s="480" t="s">
        <v>311</v>
      </c>
      <c r="B175" s="479">
        <v>44892</v>
      </c>
      <c r="C175" s="481" t="s">
        <v>11</v>
      </c>
      <c r="D175" s="481">
        <v>2</v>
      </c>
      <c r="E175" s="481" t="s">
        <v>0</v>
      </c>
      <c r="F175" s="481">
        <v>2</v>
      </c>
      <c r="G175" s="481" t="s">
        <v>7</v>
      </c>
      <c r="H175" s="481" t="s">
        <v>179</v>
      </c>
    </row>
    <row r="176" spans="1:8">
      <c r="A176" s="480" t="s">
        <v>311</v>
      </c>
      <c r="B176" s="479">
        <v>44892</v>
      </c>
      <c r="C176" s="481" t="s">
        <v>11</v>
      </c>
      <c r="D176" s="481">
        <v>3</v>
      </c>
      <c r="E176" s="481" t="s">
        <v>0</v>
      </c>
      <c r="F176" s="481">
        <v>4</v>
      </c>
      <c r="G176" s="481" t="s">
        <v>7</v>
      </c>
      <c r="H176" s="481" t="s">
        <v>223</v>
      </c>
    </row>
    <row r="177" spans="1:8">
      <c r="A177" s="480" t="s">
        <v>311</v>
      </c>
      <c r="B177" s="479">
        <v>44892</v>
      </c>
      <c r="C177" s="481" t="s">
        <v>11</v>
      </c>
      <c r="D177" s="481">
        <v>1</v>
      </c>
      <c r="E177" s="481" t="s">
        <v>0</v>
      </c>
      <c r="F177" s="481">
        <v>2</v>
      </c>
      <c r="G177" s="481" t="s">
        <v>7</v>
      </c>
      <c r="H177" s="481" t="s">
        <v>186</v>
      </c>
    </row>
    <row r="178" spans="1:8">
      <c r="A178" s="480" t="s">
        <v>311</v>
      </c>
      <c r="B178" s="479">
        <v>44892</v>
      </c>
      <c r="C178" s="481" t="s">
        <v>11</v>
      </c>
      <c r="D178" s="481">
        <v>1</v>
      </c>
      <c r="E178" s="481" t="s">
        <v>0</v>
      </c>
      <c r="F178" s="481">
        <v>1</v>
      </c>
      <c r="G178" s="481" t="s">
        <v>7</v>
      </c>
      <c r="H178" s="481" t="s">
        <v>180</v>
      </c>
    </row>
    <row r="179" spans="1:8">
      <c r="A179" s="480" t="s">
        <v>311</v>
      </c>
      <c r="B179" s="479">
        <v>44892</v>
      </c>
      <c r="C179" s="481" t="s">
        <v>11</v>
      </c>
      <c r="D179" s="481">
        <v>2</v>
      </c>
      <c r="E179" s="481" t="s">
        <v>0</v>
      </c>
      <c r="F179" s="481">
        <v>2</v>
      </c>
      <c r="G179" s="481" t="s">
        <v>7</v>
      </c>
      <c r="H179" s="481" t="s">
        <v>225</v>
      </c>
    </row>
    <row r="180" spans="1:8">
      <c r="A180" s="480" t="s">
        <v>311</v>
      </c>
      <c r="B180" s="479">
        <v>44892</v>
      </c>
      <c r="C180" s="481" t="s">
        <v>11</v>
      </c>
      <c r="D180" s="481">
        <v>2</v>
      </c>
      <c r="E180" s="481" t="s">
        <v>0</v>
      </c>
      <c r="F180" s="481">
        <v>1</v>
      </c>
      <c r="G180" s="481" t="s">
        <v>7</v>
      </c>
      <c r="H180" s="481" t="s">
        <v>224</v>
      </c>
    </row>
    <row r="181" spans="1:8">
      <c r="A181" s="480" t="s">
        <v>311</v>
      </c>
      <c r="B181" s="479">
        <v>44892</v>
      </c>
      <c r="C181" s="481" t="s">
        <v>11</v>
      </c>
      <c r="D181" s="481">
        <v>0</v>
      </c>
      <c r="E181" s="481" t="s">
        <v>0</v>
      </c>
      <c r="F181" s="481">
        <v>1</v>
      </c>
      <c r="G181" s="481" t="s">
        <v>7</v>
      </c>
      <c r="H181" s="481" t="s">
        <v>181</v>
      </c>
    </row>
    <row r="182" spans="1:8">
      <c r="A182" s="480" t="s">
        <v>311</v>
      </c>
      <c r="B182" s="479">
        <v>44892</v>
      </c>
      <c r="C182" s="481" t="s">
        <v>11</v>
      </c>
      <c r="D182" s="481">
        <v>2</v>
      </c>
      <c r="E182" s="481" t="s">
        <v>0</v>
      </c>
      <c r="F182" s="481">
        <v>2</v>
      </c>
      <c r="G182" s="481" t="s">
        <v>7</v>
      </c>
      <c r="H182" s="481" t="s">
        <v>177</v>
      </c>
    </row>
    <row r="183" spans="1:8">
      <c r="A183" s="480" t="s">
        <v>311</v>
      </c>
      <c r="B183" s="479">
        <v>44892</v>
      </c>
      <c r="C183" s="481" t="s">
        <v>11</v>
      </c>
      <c r="D183" s="481">
        <v>1</v>
      </c>
      <c r="E183" s="481" t="s">
        <v>0</v>
      </c>
      <c r="F183" s="481">
        <v>2</v>
      </c>
      <c r="G183" s="481" t="s">
        <v>7</v>
      </c>
      <c r="H183" s="481" t="s">
        <v>184</v>
      </c>
    </row>
    <row r="184" spans="1:8">
      <c r="A184" s="480" t="s">
        <v>311</v>
      </c>
      <c r="B184" s="479">
        <v>44892</v>
      </c>
      <c r="C184" s="481" t="s">
        <v>11</v>
      </c>
      <c r="D184" s="481">
        <v>1</v>
      </c>
      <c r="E184" s="481" t="s">
        <v>0</v>
      </c>
      <c r="F184" s="481">
        <v>1</v>
      </c>
      <c r="G184" s="481" t="s">
        <v>7</v>
      </c>
      <c r="H184" s="481" t="s">
        <v>227</v>
      </c>
    </row>
    <row r="185" spans="1:8">
      <c r="A185" s="480" t="s">
        <v>311</v>
      </c>
      <c r="B185" s="479">
        <v>44892</v>
      </c>
      <c r="C185" s="481" t="s">
        <v>11</v>
      </c>
      <c r="D185" s="481">
        <v>1</v>
      </c>
      <c r="E185" s="481" t="s">
        <v>0</v>
      </c>
      <c r="F185" s="481">
        <v>0</v>
      </c>
      <c r="G185" s="481" t="s">
        <v>7</v>
      </c>
      <c r="H185" s="481" t="s">
        <v>183</v>
      </c>
    </row>
    <row r="186" spans="1:8">
      <c r="A186" s="480" t="s">
        <v>311</v>
      </c>
      <c r="B186" s="479">
        <v>44892</v>
      </c>
      <c r="C186" s="481" t="s">
        <v>11</v>
      </c>
      <c r="D186" s="481">
        <v>1</v>
      </c>
      <c r="E186" s="481" t="s">
        <v>0</v>
      </c>
      <c r="F186" s="481">
        <v>2</v>
      </c>
      <c r="G186" s="481" t="s">
        <v>7</v>
      </c>
      <c r="H186" s="481" t="s">
        <v>185</v>
      </c>
    </row>
    <row r="187" spans="1:8">
      <c r="A187" s="480" t="s">
        <v>311</v>
      </c>
      <c r="B187" s="479">
        <v>44892</v>
      </c>
      <c r="C187" s="481" t="s">
        <v>11</v>
      </c>
      <c r="D187" s="481">
        <v>2</v>
      </c>
      <c r="E187" s="481" t="s">
        <v>0</v>
      </c>
      <c r="F187" s="481">
        <v>1</v>
      </c>
      <c r="G187" s="481" t="s">
        <v>7</v>
      </c>
      <c r="H187" s="481" t="s">
        <v>332</v>
      </c>
    </row>
    <row r="188" spans="1:8">
      <c r="A188" s="480" t="s">
        <v>311</v>
      </c>
      <c r="B188" s="479">
        <v>44892</v>
      </c>
      <c r="C188" s="483" t="s">
        <v>11</v>
      </c>
      <c r="D188" s="483">
        <v>1</v>
      </c>
      <c r="E188" s="483" t="s">
        <v>0</v>
      </c>
      <c r="F188" s="483">
        <v>1</v>
      </c>
      <c r="G188" s="483" t="s">
        <v>7</v>
      </c>
      <c r="H188" s="481" t="s">
        <v>182</v>
      </c>
    </row>
    <row r="189" spans="1:8">
      <c r="A189" s="480" t="s">
        <v>317</v>
      </c>
      <c r="B189" s="479">
        <v>44892</v>
      </c>
      <c r="C189" s="481" t="s">
        <v>70</v>
      </c>
      <c r="D189" s="481">
        <v>1</v>
      </c>
      <c r="E189" s="481" t="s">
        <v>0</v>
      </c>
      <c r="F189" s="481">
        <v>1</v>
      </c>
      <c r="G189" s="481" t="s">
        <v>150</v>
      </c>
      <c r="H189" s="481" t="s">
        <v>176</v>
      </c>
    </row>
    <row r="190" spans="1:8">
      <c r="A190" s="480" t="s">
        <v>317</v>
      </c>
      <c r="B190" s="479">
        <v>44892</v>
      </c>
      <c r="C190" s="481" t="s">
        <v>70</v>
      </c>
      <c r="D190" s="481">
        <v>2</v>
      </c>
      <c r="E190" s="481" t="s">
        <v>0</v>
      </c>
      <c r="F190" s="481">
        <v>1</v>
      </c>
      <c r="G190" s="481" t="s">
        <v>150</v>
      </c>
      <c r="H190" s="481" t="s">
        <v>226</v>
      </c>
    </row>
    <row r="191" spans="1:8">
      <c r="A191" s="480" t="s">
        <v>317</v>
      </c>
      <c r="B191" s="479">
        <v>44892</v>
      </c>
      <c r="C191" s="481" t="s">
        <v>70</v>
      </c>
      <c r="D191" s="481">
        <v>2</v>
      </c>
      <c r="E191" s="481" t="s">
        <v>0</v>
      </c>
      <c r="F191" s="481">
        <v>0</v>
      </c>
      <c r="G191" s="481" t="s">
        <v>150</v>
      </c>
      <c r="H191" s="481" t="s">
        <v>228</v>
      </c>
    </row>
    <row r="192" spans="1:8">
      <c r="A192" s="480" t="s">
        <v>317</v>
      </c>
      <c r="B192" s="479">
        <v>44892</v>
      </c>
      <c r="C192" s="481" t="s">
        <v>70</v>
      </c>
      <c r="D192" s="481">
        <v>2</v>
      </c>
      <c r="E192" s="481" t="s">
        <v>0</v>
      </c>
      <c r="F192" s="481">
        <v>2</v>
      </c>
      <c r="G192" s="481" t="s">
        <v>150</v>
      </c>
      <c r="H192" s="481" t="s">
        <v>179</v>
      </c>
    </row>
    <row r="193" spans="1:8">
      <c r="A193" s="480" t="s">
        <v>317</v>
      </c>
      <c r="B193" s="479">
        <v>44892</v>
      </c>
      <c r="C193" s="481" t="s">
        <v>70</v>
      </c>
      <c r="D193" s="481">
        <v>3</v>
      </c>
      <c r="E193" s="481" t="s">
        <v>0</v>
      </c>
      <c r="F193" s="481">
        <v>2</v>
      </c>
      <c r="G193" s="481" t="s">
        <v>150</v>
      </c>
      <c r="H193" s="481" t="s">
        <v>223</v>
      </c>
    </row>
    <row r="194" spans="1:8">
      <c r="A194" s="480" t="s">
        <v>317</v>
      </c>
      <c r="B194" s="479">
        <v>44892</v>
      </c>
      <c r="C194" s="481" t="s">
        <v>70</v>
      </c>
      <c r="D194" s="481">
        <v>2</v>
      </c>
      <c r="E194" s="481" t="s">
        <v>0</v>
      </c>
      <c r="F194" s="481">
        <v>0</v>
      </c>
      <c r="G194" s="481" t="s">
        <v>150</v>
      </c>
      <c r="H194" s="481" t="s">
        <v>186</v>
      </c>
    </row>
    <row r="195" spans="1:8">
      <c r="A195" s="480" t="s">
        <v>317</v>
      </c>
      <c r="B195" s="479">
        <v>44892</v>
      </c>
      <c r="C195" s="481" t="s">
        <v>70</v>
      </c>
      <c r="D195" s="481">
        <v>2</v>
      </c>
      <c r="E195" s="481" t="s">
        <v>0</v>
      </c>
      <c r="F195" s="481">
        <v>1</v>
      </c>
      <c r="G195" s="481" t="s">
        <v>150</v>
      </c>
      <c r="H195" s="481" t="s">
        <v>180</v>
      </c>
    </row>
    <row r="196" spans="1:8">
      <c r="A196" s="480" t="s">
        <v>317</v>
      </c>
      <c r="B196" s="479">
        <v>44892</v>
      </c>
      <c r="C196" s="481" t="s">
        <v>70</v>
      </c>
      <c r="D196" s="481">
        <v>2</v>
      </c>
      <c r="E196" s="481" t="s">
        <v>0</v>
      </c>
      <c r="F196" s="481">
        <v>1</v>
      </c>
      <c r="G196" s="481" t="s">
        <v>150</v>
      </c>
      <c r="H196" s="481" t="s">
        <v>225</v>
      </c>
    </row>
    <row r="197" spans="1:8">
      <c r="A197" s="480" t="s">
        <v>317</v>
      </c>
      <c r="B197" s="479">
        <v>44892</v>
      </c>
      <c r="C197" s="481" t="s">
        <v>70</v>
      </c>
      <c r="D197" s="481">
        <v>3</v>
      </c>
      <c r="E197" s="481" t="s">
        <v>0</v>
      </c>
      <c r="F197" s="481">
        <v>0</v>
      </c>
      <c r="G197" s="481" t="s">
        <v>150</v>
      </c>
      <c r="H197" s="481" t="s">
        <v>224</v>
      </c>
    </row>
    <row r="198" spans="1:8">
      <c r="A198" s="480" t="s">
        <v>317</v>
      </c>
      <c r="B198" s="479">
        <v>44892</v>
      </c>
      <c r="C198" s="481" t="s">
        <v>70</v>
      </c>
      <c r="D198" s="481">
        <v>1</v>
      </c>
      <c r="E198" s="481" t="s">
        <v>0</v>
      </c>
      <c r="F198" s="481">
        <v>0</v>
      </c>
      <c r="G198" s="481" t="s">
        <v>150</v>
      </c>
      <c r="H198" s="481" t="s">
        <v>181</v>
      </c>
    </row>
    <row r="199" spans="1:8">
      <c r="A199" s="480" t="s">
        <v>317</v>
      </c>
      <c r="B199" s="479">
        <v>44892</v>
      </c>
      <c r="C199" s="481" t="s">
        <v>70</v>
      </c>
      <c r="D199" s="481">
        <v>1</v>
      </c>
      <c r="E199" s="481" t="s">
        <v>0</v>
      </c>
      <c r="F199" s="481">
        <v>0</v>
      </c>
      <c r="G199" s="481" t="s">
        <v>150</v>
      </c>
      <c r="H199" s="481" t="s">
        <v>177</v>
      </c>
    </row>
    <row r="200" spans="1:8">
      <c r="A200" s="480" t="s">
        <v>317</v>
      </c>
      <c r="B200" s="479">
        <v>44892</v>
      </c>
      <c r="C200" s="481" t="s">
        <v>70</v>
      </c>
      <c r="D200" s="481">
        <v>2</v>
      </c>
      <c r="E200" s="481" t="s">
        <v>0</v>
      </c>
      <c r="F200" s="481">
        <v>1</v>
      </c>
      <c r="G200" s="481" t="s">
        <v>150</v>
      </c>
      <c r="H200" s="481" t="s">
        <v>184</v>
      </c>
    </row>
    <row r="201" spans="1:8">
      <c r="A201" s="480" t="s">
        <v>317</v>
      </c>
      <c r="B201" s="479">
        <v>44892</v>
      </c>
      <c r="C201" s="481" t="s">
        <v>70</v>
      </c>
      <c r="D201" s="481">
        <v>2</v>
      </c>
      <c r="E201" s="481" t="s">
        <v>0</v>
      </c>
      <c r="F201" s="481">
        <v>0</v>
      </c>
      <c r="G201" s="481" t="s">
        <v>150</v>
      </c>
      <c r="H201" s="481" t="s">
        <v>227</v>
      </c>
    </row>
    <row r="202" spans="1:8">
      <c r="A202" s="480" t="s">
        <v>317</v>
      </c>
      <c r="B202" s="479">
        <v>44892</v>
      </c>
      <c r="C202" s="481" t="s">
        <v>70</v>
      </c>
      <c r="D202" s="481">
        <v>3</v>
      </c>
      <c r="E202" s="481" t="s">
        <v>0</v>
      </c>
      <c r="F202" s="481">
        <v>1</v>
      </c>
      <c r="G202" s="481" t="s">
        <v>150</v>
      </c>
      <c r="H202" s="481" t="s">
        <v>183</v>
      </c>
    </row>
    <row r="203" spans="1:8">
      <c r="A203" s="480" t="s">
        <v>317</v>
      </c>
      <c r="B203" s="479">
        <v>44892</v>
      </c>
      <c r="C203" s="481" t="s">
        <v>70</v>
      </c>
      <c r="D203" s="481">
        <v>1</v>
      </c>
      <c r="E203" s="481" t="s">
        <v>0</v>
      </c>
      <c r="F203" s="481">
        <v>0</v>
      </c>
      <c r="G203" s="481" t="s">
        <v>150</v>
      </c>
      <c r="H203" s="481" t="s">
        <v>185</v>
      </c>
    </row>
    <row r="204" spans="1:8">
      <c r="A204" s="480" t="s">
        <v>317</v>
      </c>
      <c r="B204" s="479">
        <v>44892</v>
      </c>
      <c r="C204" s="481" t="s">
        <v>70</v>
      </c>
      <c r="D204" s="481">
        <v>2</v>
      </c>
      <c r="E204" s="481" t="s">
        <v>0</v>
      </c>
      <c r="F204" s="481">
        <v>0</v>
      </c>
      <c r="G204" s="481" t="s">
        <v>150</v>
      </c>
      <c r="H204" s="481" t="s">
        <v>332</v>
      </c>
    </row>
    <row r="205" spans="1:8">
      <c r="A205" s="480" t="s">
        <v>317</v>
      </c>
      <c r="B205" s="479">
        <v>44892</v>
      </c>
      <c r="C205" s="483" t="s">
        <v>70</v>
      </c>
      <c r="D205" s="483">
        <v>0</v>
      </c>
      <c r="E205" s="483" t="s">
        <v>0</v>
      </c>
      <c r="F205" s="483">
        <v>1</v>
      </c>
      <c r="G205" s="483" t="s">
        <v>150</v>
      </c>
      <c r="H205" s="481" t="s">
        <v>182</v>
      </c>
    </row>
    <row r="206" spans="1:8">
      <c r="A206" s="480" t="s">
        <v>322</v>
      </c>
      <c r="B206" s="479">
        <v>44893</v>
      </c>
      <c r="C206" s="481" t="s">
        <v>151</v>
      </c>
      <c r="D206" s="481">
        <v>1</v>
      </c>
      <c r="E206" s="481" t="s">
        <v>0</v>
      </c>
      <c r="F206" s="481">
        <v>3</v>
      </c>
      <c r="G206" s="481" t="s">
        <v>128</v>
      </c>
      <c r="H206" s="481" t="s">
        <v>176</v>
      </c>
    </row>
    <row r="207" spans="1:8">
      <c r="A207" s="480" t="s">
        <v>322</v>
      </c>
      <c r="B207" s="479">
        <v>44893</v>
      </c>
      <c r="C207" s="481" t="s">
        <v>151</v>
      </c>
      <c r="D207" s="481">
        <v>0</v>
      </c>
      <c r="E207" s="481" t="s">
        <v>0</v>
      </c>
      <c r="F207" s="481">
        <v>0</v>
      </c>
      <c r="G207" s="481" t="s">
        <v>128</v>
      </c>
      <c r="H207" s="481" t="s">
        <v>226</v>
      </c>
    </row>
    <row r="208" spans="1:8">
      <c r="A208" s="480" t="s">
        <v>322</v>
      </c>
      <c r="B208" s="479">
        <v>44893</v>
      </c>
      <c r="C208" s="481" t="s">
        <v>151</v>
      </c>
      <c r="D208" s="481">
        <v>2</v>
      </c>
      <c r="E208" s="481" t="s">
        <v>0</v>
      </c>
      <c r="F208" s="481">
        <v>0</v>
      </c>
      <c r="G208" s="481" t="s">
        <v>128</v>
      </c>
      <c r="H208" s="481" t="s">
        <v>228</v>
      </c>
    </row>
    <row r="209" spans="1:8">
      <c r="A209" s="480" t="s">
        <v>322</v>
      </c>
      <c r="B209" s="479">
        <v>44893</v>
      </c>
      <c r="C209" s="481" t="s">
        <v>151</v>
      </c>
      <c r="D209" s="481">
        <v>2</v>
      </c>
      <c r="E209" s="481" t="s">
        <v>0</v>
      </c>
      <c r="F209" s="481">
        <v>0</v>
      </c>
      <c r="G209" s="481" t="s">
        <v>128</v>
      </c>
      <c r="H209" s="481" t="s">
        <v>179</v>
      </c>
    </row>
    <row r="210" spans="1:8">
      <c r="A210" s="480" t="s">
        <v>322</v>
      </c>
      <c r="B210" s="479">
        <v>44893</v>
      </c>
      <c r="C210" s="481" t="s">
        <v>151</v>
      </c>
      <c r="D210" s="481">
        <v>2</v>
      </c>
      <c r="E210" s="481" t="s">
        <v>0</v>
      </c>
      <c r="F210" s="481">
        <v>1</v>
      </c>
      <c r="G210" s="481" t="s">
        <v>128</v>
      </c>
      <c r="H210" s="481" t="s">
        <v>223</v>
      </c>
    </row>
    <row r="211" spans="1:8">
      <c r="A211" s="480" t="s">
        <v>322</v>
      </c>
      <c r="B211" s="479">
        <v>44893</v>
      </c>
      <c r="C211" s="481" t="s">
        <v>151</v>
      </c>
      <c r="D211" s="481">
        <v>0</v>
      </c>
      <c r="E211" s="481" t="s">
        <v>0</v>
      </c>
      <c r="F211" s="481">
        <v>1</v>
      </c>
      <c r="G211" s="481" t="s">
        <v>128</v>
      </c>
      <c r="H211" s="481" t="s">
        <v>186</v>
      </c>
    </row>
    <row r="212" spans="1:8">
      <c r="A212" s="480" t="s">
        <v>322</v>
      </c>
      <c r="B212" s="479">
        <v>44893</v>
      </c>
      <c r="C212" s="481" t="s">
        <v>151</v>
      </c>
      <c r="D212" s="481">
        <v>0</v>
      </c>
      <c r="E212" s="481" t="s">
        <v>0</v>
      </c>
      <c r="F212" s="481">
        <v>1</v>
      </c>
      <c r="G212" s="481" t="s">
        <v>128</v>
      </c>
      <c r="H212" s="481" t="s">
        <v>180</v>
      </c>
    </row>
    <row r="213" spans="1:8">
      <c r="A213" s="480" t="s">
        <v>322</v>
      </c>
      <c r="B213" s="479">
        <v>44893</v>
      </c>
      <c r="C213" s="481" t="s">
        <v>151</v>
      </c>
      <c r="D213" s="481">
        <v>0</v>
      </c>
      <c r="E213" s="481" t="s">
        <v>0</v>
      </c>
      <c r="F213" s="481">
        <v>1</v>
      </c>
      <c r="G213" s="481" t="s">
        <v>128</v>
      </c>
      <c r="H213" s="481" t="s">
        <v>225</v>
      </c>
    </row>
    <row r="214" spans="1:8">
      <c r="A214" s="480" t="s">
        <v>322</v>
      </c>
      <c r="B214" s="479">
        <v>44893</v>
      </c>
      <c r="C214" s="481" t="s">
        <v>151</v>
      </c>
      <c r="D214" s="481">
        <v>2</v>
      </c>
      <c r="E214" s="481" t="s">
        <v>0</v>
      </c>
      <c r="F214" s="481">
        <v>0</v>
      </c>
      <c r="G214" s="481" t="s">
        <v>128</v>
      </c>
      <c r="H214" s="481" t="s">
        <v>224</v>
      </c>
    </row>
    <row r="215" spans="1:8">
      <c r="A215" s="480" t="s">
        <v>322</v>
      </c>
      <c r="B215" s="479">
        <v>44893</v>
      </c>
      <c r="C215" s="481" t="s">
        <v>151</v>
      </c>
      <c r="D215" s="481">
        <v>0</v>
      </c>
      <c r="E215" s="481" t="s">
        <v>0</v>
      </c>
      <c r="F215" s="481">
        <v>1</v>
      </c>
      <c r="G215" s="481" t="s">
        <v>128</v>
      </c>
      <c r="H215" s="481" t="s">
        <v>181</v>
      </c>
    </row>
    <row r="216" spans="1:8">
      <c r="A216" s="480" t="s">
        <v>322</v>
      </c>
      <c r="B216" s="479">
        <v>44893</v>
      </c>
      <c r="C216" s="481" t="s">
        <v>151</v>
      </c>
      <c r="D216" s="481">
        <v>2</v>
      </c>
      <c r="E216" s="481" t="s">
        <v>0</v>
      </c>
      <c r="F216" s="481">
        <v>2</v>
      </c>
      <c r="G216" s="481" t="s">
        <v>128</v>
      </c>
      <c r="H216" s="481" t="s">
        <v>177</v>
      </c>
    </row>
    <row r="217" spans="1:8">
      <c r="A217" s="480" t="s">
        <v>322</v>
      </c>
      <c r="B217" s="479">
        <v>44893</v>
      </c>
      <c r="C217" s="481" t="s">
        <v>151</v>
      </c>
      <c r="D217" s="481">
        <v>1</v>
      </c>
      <c r="E217" s="481" t="s">
        <v>0</v>
      </c>
      <c r="F217" s="481">
        <v>1</v>
      </c>
      <c r="G217" s="481" t="s">
        <v>128</v>
      </c>
      <c r="H217" s="481" t="s">
        <v>184</v>
      </c>
    </row>
    <row r="218" spans="1:8">
      <c r="A218" s="480" t="s">
        <v>322</v>
      </c>
      <c r="B218" s="479">
        <v>44893</v>
      </c>
      <c r="C218" s="481" t="s">
        <v>151</v>
      </c>
      <c r="D218" s="481">
        <v>1</v>
      </c>
      <c r="E218" s="481" t="s">
        <v>0</v>
      </c>
      <c r="F218" s="481">
        <v>2</v>
      </c>
      <c r="G218" s="481" t="s">
        <v>128</v>
      </c>
      <c r="H218" s="481" t="s">
        <v>227</v>
      </c>
    </row>
    <row r="219" spans="1:8">
      <c r="A219" s="480" t="s">
        <v>322</v>
      </c>
      <c r="B219" s="479">
        <v>44893</v>
      </c>
      <c r="C219" s="481" t="s">
        <v>151</v>
      </c>
      <c r="D219" s="481">
        <v>1</v>
      </c>
      <c r="E219" s="481" t="s">
        <v>0</v>
      </c>
      <c r="F219" s="481">
        <v>2</v>
      </c>
      <c r="G219" s="481" t="s">
        <v>128</v>
      </c>
      <c r="H219" s="481" t="s">
        <v>183</v>
      </c>
    </row>
    <row r="220" spans="1:8">
      <c r="A220" s="480" t="s">
        <v>322</v>
      </c>
      <c r="B220" s="479">
        <v>44893</v>
      </c>
      <c r="C220" s="481" t="s">
        <v>151</v>
      </c>
      <c r="D220" s="481">
        <v>0</v>
      </c>
      <c r="E220" s="481" t="s">
        <v>0</v>
      </c>
      <c r="F220" s="481">
        <v>1</v>
      </c>
      <c r="G220" s="481" t="s">
        <v>128</v>
      </c>
      <c r="H220" s="481" t="s">
        <v>185</v>
      </c>
    </row>
    <row r="221" spans="1:8">
      <c r="A221" s="480" t="s">
        <v>322</v>
      </c>
      <c r="B221" s="479">
        <v>44893</v>
      </c>
      <c r="C221" s="481" t="s">
        <v>151</v>
      </c>
      <c r="D221" s="481">
        <v>0</v>
      </c>
      <c r="E221" s="481" t="s">
        <v>0</v>
      </c>
      <c r="F221" s="481">
        <v>2</v>
      </c>
      <c r="G221" s="481" t="s">
        <v>128</v>
      </c>
      <c r="H221" s="481" t="s">
        <v>332</v>
      </c>
    </row>
    <row r="222" spans="1:8">
      <c r="A222" s="480" t="s">
        <v>322</v>
      </c>
      <c r="B222" s="479">
        <v>44893</v>
      </c>
      <c r="C222" s="483" t="s">
        <v>151</v>
      </c>
      <c r="D222" s="483">
        <v>1</v>
      </c>
      <c r="E222" s="483" t="s">
        <v>0</v>
      </c>
      <c r="F222" s="483">
        <v>1</v>
      </c>
      <c r="G222" s="483" t="s">
        <v>128</v>
      </c>
      <c r="H222" s="481" t="s">
        <v>182</v>
      </c>
    </row>
    <row r="223" spans="1:8">
      <c r="A223" s="480" t="s">
        <v>328</v>
      </c>
      <c r="B223" s="479">
        <v>44893</v>
      </c>
      <c r="C223" s="481" t="s">
        <v>5</v>
      </c>
      <c r="D223" s="481">
        <v>2</v>
      </c>
      <c r="E223" s="481" t="s">
        <v>0</v>
      </c>
      <c r="F223" s="481">
        <v>1</v>
      </c>
      <c r="G223" s="481" t="s">
        <v>152</v>
      </c>
      <c r="H223" s="481" t="s">
        <v>176</v>
      </c>
    </row>
    <row r="224" spans="1:8">
      <c r="A224" s="480" t="s">
        <v>328</v>
      </c>
      <c r="B224" s="479">
        <v>44893</v>
      </c>
      <c r="C224" s="481" t="s">
        <v>5</v>
      </c>
      <c r="D224" s="481">
        <v>1</v>
      </c>
      <c r="E224" s="481" t="s">
        <v>0</v>
      </c>
      <c r="F224" s="481">
        <v>2</v>
      </c>
      <c r="G224" s="481" t="s">
        <v>152</v>
      </c>
      <c r="H224" s="481" t="s">
        <v>226</v>
      </c>
    </row>
    <row r="225" spans="1:8">
      <c r="A225" s="480" t="s">
        <v>328</v>
      </c>
      <c r="B225" s="479">
        <v>44893</v>
      </c>
      <c r="C225" s="481" t="s">
        <v>5</v>
      </c>
      <c r="D225" s="481">
        <v>0</v>
      </c>
      <c r="E225" s="481" t="s">
        <v>0</v>
      </c>
      <c r="F225" s="481">
        <v>2</v>
      </c>
      <c r="G225" s="481" t="s">
        <v>152</v>
      </c>
      <c r="H225" s="481" t="s">
        <v>228</v>
      </c>
    </row>
    <row r="226" spans="1:8">
      <c r="A226" s="480" t="s">
        <v>328</v>
      </c>
      <c r="B226" s="479">
        <v>44893</v>
      </c>
      <c r="C226" s="481" t="s">
        <v>5</v>
      </c>
      <c r="D226" s="481">
        <v>1</v>
      </c>
      <c r="E226" s="481" t="s">
        <v>0</v>
      </c>
      <c r="F226" s="481">
        <v>1</v>
      </c>
      <c r="G226" s="481" t="s">
        <v>152</v>
      </c>
      <c r="H226" s="481" t="s">
        <v>179</v>
      </c>
    </row>
    <row r="227" spans="1:8">
      <c r="A227" s="480" t="s">
        <v>328</v>
      </c>
      <c r="B227" s="479">
        <v>44893</v>
      </c>
      <c r="C227" s="481" t="s">
        <v>5</v>
      </c>
      <c r="D227" s="481">
        <v>1</v>
      </c>
      <c r="E227" s="481" t="s">
        <v>0</v>
      </c>
      <c r="F227" s="481">
        <v>3</v>
      </c>
      <c r="G227" s="481" t="s">
        <v>152</v>
      </c>
      <c r="H227" s="481" t="s">
        <v>223</v>
      </c>
    </row>
    <row r="228" spans="1:8">
      <c r="A228" s="480" t="s">
        <v>328</v>
      </c>
      <c r="B228" s="479">
        <v>44893</v>
      </c>
      <c r="C228" s="481" t="s">
        <v>5</v>
      </c>
      <c r="D228" s="481">
        <v>1</v>
      </c>
      <c r="E228" s="481" t="s">
        <v>0</v>
      </c>
      <c r="F228" s="481">
        <v>2</v>
      </c>
      <c r="G228" s="481" t="s">
        <v>152</v>
      </c>
      <c r="H228" s="481" t="s">
        <v>186</v>
      </c>
    </row>
    <row r="229" spans="1:8">
      <c r="A229" s="480" t="s">
        <v>328</v>
      </c>
      <c r="B229" s="479">
        <v>44893</v>
      </c>
      <c r="C229" s="481" t="s">
        <v>5</v>
      </c>
      <c r="D229" s="481">
        <v>2</v>
      </c>
      <c r="E229" s="481" t="s">
        <v>0</v>
      </c>
      <c r="F229" s="481">
        <v>0</v>
      </c>
      <c r="G229" s="481" t="s">
        <v>152</v>
      </c>
      <c r="H229" s="481" t="s">
        <v>180</v>
      </c>
    </row>
    <row r="230" spans="1:8">
      <c r="A230" s="480" t="s">
        <v>328</v>
      </c>
      <c r="B230" s="479">
        <v>44893</v>
      </c>
      <c r="C230" s="481" t="s">
        <v>5</v>
      </c>
      <c r="D230" s="481">
        <v>0</v>
      </c>
      <c r="E230" s="481" t="s">
        <v>0</v>
      </c>
      <c r="F230" s="481">
        <v>0</v>
      </c>
      <c r="G230" s="481" t="s">
        <v>152</v>
      </c>
      <c r="H230" s="481" t="s">
        <v>225</v>
      </c>
    </row>
    <row r="231" spans="1:8">
      <c r="A231" s="480" t="s">
        <v>328</v>
      </c>
      <c r="B231" s="479">
        <v>44893</v>
      </c>
      <c r="C231" s="481" t="s">
        <v>5</v>
      </c>
      <c r="D231" s="481">
        <v>0</v>
      </c>
      <c r="E231" s="481" t="s">
        <v>0</v>
      </c>
      <c r="F231" s="481">
        <v>2</v>
      </c>
      <c r="G231" s="481" t="s">
        <v>152</v>
      </c>
      <c r="H231" s="481" t="s">
        <v>224</v>
      </c>
    </row>
    <row r="232" spans="1:8">
      <c r="A232" s="480" t="s">
        <v>328</v>
      </c>
      <c r="B232" s="479">
        <v>44893</v>
      </c>
      <c r="C232" s="481" t="s">
        <v>5</v>
      </c>
      <c r="D232" s="481">
        <v>0</v>
      </c>
      <c r="E232" s="481" t="s">
        <v>0</v>
      </c>
      <c r="F232" s="481">
        <v>0</v>
      </c>
      <c r="G232" s="481" t="s">
        <v>152</v>
      </c>
      <c r="H232" s="481" t="s">
        <v>181</v>
      </c>
    </row>
    <row r="233" spans="1:8">
      <c r="A233" s="480" t="s">
        <v>328</v>
      </c>
      <c r="B233" s="479">
        <v>44893</v>
      </c>
      <c r="C233" s="481" t="s">
        <v>5</v>
      </c>
      <c r="D233" s="481">
        <v>0</v>
      </c>
      <c r="E233" s="481" t="s">
        <v>0</v>
      </c>
      <c r="F233" s="481">
        <v>1</v>
      </c>
      <c r="G233" s="481" t="s">
        <v>152</v>
      </c>
      <c r="H233" s="481" t="s">
        <v>177</v>
      </c>
    </row>
    <row r="234" spans="1:8">
      <c r="A234" s="480" t="s">
        <v>328</v>
      </c>
      <c r="B234" s="479">
        <v>44893</v>
      </c>
      <c r="C234" s="481" t="s">
        <v>5</v>
      </c>
      <c r="D234" s="481">
        <v>1</v>
      </c>
      <c r="E234" s="481" t="s">
        <v>0</v>
      </c>
      <c r="F234" s="481">
        <v>1</v>
      </c>
      <c r="G234" s="481" t="s">
        <v>152</v>
      </c>
      <c r="H234" s="481" t="s">
        <v>184</v>
      </c>
    </row>
    <row r="235" spans="1:8">
      <c r="A235" s="480" t="s">
        <v>328</v>
      </c>
      <c r="B235" s="479">
        <v>44893</v>
      </c>
      <c r="C235" s="481" t="s">
        <v>5</v>
      </c>
      <c r="D235" s="481">
        <v>1</v>
      </c>
      <c r="E235" s="481" t="s">
        <v>0</v>
      </c>
      <c r="F235" s="481">
        <v>1</v>
      </c>
      <c r="G235" s="481" t="s">
        <v>152</v>
      </c>
      <c r="H235" s="481" t="s">
        <v>227</v>
      </c>
    </row>
    <row r="236" spans="1:8">
      <c r="A236" s="480" t="s">
        <v>328</v>
      </c>
      <c r="B236" s="479">
        <v>44893</v>
      </c>
      <c r="C236" s="481" t="s">
        <v>5</v>
      </c>
      <c r="D236" s="481">
        <v>1</v>
      </c>
      <c r="E236" s="481" t="s">
        <v>0</v>
      </c>
      <c r="F236" s="481">
        <v>2</v>
      </c>
      <c r="G236" s="481" t="s">
        <v>152</v>
      </c>
      <c r="H236" s="481" t="s">
        <v>183</v>
      </c>
    </row>
    <row r="237" spans="1:8">
      <c r="A237" s="480" t="s">
        <v>328</v>
      </c>
      <c r="B237" s="479">
        <v>44893</v>
      </c>
      <c r="C237" s="481" t="s">
        <v>5</v>
      </c>
      <c r="D237" s="481">
        <v>1</v>
      </c>
      <c r="E237" s="481" t="s">
        <v>0</v>
      </c>
      <c r="F237" s="481">
        <v>0</v>
      </c>
      <c r="G237" s="481" t="s">
        <v>152</v>
      </c>
      <c r="H237" s="481" t="s">
        <v>185</v>
      </c>
    </row>
    <row r="238" spans="1:8">
      <c r="A238" s="480" t="s">
        <v>328</v>
      </c>
      <c r="B238" s="479">
        <v>44893</v>
      </c>
      <c r="C238" s="481" t="s">
        <v>5</v>
      </c>
      <c r="D238" s="481">
        <v>2</v>
      </c>
      <c r="E238" s="481" t="s">
        <v>0</v>
      </c>
      <c r="F238" s="481">
        <v>1</v>
      </c>
      <c r="G238" s="481" t="s">
        <v>152</v>
      </c>
      <c r="H238" s="481" t="s">
        <v>332</v>
      </c>
    </row>
    <row r="239" spans="1:8">
      <c r="A239" s="480" t="s">
        <v>328</v>
      </c>
      <c r="B239" s="479">
        <v>44893</v>
      </c>
      <c r="C239" s="483" t="s">
        <v>5</v>
      </c>
      <c r="D239" s="483">
        <v>0</v>
      </c>
      <c r="E239" s="483" t="s">
        <v>0</v>
      </c>
      <c r="F239" s="483">
        <v>0</v>
      </c>
      <c r="G239" s="483" t="s">
        <v>152</v>
      </c>
      <c r="H239" s="481" t="s">
        <v>182</v>
      </c>
    </row>
    <row r="240" spans="1:8">
      <c r="A240" s="480" t="s">
        <v>323</v>
      </c>
      <c r="B240" s="479">
        <v>44893</v>
      </c>
      <c r="C240" s="481" t="s">
        <v>10</v>
      </c>
      <c r="D240" s="481">
        <v>2</v>
      </c>
      <c r="E240" s="481" t="s">
        <v>0</v>
      </c>
      <c r="F240" s="481">
        <v>1</v>
      </c>
      <c r="G240" s="481" t="s">
        <v>12</v>
      </c>
      <c r="H240" s="481" t="s">
        <v>176</v>
      </c>
    </row>
    <row r="241" spans="1:8">
      <c r="A241" s="480" t="s">
        <v>323</v>
      </c>
      <c r="B241" s="479">
        <v>44893</v>
      </c>
      <c r="C241" s="481" t="s">
        <v>10</v>
      </c>
      <c r="D241" s="481">
        <v>1</v>
      </c>
      <c r="E241" s="481" t="s">
        <v>0</v>
      </c>
      <c r="F241" s="481">
        <v>1</v>
      </c>
      <c r="G241" s="481" t="s">
        <v>12</v>
      </c>
      <c r="H241" s="481" t="s">
        <v>226</v>
      </c>
    </row>
    <row r="242" spans="1:8">
      <c r="A242" s="480" t="s">
        <v>323</v>
      </c>
      <c r="B242" s="479">
        <v>44893</v>
      </c>
      <c r="C242" s="481" t="s">
        <v>10</v>
      </c>
      <c r="D242" s="481">
        <v>3</v>
      </c>
      <c r="E242" s="481" t="s">
        <v>0</v>
      </c>
      <c r="F242" s="481">
        <v>1</v>
      </c>
      <c r="G242" s="481" t="s">
        <v>12</v>
      </c>
      <c r="H242" s="481" t="s">
        <v>228</v>
      </c>
    </row>
    <row r="243" spans="1:8">
      <c r="A243" s="480" t="s">
        <v>323</v>
      </c>
      <c r="B243" s="479">
        <v>44893</v>
      </c>
      <c r="C243" s="481" t="s">
        <v>10</v>
      </c>
      <c r="D243" s="481">
        <v>2</v>
      </c>
      <c r="E243" s="481" t="s">
        <v>0</v>
      </c>
      <c r="F243" s="481">
        <v>1</v>
      </c>
      <c r="G243" s="481" t="s">
        <v>12</v>
      </c>
      <c r="H243" s="481" t="s">
        <v>179</v>
      </c>
    </row>
    <row r="244" spans="1:8">
      <c r="A244" s="480" t="s">
        <v>323</v>
      </c>
      <c r="B244" s="479">
        <v>44893</v>
      </c>
      <c r="C244" s="481" t="s">
        <v>10</v>
      </c>
      <c r="D244" s="481">
        <v>3</v>
      </c>
      <c r="E244" s="481" t="s">
        <v>0</v>
      </c>
      <c r="F244" s="481">
        <v>2</v>
      </c>
      <c r="G244" s="481" t="s">
        <v>12</v>
      </c>
      <c r="H244" s="481" t="s">
        <v>223</v>
      </c>
    </row>
    <row r="245" spans="1:8">
      <c r="A245" s="480" t="s">
        <v>323</v>
      </c>
      <c r="B245" s="479">
        <v>44893</v>
      </c>
      <c r="C245" s="481" t="s">
        <v>10</v>
      </c>
      <c r="D245" s="481">
        <v>1</v>
      </c>
      <c r="E245" s="481" t="s">
        <v>0</v>
      </c>
      <c r="F245" s="481">
        <v>0</v>
      </c>
      <c r="G245" s="481" t="s">
        <v>12</v>
      </c>
      <c r="H245" s="481" t="s">
        <v>186</v>
      </c>
    </row>
    <row r="246" spans="1:8">
      <c r="A246" s="480" t="s">
        <v>323</v>
      </c>
      <c r="B246" s="479">
        <v>44893</v>
      </c>
      <c r="C246" s="481" t="s">
        <v>10</v>
      </c>
      <c r="D246" s="481">
        <v>1</v>
      </c>
      <c r="E246" s="481" t="s">
        <v>0</v>
      </c>
      <c r="F246" s="481">
        <v>0</v>
      </c>
      <c r="G246" s="481" t="s">
        <v>12</v>
      </c>
      <c r="H246" s="481" t="s">
        <v>180</v>
      </c>
    </row>
    <row r="247" spans="1:8">
      <c r="A247" s="480" t="s">
        <v>323</v>
      </c>
      <c r="B247" s="479">
        <v>44893</v>
      </c>
      <c r="C247" s="481" t="s">
        <v>10</v>
      </c>
      <c r="D247" s="481">
        <v>1</v>
      </c>
      <c r="E247" s="481" t="s">
        <v>0</v>
      </c>
      <c r="F247" s="481">
        <v>0</v>
      </c>
      <c r="G247" s="481" t="s">
        <v>12</v>
      </c>
      <c r="H247" s="481" t="s">
        <v>225</v>
      </c>
    </row>
    <row r="248" spans="1:8">
      <c r="A248" s="480" t="s">
        <v>323</v>
      </c>
      <c r="B248" s="479">
        <v>44893</v>
      </c>
      <c r="C248" s="481" t="s">
        <v>10</v>
      </c>
      <c r="D248" s="481">
        <v>2</v>
      </c>
      <c r="E248" s="481" t="s">
        <v>0</v>
      </c>
      <c r="F248" s="481">
        <v>0</v>
      </c>
      <c r="G248" s="481" t="s">
        <v>12</v>
      </c>
      <c r="H248" s="481" t="s">
        <v>224</v>
      </c>
    </row>
    <row r="249" spans="1:8">
      <c r="A249" s="480" t="s">
        <v>323</v>
      </c>
      <c r="B249" s="479">
        <v>44893</v>
      </c>
      <c r="C249" s="481" t="s">
        <v>10</v>
      </c>
      <c r="D249" s="481">
        <v>2</v>
      </c>
      <c r="E249" s="481" t="s">
        <v>0</v>
      </c>
      <c r="F249" s="481">
        <v>0</v>
      </c>
      <c r="G249" s="481" t="s">
        <v>12</v>
      </c>
      <c r="H249" s="481" t="s">
        <v>181</v>
      </c>
    </row>
    <row r="250" spans="1:8">
      <c r="A250" s="480" t="s">
        <v>323</v>
      </c>
      <c r="B250" s="479">
        <v>44893</v>
      </c>
      <c r="C250" s="481" t="s">
        <v>10</v>
      </c>
      <c r="D250" s="481">
        <v>1</v>
      </c>
      <c r="E250" s="481" t="s">
        <v>0</v>
      </c>
      <c r="F250" s="481">
        <v>0</v>
      </c>
      <c r="G250" s="481" t="s">
        <v>12</v>
      </c>
      <c r="H250" s="481" t="s">
        <v>177</v>
      </c>
    </row>
    <row r="251" spans="1:8">
      <c r="A251" s="480" t="s">
        <v>323</v>
      </c>
      <c r="B251" s="479">
        <v>44893</v>
      </c>
      <c r="C251" s="481" t="s">
        <v>10</v>
      </c>
      <c r="D251" s="481">
        <v>2</v>
      </c>
      <c r="E251" s="481" t="s">
        <v>0</v>
      </c>
      <c r="F251" s="481">
        <v>0</v>
      </c>
      <c r="G251" s="481" t="s">
        <v>12</v>
      </c>
      <c r="H251" s="481" t="s">
        <v>184</v>
      </c>
    </row>
    <row r="252" spans="1:8">
      <c r="A252" s="480" t="s">
        <v>323</v>
      </c>
      <c r="B252" s="479">
        <v>44893</v>
      </c>
      <c r="C252" s="481" t="s">
        <v>10</v>
      </c>
      <c r="D252" s="481">
        <v>2</v>
      </c>
      <c r="E252" s="481" t="s">
        <v>0</v>
      </c>
      <c r="F252" s="481">
        <v>0</v>
      </c>
      <c r="G252" s="481" t="s">
        <v>12</v>
      </c>
      <c r="H252" s="481" t="s">
        <v>227</v>
      </c>
    </row>
    <row r="253" spans="1:8">
      <c r="A253" s="480" t="s">
        <v>323</v>
      </c>
      <c r="B253" s="479">
        <v>44893</v>
      </c>
      <c r="C253" s="481" t="s">
        <v>10</v>
      </c>
      <c r="D253" s="481">
        <v>3</v>
      </c>
      <c r="E253" s="481" t="s">
        <v>0</v>
      </c>
      <c r="F253" s="481">
        <v>1</v>
      </c>
      <c r="G253" s="481" t="s">
        <v>12</v>
      </c>
      <c r="H253" s="481" t="s">
        <v>183</v>
      </c>
    </row>
    <row r="254" spans="1:8">
      <c r="A254" s="480" t="s">
        <v>323</v>
      </c>
      <c r="B254" s="479">
        <v>44893</v>
      </c>
      <c r="C254" s="481" t="s">
        <v>10</v>
      </c>
      <c r="D254" s="481">
        <v>2</v>
      </c>
      <c r="E254" s="481" t="s">
        <v>0</v>
      </c>
      <c r="F254" s="481">
        <v>1</v>
      </c>
      <c r="G254" s="481" t="s">
        <v>12</v>
      </c>
      <c r="H254" s="481" t="s">
        <v>185</v>
      </c>
    </row>
    <row r="255" spans="1:8">
      <c r="A255" s="480" t="s">
        <v>323</v>
      </c>
      <c r="B255" s="479">
        <v>44893</v>
      </c>
      <c r="C255" s="481" t="s">
        <v>10</v>
      </c>
      <c r="D255" s="481">
        <v>2</v>
      </c>
      <c r="E255" s="481" t="s">
        <v>0</v>
      </c>
      <c r="F255" s="481">
        <v>0</v>
      </c>
      <c r="G255" s="481" t="s">
        <v>12</v>
      </c>
      <c r="H255" s="481" t="s">
        <v>332</v>
      </c>
    </row>
    <row r="256" spans="1:8">
      <c r="A256" s="480" t="s">
        <v>323</v>
      </c>
      <c r="B256" s="479">
        <v>44893</v>
      </c>
      <c r="C256" s="483" t="s">
        <v>10</v>
      </c>
      <c r="D256" s="483">
        <v>1</v>
      </c>
      <c r="E256" s="483" t="s">
        <v>0</v>
      </c>
      <c r="F256" s="483">
        <v>0</v>
      </c>
      <c r="G256" s="483" t="s">
        <v>12</v>
      </c>
      <c r="H256" s="481" t="s">
        <v>182</v>
      </c>
    </row>
    <row r="257" spans="1:8">
      <c r="A257" s="480" t="s">
        <v>329</v>
      </c>
      <c r="B257" s="479">
        <v>44893</v>
      </c>
      <c r="C257" s="481" t="s">
        <v>9</v>
      </c>
      <c r="D257" s="481">
        <v>0</v>
      </c>
      <c r="E257" s="481" t="s">
        <v>0</v>
      </c>
      <c r="F257" s="481">
        <v>1</v>
      </c>
      <c r="G257" s="481" t="s">
        <v>2</v>
      </c>
      <c r="H257" s="481" t="s">
        <v>176</v>
      </c>
    </row>
    <row r="258" spans="1:8">
      <c r="A258" s="480" t="s">
        <v>329</v>
      </c>
      <c r="B258" s="479">
        <v>44893</v>
      </c>
      <c r="C258" s="481" t="s">
        <v>9</v>
      </c>
      <c r="D258" s="481">
        <v>1</v>
      </c>
      <c r="E258" s="481" t="s">
        <v>0</v>
      </c>
      <c r="F258" s="481">
        <v>1</v>
      </c>
      <c r="G258" s="481" t="s">
        <v>2</v>
      </c>
      <c r="H258" s="481" t="s">
        <v>226</v>
      </c>
    </row>
    <row r="259" spans="1:8">
      <c r="A259" s="480" t="s">
        <v>329</v>
      </c>
      <c r="B259" s="479">
        <v>44893</v>
      </c>
      <c r="C259" s="481" t="s">
        <v>9</v>
      </c>
      <c r="D259" s="481">
        <v>1</v>
      </c>
      <c r="E259" s="481" t="s">
        <v>0</v>
      </c>
      <c r="F259" s="481">
        <v>2</v>
      </c>
      <c r="G259" s="481" t="s">
        <v>2</v>
      </c>
      <c r="H259" s="481" t="s">
        <v>228</v>
      </c>
    </row>
    <row r="260" spans="1:8">
      <c r="A260" s="480" t="s">
        <v>329</v>
      </c>
      <c r="B260" s="479">
        <v>44893</v>
      </c>
      <c r="C260" s="481" t="s">
        <v>9</v>
      </c>
      <c r="D260" s="481">
        <v>1</v>
      </c>
      <c r="E260" s="481" t="s">
        <v>0</v>
      </c>
      <c r="F260" s="481">
        <v>2</v>
      </c>
      <c r="G260" s="481" t="s">
        <v>2</v>
      </c>
      <c r="H260" s="481" t="s">
        <v>179</v>
      </c>
    </row>
    <row r="261" spans="1:8">
      <c r="A261" s="480" t="s">
        <v>329</v>
      </c>
      <c r="B261" s="479">
        <v>44893</v>
      </c>
      <c r="C261" s="481" t="s">
        <v>9</v>
      </c>
      <c r="D261" s="481">
        <v>3</v>
      </c>
      <c r="E261" s="481" t="s">
        <v>0</v>
      </c>
      <c r="F261" s="481">
        <v>2</v>
      </c>
      <c r="G261" s="481" t="s">
        <v>2</v>
      </c>
      <c r="H261" s="481" t="s">
        <v>223</v>
      </c>
    </row>
    <row r="262" spans="1:8">
      <c r="A262" s="480" t="s">
        <v>329</v>
      </c>
      <c r="B262" s="479">
        <v>44893</v>
      </c>
      <c r="C262" s="481" t="s">
        <v>9</v>
      </c>
      <c r="D262" s="481">
        <v>1</v>
      </c>
      <c r="E262" s="481" t="s">
        <v>0</v>
      </c>
      <c r="F262" s="481">
        <v>1</v>
      </c>
      <c r="G262" s="481" t="s">
        <v>2</v>
      </c>
      <c r="H262" s="481" t="s">
        <v>186</v>
      </c>
    </row>
    <row r="263" spans="1:8">
      <c r="A263" s="480" t="s">
        <v>329</v>
      </c>
      <c r="B263" s="479">
        <v>44893</v>
      </c>
      <c r="C263" s="481" t="s">
        <v>9</v>
      </c>
      <c r="D263" s="481">
        <v>3</v>
      </c>
      <c r="E263" s="481" t="s">
        <v>0</v>
      </c>
      <c r="F263" s="481">
        <v>2</v>
      </c>
      <c r="G263" s="481" t="s">
        <v>2</v>
      </c>
      <c r="H263" s="481" t="s">
        <v>180</v>
      </c>
    </row>
    <row r="264" spans="1:8">
      <c r="A264" s="480" t="s">
        <v>329</v>
      </c>
      <c r="B264" s="479">
        <v>44893</v>
      </c>
      <c r="C264" s="481" t="s">
        <v>9</v>
      </c>
      <c r="D264" s="481">
        <v>2</v>
      </c>
      <c r="E264" s="481" t="s">
        <v>0</v>
      </c>
      <c r="F264" s="481">
        <v>2</v>
      </c>
      <c r="G264" s="481" t="s">
        <v>2</v>
      </c>
      <c r="H264" s="481" t="s">
        <v>225</v>
      </c>
    </row>
    <row r="265" spans="1:8">
      <c r="A265" s="480" t="s">
        <v>329</v>
      </c>
      <c r="B265" s="479">
        <v>44893</v>
      </c>
      <c r="C265" s="481" t="s">
        <v>9</v>
      </c>
      <c r="D265" s="481">
        <v>2</v>
      </c>
      <c r="E265" s="481" t="s">
        <v>0</v>
      </c>
      <c r="F265" s="481">
        <v>2</v>
      </c>
      <c r="G265" s="481" t="s">
        <v>2</v>
      </c>
      <c r="H265" s="481" t="s">
        <v>224</v>
      </c>
    </row>
    <row r="266" spans="1:8">
      <c r="A266" s="480" t="s">
        <v>329</v>
      </c>
      <c r="B266" s="479">
        <v>44893</v>
      </c>
      <c r="C266" s="481" t="s">
        <v>9</v>
      </c>
      <c r="D266" s="481">
        <v>1</v>
      </c>
      <c r="E266" s="481" t="s">
        <v>0</v>
      </c>
      <c r="F266" s="481">
        <v>0</v>
      </c>
      <c r="G266" s="481" t="s">
        <v>2</v>
      </c>
      <c r="H266" s="481" t="s">
        <v>181</v>
      </c>
    </row>
    <row r="267" spans="1:8">
      <c r="A267" s="480" t="s">
        <v>329</v>
      </c>
      <c r="B267" s="479">
        <v>44893</v>
      </c>
      <c r="C267" s="481" t="s">
        <v>9</v>
      </c>
      <c r="D267" s="481">
        <v>2</v>
      </c>
      <c r="E267" s="481" t="s">
        <v>0</v>
      </c>
      <c r="F267" s="481">
        <v>2</v>
      </c>
      <c r="G267" s="481" t="s">
        <v>2</v>
      </c>
      <c r="H267" s="481" t="s">
        <v>177</v>
      </c>
    </row>
    <row r="268" spans="1:8">
      <c r="A268" s="480" t="s">
        <v>329</v>
      </c>
      <c r="B268" s="479">
        <v>44893</v>
      </c>
      <c r="C268" s="481" t="s">
        <v>9</v>
      </c>
      <c r="D268" s="481">
        <v>2</v>
      </c>
      <c r="E268" s="481" t="s">
        <v>0</v>
      </c>
      <c r="F268" s="481">
        <v>2</v>
      </c>
      <c r="G268" s="481" t="s">
        <v>2</v>
      </c>
      <c r="H268" s="481" t="s">
        <v>184</v>
      </c>
    </row>
    <row r="269" spans="1:8">
      <c r="A269" s="480" t="s">
        <v>329</v>
      </c>
      <c r="B269" s="479">
        <v>44893</v>
      </c>
      <c r="C269" s="481" t="s">
        <v>9</v>
      </c>
      <c r="D269" s="481">
        <v>1</v>
      </c>
      <c r="E269" s="481" t="s">
        <v>0</v>
      </c>
      <c r="F269" s="481">
        <v>1</v>
      </c>
      <c r="G269" s="481" t="s">
        <v>2</v>
      </c>
      <c r="H269" s="481" t="s">
        <v>227</v>
      </c>
    </row>
    <row r="270" spans="1:8">
      <c r="A270" s="480" t="s">
        <v>329</v>
      </c>
      <c r="B270" s="479">
        <v>44893</v>
      </c>
      <c r="C270" s="481" t="s">
        <v>9</v>
      </c>
      <c r="D270" s="481">
        <v>1</v>
      </c>
      <c r="E270" s="481" t="s">
        <v>0</v>
      </c>
      <c r="F270" s="481">
        <v>2</v>
      </c>
      <c r="G270" s="481" t="s">
        <v>2</v>
      </c>
      <c r="H270" s="481" t="s">
        <v>183</v>
      </c>
    </row>
    <row r="271" spans="1:8">
      <c r="A271" s="480" t="s">
        <v>329</v>
      </c>
      <c r="B271" s="479">
        <v>44893</v>
      </c>
      <c r="C271" s="481" t="s">
        <v>9</v>
      </c>
      <c r="D271" s="481">
        <v>2</v>
      </c>
      <c r="E271" s="481" t="s">
        <v>0</v>
      </c>
      <c r="F271" s="481">
        <v>0</v>
      </c>
      <c r="G271" s="481" t="s">
        <v>2</v>
      </c>
      <c r="H271" s="481" t="s">
        <v>185</v>
      </c>
    </row>
    <row r="272" spans="1:8">
      <c r="A272" s="480" t="s">
        <v>329</v>
      </c>
      <c r="B272" s="479">
        <v>44893</v>
      </c>
      <c r="C272" s="481" t="s">
        <v>9</v>
      </c>
      <c r="D272" s="481">
        <v>1</v>
      </c>
      <c r="E272" s="481" t="s">
        <v>0</v>
      </c>
      <c r="F272" s="481">
        <v>1</v>
      </c>
      <c r="G272" s="481" t="s">
        <v>2</v>
      </c>
      <c r="H272" s="481" t="s">
        <v>332</v>
      </c>
    </row>
    <row r="273" spans="1:8">
      <c r="A273" s="480" t="s">
        <v>329</v>
      </c>
      <c r="B273" s="479">
        <v>44893</v>
      </c>
      <c r="C273" s="483" t="s">
        <v>9</v>
      </c>
      <c r="D273" s="483">
        <v>2</v>
      </c>
      <c r="E273" s="483" t="s">
        <v>0</v>
      </c>
      <c r="F273" s="483">
        <v>2</v>
      </c>
      <c r="G273" s="483" t="s">
        <v>2</v>
      </c>
      <c r="H273" s="481" t="s">
        <v>182</v>
      </c>
    </row>
    <row r="274" spans="1:8">
      <c r="A274" s="480" t="s">
        <v>288</v>
      </c>
      <c r="B274" s="479">
        <v>44894</v>
      </c>
      <c r="C274" s="481" t="s">
        <v>140</v>
      </c>
      <c r="D274" s="481">
        <v>3</v>
      </c>
      <c r="E274" s="481" t="s">
        <v>0</v>
      </c>
      <c r="F274" s="481">
        <v>0</v>
      </c>
      <c r="G274" s="481" t="s">
        <v>141</v>
      </c>
      <c r="H274" s="481" t="s">
        <v>176</v>
      </c>
    </row>
    <row r="275" spans="1:8">
      <c r="A275" s="480" t="s">
        <v>288</v>
      </c>
      <c r="B275" s="479">
        <v>44894</v>
      </c>
      <c r="C275" s="481" t="s">
        <v>140</v>
      </c>
      <c r="D275" s="481">
        <v>3</v>
      </c>
      <c r="E275" s="481" t="s">
        <v>0</v>
      </c>
      <c r="F275" s="481">
        <v>0</v>
      </c>
      <c r="G275" s="481" t="s">
        <v>141</v>
      </c>
      <c r="H275" s="481" t="s">
        <v>226</v>
      </c>
    </row>
    <row r="276" spans="1:8">
      <c r="A276" s="480" t="s">
        <v>288</v>
      </c>
      <c r="B276" s="479">
        <v>44894</v>
      </c>
      <c r="C276" s="481" t="s">
        <v>140</v>
      </c>
      <c r="D276" s="481">
        <v>2</v>
      </c>
      <c r="E276" s="481" t="s">
        <v>0</v>
      </c>
      <c r="F276" s="481">
        <v>0</v>
      </c>
      <c r="G276" s="481" t="s">
        <v>141</v>
      </c>
      <c r="H276" s="481" t="s">
        <v>228</v>
      </c>
    </row>
    <row r="277" spans="1:8">
      <c r="A277" s="480" t="s">
        <v>288</v>
      </c>
      <c r="B277" s="479">
        <v>44894</v>
      </c>
      <c r="C277" s="481" t="s">
        <v>140</v>
      </c>
      <c r="D277" s="481">
        <v>3</v>
      </c>
      <c r="E277" s="481" t="s">
        <v>0</v>
      </c>
      <c r="F277" s="481">
        <v>0</v>
      </c>
      <c r="G277" s="481" t="s">
        <v>141</v>
      </c>
      <c r="H277" s="481" t="s">
        <v>179</v>
      </c>
    </row>
    <row r="278" spans="1:8">
      <c r="A278" s="480" t="s">
        <v>288</v>
      </c>
      <c r="B278" s="479">
        <v>44894</v>
      </c>
      <c r="C278" s="481" t="s">
        <v>140</v>
      </c>
      <c r="D278" s="481">
        <v>3</v>
      </c>
      <c r="E278" s="481" t="s">
        <v>0</v>
      </c>
      <c r="F278" s="481">
        <v>1</v>
      </c>
      <c r="G278" s="481" t="s">
        <v>141</v>
      </c>
      <c r="H278" s="481" t="s">
        <v>223</v>
      </c>
    </row>
    <row r="279" spans="1:8">
      <c r="A279" s="480" t="s">
        <v>288</v>
      </c>
      <c r="B279" s="479">
        <v>44894</v>
      </c>
      <c r="C279" s="481" t="s">
        <v>140</v>
      </c>
      <c r="D279" s="481">
        <v>3</v>
      </c>
      <c r="E279" s="481" t="s">
        <v>0</v>
      </c>
      <c r="F279" s="481">
        <v>0</v>
      </c>
      <c r="G279" s="481" t="s">
        <v>141</v>
      </c>
      <c r="H279" s="481" t="s">
        <v>186</v>
      </c>
    </row>
    <row r="280" spans="1:8">
      <c r="A280" s="480" t="s">
        <v>288</v>
      </c>
      <c r="B280" s="479">
        <v>44894</v>
      </c>
      <c r="C280" s="481" t="s">
        <v>140</v>
      </c>
      <c r="D280" s="481">
        <v>3</v>
      </c>
      <c r="E280" s="481" t="s">
        <v>0</v>
      </c>
      <c r="F280" s="481">
        <v>0</v>
      </c>
      <c r="G280" s="481" t="s">
        <v>141</v>
      </c>
      <c r="H280" s="481" t="s">
        <v>180</v>
      </c>
    </row>
    <row r="281" spans="1:8">
      <c r="A281" s="480" t="s">
        <v>288</v>
      </c>
      <c r="B281" s="479">
        <v>44894</v>
      </c>
      <c r="C281" s="481" t="s">
        <v>140</v>
      </c>
      <c r="D281" s="481">
        <v>3</v>
      </c>
      <c r="E281" s="481" t="s">
        <v>0</v>
      </c>
      <c r="F281" s="481">
        <v>1</v>
      </c>
      <c r="G281" s="481" t="s">
        <v>141</v>
      </c>
      <c r="H281" s="481" t="s">
        <v>225</v>
      </c>
    </row>
    <row r="282" spans="1:8">
      <c r="A282" s="480" t="s">
        <v>288</v>
      </c>
      <c r="B282" s="479">
        <v>44894</v>
      </c>
      <c r="C282" s="481" t="s">
        <v>140</v>
      </c>
      <c r="D282" s="481">
        <v>2</v>
      </c>
      <c r="E282" s="481" t="s">
        <v>0</v>
      </c>
      <c r="F282" s="481">
        <v>0</v>
      </c>
      <c r="G282" s="481" t="s">
        <v>141</v>
      </c>
      <c r="H282" s="481" t="s">
        <v>224</v>
      </c>
    </row>
    <row r="283" spans="1:8">
      <c r="A283" s="480" t="s">
        <v>288</v>
      </c>
      <c r="B283" s="479">
        <v>44894</v>
      </c>
      <c r="C283" s="481" t="s">
        <v>140</v>
      </c>
      <c r="D283" s="481">
        <v>2</v>
      </c>
      <c r="E283" s="481" t="s">
        <v>0</v>
      </c>
      <c r="F283" s="481">
        <v>0</v>
      </c>
      <c r="G283" s="481" t="s">
        <v>141</v>
      </c>
      <c r="H283" s="481" t="s">
        <v>181</v>
      </c>
    </row>
    <row r="284" spans="1:8">
      <c r="A284" s="480" t="s">
        <v>288</v>
      </c>
      <c r="B284" s="479">
        <v>44894</v>
      </c>
      <c r="C284" s="481" t="s">
        <v>140</v>
      </c>
      <c r="D284" s="481">
        <v>1</v>
      </c>
      <c r="E284" s="481" t="s">
        <v>0</v>
      </c>
      <c r="F284" s="481">
        <v>1</v>
      </c>
      <c r="G284" s="481" t="s">
        <v>141</v>
      </c>
      <c r="H284" s="481" t="s">
        <v>177</v>
      </c>
    </row>
    <row r="285" spans="1:8">
      <c r="A285" s="480" t="s">
        <v>288</v>
      </c>
      <c r="B285" s="479">
        <v>44894</v>
      </c>
      <c r="C285" s="481" t="s">
        <v>140</v>
      </c>
      <c r="D285" s="481">
        <v>4</v>
      </c>
      <c r="E285" s="481" t="s">
        <v>0</v>
      </c>
      <c r="F285" s="481">
        <v>0</v>
      </c>
      <c r="G285" s="481" t="s">
        <v>141</v>
      </c>
      <c r="H285" s="481" t="s">
        <v>184</v>
      </c>
    </row>
    <row r="286" spans="1:8">
      <c r="A286" s="480" t="s">
        <v>288</v>
      </c>
      <c r="B286" s="479">
        <v>44894</v>
      </c>
      <c r="C286" s="481" t="s">
        <v>140</v>
      </c>
      <c r="D286" s="481">
        <v>4</v>
      </c>
      <c r="E286" s="481" t="s">
        <v>0</v>
      </c>
      <c r="F286" s="481">
        <v>0</v>
      </c>
      <c r="G286" s="481" t="s">
        <v>141</v>
      </c>
      <c r="H286" s="481" t="s">
        <v>227</v>
      </c>
    </row>
    <row r="287" spans="1:8">
      <c r="A287" s="480" t="s">
        <v>288</v>
      </c>
      <c r="B287" s="479">
        <v>44894</v>
      </c>
      <c r="C287" s="481" t="s">
        <v>140</v>
      </c>
      <c r="D287" s="481">
        <v>3</v>
      </c>
      <c r="E287" s="481" t="s">
        <v>0</v>
      </c>
      <c r="F287" s="481">
        <v>0</v>
      </c>
      <c r="G287" s="481" t="s">
        <v>141</v>
      </c>
      <c r="H287" s="481" t="s">
        <v>183</v>
      </c>
    </row>
    <row r="288" spans="1:8">
      <c r="A288" s="480" t="s">
        <v>288</v>
      </c>
      <c r="B288" s="479">
        <v>44894</v>
      </c>
      <c r="C288" s="481" t="s">
        <v>140</v>
      </c>
      <c r="D288" s="481">
        <v>1</v>
      </c>
      <c r="E288" s="481" t="s">
        <v>0</v>
      </c>
      <c r="F288" s="481">
        <v>0</v>
      </c>
      <c r="G288" s="481" t="s">
        <v>141</v>
      </c>
      <c r="H288" s="481" t="s">
        <v>185</v>
      </c>
    </row>
    <row r="289" spans="1:8">
      <c r="A289" s="480" t="s">
        <v>288</v>
      </c>
      <c r="B289" s="479">
        <v>44894</v>
      </c>
      <c r="C289" s="481" t="s">
        <v>140</v>
      </c>
      <c r="D289" s="481">
        <v>3</v>
      </c>
      <c r="E289" s="481" t="s">
        <v>0</v>
      </c>
      <c r="F289" s="481">
        <v>0</v>
      </c>
      <c r="G289" s="481" t="s">
        <v>141</v>
      </c>
      <c r="H289" s="481" t="s">
        <v>332</v>
      </c>
    </row>
    <row r="290" spans="1:8">
      <c r="A290" s="480" t="s">
        <v>288</v>
      </c>
      <c r="B290" s="479">
        <v>44894</v>
      </c>
      <c r="C290" s="483" t="s">
        <v>140</v>
      </c>
      <c r="D290" s="483">
        <v>2</v>
      </c>
      <c r="E290" s="483" t="s">
        <v>0</v>
      </c>
      <c r="F290" s="483">
        <v>1</v>
      </c>
      <c r="G290" s="483" t="s">
        <v>141</v>
      </c>
      <c r="H290" s="481" t="s">
        <v>182</v>
      </c>
    </row>
    <row r="291" spans="1:8">
      <c r="A291" s="480" t="s">
        <v>294</v>
      </c>
      <c r="B291" s="479">
        <v>44894</v>
      </c>
      <c r="C291" s="481" t="s">
        <v>158</v>
      </c>
      <c r="D291" s="481">
        <v>1</v>
      </c>
      <c r="E291" s="481" t="s">
        <v>0</v>
      </c>
      <c r="F291" s="481">
        <v>1</v>
      </c>
      <c r="G291" s="481" t="s">
        <v>6</v>
      </c>
      <c r="H291" s="481" t="s">
        <v>176</v>
      </c>
    </row>
    <row r="292" spans="1:8">
      <c r="A292" s="480" t="s">
        <v>294</v>
      </c>
      <c r="B292" s="479">
        <v>44894</v>
      </c>
      <c r="C292" s="481" t="s">
        <v>158</v>
      </c>
      <c r="D292" s="481">
        <v>2</v>
      </c>
      <c r="E292" s="481" t="s">
        <v>0</v>
      </c>
      <c r="F292" s="481">
        <v>2</v>
      </c>
      <c r="G292" s="481" t="s">
        <v>6</v>
      </c>
      <c r="H292" s="481" t="s">
        <v>226</v>
      </c>
    </row>
    <row r="293" spans="1:8">
      <c r="A293" s="480" t="s">
        <v>294</v>
      </c>
      <c r="B293" s="479">
        <v>44894</v>
      </c>
      <c r="C293" s="481" t="s">
        <v>158</v>
      </c>
      <c r="D293" s="481">
        <v>0</v>
      </c>
      <c r="E293" s="481" t="s">
        <v>0</v>
      </c>
      <c r="F293" s="481">
        <v>1</v>
      </c>
      <c r="G293" s="481" t="s">
        <v>6</v>
      </c>
      <c r="H293" s="481" t="s">
        <v>228</v>
      </c>
    </row>
    <row r="294" spans="1:8">
      <c r="A294" s="480" t="s">
        <v>294</v>
      </c>
      <c r="B294" s="479">
        <v>44894</v>
      </c>
      <c r="C294" s="481" t="s">
        <v>158</v>
      </c>
      <c r="D294" s="481">
        <v>2</v>
      </c>
      <c r="E294" s="481" t="s">
        <v>0</v>
      </c>
      <c r="F294" s="481">
        <v>2</v>
      </c>
      <c r="G294" s="481" t="s">
        <v>6</v>
      </c>
      <c r="H294" s="481" t="s">
        <v>179</v>
      </c>
    </row>
    <row r="295" spans="1:8">
      <c r="A295" s="480" t="s">
        <v>294</v>
      </c>
      <c r="B295" s="479">
        <v>44894</v>
      </c>
      <c r="C295" s="481" t="s">
        <v>158</v>
      </c>
      <c r="D295" s="481">
        <v>1</v>
      </c>
      <c r="E295" s="481" t="s">
        <v>0</v>
      </c>
      <c r="F295" s="481">
        <v>2</v>
      </c>
      <c r="G295" s="481" t="s">
        <v>6</v>
      </c>
      <c r="H295" s="481" t="s">
        <v>223</v>
      </c>
    </row>
    <row r="296" spans="1:8">
      <c r="A296" s="480" t="s">
        <v>294</v>
      </c>
      <c r="B296" s="479">
        <v>44894</v>
      </c>
      <c r="C296" s="481" t="s">
        <v>158</v>
      </c>
      <c r="D296" s="481">
        <v>0</v>
      </c>
      <c r="E296" s="481" t="s">
        <v>0</v>
      </c>
      <c r="F296" s="481">
        <v>1</v>
      </c>
      <c r="G296" s="481" t="s">
        <v>6</v>
      </c>
      <c r="H296" s="481" t="s">
        <v>186</v>
      </c>
    </row>
    <row r="297" spans="1:8">
      <c r="A297" s="480" t="s">
        <v>294</v>
      </c>
      <c r="B297" s="479">
        <v>44894</v>
      </c>
      <c r="C297" s="481" t="s">
        <v>158</v>
      </c>
      <c r="D297" s="481">
        <v>0</v>
      </c>
      <c r="E297" s="481" t="s">
        <v>0</v>
      </c>
      <c r="F297" s="481">
        <v>1</v>
      </c>
      <c r="G297" s="481" t="s">
        <v>6</v>
      </c>
      <c r="H297" s="481" t="s">
        <v>180</v>
      </c>
    </row>
    <row r="298" spans="1:8">
      <c r="A298" s="480" t="s">
        <v>294</v>
      </c>
      <c r="B298" s="479">
        <v>44894</v>
      </c>
      <c r="C298" s="481" t="s">
        <v>158</v>
      </c>
      <c r="D298" s="481">
        <v>0</v>
      </c>
      <c r="E298" s="481" t="s">
        <v>0</v>
      </c>
      <c r="F298" s="481">
        <v>2</v>
      </c>
      <c r="G298" s="481" t="s">
        <v>6</v>
      </c>
      <c r="H298" s="481" t="s">
        <v>225</v>
      </c>
    </row>
    <row r="299" spans="1:8">
      <c r="A299" s="480" t="s">
        <v>294</v>
      </c>
      <c r="B299" s="479">
        <v>44894</v>
      </c>
      <c r="C299" s="481" t="s">
        <v>158</v>
      </c>
      <c r="D299" s="481">
        <v>0</v>
      </c>
      <c r="E299" s="481" t="s">
        <v>0</v>
      </c>
      <c r="F299" s="481">
        <v>1</v>
      </c>
      <c r="G299" s="481" t="s">
        <v>6</v>
      </c>
      <c r="H299" s="481" t="s">
        <v>224</v>
      </c>
    </row>
    <row r="300" spans="1:8">
      <c r="A300" s="480" t="s">
        <v>294</v>
      </c>
      <c r="B300" s="479">
        <v>44894</v>
      </c>
      <c r="C300" s="481" t="s">
        <v>158</v>
      </c>
      <c r="D300" s="481">
        <v>0</v>
      </c>
      <c r="E300" s="481" t="s">
        <v>0</v>
      </c>
      <c r="F300" s="481">
        <v>0</v>
      </c>
      <c r="G300" s="481" t="s">
        <v>6</v>
      </c>
      <c r="H300" s="481" t="s">
        <v>181</v>
      </c>
    </row>
    <row r="301" spans="1:8">
      <c r="A301" s="480" t="s">
        <v>294</v>
      </c>
      <c r="B301" s="479">
        <v>44894</v>
      </c>
      <c r="C301" s="481" t="s">
        <v>158</v>
      </c>
      <c r="D301" s="481">
        <v>0</v>
      </c>
      <c r="E301" s="481" t="s">
        <v>0</v>
      </c>
      <c r="F301" s="481">
        <v>2</v>
      </c>
      <c r="G301" s="481" t="s">
        <v>6</v>
      </c>
      <c r="H301" s="481" t="s">
        <v>177</v>
      </c>
    </row>
    <row r="302" spans="1:8">
      <c r="A302" s="480" t="s">
        <v>294</v>
      </c>
      <c r="B302" s="479">
        <v>44894</v>
      </c>
      <c r="C302" s="481" t="s">
        <v>158</v>
      </c>
      <c r="D302" s="481">
        <v>0</v>
      </c>
      <c r="E302" s="481" t="s">
        <v>0</v>
      </c>
      <c r="F302" s="481">
        <v>4</v>
      </c>
      <c r="G302" s="481" t="s">
        <v>6</v>
      </c>
      <c r="H302" s="481" t="s">
        <v>184</v>
      </c>
    </row>
    <row r="303" spans="1:8">
      <c r="A303" s="480" t="s">
        <v>294</v>
      </c>
      <c r="B303" s="479">
        <v>44894</v>
      </c>
      <c r="C303" s="481" t="s">
        <v>158</v>
      </c>
      <c r="D303" s="481">
        <v>1</v>
      </c>
      <c r="E303" s="481" t="s">
        <v>0</v>
      </c>
      <c r="F303" s="481">
        <v>2</v>
      </c>
      <c r="G303" s="481" t="s">
        <v>6</v>
      </c>
      <c r="H303" s="481" t="s">
        <v>227</v>
      </c>
    </row>
    <row r="304" spans="1:8">
      <c r="A304" s="480" t="s">
        <v>294</v>
      </c>
      <c r="B304" s="479">
        <v>44894</v>
      </c>
      <c r="C304" s="481" t="s">
        <v>158</v>
      </c>
      <c r="D304" s="481">
        <v>1</v>
      </c>
      <c r="E304" s="481" t="s">
        <v>0</v>
      </c>
      <c r="F304" s="481">
        <v>3</v>
      </c>
      <c r="G304" s="481" t="s">
        <v>6</v>
      </c>
      <c r="H304" s="481" t="s">
        <v>183</v>
      </c>
    </row>
    <row r="305" spans="1:8">
      <c r="A305" s="480" t="s">
        <v>294</v>
      </c>
      <c r="B305" s="479">
        <v>44894</v>
      </c>
      <c r="C305" s="481" t="s">
        <v>158</v>
      </c>
      <c r="D305" s="481">
        <v>0</v>
      </c>
      <c r="E305" s="481" t="s">
        <v>0</v>
      </c>
      <c r="F305" s="481">
        <v>2</v>
      </c>
      <c r="G305" s="481" t="s">
        <v>6</v>
      </c>
      <c r="H305" s="481" t="s">
        <v>185</v>
      </c>
    </row>
    <row r="306" spans="1:8">
      <c r="A306" s="480" t="s">
        <v>294</v>
      </c>
      <c r="B306" s="479">
        <v>44894</v>
      </c>
      <c r="C306" s="481" t="s">
        <v>158</v>
      </c>
      <c r="D306" s="481">
        <v>1</v>
      </c>
      <c r="E306" s="481" t="s">
        <v>0</v>
      </c>
      <c r="F306" s="481">
        <v>2</v>
      </c>
      <c r="G306" s="481" t="s">
        <v>6</v>
      </c>
      <c r="H306" s="481" t="s">
        <v>332</v>
      </c>
    </row>
    <row r="307" spans="1:8">
      <c r="A307" s="480" t="s">
        <v>294</v>
      </c>
      <c r="B307" s="479">
        <v>44894</v>
      </c>
      <c r="C307" s="483" t="s">
        <v>158</v>
      </c>
      <c r="D307" s="483">
        <v>0</v>
      </c>
      <c r="E307" s="483" t="s">
        <v>0</v>
      </c>
      <c r="F307" s="483">
        <v>2</v>
      </c>
      <c r="G307" s="483" t="s">
        <v>6</v>
      </c>
      <c r="H307" s="481" t="s">
        <v>182</v>
      </c>
    </row>
    <row r="308" spans="1:8">
      <c r="A308" s="480" t="s">
        <v>289</v>
      </c>
      <c r="B308" s="479">
        <v>44894</v>
      </c>
      <c r="C308" s="481" t="s">
        <v>142</v>
      </c>
      <c r="D308" s="481">
        <v>1</v>
      </c>
      <c r="E308" s="481" t="s">
        <v>0</v>
      </c>
      <c r="F308" s="481">
        <v>1</v>
      </c>
      <c r="G308" s="481" t="s">
        <v>131</v>
      </c>
      <c r="H308" s="481" t="s">
        <v>176</v>
      </c>
    </row>
    <row r="309" spans="1:8">
      <c r="A309" s="480" t="s">
        <v>289</v>
      </c>
      <c r="B309" s="479">
        <v>44894</v>
      </c>
      <c r="C309" s="481" t="s">
        <v>142</v>
      </c>
      <c r="D309" s="481">
        <v>2</v>
      </c>
      <c r="E309" s="481" t="s">
        <v>0</v>
      </c>
      <c r="F309" s="481">
        <v>1</v>
      </c>
      <c r="G309" s="481" t="s">
        <v>131</v>
      </c>
      <c r="H309" s="481" t="s">
        <v>226</v>
      </c>
    </row>
    <row r="310" spans="1:8">
      <c r="A310" s="480" t="s">
        <v>289</v>
      </c>
      <c r="B310" s="479">
        <v>44894</v>
      </c>
      <c r="C310" s="481" t="s">
        <v>142</v>
      </c>
      <c r="D310" s="481">
        <v>1</v>
      </c>
      <c r="E310" s="481" t="s">
        <v>0</v>
      </c>
      <c r="F310" s="481">
        <v>2</v>
      </c>
      <c r="G310" s="481" t="s">
        <v>131</v>
      </c>
      <c r="H310" s="481" t="s">
        <v>228</v>
      </c>
    </row>
    <row r="311" spans="1:8">
      <c r="A311" s="480" t="s">
        <v>289</v>
      </c>
      <c r="B311" s="479">
        <v>44894</v>
      </c>
      <c r="C311" s="481" t="s">
        <v>142</v>
      </c>
      <c r="D311" s="481">
        <v>1</v>
      </c>
      <c r="E311" s="481" t="s">
        <v>0</v>
      </c>
      <c r="F311" s="481">
        <v>1</v>
      </c>
      <c r="G311" s="481" t="s">
        <v>131</v>
      </c>
      <c r="H311" s="481" t="s">
        <v>179</v>
      </c>
    </row>
    <row r="312" spans="1:8">
      <c r="A312" s="480" t="s">
        <v>289</v>
      </c>
      <c r="B312" s="479">
        <v>44894</v>
      </c>
      <c r="C312" s="481" t="s">
        <v>142</v>
      </c>
      <c r="D312" s="481">
        <v>2</v>
      </c>
      <c r="E312" s="481" t="s">
        <v>0</v>
      </c>
      <c r="F312" s="481">
        <v>2</v>
      </c>
      <c r="G312" s="481" t="s">
        <v>131</v>
      </c>
      <c r="H312" s="481" t="s">
        <v>223</v>
      </c>
    </row>
    <row r="313" spans="1:8">
      <c r="A313" s="480" t="s">
        <v>289</v>
      </c>
      <c r="B313" s="479">
        <v>44894</v>
      </c>
      <c r="C313" s="481" t="s">
        <v>142</v>
      </c>
      <c r="D313" s="481">
        <v>1</v>
      </c>
      <c r="E313" s="481" t="s">
        <v>0</v>
      </c>
      <c r="F313" s="481">
        <v>2</v>
      </c>
      <c r="G313" s="481" t="s">
        <v>131</v>
      </c>
      <c r="H313" s="481" t="s">
        <v>186</v>
      </c>
    </row>
    <row r="314" spans="1:8">
      <c r="A314" s="480" t="s">
        <v>289</v>
      </c>
      <c r="B314" s="479">
        <v>44894</v>
      </c>
      <c r="C314" s="481" t="s">
        <v>142</v>
      </c>
      <c r="D314" s="481">
        <v>0</v>
      </c>
      <c r="E314" s="481" t="s">
        <v>0</v>
      </c>
      <c r="F314" s="481">
        <v>1</v>
      </c>
      <c r="G314" s="481" t="s">
        <v>131</v>
      </c>
      <c r="H314" s="481" t="s">
        <v>180</v>
      </c>
    </row>
    <row r="315" spans="1:8">
      <c r="A315" s="480" t="s">
        <v>289</v>
      </c>
      <c r="B315" s="479">
        <v>44894</v>
      </c>
      <c r="C315" s="481" t="s">
        <v>142</v>
      </c>
      <c r="D315" s="481">
        <v>1</v>
      </c>
      <c r="E315" s="481" t="s">
        <v>0</v>
      </c>
      <c r="F315" s="481">
        <v>1</v>
      </c>
      <c r="G315" s="481" t="s">
        <v>131</v>
      </c>
      <c r="H315" s="481" t="s">
        <v>225</v>
      </c>
    </row>
    <row r="316" spans="1:8">
      <c r="A316" s="480" t="s">
        <v>289</v>
      </c>
      <c r="B316" s="479">
        <v>44894</v>
      </c>
      <c r="C316" s="481" t="s">
        <v>142</v>
      </c>
      <c r="D316" s="481">
        <v>0</v>
      </c>
      <c r="E316" s="481" t="s">
        <v>0</v>
      </c>
      <c r="F316" s="481">
        <v>1</v>
      </c>
      <c r="G316" s="481" t="s">
        <v>131</v>
      </c>
      <c r="H316" s="481" t="s">
        <v>224</v>
      </c>
    </row>
    <row r="317" spans="1:8">
      <c r="A317" s="480" t="s">
        <v>289</v>
      </c>
      <c r="B317" s="479">
        <v>44894</v>
      </c>
      <c r="C317" s="481" t="s">
        <v>142</v>
      </c>
      <c r="D317" s="481">
        <v>1</v>
      </c>
      <c r="E317" s="481" t="s">
        <v>0</v>
      </c>
      <c r="F317" s="481">
        <v>0</v>
      </c>
      <c r="G317" s="481" t="s">
        <v>131</v>
      </c>
      <c r="H317" s="481" t="s">
        <v>181</v>
      </c>
    </row>
    <row r="318" spans="1:8">
      <c r="A318" s="480" t="s">
        <v>289</v>
      </c>
      <c r="B318" s="479">
        <v>44894</v>
      </c>
      <c r="C318" s="481" t="s">
        <v>142</v>
      </c>
      <c r="D318" s="481">
        <v>0</v>
      </c>
      <c r="E318" s="481" t="s">
        <v>0</v>
      </c>
      <c r="F318" s="481">
        <v>1</v>
      </c>
      <c r="G318" s="481" t="s">
        <v>131</v>
      </c>
      <c r="H318" s="481" t="s">
        <v>177</v>
      </c>
    </row>
    <row r="319" spans="1:8">
      <c r="A319" s="480" t="s">
        <v>289</v>
      </c>
      <c r="B319" s="479">
        <v>44894</v>
      </c>
      <c r="C319" s="481" t="s">
        <v>142</v>
      </c>
      <c r="D319" s="481">
        <v>1</v>
      </c>
      <c r="E319" s="481" t="s">
        <v>0</v>
      </c>
      <c r="F319" s="481">
        <v>1</v>
      </c>
      <c r="G319" s="481" t="s">
        <v>131</v>
      </c>
      <c r="H319" s="481" t="s">
        <v>184</v>
      </c>
    </row>
    <row r="320" spans="1:8">
      <c r="A320" s="480" t="s">
        <v>289</v>
      </c>
      <c r="B320" s="479">
        <v>44894</v>
      </c>
      <c r="C320" s="481" t="s">
        <v>142</v>
      </c>
      <c r="D320" s="481">
        <v>1</v>
      </c>
      <c r="E320" s="481" t="s">
        <v>0</v>
      </c>
      <c r="F320" s="481">
        <v>1</v>
      </c>
      <c r="G320" s="481" t="s">
        <v>131</v>
      </c>
      <c r="H320" s="481" t="s">
        <v>227</v>
      </c>
    </row>
    <row r="321" spans="1:8">
      <c r="A321" s="480" t="s">
        <v>289</v>
      </c>
      <c r="B321" s="479">
        <v>44894</v>
      </c>
      <c r="C321" s="481" t="s">
        <v>142</v>
      </c>
      <c r="D321" s="481">
        <v>1</v>
      </c>
      <c r="E321" s="481" t="s">
        <v>0</v>
      </c>
      <c r="F321" s="481">
        <v>1</v>
      </c>
      <c r="G321" s="481" t="s">
        <v>131</v>
      </c>
      <c r="H321" s="481" t="s">
        <v>183</v>
      </c>
    </row>
    <row r="322" spans="1:8">
      <c r="A322" s="480" t="s">
        <v>289</v>
      </c>
      <c r="B322" s="479">
        <v>44894</v>
      </c>
      <c r="C322" s="481" t="s">
        <v>142</v>
      </c>
      <c r="D322" s="481">
        <v>2</v>
      </c>
      <c r="E322" s="481" t="s">
        <v>0</v>
      </c>
      <c r="F322" s="481">
        <v>1</v>
      </c>
      <c r="G322" s="481" t="s">
        <v>131</v>
      </c>
      <c r="H322" s="481" t="s">
        <v>185</v>
      </c>
    </row>
    <row r="323" spans="1:8">
      <c r="A323" s="480" t="s">
        <v>289</v>
      </c>
      <c r="B323" s="479">
        <v>44894</v>
      </c>
      <c r="C323" s="481" t="s">
        <v>142</v>
      </c>
      <c r="D323" s="481">
        <v>1</v>
      </c>
      <c r="E323" s="481" t="s">
        <v>0</v>
      </c>
      <c r="F323" s="481">
        <v>1</v>
      </c>
      <c r="G323" s="481" t="s">
        <v>131</v>
      </c>
      <c r="H323" s="481" t="s">
        <v>332</v>
      </c>
    </row>
    <row r="324" spans="1:8">
      <c r="A324" s="480" t="s">
        <v>289</v>
      </c>
      <c r="B324" s="479">
        <v>44894</v>
      </c>
      <c r="C324" s="483" t="s">
        <v>142</v>
      </c>
      <c r="D324" s="483">
        <v>1</v>
      </c>
      <c r="E324" s="483" t="s">
        <v>0</v>
      </c>
      <c r="F324" s="483">
        <v>0</v>
      </c>
      <c r="G324" s="483" t="s">
        <v>131</v>
      </c>
      <c r="H324" s="481" t="s">
        <v>182</v>
      </c>
    </row>
    <row r="325" spans="1:8">
      <c r="A325" s="480" t="s">
        <v>295</v>
      </c>
      <c r="B325" s="479">
        <v>44894</v>
      </c>
      <c r="C325" s="481" t="s">
        <v>123</v>
      </c>
      <c r="D325" s="481">
        <v>1</v>
      </c>
      <c r="E325" s="481" t="s">
        <v>0</v>
      </c>
      <c r="F325" s="481">
        <v>2</v>
      </c>
      <c r="G325" s="481" t="s">
        <v>145</v>
      </c>
      <c r="H325" s="481" t="s">
        <v>176</v>
      </c>
    </row>
    <row r="326" spans="1:8">
      <c r="A326" s="480" t="s">
        <v>295</v>
      </c>
      <c r="B326" s="479">
        <v>44894</v>
      </c>
      <c r="C326" s="481" t="s">
        <v>123</v>
      </c>
      <c r="D326" s="481">
        <v>2</v>
      </c>
      <c r="E326" s="481" t="s">
        <v>0</v>
      </c>
      <c r="F326" s="481">
        <v>1</v>
      </c>
      <c r="G326" s="481" t="s">
        <v>145</v>
      </c>
      <c r="H326" s="481" t="s">
        <v>226</v>
      </c>
    </row>
    <row r="327" spans="1:8">
      <c r="A327" s="480" t="s">
        <v>295</v>
      </c>
      <c r="B327" s="479">
        <v>44894</v>
      </c>
      <c r="C327" s="481" t="s">
        <v>123</v>
      </c>
      <c r="D327" s="481">
        <v>1</v>
      </c>
      <c r="E327" s="481" t="s">
        <v>0</v>
      </c>
      <c r="F327" s="481">
        <v>2</v>
      </c>
      <c r="G327" s="481" t="s">
        <v>145</v>
      </c>
      <c r="H327" s="481" t="s">
        <v>228</v>
      </c>
    </row>
    <row r="328" spans="1:8">
      <c r="A328" s="480" t="s">
        <v>295</v>
      </c>
      <c r="B328" s="479">
        <v>44894</v>
      </c>
      <c r="C328" s="481" t="s">
        <v>123</v>
      </c>
      <c r="D328" s="481">
        <v>1</v>
      </c>
      <c r="E328" s="481" t="s">
        <v>0</v>
      </c>
      <c r="F328" s="481">
        <v>2</v>
      </c>
      <c r="G328" s="481" t="s">
        <v>145</v>
      </c>
      <c r="H328" s="481" t="s">
        <v>179</v>
      </c>
    </row>
    <row r="329" spans="1:8">
      <c r="A329" s="480" t="s">
        <v>295</v>
      </c>
      <c r="B329" s="479">
        <v>44894</v>
      </c>
      <c r="C329" s="481" t="s">
        <v>123</v>
      </c>
      <c r="D329" s="481">
        <v>1</v>
      </c>
      <c r="E329" s="481" t="s">
        <v>0</v>
      </c>
      <c r="F329" s="481">
        <v>3</v>
      </c>
      <c r="G329" s="481" t="s">
        <v>145</v>
      </c>
      <c r="H329" s="481" t="s">
        <v>223</v>
      </c>
    </row>
    <row r="330" spans="1:8">
      <c r="A330" s="480" t="s">
        <v>295</v>
      </c>
      <c r="B330" s="479">
        <v>44894</v>
      </c>
      <c r="C330" s="481" t="s">
        <v>123</v>
      </c>
      <c r="D330" s="481">
        <v>0</v>
      </c>
      <c r="E330" s="481" t="s">
        <v>0</v>
      </c>
      <c r="F330" s="481">
        <v>1</v>
      </c>
      <c r="G330" s="481" t="s">
        <v>145</v>
      </c>
      <c r="H330" s="481" t="s">
        <v>186</v>
      </c>
    </row>
    <row r="331" spans="1:8">
      <c r="A331" s="480" t="s">
        <v>295</v>
      </c>
      <c r="B331" s="479">
        <v>44894</v>
      </c>
      <c r="C331" s="481" t="s">
        <v>123</v>
      </c>
      <c r="D331" s="481">
        <v>1</v>
      </c>
      <c r="E331" s="481" t="s">
        <v>0</v>
      </c>
      <c r="F331" s="481">
        <v>0</v>
      </c>
      <c r="G331" s="481" t="s">
        <v>145</v>
      </c>
      <c r="H331" s="481" t="s">
        <v>180</v>
      </c>
    </row>
    <row r="332" spans="1:8">
      <c r="A332" s="480" t="s">
        <v>295</v>
      </c>
      <c r="B332" s="479">
        <v>44894</v>
      </c>
      <c r="C332" s="481" t="s">
        <v>123</v>
      </c>
      <c r="D332" s="481">
        <v>1</v>
      </c>
      <c r="E332" s="481" t="s">
        <v>0</v>
      </c>
      <c r="F332" s="481">
        <v>1</v>
      </c>
      <c r="G332" s="481" t="s">
        <v>145</v>
      </c>
      <c r="H332" s="481" t="s">
        <v>225</v>
      </c>
    </row>
    <row r="333" spans="1:8">
      <c r="A333" s="480" t="s">
        <v>295</v>
      </c>
      <c r="B333" s="479">
        <v>44894</v>
      </c>
      <c r="C333" s="481" t="s">
        <v>123</v>
      </c>
      <c r="D333" s="481">
        <v>0</v>
      </c>
      <c r="E333" s="481" t="s">
        <v>0</v>
      </c>
      <c r="F333" s="481">
        <v>1</v>
      </c>
      <c r="G333" s="481" t="s">
        <v>145</v>
      </c>
      <c r="H333" s="481" t="s">
        <v>224</v>
      </c>
    </row>
    <row r="334" spans="1:8">
      <c r="A334" s="480" t="s">
        <v>295</v>
      </c>
      <c r="B334" s="479">
        <v>44894</v>
      </c>
      <c r="C334" s="481" t="s">
        <v>123</v>
      </c>
      <c r="D334" s="481">
        <v>0</v>
      </c>
      <c r="E334" s="481" t="s">
        <v>0</v>
      </c>
      <c r="F334" s="481">
        <v>1</v>
      </c>
      <c r="G334" s="481" t="s">
        <v>145</v>
      </c>
      <c r="H334" s="481" t="s">
        <v>181</v>
      </c>
    </row>
    <row r="335" spans="1:8">
      <c r="A335" s="480" t="s">
        <v>295</v>
      </c>
      <c r="B335" s="479">
        <v>44894</v>
      </c>
      <c r="C335" s="481" t="s">
        <v>123</v>
      </c>
      <c r="D335" s="481">
        <v>1</v>
      </c>
      <c r="E335" s="481" t="s">
        <v>0</v>
      </c>
      <c r="F335" s="481">
        <v>1</v>
      </c>
      <c r="G335" s="481" t="s">
        <v>145</v>
      </c>
      <c r="H335" s="481" t="s">
        <v>177</v>
      </c>
    </row>
    <row r="336" spans="1:8">
      <c r="A336" s="480" t="s">
        <v>295</v>
      </c>
      <c r="B336" s="479">
        <v>44894</v>
      </c>
      <c r="C336" s="481" t="s">
        <v>123</v>
      </c>
      <c r="D336" s="481">
        <v>1</v>
      </c>
      <c r="E336" s="481" t="s">
        <v>0</v>
      </c>
      <c r="F336" s="481">
        <v>1</v>
      </c>
      <c r="G336" s="481" t="s">
        <v>145</v>
      </c>
      <c r="H336" s="481" t="s">
        <v>184</v>
      </c>
    </row>
    <row r="337" spans="1:8">
      <c r="A337" s="480" t="s">
        <v>295</v>
      </c>
      <c r="B337" s="479">
        <v>44894</v>
      </c>
      <c r="C337" s="481" t="s">
        <v>123</v>
      </c>
      <c r="D337" s="481">
        <v>1</v>
      </c>
      <c r="E337" s="481" t="s">
        <v>0</v>
      </c>
      <c r="F337" s="481">
        <v>1</v>
      </c>
      <c r="G337" s="481" t="s">
        <v>145</v>
      </c>
      <c r="H337" s="481" t="s">
        <v>227</v>
      </c>
    </row>
    <row r="338" spans="1:8">
      <c r="A338" s="480" t="s">
        <v>295</v>
      </c>
      <c r="B338" s="479">
        <v>44894</v>
      </c>
      <c r="C338" s="481" t="s">
        <v>123</v>
      </c>
      <c r="D338" s="481">
        <v>1</v>
      </c>
      <c r="E338" s="481" t="s">
        <v>0</v>
      </c>
      <c r="F338" s="481">
        <v>1</v>
      </c>
      <c r="G338" s="481" t="s">
        <v>145</v>
      </c>
      <c r="H338" s="481" t="s">
        <v>183</v>
      </c>
    </row>
    <row r="339" spans="1:8">
      <c r="A339" s="480" t="s">
        <v>295</v>
      </c>
      <c r="B339" s="479">
        <v>44894</v>
      </c>
      <c r="C339" s="481" t="s">
        <v>123</v>
      </c>
      <c r="D339" s="481">
        <v>1</v>
      </c>
      <c r="E339" s="481" t="s">
        <v>0</v>
      </c>
      <c r="F339" s="481">
        <v>1</v>
      </c>
      <c r="G339" s="481" t="s">
        <v>145</v>
      </c>
      <c r="H339" s="481" t="s">
        <v>185</v>
      </c>
    </row>
    <row r="340" spans="1:8">
      <c r="A340" s="480" t="s">
        <v>295</v>
      </c>
      <c r="B340" s="479">
        <v>44894</v>
      </c>
      <c r="C340" s="481" t="s">
        <v>123</v>
      </c>
      <c r="D340" s="481">
        <v>1</v>
      </c>
      <c r="E340" s="481" t="s">
        <v>0</v>
      </c>
      <c r="F340" s="481">
        <v>1</v>
      </c>
      <c r="G340" s="481" t="s">
        <v>145</v>
      </c>
      <c r="H340" s="481" t="s">
        <v>332</v>
      </c>
    </row>
    <row r="341" spans="1:8">
      <c r="A341" s="480" t="s">
        <v>295</v>
      </c>
      <c r="B341" s="479">
        <v>44894</v>
      </c>
      <c r="C341" s="483" t="s">
        <v>123</v>
      </c>
      <c r="D341" s="483">
        <v>0</v>
      </c>
      <c r="E341" s="483" t="s">
        <v>0</v>
      </c>
      <c r="F341" s="483">
        <v>2</v>
      </c>
      <c r="G341" s="483" t="s">
        <v>145</v>
      </c>
      <c r="H341" s="481" t="s">
        <v>182</v>
      </c>
    </row>
    <row r="342" spans="1:8">
      <c r="A342" s="480" t="s">
        <v>300</v>
      </c>
      <c r="B342" s="479">
        <v>44895</v>
      </c>
      <c r="C342" s="481" t="s">
        <v>130</v>
      </c>
      <c r="D342" s="481">
        <v>0</v>
      </c>
      <c r="E342" s="481" t="s">
        <v>0</v>
      </c>
      <c r="F342" s="481">
        <v>2</v>
      </c>
      <c r="G342" s="481" t="s">
        <v>4</v>
      </c>
      <c r="H342" s="481" t="s">
        <v>176</v>
      </c>
    </row>
    <row r="343" spans="1:8">
      <c r="A343" s="480" t="s">
        <v>300</v>
      </c>
      <c r="B343" s="479">
        <v>44895</v>
      </c>
      <c r="C343" s="481" t="s">
        <v>130</v>
      </c>
      <c r="D343" s="481">
        <v>0</v>
      </c>
      <c r="E343" s="481" t="s">
        <v>0</v>
      </c>
      <c r="F343" s="481">
        <v>1</v>
      </c>
      <c r="G343" s="481" t="s">
        <v>4</v>
      </c>
      <c r="H343" s="481" t="s">
        <v>226</v>
      </c>
    </row>
    <row r="344" spans="1:8">
      <c r="A344" s="480" t="s">
        <v>300</v>
      </c>
      <c r="B344" s="479">
        <v>44895</v>
      </c>
      <c r="C344" s="481" t="s">
        <v>130</v>
      </c>
      <c r="D344" s="481">
        <v>1</v>
      </c>
      <c r="E344" s="481" t="s">
        <v>0</v>
      </c>
      <c r="F344" s="481">
        <v>2</v>
      </c>
      <c r="G344" s="481" t="s">
        <v>4</v>
      </c>
      <c r="H344" s="481" t="s">
        <v>228</v>
      </c>
    </row>
    <row r="345" spans="1:8">
      <c r="A345" s="480" t="s">
        <v>300</v>
      </c>
      <c r="B345" s="479">
        <v>44895</v>
      </c>
      <c r="C345" s="481" t="s">
        <v>130</v>
      </c>
      <c r="D345" s="481">
        <v>1</v>
      </c>
      <c r="E345" s="481" t="s">
        <v>0</v>
      </c>
      <c r="F345" s="481">
        <v>2</v>
      </c>
      <c r="G345" s="481" t="s">
        <v>4</v>
      </c>
      <c r="H345" s="481" t="s">
        <v>179</v>
      </c>
    </row>
    <row r="346" spans="1:8">
      <c r="A346" s="480" t="s">
        <v>300</v>
      </c>
      <c r="B346" s="479">
        <v>44895</v>
      </c>
      <c r="C346" s="481" t="s">
        <v>130</v>
      </c>
      <c r="D346" s="481">
        <v>1</v>
      </c>
      <c r="E346" s="481" t="s">
        <v>0</v>
      </c>
      <c r="F346" s="481">
        <v>3</v>
      </c>
      <c r="G346" s="481" t="s">
        <v>4</v>
      </c>
      <c r="H346" s="481" t="s">
        <v>223</v>
      </c>
    </row>
    <row r="347" spans="1:8">
      <c r="A347" s="480" t="s">
        <v>300</v>
      </c>
      <c r="B347" s="479">
        <v>44895</v>
      </c>
      <c r="C347" s="481" t="s">
        <v>130</v>
      </c>
      <c r="D347" s="481">
        <v>0</v>
      </c>
      <c r="E347" s="481" t="s">
        <v>0</v>
      </c>
      <c r="F347" s="481">
        <v>2</v>
      </c>
      <c r="G347" s="481" t="s">
        <v>4</v>
      </c>
      <c r="H347" s="481" t="s">
        <v>186</v>
      </c>
    </row>
    <row r="348" spans="1:8">
      <c r="A348" s="480" t="s">
        <v>300</v>
      </c>
      <c r="B348" s="479">
        <v>44895</v>
      </c>
      <c r="C348" s="481" t="s">
        <v>130</v>
      </c>
      <c r="D348" s="481">
        <v>0</v>
      </c>
      <c r="E348" s="481" t="s">
        <v>0</v>
      </c>
      <c r="F348" s="481">
        <v>1</v>
      </c>
      <c r="G348" s="481" t="s">
        <v>4</v>
      </c>
      <c r="H348" s="481" t="s">
        <v>180</v>
      </c>
    </row>
    <row r="349" spans="1:8">
      <c r="A349" s="480" t="s">
        <v>300</v>
      </c>
      <c r="B349" s="479">
        <v>44895</v>
      </c>
      <c r="C349" s="481" t="s">
        <v>130</v>
      </c>
      <c r="D349" s="481">
        <v>1</v>
      </c>
      <c r="E349" s="481" t="s">
        <v>0</v>
      </c>
      <c r="F349" s="481">
        <v>3</v>
      </c>
      <c r="G349" s="481" t="s">
        <v>4</v>
      </c>
      <c r="H349" s="481" t="s">
        <v>225</v>
      </c>
    </row>
    <row r="350" spans="1:8">
      <c r="A350" s="480" t="s">
        <v>300</v>
      </c>
      <c r="B350" s="479">
        <v>44895</v>
      </c>
      <c r="C350" s="481" t="s">
        <v>130</v>
      </c>
      <c r="D350" s="481">
        <v>1</v>
      </c>
      <c r="E350" s="481" t="s">
        <v>0</v>
      </c>
      <c r="F350" s="481">
        <v>2</v>
      </c>
      <c r="G350" s="481" t="s">
        <v>4</v>
      </c>
      <c r="H350" s="481" t="s">
        <v>224</v>
      </c>
    </row>
    <row r="351" spans="1:8">
      <c r="A351" s="480" t="s">
        <v>300</v>
      </c>
      <c r="B351" s="479">
        <v>44895</v>
      </c>
      <c r="C351" s="481" t="s">
        <v>130</v>
      </c>
      <c r="D351" s="481">
        <v>0</v>
      </c>
      <c r="E351" s="481" t="s">
        <v>0</v>
      </c>
      <c r="F351" s="481">
        <v>1</v>
      </c>
      <c r="G351" s="481" t="s">
        <v>4</v>
      </c>
      <c r="H351" s="481" t="s">
        <v>181</v>
      </c>
    </row>
    <row r="352" spans="1:8">
      <c r="A352" s="480" t="s">
        <v>300</v>
      </c>
      <c r="B352" s="479">
        <v>44895</v>
      </c>
      <c r="C352" s="481" t="s">
        <v>130</v>
      </c>
      <c r="D352" s="481">
        <v>1</v>
      </c>
      <c r="E352" s="481" t="s">
        <v>0</v>
      </c>
      <c r="F352" s="481">
        <v>1</v>
      </c>
      <c r="G352" s="481" t="s">
        <v>4</v>
      </c>
      <c r="H352" s="481" t="s">
        <v>177</v>
      </c>
    </row>
    <row r="353" spans="1:8">
      <c r="A353" s="480" t="s">
        <v>300</v>
      </c>
      <c r="B353" s="479">
        <v>44895</v>
      </c>
      <c r="C353" s="481" t="s">
        <v>130</v>
      </c>
      <c r="D353" s="481">
        <v>1</v>
      </c>
      <c r="E353" s="481" t="s">
        <v>0</v>
      </c>
      <c r="F353" s="481">
        <v>3</v>
      </c>
      <c r="G353" s="481" t="s">
        <v>4</v>
      </c>
      <c r="H353" s="481" t="s">
        <v>184</v>
      </c>
    </row>
    <row r="354" spans="1:8">
      <c r="A354" s="480" t="s">
        <v>300</v>
      </c>
      <c r="B354" s="479">
        <v>44895</v>
      </c>
      <c r="C354" s="481" t="s">
        <v>130</v>
      </c>
      <c r="D354" s="481">
        <v>1</v>
      </c>
      <c r="E354" s="481" t="s">
        <v>0</v>
      </c>
      <c r="F354" s="481">
        <v>2</v>
      </c>
      <c r="G354" s="481" t="s">
        <v>4</v>
      </c>
      <c r="H354" s="481" t="s">
        <v>227</v>
      </c>
    </row>
    <row r="355" spans="1:8">
      <c r="A355" s="480" t="s">
        <v>300</v>
      </c>
      <c r="B355" s="479">
        <v>44895</v>
      </c>
      <c r="C355" s="481" t="s">
        <v>130</v>
      </c>
      <c r="D355" s="481">
        <v>1</v>
      </c>
      <c r="E355" s="481" t="s">
        <v>0</v>
      </c>
      <c r="F355" s="481">
        <v>2</v>
      </c>
      <c r="G355" s="481" t="s">
        <v>4</v>
      </c>
      <c r="H355" s="481" t="s">
        <v>183</v>
      </c>
    </row>
    <row r="356" spans="1:8">
      <c r="A356" s="480" t="s">
        <v>300</v>
      </c>
      <c r="B356" s="479">
        <v>44895</v>
      </c>
      <c r="C356" s="481" t="s">
        <v>130</v>
      </c>
      <c r="D356" s="481">
        <v>0</v>
      </c>
      <c r="E356" s="481" t="s">
        <v>0</v>
      </c>
      <c r="F356" s="481">
        <v>1</v>
      </c>
      <c r="G356" s="481" t="s">
        <v>4</v>
      </c>
      <c r="H356" s="481" t="s">
        <v>185</v>
      </c>
    </row>
    <row r="357" spans="1:8">
      <c r="A357" s="480" t="s">
        <v>300</v>
      </c>
      <c r="B357" s="479">
        <v>44895</v>
      </c>
      <c r="C357" s="481" t="s">
        <v>130</v>
      </c>
      <c r="D357" s="481">
        <v>0</v>
      </c>
      <c r="E357" s="481" t="s">
        <v>0</v>
      </c>
      <c r="F357" s="481">
        <v>2</v>
      </c>
      <c r="G357" s="481" t="s">
        <v>4</v>
      </c>
      <c r="H357" s="481" t="s">
        <v>332</v>
      </c>
    </row>
    <row r="358" spans="1:8">
      <c r="A358" s="480" t="s">
        <v>300</v>
      </c>
      <c r="B358" s="479">
        <v>44895</v>
      </c>
      <c r="C358" s="483" t="s">
        <v>130</v>
      </c>
      <c r="D358" s="483">
        <v>1</v>
      </c>
      <c r="E358" s="483" t="s">
        <v>0</v>
      </c>
      <c r="F358" s="483">
        <v>1</v>
      </c>
      <c r="G358" s="483" t="s">
        <v>4</v>
      </c>
      <c r="H358" s="481" t="s">
        <v>182</v>
      </c>
    </row>
    <row r="359" spans="1:8">
      <c r="A359" s="480" t="s">
        <v>306</v>
      </c>
      <c r="B359" s="479">
        <v>44895</v>
      </c>
      <c r="C359" s="481" t="s">
        <v>129</v>
      </c>
      <c r="D359" s="481">
        <v>1</v>
      </c>
      <c r="E359" s="481" t="s">
        <v>0</v>
      </c>
      <c r="F359" s="481">
        <v>1</v>
      </c>
      <c r="G359" s="481" t="s">
        <v>3</v>
      </c>
      <c r="H359" s="481" t="s">
        <v>176</v>
      </c>
    </row>
    <row r="360" spans="1:8">
      <c r="A360" s="480" t="s">
        <v>306</v>
      </c>
      <c r="B360" s="479">
        <v>44895</v>
      </c>
      <c r="C360" s="481" t="s">
        <v>129</v>
      </c>
      <c r="D360" s="481">
        <v>1</v>
      </c>
      <c r="E360" s="481" t="s">
        <v>0</v>
      </c>
      <c r="F360" s="481">
        <v>3</v>
      </c>
      <c r="G360" s="481" t="s">
        <v>3</v>
      </c>
      <c r="H360" s="481" t="s">
        <v>226</v>
      </c>
    </row>
    <row r="361" spans="1:8">
      <c r="A361" s="480" t="s">
        <v>306</v>
      </c>
      <c r="B361" s="479">
        <v>44895</v>
      </c>
      <c r="C361" s="481" t="s">
        <v>129</v>
      </c>
      <c r="D361" s="481">
        <v>0</v>
      </c>
      <c r="E361" s="481" t="s">
        <v>0</v>
      </c>
      <c r="F361" s="481">
        <v>2</v>
      </c>
      <c r="G361" s="481" t="s">
        <v>3</v>
      </c>
      <c r="H361" s="481" t="s">
        <v>228</v>
      </c>
    </row>
    <row r="362" spans="1:8">
      <c r="A362" s="480" t="s">
        <v>306</v>
      </c>
      <c r="B362" s="479">
        <v>44895</v>
      </c>
      <c r="C362" s="481" t="s">
        <v>129</v>
      </c>
      <c r="D362" s="481">
        <v>0</v>
      </c>
      <c r="E362" s="481" t="s">
        <v>0</v>
      </c>
      <c r="F362" s="481">
        <v>1</v>
      </c>
      <c r="G362" s="481" t="s">
        <v>3</v>
      </c>
      <c r="H362" s="481" t="s">
        <v>179</v>
      </c>
    </row>
    <row r="363" spans="1:8">
      <c r="A363" s="480" t="s">
        <v>306</v>
      </c>
      <c r="B363" s="479">
        <v>44895</v>
      </c>
      <c r="C363" s="481" t="s">
        <v>129</v>
      </c>
      <c r="D363" s="481">
        <v>1</v>
      </c>
      <c r="E363" s="481" t="s">
        <v>0</v>
      </c>
      <c r="F363" s="481">
        <v>3</v>
      </c>
      <c r="G363" s="481" t="s">
        <v>3</v>
      </c>
      <c r="H363" s="481" t="s">
        <v>223</v>
      </c>
    </row>
    <row r="364" spans="1:8">
      <c r="A364" s="480" t="s">
        <v>306</v>
      </c>
      <c r="B364" s="479">
        <v>44895</v>
      </c>
      <c r="C364" s="481" t="s">
        <v>129</v>
      </c>
      <c r="D364" s="481">
        <v>0</v>
      </c>
      <c r="E364" s="481" t="s">
        <v>0</v>
      </c>
      <c r="F364" s="481">
        <v>3</v>
      </c>
      <c r="G364" s="481" t="s">
        <v>3</v>
      </c>
      <c r="H364" s="481" t="s">
        <v>186</v>
      </c>
    </row>
    <row r="365" spans="1:8">
      <c r="A365" s="480" t="s">
        <v>306</v>
      </c>
      <c r="B365" s="479">
        <v>44895</v>
      </c>
      <c r="C365" s="481" t="s">
        <v>129</v>
      </c>
      <c r="D365" s="481">
        <v>0</v>
      </c>
      <c r="E365" s="481" t="s">
        <v>0</v>
      </c>
      <c r="F365" s="481">
        <v>2</v>
      </c>
      <c r="G365" s="481" t="s">
        <v>3</v>
      </c>
      <c r="H365" s="481" t="s">
        <v>180</v>
      </c>
    </row>
    <row r="366" spans="1:8">
      <c r="A366" s="480" t="s">
        <v>306</v>
      </c>
      <c r="B366" s="479">
        <v>44895</v>
      </c>
      <c r="C366" s="481" t="s">
        <v>129</v>
      </c>
      <c r="D366" s="481">
        <v>0</v>
      </c>
      <c r="E366" s="481" t="s">
        <v>0</v>
      </c>
      <c r="F366" s="481">
        <v>2</v>
      </c>
      <c r="G366" s="481" t="s">
        <v>3</v>
      </c>
      <c r="H366" s="481" t="s">
        <v>225</v>
      </c>
    </row>
    <row r="367" spans="1:8">
      <c r="A367" s="480" t="s">
        <v>306</v>
      </c>
      <c r="B367" s="479">
        <v>44895</v>
      </c>
      <c r="C367" s="481" t="s">
        <v>129</v>
      </c>
      <c r="D367" s="481">
        <v>0</v>
      </c>
      <c r="E367" s="481" t="s">
        <v>0</v>
      </c>
      <c r="F367" s="481">
        <v>2</v>
      </c>
      <c r="G367" s="481" t="s">
        <v>3</v>
      </c>
      <c r="H367" s="481" t="s">
        <v>224</v>
      </c>
    </row>
    <row r="368" spans="1:8">
      <c r="A368" s="480" t="s">
        <v>306</v>
      </c>
      <c r="B368" s="479">
        <v>44895</v>
      </c>
      <c r="C368" s="481" t="s">
        <v>129</v>
      </c>
      <c r="D368" s="481">
        <v>0</v>
      </c>
      <c r="E368" s="481" t="s">
        <v>0</v>
      </c>
      <c r="F368" s="481">
        <v>3</v>
      </c>
      <c r="G368" s="481" t="s">
        <v>3</v>
      </c>
      <c r="H368" s="481" t="s">
        <v>181</v>
      </c>
    </row>
    <row r="369" spans="1:8">
      <c r="A369" s="480" t="s">
        <v>306</v>
      </c>
      <c r="B369" s="479">
        <v>44895</v>
      </c>
      <c r="C369" s="481" t="s">
        <v>129</v>
      </c>
      <c r="D369" s="481">
        <v>1</v>
      </c>
      <c r="E369" s="481" t="s">
        <v>0</v>
      </c>
      <c r="F369" s="481">
        <v>2</v>
      </c>
      <c r="G369" s="481" t="s">
        <v>3</v>
      </c>
      <c r="H369" s="481" t="s">
        <v>177</v>
      </c>
    </row>
    <row r="370" spans="1:8">
      <c r="A370" s="480" t="s">
        <v>306</v>
      </c>
      <c r="B370" s="479">
        <v>44895</v>
      </c>
      <c r="C370" s="481" t="s">
        <v>129</v>
      </c>
      <c r="D370" s="481">
        <v>0</v>
      </c>
      <c r="E370" s="481" t="s">
        <v>0</v>
      </c>
      <c r="F370" s="481">
        <v>4</v>
      </c>
      <c r="G370" s="481" t="s">
        <v>3</v>
      </c>
      <c r="H370" s="481" t="s">
        <v>184</v>
      </c>
    </row>
    <row r="371" spans="1:8">
      <c r="A371" s="480" t="s">
        <v>306</v>
      </c>
      <c r="B371" s="479">
        <v>44895</v>
      </c>
      <c r="C371" s="481" t="s">
        <v>129</v>
      </c>
      <c r="D371" s="481">
        <v>1</v>
      </c>
      <c r="E371" s="481" t="s">
        <v>0</v>
      </c>
      <c r="F371" s="481">
        <v>3</v>
      </c>
      <c r="G371" s="481" t="s">
        <v>3</v>
      </c>
      <c r="H371" s="481" t="s">
        <v>227</v>
      </c>
    </row>
    <row r="372" spans="1:8">
      <c r="A372" s="480" t="s">
        <v>306</v>
      </c>
      <c r="B372" s="479">
        <v>44895</v>
      </c>
      <c r="C372" s="481" t="s">
        <v>129</v>
      </c>
      <c r="D372" s="481">
        <v>0</v>
      </c>
      <c r="E372" s="481" t="s">
        <v>0</v>
      </c>
      <c r="F372" s="481">
        <v>3</v>
      </c>
      <c r="G372" s="481" t="s">
        <v>3</v>
      </c>
      <c r="H372" s="481" t="s">
        <v>183</v>
      </c>
    </row>
    <row r="373" spans="1:8">
      <c r="A373" s="480" t="s">
        <v>306</v>
      </c>
      <c r="B373" s="479">
        <v>44895</v>
      </c>
      <c r="C373" s="481" t="s">
        <v>129</v>
      </c>
      <c r="D373" s="481">
        <v>0</v>
      </c>
      <c r="E373" s="481" t="s">
        <v>0</v>
      </c>
      <c r="F373" s="481">
        <v>1</v>
      </c>
      <c r="G373" s="481" t="s">
        <v>3</v>
      </c>
      <c r="H373" s="481" t="s">
        <v>185</v>
      </c>
    </row>
    <row r="374" spans="1:8">
      <c r="A374" s="480" t="s">
        <v>306</v>
      </c>
      <c r="B374" s="479">
        <v>44895</v>
      </c>
      <c r="C374" s="481" t="s">
        <v>129</v>
      </c>
      <c r="D374" s="481">
        <v>0</v>
      </c>
      <c r="E374" s="481" t="s">
        <v>0</v>
      </c>
      <c r="F374" s="481">
        <v>3</v>
      </c>
      <c r="G374" s="481" t="s">
        <v>3</v>
      </c>
      <c r="H374" s="481" t="s">
        <v>332</v>
      </c>
    </row>
    <row r="375" spans="1:8">
      <c r="A375" s="480" t="s">
        <v>306</v>
      </c>
      <c r="B375" s="479">
        <v>44895</v>
      </c>
      <c r="C375" s="483" t="s">
        <v>129</v>
      </c>
      <c r="D375" s="483">
        <v>0</v>
      </c>
      <c r="E375" s="483" t="s">
        <v>0</v>
      </c>
      <c r="F375" s="483">
        <v>1</v>
      </c>
      <c r="G375" s="483" t="s">
        <v>3</v>
      </c>
      <c r="H375" s="481" t="s">
        <v>182</v>
      </c>
    </row>
    <row r="376" spans="1:8">
      <c r="A376" s="480" t="s">
        <v>301</v>
      </c>
      <c r="B376" s="479">
        <v>44895</v>
      </c>
      <c r="C376" s="481" t="s">
        <v>125</v>
      </c>
      <c r="D376" s="481">
        <v>0</v>
      </c>
      <c r="E376" s="481" t="s">
        <v>0</v>
      </c>
      <c r="F376" s="481">
        <v>1</v>
      </c>
      <c r="G376" s="481" t="s">
        <v>1</v>
      </c>
      <c r="H376" s="481" t="s">
        <v>176</v>
      </c>
    </row>
    <row r="377" spans="1:8">
      <c r="A377" s="480" t="s">
        <v>301</v>
      </c>
      <c r="B377" s="479">
        <v>44895</v>
      </c>
      <c r="C377" s="481" t="s">
        <v>125</v>
      </c>
      <c r="D377" s="481">
        <v>2</v>
      </c>
      <c r="E377" s="481" t="s">
        <v>0</v>
      </c>
      <c r="F377" s="481">
        <v>3</v>
      </c>
      <c r="G377" s="481" t="s">
        <v>1</v>
      </c>
      <c r="H377" s="481" t="s">
        <v>226</v>
      </c>
    </row>
    <row r="378" spans="1:8">
      <c r="A378" s="480" t="s">
        <v>301</v>
      </c>
      <c r="B378" s="479">
        <v>44895</v>
      </c>
      <c r="C378" s="481" t="s">
        <v>125</v>
      </c>
      <c r="D378" s="481">
        <v>1</v>
      </c>
      <c r="E378" s="481" t="s">
        <v>0</v>
      </c>
      <c r="F378" s="481">
        <v>2</v>
      </c>
      <c r="G378" s="481" t="s">
        <v>1</v>
      </c>
      <c r="H378" s="481" t="s">
        <v>228</v>
      </c>
    </row>
    <row r="379" spans="1:8">
      <c r="A379" s="480" t="s">
        <v>301</v>
      </c>
      <c r="B379" s="479">
        <v>44895</v>
      </c>
      <c r="C379" s="481" t="s">
        <v>125</v>
      </c>
      <c r="D379" s="481">
        <v>0</v>
      </c>
      <c r="E379" s="481" t="s">
        <v>0</v>
      </c>
      <c r="F379" s="481">
        <v>2</v>
      </c>
      <c r="G379" s="481" t="s">
        <v>1</v>
      </c>
      <c r="H379" s="481" t="s">
        <v>179</v>
      </c>
    </row>
    <row r="380" spans="1:8">
      <c r="A380" s="480" t="s">
        <v>301</v>
      </c>
      <c r="B380" s="479">
        <v>44895</v>
      </c>
      <c r="C380" s="481" t="s">
        <v>125</v>
      </c>
      <c r="D380" s="481">
        <v>0</v>
      </c>
      <c r="E380" s="481" t="s">
        <v>0</v>
      </c>
      <c r="F380" s="481">
        <v>2</v>
      </c>
      <c r="G380" s="481" t="s">
        <v>1</v>
      </c>
      <c r="H380" s="481" t="s">
        <v>223</v>
      </c>
    </row>
    <row r="381" spans="1:8">
      <c r="A381" s="480" t="s">
        <v>301</v>
      </c>
      <c r="B381" s="479">
        <v>44895</v>
      </c>
      <c r="C381" s="481" t="s">
        <v>125</v>
      </c>
      <c r="D381" s="481">
        <v>0</v>
      </c>
      <c r="E381" s="481" t="s">
        <v>0</v>
      </c>
      <c r="F381" s="481">
        <v>2</v>
      </c>
      <c r="G381" s="481" t="s">
        <v>1</v>
      </c>
      <c r="H381" s="481" t="s">
        <v>186</v>
      </c>
    </row>
    <row r="382" spans="1:8">
      <c r="A382" s="480" t="s">
        <v>301</v>
      </c>
      <c r="B382" s="479">
        <v>44895</v>
      </c>
      <c r="C382" s="481" t="s">
        <v>125</v>
      </c>
      <c r="D382" s="481">
        <v>0</v>
      </c>
      <c r="E382" s="481" t="s">
        <v>0</v>
      </c>
      <c r="F382" s="481">
        <v>3</v>
      </c>
      <c r="G382" s="481" t="s">
        <v>1</v>
      </c>
      <c r="H382" s="481" t="s">
        <v>180</v>
      </c>
    </row>
    <row r="383" spans="1:8">
      <c r="A383" s="480" t="s">
        <v>301</v>
      </c>
      <c r="B383" s="479">
        <v>44895</v>
      </c>
      <c r="C383" s="481" t="s">
        <v>125</v>
      </c>
      <c r="D383" s="481">
        <v>1</v>
      </c>
      <c r="E383" s="481" t="s">
        <v>0</v>
      </c>
      <c r="F383" s="481">
        <v>3</v>
      </c>
      <c r="G383" s="481" t="s">
        <v>1</v>
      </c>
      <c r="H383" s="481" t="s">
        <v>225</v>
      </c>
    </row>
    <row r="384" spans="1:8">
      <c r="A384" s="480" t="s">
        <v>301</v>
      </c>
      <c r="B384" s="479">
        <v>44895</v>
      </c>
      <c r="C384" s="481" t="s">
        <v>125</v>
      </c>
      <c r="D384" s="481">
        <v>1</v>
      </c>
      <c r="E384" s="481" t="s">
        <v>0</v>
      </c>
      <c r="F384" s="481">
        <v>2</v>
      </c>
      <c r="G384" s="481" t="s">
        <v>1</v>
      </c>
      <c r="H384" s="481" t="s">
        <v>224</v>
      </c>
    </row>
    <row r="385" spans="1:8">
      <c r="A385" s="480" t="s">
        <v>301</v>
      </c>
      <c r="B385" s="479">
        <v>44895</v>
      </c>
      <c r="C385" s="481" t="s">
        <v>125</v>
      </c>
      <c r="D385" s="481">
        <v>0</v>
      </c>
      <c r="E385" s="481" t="s">
        <v>0</v>
      </c>
      <c r="F385" s="481">
        <v>2</v>
      </c>
      <c r="G385" s="481" t="s">
        <v>1</v>
      </c>
      <c r="H385" s="481" t="s">
        <v>181</v>
      </c>
    </row>
    <row r="386" spans="1:8">
      <c r="A386" s="480" t="s">
        <v>301</v>
      </c>
      <c r="B386" s="479">
        <v>44895</v>
      </c>
      <c r="C386" s="481" t="s">
        <v>125</v>
      </c>
      <c r="D386" s="481">
        <v>0</v>
      </c>
      <c r="E386" s="481" t="s">
        <v>0</v>
      </c>
      <c r="F386" s="481">
        <v>0</v>
      </c>
      <c r="G386" s="481" t="s">
        <v>1</v>
      </c>
      <c r="H386" s="481" t="s">
        <v>177</v>
      </c>
    </row>
    <row r="387" spans="1:8">
      <c r="A387" s="480" t="s">
        <v>301</v>
      </c>
      <c r="B387" s="479">
        <v>44895</v>
      </c>
      <c r="C387" s="481" t="s">
        <v>125</v>
      </c>
      <c r="D387" s="481">
        <v>1</v>
      </c>
      <c r="E387" s="481" t="s">
        <v>0</v>
      </c>
      <c r="F387" s="481">
        <v>2</v>
      </c>
      <c r="G387" s="481" t="s">
        <v>1</v>
      </c>
      <c r="H387" s="481" t="s">
        <v>184</v>
      </c>
    </row>
    <row r="388" spans="1:8">
      <c r="A388" s="480" t="s">
        <v>301</v>
      </c>
      <c r="B388" s="479">
        <v>44895</v>
      </c>
      <c r="C388" s="481" t="s">
        <v>125</v>
      </c>
      <c r="D388" s="481">
        <v>1</v>
      </c>
      <c r="E388" s="481" t="s">
        <v>0</v>
      </c>
      <c r="F388" s="481">
        <v>3</v>
      </c>
      <c r="G388" s="481" t="s">
        <v>1</v>
      </c>
      <c r="H388" s="481" t="s">
        <v>227</v>
      </c>
    </row>
    <row r="389" spans="1:8">
      <c r="A389" s="480" t="s">
        <v>301</v>
      </c>
      <c r="B389" s="479">
        <v>44895</v>
      </c>
      <c r="C389" s="481" t="s">
        <v>125</v>
      </c>
      <c r="D389" s="481">
        <v>0</v>
      </c>
      <c r="E389" s="481" t="s">
        <v>0</v>
      </c>
      <c r="F389" s="481">
        <v>2</v>
      </c>
      <c r="G389" s="481" t="s">
        <v>1</v>
      </c>
      <c r="H389" s="481" t="s">
        <v>183</v>
      </c>
    </row>
    <row r="390" spans="1:8">
      <c r="A390" s="480" t="s">
        <v>301</v>
      </c>
      <c r="B390" s="479">
        <v>44895</v>
      </c>
      <c r="C390" s="481" t="s">
        <v>125</v>
      </c>
      <c r="D390" s="481">
        <v>1</v>
      </c>
      <c r="E390" s="481" t="s">
        <v>0</v>
      </c>
      <c r="F390" s="481">
        <v>1</v>
      </c>
      <c r="G390" s="481" t="s">
        <v>1</v>
      </c>
      <c r="H390" s="481" t="s">
        <v>185</v>
      </c>
    </row>
    <row r="391" spans="1:8">
      <c r="A391" s="480" t="s">
        <v>301</v>
      </c>
      <c r="B391" s="479">
        <v>44895</v>
      </c>
      <c r="C391" s="481" t="s">
        <v>125</v>
      </c>
      <c r="D391" s="481">
        <v>1</v>
      </c>
      <c r="E391" s="481" t="s">
        <v>0</v>
      </c>
      <c r="F391" s="481">
        <v>2</v>
      </c>
      <c r="G391" s="481" t="s">
        <v>1</v>
      </c>
      <c r="H391" s="481" t="s">
        <v>332</v>
      </c>
    </row>
    <row r="392" spans="1:8">
      <c r="A392" s="480" t="s">
        <v>301</v>
      </c>
      <c r="B392" s="479">
        <v>44895</v>
      </c>
      <c r="C392" s="483" t="s">
        <v>125</v>
      </c>
      <c r="D392" s="483">
        <v>1</v>
      </c>
      <c r="E392" s="483" t="s">
        <v>0</v>
      </c>
      <c r="F392" s="483">
        <v>2</v>
      </c>
      <c r="G392" s="483" t="s">
        <v>1</v>
      </c>
      <c r="H392" s="481" t="s">
        <v>182</v>
      </c>
    </row>
    <row r="393" spans="1:8">
      <c r="A393" s="480" t="s">
        <v>307</v>
      </c>
      <c r="B393" s="479">
        <v>44895</v>
      </c>
      <c r="C393" s="481" t="s">
        <v>159</v>
      </c>
      <c r="D393" s="481">
        <v>0</v>
      </c>
      <c r="E393" s="481" t="s">
        <v>0</v>
      </c>
      <c r="F393" s="481">
        <v>2</v>
      </c>
      <c r="G393" s="481" t="s">
        <v>127</v>
      </c>
      <c r="H393" s="481" t="s">
        <v>176</v>
      </c>
    </row>
    <row r="394" spans="1:8">
      <c r="A394" s="480" t="s">
        <v>307</v>
      </c>
      <c r="B394" s="479">
        <v>44895</v>
      </c>
      <c r="C394" s="481" t="s">
        <v>159</v>
      </c>
      <c r="D394" s="481">
        <v>1</v>
      </c>
      <c r="E394" s="481" t="s">
        <v>0</v>
      </c>
      <c r="F394" s="481">
        <v>1</v>
      </c>
      <c r="G394" s="481" t="s">
        <v>127</v>
      </c>
      <c r="H394" s="481" t="s">
        <v>226</v>
      </c>
    </row>
    <row r="395" spans="1:8">
      <c r="A395" s="480" t="s">
        <v>307</v>
      </c>
      <c r="B395" s="479">
        <v>44895</v>
      </c>
      <c r="C395" s="481" t="s">
        <v>159</v>
      </c>
      <c r="D395" s="481">
        <v>2</v>
      </c>
      <c r="E395" s="481" t="s">
        <v>0</v>
      </c>
      <c r="F395" s="481">
        <v>3</v>
      </c>
      <c r="G395" s="481" t="s">
        <v>127</v>
      </c>
      <c r="H395" s="481" t="s">
        <v>228</v>
      </c>
    </row>
    <row r="396" spans="1:8">
      <c r="A396" s="480" t="s">
        <v>307</v>
      </c>
      <c r="B396" s="479">
        <v>44895</v>
      </c>
      <c r="C396" s="481" t="s">
        <v>159</v>
      </c>
      <c r="D396" s="481">
        <v>2</v>
      </c>
      <c r="E396" s="481" t="s">
        <v>0</v>
      </c>
      <c r="F396" s="481">
        <v>2</v>
      </c>
      <c r="G396" s="481" t="s">
        <v>127</v>
      </c>
      <c r="H396" s="481" t="s">
        <v>179</v>
      </c>
    </row>
    <row r="397" spans="1:8">
      <c r="A397" s="480" t="s">
        <v>307</v>
      </c>
      <c r="B397" s="479">
        <v>44895</v>
      </c>
      <c r="C397" s="481" t="s">
        <v>159</v>
      </c>
      <c r="D397" s="481">
        <v>0</v>
      </c>
      <c r="E397" s="481" t="s">
        <v>0</v>
      </c>
      <c r="F397" s="481">
        <v>4</v>
      </c>
      <c r="G397" s="481" t="s">
        <v>127</v>
      </c>
      <c r="H397" s="481" t="s">
        <v>223</v>
      </c>
    </row>
    <row r="398" spans="1:8">
      <c r="A398" s="480" t="s">
        <v>307</v>
      </c>
      <c r="B398" s="479">
        <v>44895</v>
      </c>
      <c r="C398" s="481" t="s">
        <v>159</v>
      </c>
      <c r="D398" s="481">
        <v>0</v>
      </c>
      <c r="E398" s="481" t="s">
        <v>0</v>
      </c>
      <c r="F398" s="481">
        <v>2</v>
      </c>
      <c r="G398" s="481" t="s">
        <v>127</v>
      </c>
      <c r="H398" s="481" t="s">
        <v>186</v>
      </c>
    </row>
    <row r="399" spans="1:8">
      <c r="A399" s="480" t="s">
        <v>307</v>
      </c>
      <c r="B399" s="479">
        <v>44895</v>
      </c>
      <c r="C399" s="481" t="s">
        <v>159</v>
      </c>
      <c r="D399" s="481">
        <v>0</v>
      </c>
      <c r="E399" s="481" t="s">
        <v>0</v>
      </c>
      <c r="F399" s="481">
        <v>1</v>
      </c>
      <c r="G399" s="481" t="s">
        <v>127</v>
      </c>
      <c r="H399" s="481" t="s">
        <v>180</v>
      </c>
    </row>
    <row r="400" spans="1:8">
      <c r="A400" s="480" t="s">
        <v>307</v>
      </c>
      <c r="B400" s="479">
        <v>44895</v>
      </c>
      <c r="C400" s="481" t="s">
        <v>159</v>
      </c>
      <c r="D400" s="481">
        <v>0</v>
      </c>
      <c r="E400" s="481" t="s">
        <v>0</v>
      </c>
      <c r="F400" s="481">
        <v>2</v>
      </c>
      <c r="G400" s="481" t="s">
        <v>127</v>
      </c>
      <c r="H400" s="481" t="s">
        <v>225</v>
      </c>
    </row>
    <row r="401" spans="1:8">
      <c r="A401" s="480" t="s">
        <v>307</v>
      </c>
      <c r="B401" s="479">
        <v>44895</v>
      </c>
      <c r="C401" s="481" t="s">
        <v>159</v>
      </c>
      <c r="D401" s="481">
        <v>1</v>
      </c>
      <c r="E401" s="481" t="s">
        <v>0</v>
      </c>
      <c r="F401" s="481">
        <v>2</v>
      </c>
      <c r="G401" s="481" t="s">
        <v>127</v>
      </c>
      <c r="H401" s="481" t="s">
        <v>224</v>
      </c>
    </row>
    <row r="402" spans="1:8">
      <c r="A402" s="480" t="s">
        <v>307</v>
      </c>
      <c r="B402" s="479">
        <v>44895</v>
      </c>
      <c r="C402" s="481" t="s">
        <v>159</v>
      </c>
      <c r="D402" s="481">
        <v>0</v>
      </c>
      <c r="E402" s="481" t="s">
        <v>0</v>
      </c>
      <c r="F402" s="481">
        <v>2</v>
      </c>
      <c r="G402" s="481" t="s">
        <v>127</v>
      </c>
      <c r="H402" s="481" t="s">
        <v>181</v>
      </c>
    </row>
    <row r="403" spans="1:8">
      <c r="A403" s="480" t="s">
        <v>307</v>
      </c>
      <c r="B403" s="479">
        <v>44895</v>
      </c>
      <c r="C403" s="481" t="s">
        <v>159</v>
      </c>
      <c r="D403" s="481">
        <v>0</v>
      </c>
      <c r="E403" s="481" t="s">
        <v>0</v>
      </c>
      <c r="F403" s="481">
        <v>0</v>
      </c>
      <c r="G403" s="481" t="s">
        <v>127</v>
      </c>
      <c r="H403" s="481" t="s">
        <v>177</v>
      </c>
    </row>
    <row r="404" spans="1:8">
      <c r="A404" s="480" t="s">
        <v>307</v>
      </c>
      <c r="B404" s="479">
        <v>44895</v>
      </c>
      <c r="C404" s="481" t="s">
        <v>159</v>
      </c>
      <c r="D404" s="481">
        <v>1</v>
      </c>
      <c r="E404" s="481" t="s">
        <v>0</v>
      </c>
      <c r="F404" s="481">
        <v>2</v>
      </c>
      <c r="G404" s="481" t="s">
        <v>127</v>
      </c>
      <c r="H404" s="481" t="s">
        <v>184</v>
      </c>
    </row>
    <row r="405" spans="1:8">
      <c r="A405" s="480" t="s">
        <v>307</v>
      </c>
      <c r="B405" s="479">
        <v>44895</v>
      </c>
      <c r="C405" s="481" t="s">
        <v>159</v>
      </c>
      <c r="D405" s="481">
        <v>0</v>
      </c>
      <c r="E405" s="481" t="s">
        <v>0</v>
      </c>
      <c r="F405" s="481">
        <v>2</v>
      </c>
      <c r="G405" s="481" t="s">
        <v>127</v>
      </c>
      <c r="H405" s="481" t="s">
        <v>227</v>
      </c>
    </row>
    <row r="406" spans="1:8">
      <c r="A406" s="480" t="s">
        <v>307</v>
      </c>
      <c r="B406" s="479">
        <v>44895</v>
      </c>
      <c r="C406" s="481" t="s">
        <v>159</v>
      </c>
      <c r="D406" s="481">
        <v>0</v>
      </c>
      <c r="E406" s="481" t="s">
        <v>0</v>
      </c>
      <c r="F406" s="481">
        <v>2</v>
      </c>
      <c r="G406" s="481" t="s">
        <v>127</v>
      </c>
      <c r="H406" s="481" t="s">
        <v>183</v>
      </c>
    </row>
    <row r="407" spans="1:8">
      <c r="A407" s="480" t="s">
        <v>307</v>
      </c>
      <c r="B407" s="479">
        <v>44895</v>
      </c>
      <c r="C407" s="481" t="s">
        <v>159</v>
      </c>
      <c r="D407" s="481">
        <v>0</v>
      </c>
      <c r="E407" s="481" t="s">
        <v>0</v>
      </c>
      <c r="F407" s="481">
        <v>1</v>
      </c>
      <c r="G407" s="481" t="s">
        <v>127</v>
      </c>
      <c r="H407" s="481" t="s">
        <v>185</v>
      </c>
    </row>
    <row r="408" spans="1:8">
      <c r="A408" s="480" t="s">
        <v>307</v>
      </c>
      <c r="B408" s="479">
        <v>44895</v>
      </c>
      <c r="C408" s="481" t="s">
        <v>159</v>
      </c>
      <c r="D408" s="481">
        <v>0</v>
      </c>
      <c r="E408" s="481" t="s">
        <v>0</v>
      </c>
      <c r="F408" s="481">
        <v>2</v>
      </c>
      <c r="G408" s="481" t="s">
        <v>127</v>
      </c>
      <c r="H408" s="481" t="s">
        <v>332</v>
      </c>
    </row>
    <row r="409" spans="1:8">
      <c r="A409" s="480" t="s">
        <v>307</v>
      </c>
      <c r="B409" s="479">
        <v>44895</v>
      </c>
      <c r="C409" s="483" t="s">
        <v>159</v>
      </c>
      <c r="D409" s="483">
        <v>1</v>
      </c>
      <c r="E409" s="483" t="s">
        <v>0</v>
      </c>
      <c r="F409" s="483">
        <v>1</v>
      </c>
      <c r="G409" s="483" t="s">
        <v>127</v>
      </c>
      <c r="H409" s="481" t="s">
        <v>182</v>
      </c>
    </row>
    <row r="410" spans="1:8">
      <c r="A410" s="480" t="s">
        <v>312</v>
      </c>
      <c r="B410" s="479">
        <v>44896</v>
      </c>
      <c r="C410" s="481" t="s">
        <v>8</v>
      </c>
      <c r="D410" s="481">
        <v>2</v>
      </c>
      <c r="E410" s="481" t="s">
        <v>0</v>
      </c>
      <c r="F410" s="481">
        <v>1</v>
      </c>
      <c r="G410" s="481" t="s">
        <v>11</v>
      </c>
      <c r="H410" s="481" t="s">
        <v>176</v>
      </c>
    </row>
    <row r="411" spans="1:8">
      <c r="A411" s="480" t="s">
        <v>312</v>
      </c>
      <c r="B411" s="479">
        <v>44896</v>
      </c>
      <c r="C411" s="481" t="s">
        <v>8</v>
      </c>
      <c r="D411" s="481">
        <v>1</v>
      </c>
      <c r="E411" s="481" t="s">
        <v>0</v>
      </c>
      <c r="F411" s="481">
        <v>3</v>
      </c>
      <c r="G411" s="481" t="s">
        <v>11</v>
      </c>
      <c r="H411" s="481" t="s">
        <v>226</v>
      </c>
    </row>
    <row r="412" spans="1:8">
      <c r="A412" s="480" t="s">
        <v>312</v>
      </c>
      <c r="B412" s="479">
        <v>44896</v>
      </c>
      <c r="C412" s="481" t="s">
        <v>8</v>
      </c>
      <c r="D412" s="481">
        <v>1</v>
      </c>
      <c r="E412" s="481" t="s">
        <v>0</v>
      </c>
      <c r="F412" s="481">
        <v>3</v>
      </c>
      <c r="G412" s="481" t="s">
        <v>11</v>
      </c>
      <c r="H412" s="481" t="s">
        <v>228</v>
      </c>
    </row>
    <row r="413" spans="1:8">
      <c r="A413" s="480" t="s">
        <v>312</v>
      </c>
      <c r="B413" s="479">
        <v>44896</v>
      </c>
      <c r="C413" s="481" t="s">
        <v>8</v>
      </c>
      <c r="D413" s="481">
        <v>1</v>
      </c>
      <c r="E413" s="481" t="s">
        <v>0</v>
      </c>
      <c r="F413" s="481">
        <v>2</v>
      </c>
      <c r="G413" s="481" t="s">
        <v>11</v>
      </c>
      <c r="H413" s="481" t="s">
        <v>179</v>
      </c>
    </row>
    <row r="414" spans="1:8">
      <c r="A414" s="480" t="s">
        <v>312</v>
      </c>
      <c r="B414" s="479">
        <v>44896</v>
      </c>
      <c r="C414" s="481" t="s">
        <v>8</v>
      </c>
      <c r="D414" s="481">
        <v>1</v>
      </c>
      <c r="E414" s="481" t="s">
        <v>0</v>
      </c>
      <c r="F414" s="481">
        <v>3</v>
      </c>
      <c r="G414" s="481" t="s">
        <v>11</v>
      </c>
      <c r="H414" s="481" t="s">
        <v>223</v>
      </c>
    </row>
    <row r="415" spans="1:8">
      <c r="A415" s="480" t="s">
        <v>312</v>
      </c>
      <c r="B415" s="479">
        <v>44896</v>
      </c>
      <c r="C415" s="481" t="s">
        <v>8</v>
      </c>
      <c r="D415" s="481">
        <v>1</v>
      </c>
      <c r="E415" s="481" t="s">
        <v>0</v>
      </c>
      <c r="F415" s="481">
        <v>2</v>
      </c>
      <c r="G415" s="481" t="s">
        <v>11</v>
      </c>
      <c r="H415" s="481" t="s">
        <v>186</v>
      </c>
    </row>
    <row r="416" spans="1:8">
      <c r="A416" s="480" t="s">
        <v>312</v>
      </c>
      <c r="B416" s="479">
        <v>44896</v>
      </c>
      <c r="C416" s="481" t="s">
        <v>8</v>
      </c>
      <c r="D416" s="481">
        <v>0</v>
      </c>
      <c r="E416" s="481" t="s">
        <v>0</v>
      </c>
      <c r="F416" s="481">
        <v>1</v>
      </c>
      <c r="G416" s="481" t="s">
        <v>11</v>
      </c>
      <c r="H416" s="481" t="s">
        <v>180</v>
      </c>
    </row>
    <row r="417" spans="1:8">
      <c r="A417" s="480" t="s">
        <v>312</v>
      </c>
      <c r="B417" s="479">
        <v>44896</v>
      </c>
      <c r="C417" s="481" t="s">
        <v>8</v>
      </c>
      <c r="D417" s="481">
        <v>0</v>
      </c>
      <c r="E417" s="481" t="s">
        <v>0</v>
      </c>
      <c r="F417" s="481">
        <v>1</v>
      </c>
      <c r="G417" s="481" t="s">
        <v>11</v>
      </c>
      <c r="H417" s="481" t="s">
        <v>225</v>
      </c>
    </row>
    <row r="418" spans="1:8">
      <c r="A418" s="480" t="s">
        <v>312</v>
      </c>
      <c r="B418" s="479">
        <v>44896</v>
      </c>
      <c r="C418" s="481" t="s">
        <v>8</v>
      </c>
      <c r="D418" s="481">
        <v>1</v>
      </c>
      <c r="E418" s="481" t="s">
        <v>0</v>
      </c>
      <c r="F418" s="481">
        <v>1</v>
      </c>
      <c r="G418" s="481" t="s">
        <v>11</v>
      </c>
      <c r="H418" s="481" t="s">
        <v>224</v>
      </c>
    </row>
    <row r="419" spans="1:8">
      <c r="A419" s="480" t="s">
        <v>312</v>
      </c>
      <c r="B419" s="479">
        <v>44896</v>
      </c>
      <c r="C419" s="481" t="s">
        <v>8</v>
      </c>
      <c r="D419" s="481">
        <v>0</v>
      </c>
      <c r="E419" s="481" t="s">
        <v>0</v>
      </c>
      <c r="F419" s="481">
        <v>1</v>
      </c>
      <c r="G419" s="481" t="s">
        <v>11</v>
      </c>
      <c r="H419" s="481" t="s">
        <v>181</v>
      </c>
    </row>
    <row r="420" spans="1:8">
      <c r="A420" s="480" t="s">
        <v>312</v>
      </c>
      <c r="B420" s="479">
        <v>44896</v>
      </c>
      <c r="C420" s="481" t="s">
        <v>8</v>
      </c>
      <c r="D420" s="481">
        <v>1</v>
      </c>
      <c r="E420" s="481" t="s">
        <v>0</v>
      </c>
      <c r="F420" s="481">
        <v>2</v>
      </c>
      <c r="G420" s="481" t="s">
        <v>11</v>
      </c>
      <c r="H420" s="481" t="s">
        <v>177</v>
      </c>
    </row>
    <row r="421" spans="1:8">
      <c r="A421" s="480" t="s">
        <v>312</v>
      </c>
      <c r="B421" s="479">
        <v>44896</v>
      </c>
      <c r="C421" s="481" t="s">
        <v>8</v>
      </c>
      <c r="D421" s="481">
        <v>0</v>
      </c>
      <c r="E421" s="481" t="s">
        <v>0</v>
      </c>
      <c r="F421" s="481">
        <v>2</v>
      </c>
      <c r="G421" s="481" t="s">
        <v>11</v>
      </c>
      <c r="H421" s="481" t="s">
        <v>184</v>
      </c>
    </row>
    <row r="422" spans="1:8">
      <c r="A422" s="480" t="s">
        <v>312</v>
      </c>
      <c r="B422" s="479">
        <v>44896</v>
      </c>
      <c r="C422" s="481" t="s">
        <v>8</v>
      </c>
      <c r="D422" s="481">
        <v>1</v>
      </c>
      <c r="E422" s="481" t="s">
        <v>0</v>
      </c>
      <c r="F422" s="481">
        <v>1</v>
      </c>
      <c r="G422" s="481" t="s">
        <v>11</v>
      </c>
      <c r="H422" s="481" t="s">
        <v>227</v>
      </c>
    </row>
    <row r="423" spans="1:8">
      <c r="A423" s="480" t="s">
        <v>312</v>
      </c>
      <c r="B423" s="479">
        <v>44896</v>
      </c>
      <c r="C423" s="481" t="s">
        <v>8</v>
      </c>
      <c r="D423" s="481">
        <v>1</v>
      </c>
      <c r="E423" s="481" t="s">
        <v>0</v>
      </c>
      <c r="F423" s="481">
        <v>2</v>
      </c>
      <c r="G423" s="481" t="s">
        <v>11</v>
      </c>
      <c r="H423" s="481" t="s">
        <v>183</v>
      </c>
    </row>
    <row r="424" spans="1:8">
      <c r="A424" s="480" t="s">
        <v>312</v>
      </c>
      <c r="B424" s="479">
        <v>44896</v>
      </c>
      <c r="C424" s="481" t="s">
        <v>8</v>
      </c>
      <c r="D424" s="481">
        <v>0</v>
      </c>
      <c r="E424" s="481" t="s">
        <v>0</v>
      </c>
      <c r="F424" s="481">
        <v>2</v>
      </c>
      <c r="G424" s="481" t="s">
        <v>11</v>
      </c>
      <c r="H424" s="481" t="s">
        <v>185</v>
      </c>
    </row>
    <row r="425" spans="1:8">
      <c r="A425" s="480" t="s">
        <v>312</v>
      </c>
      <c r="B425" s="479">
        <v>44896</v>
      </c>
      <c r="C425" s="481" t="s">
        <v>8</v>
      </c>
      <c r="D425" s="481">
        <v>0</v>
      </c>
      <c r="E425" s="481" t="s">
        <v>0</v>
      </c>
      <c r="F425" s="481">
        <v>2</v>
      </c>
      <c r="G425" s="481" t="s">
        <v>11</v>
      </c>
      <c r="H425" s="481" t="s">
        <v>332</v>
      </c>
    </row>
    <row r="426" spans="1:8">
      <c r="A426" s="480" t="s">
        <v>312</v>
      </c>
      <c r="B426" s="479">
        <v>44896</v>
      </c>
      <c r="C426" s="483" t="s">
        <v>8</v>
      </c>
      <c r="D426" s="483">
        <v>0</v>
      </c>
      <c r="E426" s="483" t="s">
        <v>0</v>
      </c>
      <c r="F426" s="483">
        <v>1</v>
      </c>
      <c r="G426" s="483" t="s">
        <v>11</v>
      </c>
      <c r="H426" s="481" t="s">
        <v>182</v>
      </c>
    </row>
    <row r="427" spans="1:8">
      <c r="A427" s="480" t="s">
        <v>318</v>
      </c>
      <c r="B427" s="479">
        <v>44896</v>
      </c>
      <c r="C427" s="481" t="s">
        <v>70</v>
      </c>
      <c r="D427" s="481">
        <v>2</v>
      </c>
      <c r="E427" s="481" t="s">
        <v>0</v>
      </c>
      <c r="F427" s="481">
        <v>1</v>
      </c>
      <c r="G427" s="481" t="s">
        <v>104</v>
      </c>
      <c r="H427" s="481" t="s">
        <v>176</v>
      </c>
    </row>
    <row r="428" spans="1:8">
      <c r="A428" s="480" t="s">
        <v>318</v>
      </c>
      <c r="B428" s="479">
        <v>44896</v>
      </c>
      <c r="C428" s="481" t="s">
        <v>70</v>
      </c>
      <c r="D428" s="481">
        <v>0</v>
      </c>
      <c r="E428" s="481" t="s">
        <v>0</v>
      </c>
      <c r="F428" s="481">
        <v>2</v>
      </c>
      <c r="G428" s="481" t="s">
        <v>104</v>
      </c>
      <c r="H428" s="481" t="s">
        <v>226</v>
      </c>
    </row>
    <row r="429" spans="1:8">
      <c r="A429" s="480" t="s">
        <v>318</v>
      </c>
      <c r="B429" s="479">
        <v>44896</v>
      </c>
      <c r="C429" s="481" t="s">
        <v>70</v>
      </c>
      <c r="D429" s="481">
        <v>2</v>
      </c>
      <c r="E429" s="481" t="s">
        <v>0</v>
      </c>
      <c r="F429" s="481">
        <v>3</v>
      </c>
      <c r="G429" s="481" t="s">
        <v>104</v>
      </c>
      <c r="H429" s="481" t="s">
        <v>228</v>
      </c>
    </row>
    <row r="430" spans="1:8">
      <c r="A430" s="480" t="s">
        <v>318</v>
      </c>
      <c r="B430" s="479">
        <v>44896</v>
      </c>
      <c r="C430" s="481" t="s">
        <v>70</v>
      </c>
      <c r="D430" s="481">
        <v>2</v>
      </c>
      <c r="E430" s="481" t="s">
        <v>0</v>
      </c>
      <c r="F430" s="481">
        <v>1</v>
      </c>
      <c r="G430" s="481" t="s">
        <v>104</v>
      </c>
      <c r="H430" s="481" t="s">
        <v>179</v>
      </c>
    </row>
    <row r="431" spans="1:8">
      <c r="A431" s="480" t="s">
        <v>318</v>
      </c>
      <c r="B431" s="479">
        <v>44896</v>
      </c>
      <c r="C431" s="481" t="s">
        <v>70</v>
      </c>
      <c r="D431" s="481">
        <v>2</v>
      </c>
      <c r="E431" s="481" t="s">
        <v>0</v>
      </c>
      <c r="F431" s="481">
        <v>1</v>
      </c>
      <c r="G431" s="481" t="s">
        <v>104</v>
      </c>
      <c r="H431" s="481" t="s">
        <v>223</v>
      </c>
    </row>
    <row r="432" spans="1:8">
      <c r="A432" s="480" t="s">
        <v>318</v>
      </c>
      <c r="B432" s="479">
        <v>44896</v>
      </c>
      <c r="C432" s="481" t="s">
        <v>70</v>
      </c>
      <c r="D432" s="481">
        <v>1</v>
      </c>
      <c r="E432" s="481" t="s">
        <v>0</v>
      </c>
      <c r="F432" s="481">
        <v>2</v>
      </c>
      <c r="G432" s="481" t="s">
        <v>104</v>
      </c>
      <c r="H432" s="481" t="s">
        <v>186</v>
      </c>
    </row>
    <row r="433" spans="1:8">
      <c r="A433" s="480" t="s">
        <v>318</v>
      </c>
      <c r="B433" s="479">
        <v>44896</v>
      </c>
      <c r="C433" s="481" t="s">
        <v>70</v>
      </c>
      <c r="D433" s="481">
        <v>1</v>
      </c>
      <c r="E433" s="481" t="s">
        <v>0</v>
      </c>
      <c r="F433" s="481">
        <v>1</v>
      </c>
      <c r="G433" s="481" t="s">
        <v>104</v>
      </c>
      <c r="H433" s="481" t="s">
        <v>180</v>
      </c>
    </row>
    <row r="434" spans="1:8">
      <c r="A434" s="480" t="s">
        <v>318</v>
      </c>
      <c r="B434" s="479">
        <v>44896</v>
      </c>
      <c r="C434" s="481" t="s">
        <v>70</v>
      </c>
      <c r="D434" s="481">
        <v>1</v>
      </c>
      <c r="E434" s="481" t="s">
        <v>0</v>
      </c>
      <c r="F434" s="481">
        <v>1</v>
      </c>
      <c r="G434" s="481" t="s">
        <v>104</v>
      </c>
      <c r="H434" s="481" t="s">
        <v>225</v>
      </c>
    </row>
    <row r="435" spans="1:8">
      <c r="A435" s="480" t="s">
        <v>318</v>
      </c>
      <c r="B435" s="479">
        <v>44896</v>
      </c>
      <c r="C435" s="481" t="s">
        <v>70</v>
      </c>
      <c r="D435" s="481">
        <v>1</v>
      </c>
      <c r="E435" s="481" t="s">
        <v>0</v>
      </c>
      <c r="F435" s="481">
        <v>2</v>
      </c>
      <c r="G435" s="481" t="s">
        <v>104</v>
      </c>
      <c r="H435" s="481" t="s">
        <v>224</v>
      </c>
    </row>
    <row r="436" spans="1:8">
      <c r="A436" s="480" t="s">
        <v>318</v>
      </c>
      <c r="B436" s="479">
        <v>44896</v>
      </c>
      <c r="C436" s="481" t="s">
        <v>70</v>
      </c>
      <c r="D436" s="481">
        <v>0</v>
      </c>
      <c r="E436" s="481" t="s">
        <v>0</v>
      </c>
      <c r="F436" s="481">
        <v>1</v>
      </c>
      <c r="G436" s="481" t="s">
        <v>104</v>
      </c>
      <c r="H436" s="481" t="s">
        <v>181</v>
      </c>
    </row>
    <row r="437" spans="1:8">
      <c r="A437" s="480" t="s">
        <v>318</v>
      </c>
      <c r="B437" s="479">
        <v>44896</v>
      </c>
      <c r="C437" s="481" t="s">
        <v>70</v>
      </c>
      <c r="D437" s="481">
        <v>1</v>
      </c>
      <c r="E437" s="481" t="s">
        <v>0</v>
      </c>
      <c r="F437" s="481">
        <v>2</v>
      </c>
      <c r="G437" s="481" t="s">
        <v>104</v>
      </c>
      <c r="H437" s="481" t="s">
        <v>177</v>
      </c>
    </row>
    <row r="438" spans="1:8">
      <c r="A438" s="480" t="s">
        <v>318</v>
      </c>
      <c r="B438" s="479">
        <v>44896</v>
      </c>
      <c r="C438" s="481" t="s">
        <v>70</v>
      </c>
      <c r="D438" s="481">
        <v>1</v>
      </c>
      <c r="E438" s="481" t="s">
        <v>0</v>
      </c>
      <c r="F438" s="481">
        <v>3</v>
      </c>
      <c r="G438" s="481" t="s">
        <v>104</v>
      </c>
      <c r="H438" s="481" t="s">
        <v>184</v>
      </c>
    </row>
    <row r="439" spans="1:8">
      <c r="A439" s="480" t="s">
        <v>318</v>
      </c>
      <c r="B439" s="479">
        <v>44896</v>
      </c>
      <c r="C439" s="481" t="s">
        <v>70</v>
      </c>
      <c r="D439" s="481">
        <v>1</v>
      </c>
      <c r="E439" s="481" t="s">
        <v>0</v>
      </c>
      <c r="F439" s="481">
        <v>1</v>
      </c>
      <c r="G439" s="481" t="s">
        <v>104</v>
      </c>
      <c r="H439" s="481" t="s">
        <v>227</v>
      </c>
    </row>
    <row r="440" spans="1:8">
      <c r="A440" s="480" t="s">
        <v>318</v>
      </c>
      <c r="B440" s="479">
        <v>44896</v>
      </c>
      <c r="C440" s="481" t="s">
        <v>70</v>
      </c>
      <c r="D440" s="481">
        <v>2</v>
      </c>
      <c r="E440" s="481" t="s">
        <v>0</v>
      </c>
      <c r="F440" s="481">
        <v>1</v>
      </c>
      <c r="G440" s="481" t="s">
        <v>104</v>
      </c>
      <c r="H440" s="481" t="s">
        <v>183</v>
      </c>
    </row>
    <row r="441" spans="1:8">
      <c r="A441" s="480" t="s">
        <v>318</v>
      </c>
      <c r="B441" s="479">
        <v>44896</v>
      </c>
      <c r="C441" s="481" t="s">
        <v>70</v>
      </c>
      <c r="D441" s="481">
        <v>0</v>
      </c>
      <c r="E441" s="481" t="s">
        <v>0</v>
      </c>
      <c r="F441" s="481">
        <v>1</v>
      </c>
      <c r="G441" s="481" t="s">
        <v>104</v>
      </c>
      <c r="H441" s="481" t="s">
        <v>185</v>
      </c>
    </row>
    <row r="442" spans="1:8">
      <c r="A442" s="480" t="s">
        <v>318</v>
      </c>
      <c r="B442" s="479">
        <v>44896</v>
      </c>
      <c r="C442" s="481" t="s">
        <v>70</v>
      </c>
      <c r="D442" s="481">
        <v>1</v>
      </c>
      <c r="E442" s="481" t="s">
        <v>0</v>
      </c>
      <c r="F442" s="481">
        <v>2</v>
      </c>
      <c r="G442" s="481" t="s">
        <v>104</v>
      </c>
      <c r="H442" s="481" t="s">
        <v>332</v>
      </c>
    </row>
    <row r="443" spans="1:8">
      <c r="A443" s="480" t="s">
        <v>318</v>
      </c>
      <c r="B443" s="479">
        <v>44896</v>
      </c>
      <c r="C443" s="483" t="s">
        <v>70</v>
      </c>
      <c r="D443" s="483">
        <v>0</v>
      </c>
      <c r="E443" s="483" t="s">
        <v>0</v>
      </c>
      <c r="F443" s="483">
        <v>1</v>
      </c>
      <c r="G443" s="483" t="s">
        <v>104</v>
      </c>
      <c r="H443" s="481" t="s">
        <v>182</v>
      </c>
    </row>
    <row r="444" spans="1:8">
      <c r="A444" s="480" t="s">
        <v>313</v>
      </c>
      <c r="B444" s="479">
        <v>44896</v>
      </c>
      <c r="C444" s="481" t="s">
        <v>160</v>
      </c>
      <c r="D444" s="481">
        <v>0</v>
      </c>
      <c r="E444" s="481" t="s">
        <v>0</v>
      </c>
      <c r="F444" s="481">
        <v>2</v>
      </c>
      <c r="G444" s="481" t="s">
        <v>7</v>
      </c>
      <c r="H444" s="481" t="s">
        <v>176</v>
      </c>
    </row>
    <row r="445" spans="1:8">
      <c r="A445" s="480" t="s">
        <v>313</v>
      </c>
      <c r="B445" s="479">
        <v>44896</v>
      </c>
      <c r="C445" s="481" t="s">
        <v>160</v>
      </c>
      <c r="D445" s="481">
        <v>1</v>
      </c>
      <c r="E445" s="481" t="s">
        <v>0</v>
      </c>
      <c r="F445" s="481">
        <v>3</v>
      </c>
      <c r="G445" s="481" t="s">
        <v>7</v>
      </c>
      <c r="H445" s="481" t="s">
        <v>226</v>
      </c>
    </row>
    <row r="446" spans="1:8">
      <c r="A446" s="480" t="s">
        <v>313</v>
      </c>
      <c r="B446" s="479">
        <v>44896</v>
      </c>
      <c r="C446" s="481" t="s">
        <v>160</v>
      </c>
      <c r="D446" s="481">
        <v>1</v>
      </c>
      <c r="E446" s="481" t="s">
        <v>0</v>
      </c>
      <c r="F446" s="481">
        <v>2</v>
      </c>
      <c r="G446" s="481" t="s">
        <v>7</v>
      </c>
      <c r="H446" s="481" t="s">
        <v>228</v>
      </c>
    </row>
    <row r="447" spans="1:8">
      <c r="A447" s="480" t="s">
        <v>313</v>
      </c>
      <c r="B447" s="479">
        <v>44896</v>
      </c>
      <c r="C447" s="481" t="s">
        <v>160</v>
      </c>
      <c r="D447" s="481">
        <v>0</v>
      </c>
      <c r="E447" s="481" t="s">
        <v>0</v>
      </c>
      <c r="F447" s="481">
        <v>1</v>
      </c>
      <c r="G447" s="481" t="s">
        <v>7</v>
      </c>
      <c r="H447" s="481" t="s">
        <v>179</v>
      </c>
    </row>
    <row r="448" spans="1:8">
      <c r="A448" s="480" t="s">
        <v>313</v>
      </c>
      <c r="B448" s="479">
        <v>44896</v>
      </c>
      <c r="C448" s="481" t="s">
        <v>160</v>
      </c>
      <c r="D448" s="481">
        <v>0</v>
      </c>
      <c r="E448" s="481" t="s">
        <v>0</v>
      </c>
      <c r="F448" s="481">
        <v>2</v>
      </c>
      <c r="G448" s="481" t="s">
        <v>7</v>
      </c>
      <c r="H448" s="481" t="s">
        <v>223</v>
      </c>
    </row>
    <row r="449" spans="1:8">
      <c r="A449" s="480" t="s">
        <v>313</v>
      </c>
      <c r="B449" s="479">
        <v>44896</v>
      </c>
      <c r="C449" s="481" t="s">
        <v>160</v>
      </c>
      <c r="D449" s="481">
        <v>0</v>
      </c>
      <c r="E449" s="481" t="s">
        <v>0</v>
      </c>
      <c r="F449" s="481">
        <v>3</v>
      </c>
      <c r="G449" s="481" t="s">
        <v>7</v>
      </c>
      <c r="H449" s="481" t="s">
        <v>186</v>
      </c>
    </row>
    <row r="450" spans="1:8">
      <c r="A450" s="480" t="s">
        <v>313</v>
      </c>
      <c r="B450" s="479">
        <v>44896</v>
      </c>
      <c r="C450" s="481" t="s">
        <v>160</v>
      </c>
      <c r="D450" s="481">
        <v>1</v>
      </c>
      <c r="E450" s="481" t="s">
        <v>0</v>
      </c>
      <c r="F450" s="481">
        <v>3</v>
      </c>
      <c r="G450" s="481" t="s">
        <v>7</v>
      </c>
      <c r="H450" s="481" t="s">
        <v>180</v>
      </c>
    </row>
    <row r="451" spans="1:8">
      <c r="A451" s="480" t="s">
        <v>313</v>
      </c>
      <c r="B451" s="479">
        <v>44896</v>
      </c>
      <c r="C451" s="481" t="s">
        <v>160</v>
      </c>
      <c r="D451" s="481">
        <v>0</v>
      </c>
      <c r="E451" s="481" t="s">
        <v>0</v>
      </c>
      <c r="F451" s="481">
        <v>2</v>
      </c>
      <c r="G451" s="481" t="s">
        <v>7</v>
      </c>
      <c r="H451" s="481" t="s">
        <v>225</v>
      </c>
    </row>
    <row r="452" spans="1:8">
      <c r="A452" s="480" t="s">
        <v>313</v>
      </c>
      <c r="B452" s="479">
        <v>44896</v>
      </c>
      <c r="C452" s="481" t="s">
        <v>160</v>
      </c>
      <c r="D452" s="481">
        <v>0</v>
      </c>
      <c r="E452" s="481" t="s">
        <v>0</v>
      </c>
      <c r="F452" s="481">
        <v>2</v>
      </c>
      <c r="G452" s="481" t="s">
        <v>7</v>
      </c>
      <c r="H452" s="481" t="s">
        <v>224</v>
      </c>
    </row>
    <row r="453" spans="1:8">
      <c r="A453" s="480" t="s">
        <v>313</v>
      </c>
      <c r="B453" s="479">
        <v>44896</v>
      </c>
      <c r="C453" s="481" t="s">
        <v>160</v>
      </c>
      <c r="D453" s="481">
        <v>0</v>
      </c>
      <c r="E453" s="481" t="s">
        <v>0</v>
      </c>
      <c r="F453" s="481">
        <v>2</v>
      </c>
      <c r="G453" s="481" t="s">
        <v>7</v>
      </c>
      <c r="H453" s="481" t="s">
        <v>181</v>
      </c>
    </row>
    <row r="454" spans="1:8">
      <c r="A454" s="480" t="s">
        <v>313</v>
      </c>
      <c r="B454" s="479">
        <v>44896</v>
      </c>
      <c r="C454" s="481" t="s">
        <v>160</v>
      </c>
      <c r="D454" s="481">
        <v>0</v>
      </c>
      <c r="E454" s="481" t="s">
        <v>0</v>
      </c>
      <c r="F454" s="481">
        <v>3</v>
      </c>
      <c r="G454" s="481" t="s">
        <v>7</v>
      </c>
      <c r="H454" s="481" t="s">
        <v>177</v>
      </c>
    </row>
    <row r="455" spans="1:8">
      <c r="A455" s="480" t="s">
        <v>313</v>
      </c>
      <c r="B455" s="479">
        <v>44896</v>
      </c>
      <c r="C455" s="481" t="s">
        <v>160</v>
      </c>
      <c r="D455" s="481">
        <v>1</v>
      </c>
      <c r="E455" s="481" t="s">
        <v>0</v>
      </c>
      <c r="F455" s="481">
        <v>5</v>
      </c>
      <c r="G455" s="481" t="s">
        <v>7</v>
      </c>
      <c r="H455" s="481" t="s">
        <v>184</v>
      </c>
    </row>
    <row r="456" spans="1:8">
      <c r="A456" s="480" t="s">
        <v>313</v>
      </c>
      <c r="B456" s="479">
        <v>44896</v>
      </c>
      <c r="C456" s="481" t="s">
        <v>160</v>
      </c>
      <c r="D456" s="481">
        <v>0</v>
      </c>
      <c r="E456" s="481" t="s">
        <v>0</v>
      </c>
      <c r="F456" s="481">
        <v>2</v>
      </c>
      <c r="G456" s="481" t="s">
        <v>7</v>
      </c>
      <c r="H456" s="481" t="s">
        <v>227</v>
      </c>
    </row>
    <row r="457" spans="1:8">
      <c r="A457" s="480" t="s">
        <v>313</v>
      </c>
      <c r="B457" s="479">
        <v>44896</v>
      </c>
      <c r="C457" s="481" t="s">
        <v>160</v>
      </c>
      <c r="D457" s="481">
        <v>2</v>
      </c>
      <c r="E457" s="481" t="s">
        <v>0</v>
      </c>
      <c r="F457" s="481">
        <v>3</v>
      </c>
      <c r="G457" s="481" t="s">
        <v>7</v>
      </c>
      <c r="H457" s="481" t="s">
        <v>183</v>
      </c>
    </row>
    <row r="458" spans="1:8">
      <c r="A458" s="480" t="s">
        <v>313</v>
      </c>
      <c r="B458" s="479">
        <v>44896</v>
      </c>
      <c r="C458" s="481" t="s">
        <v>160</v>
      </c>
      <c r="D458" s="481">
        <v>1</v>
      </c>
      <c r="E458" s="481" t="s">
        <v>0</v>
      </c>
      <c r="F458" s="481">
        <v>2</v>
      </c>
      <c r="G458" s="481" t="s">
        <v>7</v>
      </c>
      <c r="H458" s="481" t="s">
        <v>185</v>
      </c>
    </row>
    <row r="459" spans="1:8">
      <c r="A459" s="480" t="s">
        <v>313</v>
      </c>
      <c r="B459" s="479">
        <v>44896</v>
      </c>
      <c r="C459" s="481" t="s">
        <v>160</v>
      </c>
      <c r="D459" s="481">
        <v>0</v>
      </c>
      <c r="E459" s="481" t="s">
        <v>0</v>
      </c>
      <c r="F459" s="481">
        <v>2</v>
      </c>
      <c r="G459" s="481" t="s">
        <v>7</v>
      </c>
      <c r="H459" s="481" t="s">
        <v>332</v>
      </c>
    </row>
    <row r="460" spans="1:8">
      <c r="A460" s="480" t="s">
        <v>313</v>
      </c>
      <c r="B460" s="479">
        <v>44896</v>
      </c>
      <c r="C460" s="483" t="s">
        <v>160</v>
      </c>
      <c r="D460" s="483">
        <v>0</v>
      </c>
      <c r="E460" s="483" t="s">
        <v>0</v>
      </c>
      <c r="F460" s="483">
        <v>2</v>
      </c>
      <c r="G460" s="483" t="s">
        <v>7</v>
      </c>
      <c r="H460" s="481" t="s">
        <v>182</v>
      </c>
    </row>
    <row r="461" spans="1:8">
      <c r="A461" s="480" t="s">
        <v>319</v>
      </c>
      <c r="B461" s="479">
        <v>44896</v>
      </c>
      <c r="C461" s="481" t="s">
        <v>150</v>
      </c>
      <c r="D461" s="481">
        <v>3</v>
      </c>
      <c r="E461" s="481" t="s">
        <v>0</v>
      </c>
      <c r="F461" s="481">
        <v>1</v>
      </c>
      <c r="G461" s="481" t="s">
        <v>126</v>
      </c>
      <c r="H461" s="481" t="s">
        <v>176</v>
      </c>
    </row>
    <row r="462" spans="1:8">
      <c r="A462" s="480" t="s">
        <v>319</v>
      </c>
      <c r="B462" s="479">
        <v>44896</v>
      </c>
      <c r="C462" s="481" t="s">
        <v>150</v>
      </c>
      <c r="D462" s="481">
        <v>1</v>
      </c>
      <c r="E462" s="481" t="s">
        <v>0</v>
      </c>
      <c r="F462" s="481">
        <v>1</v>
      </c>
      <c r="G462" s="481" t="s">
        <v>126</v>
      </c>
      <c r="H462" s="481" t="s">
        <v>226</v>
      </c>
    </row>
    <row r="463" spans="1:8">
      <c r="A463" s="480" t="s">
        <v>319</v>
      </c>
      <c r="B463" s="479">
        <v>44896</v>
      </c>
      <c r="C463" s="481" t="s">
        <v>150</v>
      </c>
      <c r="D463" s="481">
        <v>1</v>
      </c>
      <c r="E463" s="481" t="s">
        <v>0</v>
      </c>
      <c r="F463" s="481">
        <v>2</v>
      </c>
      <c r="G463" s="481" t="s">
        <v>126</v>
      </c>
      <c r="H463" s="481" t="s">
        <v>228</v>
      </c>
    </row>
    <row r="464" spans="1:8">
      <c r="A464" s="480" t="s">
        <v>319</v>
      </c>
      <c r="B464" s="479">
        <v>44896</v>
      </c>
      <c r="C464" s="481" t="s">
        <v>150</v>
      </c>
      <c r="D464" s="481">
        <v>1</v>
      </c>
      <c r="E464" s="481" t="s">
        <v>0</v>
      </c>
      <c r="F464" s="481">
        <v>1</v>
      </c>
      <c r="G464" s="481" t="s">
        <v>126</v>
      </c>
      <c r="H464" s="481" t="s">
        <v>179</v>
      </c>
    </row>
    <row r="465" spans="1:8">
      <c r="A465" s="480" t="s">
        <v>319</v>
      </c>
      <c r="B465" s="479">
        <v>44896</v>
      </c>
      <c r="C465" s="481" t="s">
        <v>150</v>
      </c>
      <c r="D465" s="481">
        <v>2</v>
      </c>
      <c r="E465" s="481" t="s">
        <v>0</v>
      </c>
      <c r="F465" s="481">
        <v>2</v>
      </c>
      <c r="G465" s="481" t="s">
        <v>126</v>
      </c>
      <c r="H465" s="481" t="s">
        <v>223</v>
      </c>
    </row>
    <row r="466" spans="1:8">
      <c r="A466" s="480" t="s">
        <v>319</v>
      </c>
      <c r="B466" s="479">
        <v>44896</v>
      </c>
      <c r="C466" s="481" t="s">
        <v>150</v>
      </c>
      <c r="D466" s="481">
        <v>0</v>
      </c>
      <c r="E466" s="481" t="s">
        <v>0</v>
      </c>
      <c r="F466" s="481">
        <v>0</v>
      </c>
      <c r="G466" s="481" t="s">
        <v>126</v>
      </c>
      <c r="H466" s="481" t="s">
        <v>186</v>
      </c>
    </row>
    <row r="467" spans="1:8">
      <c r="A467" s="480" t="s">
        <v>319</v>
      </c>
      <c r="B467" s="479">
        <v>44896</v>
      </c>
      <c r="C467" s="481" t="s">
        <v>150</v>
      </c>
      <c r="D467" s="481">
        <v>2</v>
      </c>
      <c r="E467" s="481" t="s">
        <v>0</v>
      </c>
      <c r="F467" s="481">
        <v>3</v>
      </c>
      <c r="G467" s="481" t="s">
        <v>126</v>
      </c>
      <c r="H467" s="481" t="s">
        <v>180</v>
      </c>
    </row>
    <row r="468" spans="1:8">
      <c r="A468" s="480" t="s">
        <v>319</v>
      </c>
      <c r="B468" s="479">
        <v>44896</v>
      </c>
      <c r="C468" s="481" t="s">
        <v>150</v>
      </c>
      <c r="D468" s="481">
        <v>1</v>
      </c>
      <c r="E468" s="481" t="s">
        <v>0</v>
      </c>
      <c r="F468" s="481">
        <v>0</v>
      </c>
      <c r="G468" s="481" t="s">
        <v>126</v>
      </c>
      <c r="H468" s="481" t="s">
        <v>225</v>
      </c>
    </row>
    <row r="469" spans="1:8">
      <c r="A469" s="480" t="s">
        <v>319</v>
      </c>
      <c r="B469" s="479">
        <v>44896</v>
      </c>
      <c r="C469" s="481" t="s">
        <v>150</v>
      </c>
      <c r="D469" s="481">
        <v>1</v>
      </c>
      <c r="E469" s="481" t="s">
        <v>0</v>
      </c>
      <c r="F469" s="481">
        <v>0</v>
      </c>
      <c r="G469" s="481" t="s">
        <v>126</v>
      </c>
      <c r="H469" s="481" t="s">
        <v>224</v>
      </c>
    </row>
    <row r="470" spans="1:8">
      <c r="A470" s="480" t="s">
        <v>319</v>
      </c>
      <c r="B470" s="479">
        <v>44896</v>
      </c>
      <c r="C470" s="481" t="s">
        <v>150</v>
      </c>
      <c r="D470" s="481">
        <v>1</v>
      </c>
      <c r="E470" s="481" t="s">
        <v>0</v>
      </c>
      <c r="F470" s="481">
        <v>0</v>
      </c>
      <c r="G470" s="481" t="s">
        <v>126</v>
      </c>
      <c r="H470" s="481" t="s">
        <v>181</v>
      </c>
    </row>
    <row r="471" spans="1:8">
      <c r="A471" s="480" t="s">
        <v>319</v>
      </c>
      <c r="B471" s="479">
        <v>44896</v>
      </c>
      <c r="C471" s="481" t="s">
        <v>150</v>
      </c>
      <c r="D471" s="481">
        <v>0</v>
      </c>
      <c r="E471" s="481" t="s">
        <v>0</v>
      </c>
      <c r="F471" s="481">
        <v>0</v>
      </c>
      <c r="G471" s="481" t="s">
        <v>126</v>
      </c>
      <c r="H471" s="481" t="s">
        <v>177</v>
      </c>
    </row>
    <row r="472" spans="1:8">
      <c r="A472" s="480" t="s">
        <v>319</v>
      </c>
      <c r="B472" s="479">
        <v>44896</v>
      </c>
      <c r="C472" s="481" t="s">
        <v>150</v>
      </c>
      <c r="D472" s="481">
        <v>2</v>
      </c>
      <c r="E472" s="481" t="s">
        <v>0</v>
      </c>
      <c r="F472" s="481">
        <v>0</v>
      </c>
      <c r="G472" s="481" t="s">
        <v>126</v>
      </c>
      <c r="H472" s="481" t="s">
        <v>184</v>
      </c>
    </row>
    <row r="473" spans="1:8">
      <c r="A473" s="480" t="s">
        <v>319</v>
      </c>
      <c r="B473" s="479">
        <v>44896</v>
      </c>
      <c r="C473" s="481" t="s">
        <v>150</v>
      </c>
      <c r="D473" s="481">
        <v>1</v>
      </c>
      <c r="E473" s="481" t="s">
        <v>0</v>
      </c>
      <c r="F473" s="481">
        <v>2</v>
      </c>
      <c r="G473" s="481" t="s">
        <v>126</v>
      </c>
      <c r="H473" s="481" t="s">
        <v>227</v>
      </c>
    </row>
    <row r="474" spans="1:8">
      <c r="A474" s="480" t="s">
        <v>319</v>
      </c>
      <c r="B474" s="479">
        <v>44896</v>
      </c>
      <c r="C474" s="481" t="s">
        <v>150</v>
      </c>
      <c r="D474" s="481">
        <v>2</v>
      </c>
      <c r="E474" s="481" t="s">
        <v>0</v>
      </c>
      <c r="F474" s="481">
        <v>1</v>
      </c>
      <c r="G474" s="481" t="s">
        <v>126</v>
      </c>
      <c r="H474" s="481" t="s">
        <v>183</v>
      </c>
    </row>
    <row r="475" spans="1:8">
      <c r="A475" s="480" t="s">
        <v>319</v>
      </c>
      <c r="B475" s="479">
        <v>44896</v>
      </c>
      <c r="C475" s="481" t="s">
        <v>150</v>
      </c>
      <c r="D475" s="481">
        <v>0</v>
      </c>
      <c r="E475" s="481" t="s">
        <v>0</v>
      </c>
      <c r="F475" s="481">
        <v>1</v>
      </c>
      <c r="G475" s="481" t="s">
        <v>126</v>
      </c>
      <c r="H475" s="481" t="s">
        <v>185</v>
      </c>
    </row>
    <row r="476" spans="1:8">
      <c r="A476" s="480" t="s">
        <v>319</v>
      </c>
      <c r="B476" s="479">
        <v>44896</v>
      </c>
      <c r="C476" s="481" t="s">
        <v>150</v>
      </c>
      <c r="D476" s="481">
        <v>2</v>
      </c>
      <c r="E476" s="481" t="s">
        <v>0</v>
      </c>
      <c r="F476" s="481">
        <v>1</v>
      </c>
      <c r="G476" s="481" t="s">
        <v>126</v>
      </c>
      <c r="H476" s="481" t="s">
        <v>332</v>
      </c>
    </row>
    <row r="477" spans="1:8">
      <c r="A477" s="480" t="s">
        <v>319</v>
      </c>
      <c r="B477" s="479">
        <v>44896</v>
      </c>
      <c r="C477" s="483" t="s">
        <v>150</v>
      </c>
      <c r="D477" s="483">
        <v>2</v>
      </c>
      <c r="E477" s="483" t="s">
        <v>0</v>
      </c>
      <c r="F477" s="483">
        <v>0</v>
      </c>
      <c r="G477" s="483" t="s">
        <v>126</v>
      </c>
      <c r="H477" s="481" t="s">
        <v>182</v>
      </c>
    </row>
    <row r="478" spans="1:8">
      <c r="A478" s="480" t="s">
        <v>324</v>
      </c>
      <c r="B478" s="479">
        <v>44897</v>
      </c>
      <c r="C478" s="481" t="s">
        <v>151</v>
      </c>
      <c r="D478" s="481">
        <v>0</v>
      </c>
      <c r="E478" s="481" t="s">
        <v>0</v>
      </c>
      <c r="F478" s="481">
        <v>4</v>
      </c>
      <c r="G478" s="481" t="s">
        <v>10</v>
      </c>
      <c r="H478" s="481" t="s">
        <v>176</v>
      </c>
    </row>
    <row r="479" spans="1:8">
      <c r="A479" s="480" t="s">
        <v>324</v>
      </c>
      <c r="B479" s="479">
        <v>44897</v>
      </c>
      <c r="C479" s="481" t="s">
        <v>151</v>
      </c>
      <c r="D479" s="481">
        <v>1</v>
      </c>
      <c r="E479" s="481" t="s">
        <v>0</v>
      </c>
      <c r="F479" s="481">
        <v>3</v>
      </c>
      <c r="G479" s="481" t="s">
        <v>10</v>
      </c>
      <c r="H479" s="481" t="s">
        <v>226</v>
      </c>
    </row>
    <row r="480" spans="1:8">
      <c r="A480" s="480" t="s">
        <v>324</v>
      </c>
      <c r="B480" s="479">
        <v>44897</v>
      </c>
      <c r="C480" s="481" t="s">
        <v>151</v>
      </c>
      <c r="D480" s="481">
        <v>0</v>
      </c>
      <c r="E480" s="481" t="s">
        <v>0</v>
      </c>
      <c r="F480" s="481">
        <v>2</v>
      </c>
      <c r="G480" s="481" t="s">
        <v>10</v>
      </c>
      <c r="H480" s="481" t="s">
        <v>228</v>
      </c>
    </row>
    <row r="481" spans="1:8">
      <c r="A481" s="480" t="s">
        <v>324</v>
      </c>
      <c r="B481" s="479">
        <v>44897</v>
      </c>
      <c r="C481" s="481" t="s">
        <v>151</v>
      </c>
      <c r="D481" s="481">
        <v>1</v>
      </c>
      <c r="E481" s="481" t="s">
        <v>0</v>
      </c>
      <c r="F481" s="481">
        <v>2</v>
      </c>
      <c r="G481" s="481" t="s">
        <v>10</v>
      </c>
      <c r="H481" s="481" t="s">
        <v>179</v>
      </c>
    </row>
    <row r="482" spans="1:8">
      <c r="A482" s="480" t="s">
        <v>324</v>
      </c>
      <c r="B482" s="479">
        <v>44897</v>
      </c>
      <c r="C482" s="481" t="s">
        <v>151</v>
      </c>
      <c r="D482" s="481">
        <v>1</v>
      </c>
      <c r="E482" s="481" t="s">
        <v>0</v>
      </c>
      <c r="F482" s="481">
        <v>2</v>
      </c>
      <c r="G482" s="481" t="s">
        <v>10</v>
      </c>
      <c r="H482" s="481" t="s">
        <v>223</v>
      </c>
    </row>
    <row r="483" spans="1:8">
      <c r="A483" s="480" t="s">
        <v>324</v>
      </c>
      <c r="B483" s="479">
        <v>44897</v>
      </c>
      <c r="C483" s="481" t="s">
        <v>151</v>
      </c>
      <c r="D483" s="481">
        <v>0</v>
      </c>
      <c r="E483" s="481" t="s">
        <v>0</v>
      </c>
      <c r="F483" s="481">
        <v>3</v>
      </c>
      <c r="G483" s="481" t="s">
        <v>10</v>
      </c>
      <c r="H483" s="481" t="s">
        <v>186</v>
      </c>
    </row>
    <row r="484" spans="1:8">
      <c r="A484" s="480" t="s">
        <v>324</v>
      </c>
      <c r="B484" s="479">
        <v>44897</v>
      </c>
      <c r="C484" s="481" t="s">
        <v>151</v>
      </c>
      <c r="D484" s="481">
        <v>0</v>
      </c>
      <c r="E484" s="481" t="s">
        <v>0</v>
      </c>
      <c r="F484" s="481">
        <v>3</v>
      </c>
      <c r="G484" s="481" t="s">
        <v>10</v>
      </c>
      <c r="H484" s="481" t="s">
        <v>180</v>
      </c>
    </row>
    <row r="485" spans="1:8">
      <c r="A485" s="480" t="s">
        <v>324</v>
      </c>
      <c r="B485" s="479">
        <v>44897</v>
      </c>
      <c r="C485" s="481" t="s">
        <v>151</v>
      </c>
      <c r="D485" s="481">
        <v>0</v>
      </c>
      <c r="E485" s="481" t="s">
        <v>0</v>
      </c>
      <c r="F485" s="481">
        <v>2</v>
      </c>
      <c r="G485" s="481" t="s">
        <v>10</v>
      </c>
      <c r="H485" s="481" t="s">
        <v>225</v>
      </c>
    </row>
    <row r="486" spans="1:8">
      <c r="A486" s="480" t="s">
        <v>324</v>
      </c>
      <c r="B486" s="479">
        <v>44897</v>
      </c>
      <c r="C486" s="481" t="s">
        <v>151</v>
      </c>
      <c r="D486" s="481">
        <v>1</v>
      </c>
      <c r="E486" s="481" t="s">
        <v>0</v>
      </c>
      <c r="F486" s="481">
        <v>3</v>
      </c>
      <c r="G486" s="481" t="s">
        <v>10</v>
      </c>
      <c r="H486" s="481" t="s">
        <v>224</v>
      </c>
    </row>
    <row r="487" spans="1:8">
      <c r="A487" s="480" t="s">
        <v>324</v>
      </c>
      <c r="B487" s="479">
        <v>44897</v>
      </c>
      <c r="C487" s="481" t="s">
        <v>151</v>
      </c>
      <c r="D487" s="481">
        <v>0</v>
      </c>
      <c r="E487" s="481" t="s">
        <v>0</v>
      </c>
      <c r="F487" s="481">
        <v>3</v>
      </c>
      <c r="G487" s="481" t="s">
        <v>10</v>
      </c>
      <c r="H487" s="481" t="s">
        <v>181</v>
      </c>
    </row>
    <row r="488" spans="1:8">
      <c r="A488" s="480" t="s">
        <v>324</v>
      </c>
      <c r="B488" s="479">
        <v>44897</v>
      </c>
      <c r="C488" s="481" t="s">
        <v>151</v>
      </c>
      <c r="D488" s="481">
        <v>1</v>
      </c>
      <c r="E488" s="481" t="s">
        <v>0</v>
      </c>
      <c r="F488" s="481">
        <v>3</v>
      </c>
      <c r="G488" s="481" t="s">
        <v>10</v>
      </c>
      <c r="H488" s="481" t="s">
        <v>177</v>
      </c>
    </row>
    <row r="489" spans="1:8">
      <c r="A489" s="480" t="s">
        <v>324</v>
      </c>
      <c r="B489" s="479">
        <v>44897</v>
      </c>
      <c r="C489" s="481" t="s">
        <v>151</v>
      </c>
      <c r="D489" s="481">
        <v>1</v>
      </c>
      <c r="E489" s="481" t="s">
        <v>0</v>
      </c>
      <c r="F489" s="481">
        <v>3</v>
      </c>
      <c r="G489" s="481" t="s">
        <v>10</v>
      </c>
      <c r="H489" s="481" t="s">
        <v>184</v>
      </c>
    </row>
    <row r="490" spans="1:8">
      <c r="A490" s="480" t="s">
        <v>324</v>
      </c>
      <c r="B490" s="479">
        <v>44897</v>
      </c>
      <c r="C490" s="481" t="s">
        <v>151</v>
      </c>
      <c r="D490" s="481">
        <v>1</v>
      </c>
      <c r="E490" s="481" t="s">
        <v>0</v>
      </c>
      <c r="F490" s="481">
        <v>3</v>
      </c>
      <c r="G490" s="481" t="s">
        <v>10</v>
      </c>
      <c r="H490" s="481" t="s">
        <v>227</v>
      </c>
    </row>
    <row r="491" spans="1:8">
      <c r="A491" s="480" t="s">
        <v>324</v>
      </c>
      <c r="B491" s="479">
        <v>44897</v>
      </c>
      <c r="C491" s="481" t="s">
        <v>151</v>
      </c>
      <c r="D491" s="481">
        <v>1</v>
      </c>
      <c r="E491" s="481" t="s">
        <v>0</v>
      </c>
      <c r="F491" s="481">
        <v>2</v>
      </c>
      <c r="G491" s="481" t="s">
        <v>10</v>
      </c>
      <c r="H491" s="481" t="s">
        <v>183</v>
      </c>
    </row>
    <row r="492" spans="1:8">
      <c r="A492" s="480" t="s">
        <v>324</v>
      </c>
      <c r="B492" s="479">
        <v>44897</v>
      </c>
      <c r="C492" s="481" t="s">
        <v>151</v>
      </c>
      <c r="D492" s="481">
        <v>0</v>
      </c>
      <c r="E492" s="481" t="s">
        <v>0</v>
      </c>
      <c r="F492" s="481">
        <v>3</v>
      </c>
      <c r="G492" s="481" t="s">
        <v>10</v>
      </c>
      <c r="H492" s="481" t="s">
        <v>185</v>
      </c>
    </row>
    <row r="493" spans="1:8">
      <c r="A493" s="480" t="s">
        <v>324</v>
      </c>
      <c r="B493" s="479">
        <v>44897</v>
      </c>
      <c r="C493" s="481" t="s">
        <v>151</v>
      </c>
      <c r="D493" s="481">
        <v>0</v>
      </c>
      <c r="E493" s="481" t="s">
        <v>0</v>
      </c>
      <c r="F493" s="481">
        <v>3</v>
      </c>
      <c r="G493" s="481" t="s">
        <v>10</v>
      </c>
      <c r="H493" s="481" t="s">
        <v>332</v>
      </c>
    </row>
    <row r="494" spans="1:8">
      <c r="A494" s="480" t="s">
        <v>324</v>
      </c>
      <c r="B494" s="479">
        <v>44897</v>
      </c>
      <c r="C494" s="483" t="s">
        <v>151</v>
      </c>
      <c r="D494" s="483">
        <v>0</v>
      </c>
      <c r="E494" s="483" t="s">
        <v>0</v>
      </c>
      <c r="F494" s="483">
        <v>2</v>
      </c>
      <c r="G494" s="483" t="s">
        <v>10</v>
      </c>
      <c r="H494" s="481" t="s">
        <v>182</v>
      </c>
    </row>
    <row r="495" spans="1:8">
      <c r="A495" s="480" t="s">
        <v>330</v>
      </c>
      <c r="B495" s="479">
        <v>44897</v>
      </c>
      <c r="C495" s="481" t="s">
        <v>5</v>
      </c>
      <c r="D495" s="481">
        <v>1</v>
      </c>
      <c r="E495" s="481" t="s">
        <v>0</v>
      </c>
      <c r="F495" s="481">
        <v>2</v>
      </c>
      <c r="G495" s="481" t="s">
        <v>9</v>
      </c>
      <c r="H495" s="481" t="s">
        <v>176</v>
      </c>
    </row>
    <row r="496" spans="1:8">
      <c r="A496" s="480" t="s">
        <v>330</v>
      </c>
      <c r="B496" s="479">
        <v>44897</v>
      </c>
      <c r="C496" s="481" t="s">
        <v>5</v>
      </c>
      <c r="D496" s="481">
        <v>1</v>
      </c>
      <c r="E496" s="481" t="s">
        <v>0</v>
      </c>
      <c r="F496" s="481">
        <v>3</v>
      </c>
      <c r="G496" s="481" t="s">
        <v>9</v>
      </c>
      <c r="H496" s="481" t="s">
        <v>226</v>
      </c>
    </row>
    <row r="497" spans="1:8">
      <c r="A497" s="480" t="s">
        <v>330</v>
      </c>
      <c r="B497" s="479">
        <v>44897</v>
      </c>
      <c r="C497" s="481" t="s">
        <v>5</v>
      </c>
      <c r="D497" s="481">
        <v>0</v>
      </c>
      <c r="E497" s="481" t="s">
        <v>0</v>
      </c>
      <c r="F497" s="481">
        <v>2</v>
      </c>
      <c r="G497" s="481" t="s">
        <v>9</v>
      </c>
      <c r="H497" s="481" t="s">
        <v>228</v>
      </c>
    </row>
    <row r="498" spans="1:8">
      <c r="A498" s="480" t="s">
        <v>330</v>
      </c>
      <c r="B498" s="479">
        <v>44897</v>
      </c>
      <c r="C498" s="481" t="s">
        <v>5</v>
      </c>
      <c r="D498" s="481">
        <v>1</v>
      </c>
      <c r="E498" s="481" t="s">
        <v>0</v>
      </c>
      <c r="F498" s="481">
        <v>2</v>
      </c>
      <c r="G498" s="481" t="s">
        <v>9</v>
      </c>
      <c r="H498" s="481" t="s">
        <v>179</v>
      </c>
    </row>
    <row r="499" spans="1:8">
      <c r="A499" s="480" t="s">
        <v>330</v>
      </c>
      <c r="B499" s="479">
        <v>44897</v>
      </c>
      <c r="C499" s="481" t="s">
        <v>5</v>
      </c>
      <c r="D499" s="481">
        <v>1</v>
      </c>
      <c r="E499" s="481" t="s">
        <v>0</v>
      </c>
      <c r="F499" s="481">
        <v>3</v>
      </c>
      <c r="G499" s="481" t="s">
        <v>9</v>
      </c>
      <c r="H499" s="481" t="s">
        <v>223</v>
      </c>
    </row>
    <row r="500" spans="1:8">
      <c r="A500" s="480" t="s">
        <v>330</v>
      </c>
      <c r="B500" s="479">
        <v>44897</v>
      </c>
      <c r="C500" s="481" t="s">
        <v>5</v>
      </c>
      <c r="D500" s="481">
        <v>0</v>
      </c>
      <c r="E500" s="481" t="s">
        <v>0</v>
      </c>
      <c r="F500" s="481">
        <v>1</v>
      </c>
      <c r="G500" s="481" t="s">
        <v>9</v>
      </c>
      <c r="H500" s="481" t="s">
        <v>186</v>
      </c>
    </row>
    <row r="501" spans="1:8">
      <c r="A501" s="480" t="s">
        <v>330</v>
      </c>
      <c r="B501" s="479">
        <v>44897</v>
      </c>
      <c r="C501" s="481" t="s">
        <v>5</v>
      </c>
      <c r="D501" s="481">
        <v>0</v>
      </c>
      <c r="E501" s="481" t="s">
        <v>0</v>
      </c>
      <c r="F501" s="481">
        <v>2</v>
      </c>
      <c r="G501" s="481" t="s">
        <v>9</v>
      </c>
      <c r="H501" s="481" t="s">
        <v>180</v>
      </c>
    </row>
    <row r="502" spans="1:8">
      <c r="A502" s="480" t="s">
        <v>330</v>
      </c>
      <c r="B502" s="479">
        <v>44897</v>
      </c>
      <c r="C502" s="481" t="s">
        <v>5</v>
      </c>
      <c r="D502" s="481">
        <v>0</v>
      </c>
      <c r="E502" s="481" t="s">
        <v>0</v>
      </c>
      <c r="F502" s="481">
        <v>2</v>
      </c>
      <c r="G502" s="481" t="s">
        <v>9</v>
      </c>
      <c r="H502" s="481" t="s">
        <v>225</v>
      </c>
    </row>
    <row r="503" spans="1:8">
      <c r="A503" s="480" t="s">
        <v>330</v>
      </c>
      <c r="B503" s="479">
        <v>44897</v>
      </c>
      <c r="C503" s="481" t="s">
        <v>5</v>
      </c>
      <c r="D503" s="481">
        <v>0</v>
      </c>
      <c r="E503" s="481" t="s">
        <v>0</v>
      </c>
      <c r="F503" s="481">
        <v>2</v>
      </c>
      <c r="G503" s="481" t="s">
        <v>9</v>
      </c>
      <c r="H503" s="481" t="s">
        <v>224</v>
      </c>
    </row>
    <row r="504" spans="1:8">
      <c r="A504" s="480" t="s">
        <v>330</v>
      </c>
      <c r="B504" s="479">
        <v>44897</v>
      </c>
      <c r="C504" s="481" t="s">
        <v>5</v>
      </c>
      <c r="D504" s="481">
        <v>0</v>
      </c>
      <c r="E504" s="481" t="s">
        <v>0</v>
      </c>
      <c r="F504" s="481">
        <v>2</v>
      </c>
      <c r="G504" s="481" t="s">
        <v>9</v>
      </c>
      <c r="H504" s="481" t="s">
        <v>181</v>
      </c>
    </row>
    <row r="505" spans="1:8">
      <c r="A505" s="480" t="s">
        <v>330</v>
      </c>
      <c r="B505" s="479">
        <v>44897</v>
      </c>
      <c r="C505" s="481" t="s">
        <v>5</v>
      </c>
      <c r="D505" s="481">
        <v>1</v>
      </c>
      <c r="E505" s="481" t="s">
        <v>0</v>
      </c>
      <c r="F505" s="481">
        <v>2</v>
      </c>
      <c r="G505" s="481" t="s">
        <v>9</v>
      </c>
      <c r="H505" s="481" t="s">
        <v>177</v>
      </c>
    </row>
    <row r="506" spans="1:8">
      <c r="A506" s="480" t="s">
        <v>330</v>
      </c>
      <c r="B506" s="479">
        <v>44897</v>
      </c>
      <c r="C506" s="481" t="s">
        <v>5</v>
      </c>
      <c r="D506" s="481">
        <v>1</v>
      </c>
      <c r="E506" s="481" t="s">
        <v>0</v>
      </c>
      <c r="F506" s="481">
        <v>3</v>
      </c>
      <c r="G506" s="481" t="s">
        <v>9</v>
      </c>
      <c r="H506" s="481" t="s">
        <v>184</v>
      </c>
    </row>
    <row r="507" spans="1:8">
      <c r="A507" s="480" t="s">
        <v>330</v>
      </c>
      <c r="B507" s="479">
        <v>44897</v>
      </c>
      <c r="C507" s="481" t="s">
        <v>5</v>
      </c>
      <c r="D507" s="481">
        <v>0</v>
      </c>
      <c r="E507" s="481" t="s">
        <v>0</v>
      </c>
      <c r="F507" s="481">
        <v>2</v>
      </c>
      <c r="G507" s="481" t="s">
        <v>9</v>
      </c>
      <c r="H507" s="481" t="s">
        <v>227</v>
      </c>
    </row>
    <row r="508" spans="1:8">
      <c r="A508" s="480" t="s">
        <v>330</v>
      </c>
      <c r="B508" s="479">
        <v>44897</v>
      </c>
      <c r="C508" s="481" t="s">
        <v>5</v>
      </c>
      <c r="D508" s="481">
        <v>0</v>
      </c>
      <c r="E508" s="481" t="s">
        <v>0</v>
      </c>
      <c r="F508" s="481">
        <v>3</v>
      </c>
      <c r="G508" s="481" t="s">
        <v>9</v>
      </c>
      <c r="H508" s="481" t="s">
        <v>183</v>
      </c>
    </row>
    <row r="509" spans="1:8">
      <c r="A509" s="480" t="s">
        <v>330</v>
      </c>
      <c r="B509" s="479">
        <v>44897</v>
      </c>
      <c r="C509" s="481" t="s">
        <v>5</v>
      </c>
      <c r="D509" s="481">
        <v>0</v>
      </c>
      <c r="E509" s="481" t="s">
        <v>0</v>
      </c>
      <c r="F509" s="481">
        <v>2</v>
      </c>
      <c r="G509" s="481" t="s">
        <v>9</v>
      </c>
      <c r="H509" s="481" t="s">
        <v>185</v>
      </c>
    </row>
    <row r="510" spans="1:8">
      <c r="A510" s="480" t="s">
        <v>330</v>
      </c>
      <c r="B510" s="479">
        <v>44897</v>
      </c>
      <c r="C510" s="481" t="s">
        <v>5</v>
      </c>
      <c r="D510" s="481">
        <v>0</v>
      </c>
      <c r="E510" s="481" t="s">
        <v>0</v>
      </c>
      <c r="F510" s="481">
        <v>2</v>
      </c>
      <c r="G510" s="481" t="s">
        <v>9</v>
      </c>
      <c r="H510" s="481" t="s">
        <v>332</v>
      </c>
    </row>
    <row r="511" spans="1:8">
      <c r="A511" s="480" t="s">
        <v>330</v>
      </c>
      <c r="B511" s="479">
        <v>44897</v>
      </c>
      <c r="C511" s="483" t="s">
        <v>5</v>
      </c>
      <c r="D511" s="483">
        <v>0</v>
      </c>
      <c r="E511" s="483" t="s">
        <v>0</v>
      </c>
      <c r="F511" s="483">
        <v>1</v>
      </c>
      <c r="G511" s="483" t="s">
        <v>9</v>
      </c>
      <c r="H511" s="481" t="s">
        <v>182</v>
      </c>
    </row>
    <row r="512" spans="1:8">
      <c r="A512" s="480" t="s">
        <v>325</v>
      </c>
      <c r="B512" s="479">
        <v>44897</v>
      </c>
      <c r="C512" s="481" t="s">
        <v>128</v>
      </c>
      <c r="D512" s="481">
        <v>2</v>
      </c>
      <c r="E512" s="481" t="s">
        <v>0</v>
      </c>
      <c r="F512" s="481">
        <v>2</v>
      </c>
      <c r="G512" s="481" t="s">
        <v>12</v>
      </c>
      <c r="H512" s="481" t="s">
        <v>176</v>
      </c>
    </row>
    <row r="513" spans="1:8">
      <c r="A513" s="480" t="s">
        <v>325</v>
      </c>
      <c r="B513" s="479">
        <v>44897</v>
      </c>
      <c r="C513" s="481" t="s">
        <v>128</v>
      </c>
      <c r="D513" s="481">
        <v>0</v>
      </c>
      <c r="E513" s="481" t="s">
        <v>0</v>
      </c>
      <c r="F513" s="481">
        <v>1</v>
      </c>
      <c r="G513" s="481" t="s">
        <v>12</v>
      </c>
      <c r="H513" s="481" t="s">
        <v>226</v>
      </c>
    </row>
    <row r="514" spans="1:8">
      <c r="A514" s="480" t="s">
        <v>325</v>
      </c>
      <c r="B514" s="479">
        <v>44897</v>
      </c>
      <c r="C514" s="481" t="s">
        <v>128</v>
      </c>
      <c r="D514" s="481">
        <v>1</v>
      </c>
      <c r="E514" s="481" t="s">
        <v>0</v>
      </c>
      <c r="F514" s="481">
        <v>2</v>
      </c>
      <c r="G514" s="481" t="s">
        <v>12</v>
      </c>
      <c r="H514" s="481" t="s">
        <v>228</v>
      </c>
    </row>
    <row r="515" spans="1:8">
      <c r="A515" s="480" t="s">
        <v>325</v>
      </c>
      <c r="B515" s="479">
        <v>44897</v>
      </c>
      <c r="C515" s="481" t="s">
        <v>128</v>
      </c>
      <c r="D515" s="481">
        <v>1</v>
      </c>
      <c r="E515" s="481" t="s">
        <v>0</v>
      </c>
      <c r="F515" s="481">
        <v>1</v>
      </c>
      <c r="G515" s="481" t="s">
        <v>12</v>
      </c>
      <c r="H515" s="481" t="s">
        <v>179</v>
      </c>
    </row>
    <row r="516" spans="1:8">
      <c r="A516" s="480" t="s">
        <v>325</v>
      </c>
      <c r="B516" s="479">
        <v>44897</v>
      </c>
      <c r="C516" s="481" t="s">
        <v>128</v>
      </c>
      <c r="D516" s="481">
        <v>1</v>
      </c>
      <c r="E516" s="481" t="s">
        <v>0</v>
      </c>
      <c r="F516" s="481">
        <v>3</v>
      </c>
      <c r="G516" s="481" t="s">
        <v>12</v>
      </c>
      <c r="H516" s="481" t="s">
        <v>223</v>
      </c>
    </row>
    <row r="517" spans="1:8">
      <c r="A517" s="480" t="s">
        <v>325</v>
      </c>
      <c r="B517" s="479">
        <v>44897</v>
      </c>
      <c r="C517" s="481" t="s">
        <v>128</v>
      </c>
      <c r="D517" s="481">
        <v>2</v>
      </c>
      <c r="E517" s="481" t="s">
        <v>0</v>
      </c>
      <c r="F517" s="481">
        <v>1</v>
      </c>
      <c r="G517" s="481" t="s">
        <v>12</v>
      </c>
      <c r="H517" s="481" t="s">
        <v>186</v>
      </c>
    </row>
    <row r="518" spans="1:8">
      <c r="A518" s="480" t="s">
        <v>325</v>
      </c>
      <c r="B518" s="479">
        <v>44897</v>
      </c>
      <c r="C518" s="481" t="s">
        <v>128</v>
      </c>
      <c r="D518" s="481">
        <v>2</v>
      </c>
      <c r="E518" s="481" t="s">
        <v>0</v>
      </c>
      <c r="F518" s="481">
        <v>1</v>
      </c>
      <c r="G518" s="481" t="s">
        <v>12</v>
      </c>
      <c r="H518" s="481" t="s">
        <v>180</v>
      </c>
    </row>
    <row r="519" spans="1:8">
      <c r="A519" s="480" t="s">
        <v>325</v>
      </c>
      <c r="B519" s="479">
        <v>44897</v>
      </c>
      <c r="C519" s="481" t="s">
        <v>128</v>
      </c>
      <c r="D519" s="481">
        <v>1</v>
      </c>
      <c r="E519" s="481" t="s">
        <v>0</v>
      </c>
      <c r="F519" s="481">
        <v>1</v>
      </c>
      <c r="G519" s="481" t="s">
        <v>12</v>
      </c>
      <c r="H519" s="481" t="s">
        <v>225</v>
      </c>
    </row>
    <row r="520" spans="1:8">
      <c r="A520" s="480" t="s">
        <v>325</v>
      </c>
      <c r="B520" s="479">
        <v>44897</v>
      </c>
      <c r="C520" s="481" t="s">
        <v>128</v>
      </c>
      <c r="D520" s="481">
        <v>1</v>
      </c>
      <c r="E520" s="481" t="s">
        <v>0</v>
      </c>
      <c r="F520" s="481">
        <v>2</v>
      </c>
      <c r="G520" s="481" t="s">
        <v>12</v>
      </c>
      <c r="H520" s="481" t="s">
        <v>224</v>
      </c>
    </row>
    <row r="521" spans="1:8">
      <c r="A521" s="480" t="s">
        <v>325</v>
      </c>
      <c r="B521" s="479">
        <v>44897</v>
      </c>
      <c r="C521" s="481" t="s">
        <v>128</v>
      </c>
      <c r="D521" s="481">
        <v>0</v>
      </c>
      <c r="E521" s="481" t="s">
        <v>0</v>
      </c>
      <c r="F521" s="481">
        <v>1</v>
      </c>
      <c r="G521" s="481" t="s">
        <v>12</v>
      </c>
      <c r="H521" s="481" t="s">
        <v>181</v>
      </c>
    </row>
    <row r="522" spans="1:8">
      <c r="A522" s="480" t="s">
        <v>325</v>
      </c>
      <c r="B522" s="479">
        <v>44897</v>
      </c>
      <c r="C522" s="481" t="s">
        <v>128</v>
      </c>
      <c r="D522" s="481">
        <v>1</v>
      </c>
      <c r="E522" s="481" t="s">
        <v>0</v>
      </c>
      <c r="F522" s="481">
        <v>1</v>
      </c>
      <c r="G522" s="481" t="s">
        <v>12</v>
      </c>
      <c r="H522" s="481" t="s">
        <v>177</v>
      </c>
    </row>
    <row r="523" spans="1:8">
      <c r="A523" s="480" t="s">
        <v>325</v>
      </c>
      <c r="B523" s="479">
        <v>44897</v>
      </c>
      <c r="C523" s="481" t="s">
        <v>128</v>
      </c>
      <c r="D523" s="481">
        <v>2</v>
      </c>
      <c r="E523" s="481" t="s">
        <v>0</v>
      </c>
      <c r="F523" s="481">
        <v>1</v>
      </c>
      <c r="G523" s="481" t="s">
        <v>12</v>
      </c>
      <c r="H523" s="481" t="s">
        <v>184</v>
      </c>
    </row>
    <row r="524" spans="1:8">
      <c r="A524" s="480" t="s">
        <v>325</v>
      </c>
      <c r="B524" s="479">
        <v>44897</v>
      </c>
      <c r="C524" s="481" t="s">
        <v>128</v>
      </c>
      <c r="D524" s="481">
        <v>1</v>
      </c>
      <c r="E524" s="481" t="s">
        <v>0</v>
      </c>
      <c r="F524" s="481">
        <v>1</v>
      </c>
      <c r="G524" s="481" t="s">
        <v>12</v>
      </c>
      <c r="H524" s="481" t="s">
        <v>227</v>
      </c>
    </row>
    <row r="525" spans="1:8">
      <c r="A525" s="480" t="s">
        <v>325</v>
      </c>
      <c r="B525" s="479">
        <v>44897</v>
      </c>
      <c r="C525" s="481" t="s">
        <v>128</v>
      </c>
      <c r="D525" s="481">
        <v>2</v>
      </c>
      <c r="E525" s="481" t="s">
        <v>0</v>
      </c>
      <c r="F525" s="481">
        <v>0</v>
      </c>
      <c r="G525" s="481" t="s">
        <v>12</v>
      </c>
      <c r="H525" s="481" t="s">
        <v>183</v>
      </c>
    </row>
    <row r="526" spans="1:8">
      <c r="A526" s="480" t="s">
        <v>325</v>
      </c>
      <c r="B526" s="479">
        <v>44897</v>
      </c>
      <c r="C526" s="481" t="s">
        <v>128</v>
      </c>
      <c r="D526" s="481">
        <v>1</v>
      </c>
      <c r="E526" s="481" t="s">
        <v>0</v>
      </c>
      <c r="F526" s="481">
        <v>1</v>
      </c>
      <c r="G526" s="481" t="s">
        <v>12</v>
      </c>
      <c r="H526" s="481" t="s">
        <v>185</v>
      </c>
    </row>
    <row r="527" spans="1:8">
      <c r="A527" s="480" t="s">
        <v>325</v>
      </c>
      <c r="B527" s="479">
        <v>44897</v>
      </c>
      <c r="C527" s="481" t="s">
        <v>128</v>
      </c>
      <c r="D527" s="481">
        <v>1</v>
      </c>
      <c r="E527" s="481" t="s">
        <v>0</v>
      </c>
      <c r="F527" s="481">
        <v>2</v>
      </c>
      <c r="G527" s="481" t="s">
        <v>12</v>
      </c>
      <c r="H527" s="481" t="s">
        <v>332</v>
      </c>
    </row>
    <row r="528" spans="1:8">
      <c r="A528" s="480" t="s">
        <v>325</v>
      </c>
      <c r="B528" s="479">
        <v>44897</v>
      </c>
      <c r="C528" s="483" t="s">
        <v>128</v>
      </c>
      <c r="D528" s="483">
        <v>0</v>
      </c>
      <c r="E528" s="483" t="s">
        <v>0</v>
      </c>
      <c r="F528" s="483">
        <v>1</v>
      </c>
      <c r="G528" s="483" t="s">
        <v>12</v>
      </c>
      <c r="H528" s="481" t="s">
        <v>182</v>
      </c>
    </row>
    <row r="529" spans="1:8">
      <c r="A529" s="480" t="s">
        <v>331</v>
      </c>
      <c r="B529" s="479">
        <v>44897</v>
      </c>
      <c r="C529" s="481" t="s">
        <v>152</v>
      </c>
      <c r="D529" s="481">
        <v>0</v>
      </c>
      <c r="E529" s="481" t="s">
        <v>0</v>
      </c>
      <c r="F529" s="481">
        <v>2</v>
      </c>
      <c r="G529" s="481" t="s">
        <v>2</v>
      </c>
      <c r="H529" s="481" t="s">
        <v>176</v>
      </c>
    </row>
    <row r="530" spans="1:8">
      <c r="A530" s="480" t="s">
        <v>331</v>
      </c>
      <c r="B530" s="479">
        <v>44897</v>
      </c>
      <c r="C530" s="481" t="s">
        <v>152</v>
      </c>
      <c r="D530" s="481">
        <v>0</v>
      </c>
      <c r="E530" s="481" t="s">
        <v>0</v>
      </c>
      <c r="F530" s="481">
        <v>2</v>
      </c>
      <c r="G530" s="481" t="s">
        <v>2</v>
      </c>
      <c r="H530" s="481" t="s">
        <v>226</v>
      </c>
    </row>
    <row r="531" spans="1:8">
      <c r="A531" s="480" t="s">
        <v>331</v>
      </c>
      <c r="B531" s="479">
        <v>44897</v>
      </c>
      <c r="C531" s="481" t="s">
        <v>152</v>
      </c>
      <c r="D531" s="481">
        <v>0</v>
      </c>
      <c r="E531" s="481" t="s">
        <v>0</v>
      </c>
      <c r="F531" s="481">
        <v>2</v>
      </c>
      <c r="G531" s="481" t="s">
        <v>2</v>
      </c>
      <c r="H531" s="481" t="s">
        <v>228</v>
      </c>
    </row>
    <row r="532" spans="1:8">
      <c r="A532" s="480" t="s">
        <v>331</v>
      </c>
      <c r="B532" s="479">
        <v>44897</v>
      </c>
      <c r="C532" s="481" t="s">
        <v>152</v>
      </c>
      <c r="D532" s="481">
        <v>0</v>
      </c>
      <c r="E532" s="481" t="s">
        <v>0</v>
      </c>
      <c r="F532" s="481">
        <v>2</v>
      </c>
      <c r="G532" s="481" t="s">
        <v>2</v>
      </c>
      <c r="H532" s="481" t="s">
        <v>179</v>
      </c>
    </row>
    <row r="533" spans="1:8">
      <c r="A533" s="480" t="s">
        <v>331</v>
      </c>
      <c r="B533" s="479">
        <v>44897</v>
      </c>
      <c r="C533" s="481" t="s">
        <v>152</v>
      </c>
      <c r="D533" s="481">
        <v>2</v>
      </c>
      <c r="E533" s="481" t="s">
        <v>0</v>
      </c>
      <c r="F533" s="481">
        <v>3</v>
      </c>
      <c r="G533" s="481" t="s">
        <v>2</v>
      </c>
      <c r="H533" s="481" t="s">
        <v>223</v>
      </c>
    </row>
    <row r="534" spans="1:8">
      <c r="A534" s="480" t="s">
        <v>331</v>
      </c>
      <c r="B534" s="479">
        <v>44897</v>
      </c>
      <c r="C534" s="481" t="s">
        <v>152</v>
      </c>
      <c r="D534" s="481">
        <v>0</v>
      </c>
      <c r="E534" s="481" t="s">
        <v>0</v>
      </c>
      <c r="F534" s="481">
        <v>1</v>
      </c>
      <c r="G534" s="481" t="s">
        <v>2</v>
      </c>
      <c r="H534" s="481" t="s">
        <v>186</v>
      </c>
    </row>
    <row r="535" spans="1:8">
      <c r="A535" s="480" t="s">
        <v>331</v>
      </c>
      <c r="B535" s="479">
        <v>44897</v>
      </c>
      <c r="C535" s="481" t="s">
        <v>152</v>
      </c>
      <c r="D535" s="481">
        <v>0</v>
      </c>
      <c r="E535" s="481" t="s">
        <v>0</v>
      </c>
      <c r="F535" s="481">
        <v>2</v>
      </c>
      <c r="G535" s="481" t="s">
        <v>2</v>
      </c>
      <c r="H535" s="481" t="s">
        <v>180</v>
      </c>
    </row>
    <row r="536" spans="1:8">
      <c r="A536" s="480" t="s">
        <v>331</v>
      </c>
      <c r="B536" s="479">
        <v>44897</v>
      </c>
      <c r="C536" s="481" t="s">
        <v>152</v>
      </c>
      <c r="D536" s="481">
        <v>1</v>
      </c>
      <c r="E536" s="481" t="s">
        <v>0</v>
      </c>
      <c r="F536" s="481">
        <v>2</v>
      </c>
      <c r="G536" s="481" t="s">
        <v>2</v>
      </c>
      <c r="H536" s="481" t="s">
        <v>225</v>
      </c>
    </row>
    <row r="537" spans="1:8">
      <c r="A537" s="480" t="s">
        <v>331</v>
      </c>
      <c r="B537" s="479">
        <v>44897</v>
      </c>
      <c r="C537" s="481" t="s">
        <v>152</v>
      </c>
      <c r="D537" s="481">
        <v>1</v>
      </c>
      <c r="E537" s="481" t="s">
        <v>0</v>
      </c>
      <c r="F537" s="481">
        <v>2</v>
      </c>
      <c r="G537" s="481" t="s">
        <v>2</v>
      </c>
      <c r="H537" s="481" t="s">
        <v>224</v>
      </c>
    </row>
    <row r="538" spans="1:8">
      <c r="A538" s="480" t="s">
        <v>331</v>
      </c>
      <c r="B538" s="479">
        <v>44897</v>
      </c>
      <c r="C538" s="481" t="s">
        <v>152</v>
      </c>
      <c r="D538" s="481">
        <v>0</v>
      </c>
      <c r="E538" s="481" t="s">
        <v>0</v>
      </c>
      <c r="F538" s="481">
        <v>1</v>
      </c>
      <c r="G538" s="481" t="s">
        <v>2</v>
      </c>
      <c r="H538" s="481" t="s">
        <v>181</v>
      </c>
    </row>
    <row r="539" spans="1:8">
      <c r="A539" s="480" t="s">
        <v>331</v>
      </c>
      <c r="B539" s="479">
        <v>44897</v>
      </c>
      <c r="C539" s="481" t="s">
        <v>152</v>
      </c>
      <c r="D539" s="481">
        <v>0</v>
      </c>
      <c r="E539" s="481" t="s">
        <v>0</v>
      </c>
      <c r="F539" s="481">
        <v>2</v>
      </c>
      <c r="G539" s="481" t="s">
        <v>2</v>
      </c>
      <c r="H539" s="481" t="s">
        <v>177</v>
      </c>
    </row>
    <row r="540" spans="1:8">
      <c r="A540" s="480" t="s">
        <v>331</v>
      </c>
      <c r="B540" s="479">
        <v>44897</v>
      </c>
      <c r="C540" s="481" t="s">
        <v>152</v>
      </c>
      <c r="D540" s="481">
        <v>0</v>
      </c>
      <c r="E540" s="481" t="s">
        <v>0</v>
      </c>
      <c r="F540" s="481">
        <v>2</v>
      </c>
      <c r="G540" s="481" t="s">
        <v>2</v>
      </c>
      <c r="H540" s="481" t="s">
        <v>184</v>
      </c>
    </row>
    <row r="541" spans="1:8">
      <c r="A541" s="480" t="s">
        <v>331</v>
      </c>
      <c r="B541" s="479">
        <v>44897</v>
      </c>
      <c r="C541" s="481" t="s">
        <v>152</v>
      </c>
      <c r="D541" s="481">
        <v>1</v>
      </c>
      <c r="E541" s="481" t="s">
        <v>0</v>
      </c>
      <c r="F541" s="481">
        <v>2</v>
      </c>
      <c r="G541" s="481" t="s">
        <v>2</v>
      </c>
      <c r="H541" s="481" t="s">
        <v>227</v>
      </c>
    </row>
    <row r="542" spans="1:8">
      <c r="A542" s="480" t="s">
        <v>331</v>
      </c>
      <c r="B542" s="479">
        <v>44897</v>
      </c>
      <c r="C542" s="481" t="s">
        <v>152</v>
      </c>
      <c r="D542" s="481">
        <v>1</v>
      </c>
      <c r="E542" s="481" t="s">
        <v>0</v>
      </c>
      <c r="F542" s="481">
        <v>2</v>
      </c>
      <c r="G542" s="481" t="s">
        <v>2</v>
      </c>
      <c r="H542" s="481" t="s">
        <v>183</v>
      </c>
    </row>
    <row r="543" spans="1:8">
      <c r="A543" s="480" t="s">
        <v>331</v>
      </c>
      <c r="B543" s="479">
        <v>44897</v>
      </c>
      <c r="C543" s="481" t="s">
        <v>152</v>
      </c>
      <c r="D543" s="481">
        <v>0</v>
      </c>
      <c r="E543" s="481" t="s">
        <v>0</v>
      </c>
      <c r="F543" s="481">
        <v>1</v>
      </c>
      <c r="G543" s="481" t="s">
        <v>2</v>
      </c>
      <c r="H543" s="481" t="s">
        <v>185</v>
      </c>
    </row>
    <row r="544" spans="1:8">
      <c r="A544" s="480" t="s">
        <v>331</v>
      </c>
      <c r="B544" s="479">
        <v>44897</v>
      </c>
      <c r="C544" s="481" t="s">
        <v>152</v>
      </c>
      <c r="D544" s="481">
        <v>1</v>
      </c>
      <c r="E544" s="481" t="s">
        <v>0</v>
      </c>
      <c r="F544" s="481">
        <v>2</v>
      </c>
      <c r="G544" s="481" t="s">
        <v>2</v>
      </c>
      <c r="H544" s="481" t="s">
        <v>332</v>
      </c>
    </row>
    <row r="545" spans="1:8">
      <c r="A545" s="480" t="s">
        <v>331</v>
      </c>
      <c r="B545" s="479">
        <v>44897</v>
      </c>
      <c r="C545" s="483" t="s">
        <v>152</v>
      </c>
      <c r="D545" s="483">
        <v>1</v>
      </c>
      <c r="E545" s="483" t="s">
        <v>0</v>
      </c>
      <c r="F545" s="483">
        <v>2</v>
      </c>
      <c r="G545" s="483" t="s">
        <v>2</v>
      </c>
      <c r="H545" s="481" t="s">
        <v>182</v>
      </c>
    </row>
  </sheetData>
  <autoFilter ref="A1:H545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495">
        <f>IF(OR(Copa2022!F11="",G3=""),"",
IF(AND(Copa2022!F11=Placar!G3,Copa2022!H11=Placar!I3),Regras!$J$25,IF(Y3=Regras!F25,Regras!$J$26,0)))</f>
        <v>10</v>
      </c>
      <c r="M3" s="495"/>
      <c r="N3" s="476"/>
      <c r="O3" s="502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495">
        <f>IF(OR(Copa2022!F12="",G4=""),"",
IF(AND(Copa2022!F12=Placar!G4,Copa2022!H12=Placar!I4),Regras!$J$25,IF(Y4=Regras!F26,Regras!$J$26,0)))</f>
        <v>10</v>
      </c>
      <c r="M4" s="495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495" t="str">
        <f>IF(OR(Copa2022!F13="",G5=""),"",
IF(AND(Copa2022!F13=Placar!G5,Copa2022!H13=Placar!I5),Regras!$J$25,IF(Y5=Regras!F27,Regras!$J$26,0)))</f>
        <v/>
      </c>
      <c r="M5" s="495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495" t="str">
        <f>IF(OR(Copa2022!F14="",G6=""),"",
IF(AND(Copa2022!F14=Placar!G6,Copa2022!H14=Placar!I6),Regras!$J$25,IF(Y6=Regras!F28,Regras!$J$26,0)))</f>
        <v/>
      </c>
      <c r="M6" s="495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495" t="str">
        <f>IF(OR(Copa2022!F15="",G7=""),"",
IF(AND(Copa2022!F15=Placar!G7,Copa2022!H15=Placar!I7),Regras!$J$25,IF(Y7=Regras!F29,Regras!$J$26,0)))</f>
        <v/>
      </c>
      <c r="M7" s="495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495" t="str">
        <f>IF(OR(Copa2022!F16="",G8=""),"",
IF(AND(Copa2022!F16=Placar!G8,Copa2022!H16=Placar!I8),Regras!$J$25,IF(Y8=Regras!F30,Regras!$J$26,0)))</f>
        <v/>
      </c>
      <c r="M8" s="495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495">
        <f>IF(OR(Copa2022!F17="",G9=""),"",
IF(AND(Copa2022!F17=Placar!G9,Copa2022!H17=Placar!I9),Regras!$J$25,IF(Y9=Regras!F31,Regras!$J$26,0)))</f>
        <v>10</v>
      </c>
      <c r="M9" s="495"/>
      <c r="N9" s="476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495">
        <f>IF(OR(Copa2022!F18="",G10=""),"",
IF(AND(Copa2022!F18=Placar!G10,Copa2022!H18=Placar!I10),Regras!$J$25,IF(Y10=Regras!F32,Regras!$J$26,0)))</f>
        <v>10</v>
      </c>
      <c r="M10" s="495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495" t="str">
        <f>IF(OR(Copa2022!F19="",G11=""),"",
IF(AND(Copa2022!F19=Placar!G11,Copa2022!H19=Placar!I11),Regras!$J$25,IF(Y11=Regras!F33,Regras!$J$26,0)))</f>
        <v/>
      </c>
      <c r="M11" s="495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495" t="str">
        <f>IF(OR(Copa2022!F20="",G12=""),"",
IF(AND(Copa2022!F20=Placar!G12,Copa2022!H20=Placar!I12),Regras!$J$25,IF(Y12=Regras!F34,Regras!$J$26,0)))</f>
        <v/>
      </c>
      <c r="M12" s="495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495" t="str">
        <f>IF(OR(Copa2022!F21="",G13=""),"",
IF(AND(Copa2022!F21=Placar!G13,Copa2022!H21=Placar!I13),Regras!$J$25,IF(Y13=Regras!F35,Regras!$J$26,0)))</f>
        <v/>
      </c>
      <c r="M13" s="495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495" t="str">
        <f>IF(OR(Copa2022!F22="",G14=""),"",
IF(AND(Copa2022!F22=Placar!G14,Copa2022!H22=Placar!I14),Regras!$J$25,IF(Y14=Regras!F36,Regras!$J$26,0)))</f>
        <v/>
      </c>
      <c r="M14" s="495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495">
        <f>IF(OR(Copa2022!F23="",G15=""),"",
IF(AND(Copa2022!F23=Placar!G15,Copa2022!H23=Placar!I15),Regras!$J$25,IF(Y15=Regras!F37,Regras!$J$26,0)))</f>
        <v>10</v>
      </c>
      <c r="M15" s="495"/>
      <c r="N15" s="476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495">
        <f>IF(OR(Copa2022!F24="",G16=""),"",
IF(AND(Copa2022!F24=Placar!G16,Copa2022!H24=Placar!I16),Regras!$J$25,IF(Y16=Regras!F38,Regras!$J$26,0)))</f>
        <v>10</v>
      </c>
      <c r="M16" s="495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495" t="str">
        <f>IF(OR(Copa2022!F25="",G17=""),"",
IF(AND(Copa2022!F25=Placar!G17,Copa2022!H25=Placar!I17),Regras!$J$25,IF(Y17=Regras!F39,Regras!$J$26,0)))</f>
        <v/>
      </c>
      <c r="M17" s="495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495" t="str">
        <f>IF(OR(Copa2022!F26="",G18=""),"",
IF(AND(Copa2022!F26=Placar!G18,Copa2022!H26=Placar!I18),Regras!$J$25,IF(Y18=Regras!F40,Regras!$J$26,0)))</f>
        <v/>
      </c>
      <c r="M18" s="495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495" t="str">
        <f>IF(OR(Copa2022!F27="",G19=""),"",
IF(AND(Copa2022!F27=Placar!G19,Copa2022!H27=Placar!I19),Regras!$J$25,IF(Y19=Regras!F41,Regras!$J$26,0)))</f>
        <v/>
      </c>
      <c r="M19" s="495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495" t="str">
        <f>IF(OR(Copa2022!F28="",G20=""),"",
IF(AND(Copa2022!F28=Placar!G20,Copa2022!H28=Placar!I20),Regras!$J$25,IF(Y20=Regras!F42,Regras!$J$26,0)))</f>
        <v/>
      </c>
      <c r="M20" s="495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495">
        <f>IF(OR(Copa2022!F29="",G21=""),"",
IF(AND(Copa2022!F29=Placar!G21,Copa2022!H29=Placar!I21),Regras!$J$25,IF(Y21=Regras!F43,Regras!$J$26,0)))</f>
        <v>10</v>
      </c>
      <c r="M21" s="495"/>
      <c r="N21" s="476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495">
        <f>IF(OR(Copa2022!F30="",G22=""),"",
IF(AND(Copa2022!F30=Placar!G22,Copa2022!H30=Placar!I22),Regras!$J$25,IF(Y22=Regras!F44,Regras!$J$26,0)))</f>
        <v>10</v>
      </c>
      <c r="M22" s="495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495" t="str">
        <f>IF(OR(Copa2022!F31="",G23=""),"",
IF(AND(Copa2022!F31=Placar!G23,Copa2022!H31=Placar!I23),Regras!$J$25,IF(Y23=Regras!F45,Regras!$J$26,0)))</f>
        <v/>
      </c>
      <c r="M23" s="495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495" t="str">
        <f>IF(OR(Copa2022!F32="",G24=""),"",
IF(AND(Copa2022!F32=Placar!G24,Copa2022!H32=Placar!I24),Regras!$J$25,IF(Y24=Regras!F46,Regras!$J$26,0)))</f>
        <v/>
      </c>
      <c r="M24" s="495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495" t="str">
        <f>IF(OR(Copa2022!F33="",G25=""),"",
IF(AND(Copa2022!F33=Placar!G25,Copa2022!H33=Placar!I25),Regras!$J$25,IF(Y25=Regras!F47,Regras!$J$26,0)))</f>
        <v/>
      </c>
      <c r="M25" s="495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495" t="str">
        <f>IF(OR(Copa2022!F34="",G26=""),"",
IF(AND(Copa2022!F34=Placar!G26,Copa2022!H34=Placar!I26),Regras!$J$25,IF(Y26=Regras!F48,Regras!$J$26,0)))</f>
        <v/>
      </c>
      <c r="M26" s="495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495">
        <f>IF(OR(Copa2022!F35="",G27=""),"",
IF(AND(Copa2022!F35=Placar!G27,Copa2022!H35=Placar!I27),Regras!$J$25,IF(Y27=Regras!F49,Regras!$J$26,0)))</f>
        <v>10</v>
      </c>
      <c r="M27" s="495"/>
      <c r="N27" s="476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495">
        <f>IF(OR(Copa2022!F36="",G28=""),"",
IF(AND(Copa2022!F36=Placar!G28,Copa2022!H36=Placar!I28),Regras!$J$25,IF(Y28=Regras!F50,Regras!$J$26,0)))</f>
        <v>10</v>
      </c>
      <c r="M28" s="495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495" t="str">
        <f>IF(OR(Copa2022!F37="",G29=""),"",
IF(AND(Copa2022!F37=Placar!G29,Copa2022!H37=Placar!I29),Regras!$J$25,IF(Y29=Regras!F51,Regras!$J$26,0)))</f>
        <v/>
      </c>
      <c r="M29" s="495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495" t="str">
        <f>IF(OR(Copa2022!F38="",G30=""),"",
IF(AND(Copa2022!F38=Placar!G30,Copa2022!H38=Placar!I30),Regras!$J$25,IF(Y30=Regras!F52,Regras!$J$26,0)))</f>
        <v/>
      </c>
      <c r="M30" s="495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495" t="str">
        <f>IF(OR(Copa2022!F39="",G31=""),"",
IF(AND(Copa2022!F39=Placar!G31,Copa2022!H39=Placar!I31),Regras!$J$25,IF(Y31=Regras!F53,Regras!$J$26,0)))</f>
        <v/>
      </c>
      <c r="M31" s="495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495" t="str">
        <f>IF(OR(Copa2022!F40="",G32=""),"",
IF(AND(Copa2022!F40=Placar!G32,Copa2022!H40=Placar!I32),Regras!$J$25,IF(Y32=Regras!F54,Regras!$J$26,0)))</f>
        <v/>
      </c>
      <c r="M32" s="495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495">
        <f>IF(OR(Copa2022!F41="",G33=""),"",
IF(AND(Copa2022!F41=Placar!G33,Copa2022!H41=Placar!I33),Regras!$J$25,IF(Y33=Regras!F55,Regras!$J$26,0)))</f>
        <v>10</v>
      </c>
      <c r="M33" s="495"/>
      <c r="N33" s="476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495">
        <f>IF(OR(Copa2022!F42="",G34=""),"",
IF(AND(Copa2022!F42=Placar!G34,Copa2022!H42=Placar!I34),Regras!$J$25,IF(Y34=Regras!F56,Regras!$J$26,0)))</f>
        <v>10</v>
      </c>
      <c r="M34" s="495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495" t="str">
        <f>IF(OR(Copa2022!F43="",G35=""),"",
IF(AND(Copa2022!F43=Placar!G35,Copa2022!H43=Placar!I35),Regras!$J$25,IF(Y35=Regras!F57,Regras!$J$26,0)))</f>
        <v/>
      </c>
      <c r="M35" s="495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495" t="str">
        <f>IF(OR(Copa2022!F44="",G36=""),"",
IF(AND(Copa2022!F44=Placar!G36,Copa2022!H44=Placar!I36),Regras!$J$25,IF(Y36=Regras!F58,Regras!$J$26,0)))</f>
        <v/>
      </c>
      <c r="M36" s="495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495" t="str">
        <f>IF(OR(Copa2022!F45="",G37=""),"",
IF(AND(Copa2022!F45=Placar!G37,Copa2022!H45=Placar!I37),Regras!$J$25,IF(Y37=Regras!F59,Regras!$J$26,0)))</f>
        <v/>
      </c>
      <c r="M37" s="495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495" t="str">
        <f>IF(OR(Copa2022!F46="",G38=""),"",
IF(AND(Copa2022!F46=Placar!G38,Copa2022!H46=Placar!I38),Regras!$J$25,IF(Y38=Regras!F60,Regras!$J$26,0)))</f>
        <v/>
      </c>
      <c r="M38" s="495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495">
        <f>IF(OR(Copa2022!F47="",G39=""),"",
IF(AND(Copa2022!F47=Placar!G39,Copa2022!H47=Placar!I39),Regras!$J$25,IF(Y39=Regras!F61,Regras!$J$26,0)))</f>
        <v>10</v>
      </c>
      <c r="M39" s="495"/>
      <c r="N39" s="476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L40" s="495">
        <f>IF(OR(Copa2022!F48="",G40=""),"",
IF(AND(Copa2022!F48=Placar!G40,Copa2022!H48=Placar!I40),Regras!$J$25,IF(Y40=Regras!F62,Regras!$J$26,0)))</f>
        <v>10</v>
      </c>
      <c r="M40" s="495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495" t="str">
        <f>IF(OR(Copa2022!F49="",G41=""),"",
IF(AND(Copa2022!F49=Placar!G41,Copa2022!H49=Placar!I41),Regras!$J$25,IF(Y41=Regras!F63,Regras!$J$26,0)))</f>
        <v/>
      </c>
      <c r="M41" s="495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495" t="str">
        <f>IF(OR(Copa2022!F50="",G42=""),"",
IF(AND(Copa2022!F50=Placar!G42,Copa2022!H50=Placar!I42),Regras!$J$25,IF(Y42=Regras!F64,Regras!$J$26,0)))</f>
        <v/>
      </c>
      <c r="M42" s="495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495" t="str">
        <f>IF(OR(Copa2022!F51="",G43=""),"",
IF(AND(Copa2022!F51=Placar!G43,Copa2022!H51=Placar!I43),Regras!$J$25,IF(Y43=Regras!F65,Regras!$J$26,0)))</f>
        <v/>
      </c>
      <c r="M43" s="495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495" t="str">
        <f>IF(OR(Copa2022!F52="",G44=""),"",
IF(AND(Copa2022!F52=Placar!G44,Copa2022!H52=Placar!I44),Regras!$J$25,IF(Y44=Regras!F66,Regras!$J$26,0)))</f>
        <v/>
      </c>
      <c r="M44" s="495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495">
        <f>IF(OR(Copa2022!F53="",G45=""),"",
IF(AND(Copa2022!F53=Placar!G45,Copa2022!H53=Placar!I45),Regras!$J$25,IF(Y45=Regras!F67,Regras!$J$26,0)))</f>
        <v>10</v>
      </c>
      <c r="M45" s="495"/>
      <c r="N45" s="476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495">
        <f>IF(OR(Copa2022!F54="",G46=""),"",
IF(AND(Copa2022!F54=Placar!G46,Copa2022!H54=Placar!I46),Regras!$J$25,IF(Y46=Regras!F68,Regras!$J$26,0)))</f>
        <v>10</v>
      </c>
      <c r="M46" s="495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495" t="str">
        <f>IF(OR(Copa2022!F55="",G47=""),"",
IF(AND(Copa2022!F55=Placar!G47,Copa2022!H55=Placar!I47),Regras!$J$25,IF(Y47=Regras!F69,Regras!$J$26,0)))</f>
        <v/>
      </c>
      <c r="M47" s="495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495" t="str">
        <f>IF(OR(Copa2022!F56="",G48=""),"",
IF(AND(Copa2022!F56=Placar!G48,Copa2022!H56=Placar!I48),Regras!$J$25,IF(Y48=Regras!F70,Regras!$J$26,0)))</f>
        <v/>
      </c>
      <c r="M48" s="495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495" t="str">
        <f>IF(OR(Copa2022!F57="",G49=""),"",
IF(AND(Copa2022!F57=Placar!G49,Copa2022!H57=Placar!I49),Regras!$J$25,IF(Y49=Regras!F71,Regras!$J$26,0)))</f>
        <v/>
      </c>
      <c r="M49" s="495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495" t="str">
        <f>IF(OR(Copa2022!F58="",G50=""),"",
IF(AND(Copa2022!F58=Placar!G50,Copa2022!H58=Placar!I50),Regras!$J$25,IF(Y50=Regras!F72,Regras!$J$26,0)))</f>
        <v/>
      </c>
      <c r="M50" s="495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7" workbookViewId="0">
      <selection activeCell="F24" sqref="F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5">
        <f>IF(OR(Copa2022!F11="",G3=""),"",
IF(AND(Copa2022!F11=George!G3,Copa2022!H11=George!I3),Regras!$J$25,IF(Y3=Regras!F25,Regras!$J$26,0)))</f>
        <v>0</v>
      </c>
      <c r="M3" s="495"/>
      <c r="N3" s="316"/>
      <c r="O3" s="502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5">
        <f>IF(OR(Copa2022!F12="",G4=""),"",
IF(AND(Copa2022!F12=George!G4,Copa2022!H12=George!I4),Regras!$J$25,IF(Y4=Regras!F26,Regras!$J$26,0)))</f>
        <v>5</v>
      </c>
      <c r="M4" s="495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5" t="str">
        <f>IF(OR(Copa2022!F13="",G5=""),"",
IF(AND(Copa2022!F13=George!G5,Copa2022!H13=George!I5),Regras!$J$25,IF(Y5=Regras!F27,Regras!$J$26,0)))</f>
        <v/>
      </c>
      <c r="M5" s="495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5" t="str">
        <f>IF(OR(Copa2022!F14="",G6=""),"",
IF(AND(Copa2022!F14=George!G6,Copa2022!H14=George!I6),Regras!$J$25,IF(Y6=Regras!F28,Regras!$J$26,0)))</f>
        <v/>
      </c>
      <c r="M6" s="495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5" t="str">
        <f>IF(OR(Copa2022!F15="",G7=""),"",
IF(AND(Copa2022!F15=George!G7,Copa2022!H15=George!I7),Regras!$J$25,IF(Y7=Regras!F29,Regras!$J$26,0)))</f>
        <v/>
      </c>
      <c r="M7" s="495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5" t="str">
        <f>IF(OR(Copa2022!F16="",G8=""),"",
IF(AND(Copa2022!F16=George!G8,Copa2022!H16=George!I8),Regras!$J$25,IF(Y8=Regras!F30,Regras!$J$26,0)))</f>
        <v/>
      </c>
      <c r="M8" s="495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IF(AND(Copa2022!F17=George!G9,Copa2022!H17=George!I9),Regras!$J$25,IF(Y9=Regras!F31,Regras!$J$26,0)))</f>
        <v>0</v>
      </c>
      <c r="M9" s="495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5">
        <f>IF(OR(Copa2022!F18="",G10=""),"",
IF(AND(Copa2022!F18=George!G10,Copa2022!H18=George!I10),Regras!$J$25,IF(Y10=Regras!F32,Regras!$J$26,0)))</f>
        <v>0</v>
      </c>
      <c r="M10" s="495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5" t="str">
        <f>IF(OR(Copa2022!F19="",G11=""),"",
IF(AND(Copa2022!F19=George!G11,Copa2022!H19=George!I11),Regras!$J$25,IF(Y11=Regras!F33,Regras!$J$26,0)))</f>
        <v/>
      </c>
      <c r="M11" s="495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5" t="str">
        <f>IF(OR(Copa2022!F20="",G12=""),"",
IF(AND(Copa2022!F20=George!G12,Copa2022!H20=George!I12),Regras!$J$25,IF(Y12=Regras!F34,Regras!$J$26,0)))</f>
        <v/>
      </c>
      <c r="M12" s="495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5" t="str">
        <f>IF(OR(Copa2022!F21="",G13=""),"",
IF(AND(Copa2022!F21=George!G13,Copa2022!H21=George!I13),Regras!$J$25,IF(Y13=Regras!F35,Regras!$J$26,0)))</f>
        <v/>
      </c>
      <c r="M13" s="495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5" t="str">
        <f>IF(OR(Copa2022!F22="",G14=""),"",
IF(AND(Copa2022!F22=George!G14,Copa2022!H22=George!I14),Regras!$J$25,IF(Y14=Regras!F36,Regras!$J$26,0)))</f>
        <v/>
      </c>
      <c r="M14" s="495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5">
        <f>IF(OR(Copa2022!F23="",G15=""),"",
IF(AND(Copa2022!F23=George!G15,Copa2022!H23=George!I15),Regras!$J$25,IF(Y15=Regras!F37,Regras!$J$26,0)))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5">
        <f>IF(OR(Copa2022!F24="",G16=""),"",
IF(AND(Copa2022!F24=George!G16,Copa2022!H24=George!I16),Regras!$J$25,IF(Y16=Regras!F38,Regras!$J$26,0)))</f>
        <v>0</v>
      </c>
      <c r="M16" s="495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5" t="str">
        <f>IF(OR(Copa2022!F25="",G17=""),"",
IF(AND(Copa2022!F25=George!G17,Copa2022!H25=George!I17),Regras!$J$25,IF(Y17=Regras!F39,Regras!$J$26,0)))</f>
        <v/>
      </c>
      <c r="M17" s="495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5" t="str">
        <f>IF(OR(Copa2022!F26="",G18=""),"",
IF(AND(Copa2022!F26=George!G18,Copa2022!H26=George!I18),Regras!$J$25,IF(Y18=Regras!F40,Regras!$J$26,0)))</f>
        <v/>
      </c>
      <c r="M18" s="495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5" t="str">
        <f>IF(OR(Copa2022!F27="",G19=""),"",
IF(AND(Copa2022!F27=George!G19,Copa2022!H27=George!I19),Regras!$J$25,IF(Y19=Regras!F41,Regras!$J$26,0)))</f>
        <v/>
      </c>
      <c r="M19" s="495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5" t="str">
        <f>IF(OR(Copa2022!F28="",G20=""),"",
IF(AND(Copa2022!F28=George!G20,Copa2022!H28=George!I20),Regras!$J$25,IF(Y20=Regras!F42,Regras!$J$26,0)))</f>
        <v/>
      </c>
      <c r="M20" s="495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5">
        <f>IF(OR(Copa2022!F29="",G21=""),"",
IF(AND(Copa2022!F29=George!G21,Copa2022!H29=George!I21),Regras!$J$25,IF(Y21=Regras!F43,Regras!$J$26,0)))</f>
        <v>0</v>
      </c>
      <c r="M21" s="495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5">
        <f>IF(OR(Copa2022!F30="",G22=""),"",
IF(AND(Copa2022!F30=George!G22,Copa2022!H30=George!I22),Regras!$J$25,IF(Y22=Regras!F44,Regras!$J$26,0)))</f>
        <v>5</v>
      </c>
      <c r="M22" s="495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5" t="str">
        <f>IF(OR(Copa2022!F31="",G23=""),"",
IF(AND(Copa2022!F31=George!G23,Copa2022!H31=George!I23),Regras!$J$25,IF(Y23=Regras!F45,Regras!$J$26,0)))</f>
        <v/>
      </c>
      <c r="M23" s="495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5" t="str">
        <f>IF(OR(Copa2022!F32="",G24=""),"",
IF(AND(Copa2022!F32=George!G24,Copa2022!H32=George!I24),Regras!$J$25,IF(Y24=Regras!F46,Regras!$J$26,0)))</f>
        <v/>
      </c>
      <c r="M24" s="495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5" t="str">
        <f>IF(OR(Copa2022!F33="",G25=""),"",
IF(AND(Copa2022!F33=George!G25,Copa2022!H33=George!I25),Regras!$J$25,IF(Y25=Regras!F47,Regras!$J$26,0)))</f>
        <v/>
      </c>
      <c r="M25" s="495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IF(AND(Copa2022!F34=George!G26,Copa2022!H34=George!I26),Regras!$J$25,IF(Y26=Regras!F48,Regras!$J$26,0)))</f>
        <v/>
      </c>
      <c r="M26" s="495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5">
        <f>IF(OR(Copa2022!F35="",G27=""),"",
IF(AND(Copa2022!F35=George!G27,Copa2022!H35=George!I27),Regras!$J$25,IF(Y27=Regras!F49,Regras!$J$26,0)))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5">
        <f>IF(OR(Copa2022!F36="",G28=""),"",
IF(AND(Copa2022!F36=George!G28,Copa2022!H36=George!I28),Regras!$J$25,IF(Y28=Regras!F50,Regras!$J$26,0)))</f>
        <v>5</v>
      </c>
      <c r="M28" s="495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5" t="str">
        <f>IF(OR(Copa2022!F37="",G29=""),"",
IF(AND(Copa2022!F37=George!G29,Copa2022!H37=George!I29),Regras!$J$25,IF(Y29=Regras!F51,Regras!$J$26,0)))</f>
        <v/>
      </c>
      <c r="M29" s="495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5" t="str">
        <f>IF(OR(Copa2022!F38="",G30=""),"",
IF(AND(Copa2022!F38=George!G30,Copa2022!H38=George!I30),Regras!$J$25,IF(Y30=Regras!F52,Regras!$J$26,0)))</f>
        <v/>
      </c>
      <c r="M30" s="495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5" t="str">
        <f>IF(OR(Copa2022!F39="",G31=""),"",
IF(AND(Copa2022!F39=George!G31,Copa2022!H39=George!I31),Regras!$J$25,IF(Y31=Regras!F53,Regras!$J$26,0)))</f>
        <v/>
      </c>
      <c r="M31" s="495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5" t="str">
        <f>IF(OR(Copa2022!F40="",G32=""),"",
IF(AND(Copa2022!F40=George!G32,Copa2022!H40=George!I32),Regras!$J$25,IF(Y32=Regras!F54,Regras!$J$26,0)))</f>
        <v/>
      </c>
      <c r="M32" s="495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IF(AND(Copa2022!F41=George!G33,Copa2022!H41=George!I33),Regras!$J$25,IF(Y33=Regras!F55,Regras!$J$26,0)))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5">
        <f>IF(OR(Copa2022!F42="",G34=""),"",
IF(AND(Copa2022!F42=George!G34,Copa2022!H42=George!I34),Regras!$J$25,IF(Y34=Regras!F56,Regras!$J$26,0)))</f>
        <v>5</v>
      </c>
      <c r="M34" s="495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5" t="str">
        <f>IF(OR(Copa2022!F43="",G35=""),"",
IF(AND(Copa2022!F43=George!G35,Copa2022!H43=George!I35),Regras!$J$25,IF(Y35=Regras!F57,Regras!$J$26,0)))</f>
        <v/>
      </c>
      <c r="M35" s="495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5" t="str">
        <f>IF(OR(Copa2022!F44="",G36=""),"",
IF(AND(Copa2022!F44=George!G36,Copa2022!H44=George!I36),Regras!$J$25,IF(Y36=Regras!F58,Regras!$J$26,0)))</f>
        <v/>
      </c>
      <c r="M36" s="495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5" t="str">
        <f>IF(OR(Copa2022!F45="",G37=""),"",
IF(AND(Copa2022!F45=George!G37,Copa2022!H45=George!I37),Regras!$J$25,IF(Y37=Regras!F59,Regras!$J$26,0)))</f>
        <v/>
      </c>
      <c r="M37" s="495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IF(AND(Copa2022!F46=George!G38,Copa2022!H46=George!I38),Regras!$J$25,IF(Y38=Regras!F60,Regras!$J$26,0)))</f>
        <v/>
      </c>
      <c r="M38" s="495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5">
        <f>IF(OR(Copa2022!F47="",G39=""),"",
IF(AND(Copa2022!F47=George!G39,Copa2022!H47=George!I39),Regras!$J$25,IF(Y39=Regras!F61,Regras!$J$26,0)))</f>
        <v>5</v>
      </c>
      <c r="M39" s="495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5">
        <f>IF(OR(Copa2022!F48="",G40=""),"",
IF(AND(Copa2022!F48=George!G40,Copa2022!H48=George!I40),Regras!$J$25,IF(Y40=Regras!F62,Regras!$J$26,0)))</f>
        <v>5</v>
      </c>
      <c r="M40" s="495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5" t="str">
        <f>IF(OR(Copa2022!F49="",G41=""),"",
IF(AND(Copa2022!F49=George!G41,Copa2022!H49=George!I41),Regras!$J$25,IF(Y41=Regras!F63,Regras!$J$26,0)))</f>
        <v/>
      </c>
      <c r="M41" s="495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5" t="str">
        <f>IF(OR(Copa2022!F50="",G42=""),"",
IF(AND(Copa2022!F50=George!G42,Copa2022!H50=George!I42),Regras!$J$25,IF(Y42=Regras!F64,Regras!$J$26,0)))</f>
        <v/>
      </c>
      <c r="M42" s="495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5" t="str">
        <f>IF(OR(Copa2022!F51="",G43=""),"",
IF(AND(Copa2022!F51=George!G43,Copa2022!H51=George!I43),Regras!$J$25,IF(Y43=Regras!F65,Regras!$J$26,0)))</f>
        <v/>
      </c>
      <c r="M43" s="495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5" t="str">
        <f>IF(OR(Copa2022!F52="",G44=""),"",
IF(AND(Copa2022!F52=George!G44,Copa2022!H52=George!I44),Regras!$J$25,IF(Y44=Regras!F66,Regras!$J$26,0)))</f>
        <v/>
      </c>
      <c r="M44" s="495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IF(AND(Copa2022!F53=George!G45,Copa2022!H53=George!I45),Regras!$J$25,IF(Y45=Regras!F67,Regras!$J$26,0)))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5">
        <f>IF(OR(Copa2022!F54="",G46=""),"",
IF(AND(Copa2022!F54=George!G46,Copa2022!H54=George!I46),Regras!$J$25,IF(Y46=Regras!F68,Regras!$J$26,0)))</f>
        <v>5</v>
      </c>
      <c r="M46" s="495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5" t="str">
        <f>IF(OR(Copa2022!F55="",G47=""),"",
IF(AND(Copa2022!F55=George!G47,Copa2022!H55=George!I47),Regras!$J$25,IF(Y47=Regras!F69,Regras!$J$26,0)))</f>
        <v/>
      </c>
      <c r="M47" s="495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5" t="str">
        <f>IF(OR(Copa2022!F56="",G48=""),"",
IF(AND(Copa2022!F56=George!G48,Copa2022!H56=George!I48),Regras!$J$25,IF(Y48=Regras!F70,Regras!$J$26,0)))</f>
        <v/>
      </c>
      <c r="M48" s="495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5" t="str">
        <f>IF(OR(Copa2022!F57="",G49=""),"",
IF(AND(Copa2022!F57=George!G49,Copa2022!H57=George!I49),Regras!$J$25,IF(Y49=Regras!F71,Regras!$J$26,0)))</f>
        <v/>
      </c>
      <c r="M49" s="495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IF(AND(Copa2022!F58=George!G50,Copa2022!H58=George!I50),Regras!$J$25,IF(Y50=Regras!F72,Regras!$J$26,0)))</f>
        <v/>
      </c>
      <c r="M50" s="495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6"/>
      <c r="O3" s="502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5">
        <f>IF(OR(Copa2022!F11="",G3=""),"",
IF(AND(Copa2022!F11=Aurea!G3,Copa2022!H11=Aurea!I3),Regras!$J$25,IF(Y3=Regras!F25,Regras!$J$26,0)))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5">
        <f>IF(OR(Copa2022!F12="",G4=""),"",
IF(AND(Copa2022!F12=Aurea!G4,Copa2022!H12=Aurea!I4),Regras!$J$25,IF(Y4=Regras!F26,Regras!$J$26,0)))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IF(AND(Copa2022!F13=Aurea!G5,Copa2022!H13=Aurea!I5),Regras!$J$25,IF(Y5=Regras!F27,Regras!$J$26,0)))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IF(AND(Copa2022!F14=Aurea!G6,Copa2022!H14=Aurea!I6),Regras!$J$25,IF(Y6=Regras!F28,Regras!$J$26,0)))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IF(AND(Copa2022!F15=Aurea!G7,Copa2022!H15=Aurea!I7),Regras!$J$25,IF(Y7=Regras!F29,Regras!$J$26,0)))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5" t="str">
        <f>IF(OR(Copa2022!F16="",G8=""),"",
IF(AND(Copa2022!F16=Aurea!G8,Copa2022!H16=Aurea!I8),Regras!$J$25,IF(Y8=Regras!F30,Regras!$J$26,0)))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IF(AND(Copa2022!F17=Aurea!G9,Copa2022!H17=Aurea!I9),Regras!$J$25,IF(Y9=Regras!F31,Regras!$J$26,0)))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IF(AND(Copa2022!F18=Aurea!G10,Copa2022!H18=Aurea!I10),Regras!$J$25,IF(Y10=Regras!F32,Regras!$J$26,0)))</f>
        <v>0</v>
      </c>
      <c r="M10" s="495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IF(AND(Copa2022!F19=Aurea!G11,Copa2022!H19=Aurea!I11),Regras!$J$25,IF(Y11=Regras!F33,Regras!$J$26,0)))</f>
        <v/>
      </c>
      <c r="M11" s="495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5" t="str">
        <f>IF(OR(Copa2022!F20="",G12=""),"",
IF(AND(Copa2022!F20=Aurea!G12,Copa2022!H20=Aurea!I12),Regras!$J$25,IF(Y12=Regras!F34,Regras!$J$26,0)))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IF(AND(Copa2022!F21=Aurea!G13,Copa2022!H21=Aurea!I13),Regras!$J$25,IF(Y13=Regras!F35,Regras!$J$26,0)))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5" t="str">
        <f>IF(OR(Copa2022!F22="",G14=""),"",
IF(AND(Copa2022!F22=Aurea!G14,Copa2022!H22=Aurea!I14),Regras!$J$25,IF(Y14=Regras!F36,Regras!$J$26,0)))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IF(AND(Copa2022!F23=Aurea!G15,Copa2022!H23=Aurea!I15),Regras!$J$25,IF(Y15=Regras!F37,Regras!$J$26,0)))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IF(AND(Copa2022!F24=Aurea!G16,Copa2022!H24=Aurea!I16),Regras!$J$25,IF(Y16=Regras!F38,Regras!$J$26,0)))</f>
        <v>0</v>
      </c>
      <c r="M16" s="495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IF(AND(Copa2022!F25=Aurea!G17,Copa2022!H25=Aurea!I17),Regras!$J$25,IF(Y17=Regras!F39,Regras!$J$26,0)))</f>
        <v/>
      </c>
      <c r="M17" s="495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5" t="str">
        <f>IF(OR(Copa2022!F26="",G18=""),"",
IF(AND(Copa2022!F26=Aurea!G18,Copa2022!H26=Aurea!I18),Regras!$J$25,IF(Y18=Regras!F40,Regras!$J$26,0)))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IF(AND(Copa2022!F27=Aurea!G19,Copa2022!H27=Aurea!I19),Regras!$J$25,IF(Y19=Regras!F41,Regras!$J$26,0)))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IF(AND(Copa2022!F28=Aurea!G20,Copa2022!H28=Aurea!I20),Regras!$J$25,IF(Y20=Regras!F42,Regras!$J$26,0)))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5">
        <f>IF(OR(Copa2022!F29="",G21=""),"",
IF(AND(Copa2022!F29=Aurea!G21,Copa2022!H29=Aurea!I21),Regras!$J$25,IF(Y21=Regras!F43,Regras!$J$26,0)))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IF(AND(Copa2022!F30=Aurea!G22,Copa2022!H30=Aurea!I22),Regras!$J$25,IF(Y22=Regras!F44,Regras!$J$26,0)))</f>
        <v>5</v>
      </c>
      <c r="M22" s="495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IF(AND(Copa2022!F31=Aurea!G23,Copa2022!H31=Aurea!I23),Regras!$J$25,IF(Y23=Regras!F45,Regras!$J$26,0)))</f>
        <v/>
      </c>
      <c r="M23" s="495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5" t="str">
        <f>IF(OR(Copa2022!F32="",G24=""),"",
IF(AND(Copa2022!F32=Aurea!G24,Copa2022!H32=Aurea!I24),Regras!$J$25,IF(Y24=Regras!F46,Regras!$J$26,0)))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IF(AND(Copa2022!F33=Aurea!G25,Copa2022!H33=Aurea!I25),Regras!$J$25,IF(Y25=Regras!F47,Regras!$J$26,0)))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5" t="str">
        <f>IF(OR(Copa2022!F34="",G26=""),"",
IF(AND(Copa2022!F34=Aurea!G26,Copa2022!H34=Aurea!I26),Regras!$J$25,IF(Y26=Regras!F48,Regras!$J$26,0)))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IF(AND(Copa2022!F35=Aurea!G27,Copa2022!H35=Aurea!I27),Regras!$J$25,IF(Y27=Regras!F49,Regras!$J$26,0)))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5">
        <f>IF(OR(Copa2022!F36="",G28=""),"",
IF(AND(Copa2022!F36=Aurea!G28,Copa2022!H36=Aurea!I28),Regras!$J$25,IF(Y28=Regras!F50,Regras!$J$26,0)))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IF(AND(Copa2022!F37=Aurea!G29,Copa2022!H37=Aurea!I29),Regras!$J$25,IF(Y29=Regras!F51,Regras!$J$26,0)))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5" t="str">
        <f>IF(OR(Copa2022!F38="",G30=""),"",
IF(AND(Copa2022!F38=Aurea!G30,Copa2022!H38=Aurea!I30),Regras!$J$25,IF(Y30=Regras!F52,Regras!$J$26,0)))</f>
        <v/>
      </c>
      <c r="M30" s="495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5" t="str">
        <f>IF(OR(Copa2022!F39="",G31=""),"",
IF(AND(Copa2022!F39=Aurea!G31,Copa2022!H39=Aurea!I31),Regras!$J$25,IF(Y31=Regras!F53,Regras!$J$26,0)))</f>
        <v/>
      </c>
      <c r="M31" s="495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IF(AND(Copa2022!F40=Aurea!G32,Copa2022!H40=Aurea!I32),Regras!$J$25,IF(Y32=Regras!F54,Regras!$J$26,0)))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5">
        <f>IF(OR(Copa2022!F41="",G33=""),"",
IF(AND(Copa2022!F41=Aurea!G33,Copa2022!H41=Aurea!I33),Regras!$J$25,IF(Y33=Regras!F55,Regras!$J$26,0)))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5">
        <f>IF(OR(Copa2022!F42="",G34=""),"",
IF(AND(Copa2022!F42=Aurea!G34,Copa2022!H42=Aurea!I34),Regras!$J$25,IF(Y34=Regras!F56,Regras!$J$26,0)))</f>
        <v>5</v>
      </c>
      <c r="M34" s="495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IF(AND(Copa2022!F43=Aurea!G35,Copa2022!H43=Aurea!I35),Regras!$J$25,IF(Y35=Regras!F57,Regras!$J$26,0)))</f>
        <v/>
      </c>
      <c r="M35" s="495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5" t="str">
        <f>IF(OR(Copa2022!F44="",G36=""),"",
IF(AND(Copa2022!F44=Aurea!G36,Copa2022!H44=Aurea!I36),Regras!$J$25,IF(Y36=Regras!F58,Regras!$J$26,0)))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IF(AND(Copa2022!F45=Aurea!G37,Copa2022!H45=Aurea!I37),Regras!$J$25,IF(Y37=Regras!F59,Regras!$J$26,0)))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5" t="str">
        <f>IF(OR(Copa2022!F46="",G38=""),"",
IF(AND(Copa2022!F46=Aurea!G38,Copa2022!H46=Aurea!I38),Regras!$J$25,IF(Y38=Regras!F60,Regras!$J$26,0)))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5">
        <f>IF(OR(Copa2022!F47="",G39=""),"",
IF(AND(Copa2022!F47=Aurea!G39,Copa2022!H47=Aurea!I39),Regras!$J$25,IF(Y39=Regras!F61,Regras!$J$26,0)))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IF(AND(Copa2022!F48=Aurea!G40,Copa2022!H48=Aurea!I40),Regras!$J$25,IF(Y40=Regras!F62,Regras!$J$26,0)))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IF(AND(Copa2022!F49=Aurea!G41,Copa2022!H49=Aurea!I41),Regras!$J$25,IF(Y41=Regras!F63,Regras!$J$26,0)))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5" t="str">
        <f>IF(OR(Copa2022!F50="",G42=""),"",
IF(AND(Copa2022!F50=Aurea!G42,Copa2022!H50=Aurea!I42),Regras!$J$25,IF(Y42=Regras!F64,Regras!$J$26,0)))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IF(AND(Copa2022!F51=Aurea!G43,Copa2022!H51=Aurea!I43),Regras!$J$25,IF(Y43=Regras!F65,Regras!$J$26,0)))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5" t="str">
        <f>IF(OR(Copa2022!F52="",G44=""),"",
IF(AND(Copa2022!F52=Aurea!G44,Copa2022!H52=Aurea!I44),Regras!$J$25,IF(Y44=Regras!F66,Regras!$J$26,0)))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IF(AND(Copa2022!F53=Aurea!G45,Copa2022!H53=Aurea!I45),Regras!$J$25,IF(Y45=Regras!F67,Regras!$J$26,0)))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5">
        <f>IF(OR(Copa2022!F54="",G46=""),"",
IF(AND(Copa2022!F54=Aurea!G46,Copa2022!H54=Aurea!I46),Regras!$J$25,IF(Y46=Regras!F68,Regras!$J$26,0)))</f>
        <v>10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5" t="str">
        <f>IF(OR(Copa2022!F55="",G47=""),"",
IF(AND(Copa2022!F55=Aurea!G47,Copa2022!H55=Aurea!I47),Regras!$J$25,IF(Y47=Regras!F69,Regras!$J$26,0)))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IF(AND(Copa2022!F56=Aurea!G48,Copa2022!H56=Aurea!I48),Regras!$J$25,IF(Y48=Regras!F70,Regras!$J$26,0)))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5" t="str">
        <f>IF(OR(Copa2022!F57="",G49=""),"",
IF(AND(Copa2022!F57=Aurea!G49,Copa2022!H57=Aurea!I49),Regras!$J$25,IF(Y49=Regras!F71,Regras!$J$26,0)))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5" t="str">
        <f>IF(OR(Copa2022!F58="",G50=""),"",
IF(AND(Copa2022!F58=Aurea!G50,Copa2022!H58=Aurea!I50),Regras!$J$25,IF(Y50=Regras!F72,Regras!$J$26,0)))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10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5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5">
        <f>IF(OR(Copa2022!F11="",G3=""),"",
IF(AND(Copa2022!F11=Eduardo!G3,Copa2022!H11=Eduardo!I3),Regras!$J$25,IF(Y3=Regras!F25,Regras!$J$26,0)))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5">
        <f>IF(OR(Copa2022!F12="",G4=""),"",
IF(AND(Copa2022!F12=Eduardo!G4,Copa2022!H12=Eduardo!I4),Regras!$J$25,IF(Y4=Regras!F26,Regras!$J$26,0)))</f>
        <v>10</v>
      </c>
      <c r="M4" s="495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5" t="str">
        <f>IF(OR(Copa2022!F13="",G5=""),"",
IF(AND(Copa2022!F13=Eduardo!G5,Copa2022!H13=Eduardo!I5),Regras!$J$25,IF(Y5=Regras!F27,Regras!$J$26,0)))</f>
        <v/>
      </c>
      <c r="M5" s="495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5" t="str">
        <f>IF(OR(Copa2022!F14="",G6=""),"",
IF(AND(Copa2022!F14=Eduardo!G6,Copa2022!H14=Eduardo!I6),Regras!$J$25,IF(Y6=Regras!F28,Regras!$J$26,0)))</f>
        <v/>
      </c>
      <c r="M6" s="495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5" t="str">
        <f>IF(OR(Copa2022!F15="",G7=""),"",
IF(AND(Copa2022!F15=Eduardo!G7,Copa2022!H15=Eduardo!I7),Regras!$J$25,IF(Y7=Regras!F29,Regras!$J$26,0)))</f>
        <v/>
      </c>
      <c r="M7" s="495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5" t="str">
        <f>IF(OR(Copa2022!F16="",G8=""),"",
IF(AND(Copa2022!F16=Eduardo!G8,Copa2022!H16=Eduardo!I8),Regras!$J$25,IF(Y8=Regras!F30,Regras!$J$26,0)))</f>
        <v/>
      </c>
      <c r="M8" s="495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5">
        <f>IF(OR(Copa2022!F17="",G9=""),"",
IF(AND(Copa2022!F17=Eduardo!G9,Copa2022!H17=Eduardo!I9),Regras!$J$25,IF(Y9=Regras!F31,Regras!$J$26,0)))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5">
        <f>IF(OR(Copa2022!F18="",G10=""),"",
IF(AND(Copa2022!F18=Eduardo!G10,Copa2022!H18=Eduardo!I10),Regras!$J$25,IF(Y10=Regras!F32,Regras!$J$26,0)))</f>
        <v>0</v>
      </c>
      <c r="M10" s="495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5" t="str">
        <f>IF(OR(Copa2022!F19="",G11=""),"",
IF(AND(Copa2022!F19=Eduardo!G11,Copa2022!H19=Eduardo!I11),Regras!$J$25,IF(Y11=Regras!F33,Regras!$J$26,0)))</f>
        <v/>
      </c>
      <c r="M11" s="495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5" t="str">
        <f>IF(OR(Copa2022!F20="",G12=""),"",
IF(AND(Copa2022!F20=Eduardo!G12,Copa2022!H20=Eduardo!I12),Regras!$J$25,IF(Y12=Regras!F34,Regras!$J$26,0)))</f>
        <v/>
      </c>
      <c r="M12" s="495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5" t="str">
        <f>IF(OR(Copa2022!F21="",G13=""),"",
IF(AND(Copa2022!F21=Eduardo!G13,Copa2022!H21=Eduardo!I13),Regras!$J$25,IF(Y13=Regras!F35,Regras!$J$26,0)))</f>
        <v/>
      </c>
      <c r="M13" s="495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5" t="str">
        <f>IF(OR(Copa2022!F22="",G14=""),"",
IF(AND(Copa2022!F22=Eduardo!G14,Copa2022!H22=Eduardo!I14),Regras!$J$25,IF(Y14=Regras!F36,Regras!$J$26,0)))</f>
        <v/>
      </c>
      <c r="M14" s="495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5">
        <f>IF(OR(Copa2022!F23="",G15=""),"",
IF(AND(Copa2022!F23=Eduardo!G15,Copa2022!H23=Eduardo!I15),Regras!$J$25,IF(Y15=Regras!F37,Regras!$J$26,0)))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5">
        <f>IF(OR(Copa2022!F24="",G16=""),"",
IF(AND(Copa2022!F24=Eduardo!G16,Copa2022!H24=Eduardo!I16),Regras!$J$25,IF(Y16=Regras!F38,Regras!$J$26,0)))</f>
        <v>0</v>
      </c>
      <c r="M16" s="495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5" t="str">
        <f>IF(OR(Copa2022!F25="",G17=""),"",
IF(AND(Copa2022!F25=Eduardo!G17,Copa2022!H25=Eduardo!I17),Regras!$J$25,IF(Y17=Regras!F39,Regras!$J$26,0)))</f>
        <v/>
      </c>
      <c r="M17" s="495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5" t="str">
        <f>IF(OR(Copa2022!F26="",G18=""),"",
IF(AND(Copa2022!F26=Eduardo!G18,Copa2022!H26=Eduardo!I18),Regras!$J$25,IF(Y18=Regras!F40,Regras!$J$26,0)))</f>
        <v/>
      </c>
      <c r="M18" s="495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5" t="str">
        <f>IF(OR(Copa2022!F27="",G19=""),"",
IF(AND(Copa2022!F27=Eduardo!G19,Copa2022!H27=Eduardo!I19),Regras!$J$25,IF(Y19=Regras!F41,Regras!$J$26,0)))</f>
        <v/>
      </c>
      <c r="M19" s="495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5" t="str">
        <f>IF(OR(Copa2022!F28="",G20=""),"",
IF(AND(Copa2022!F28=Eduardo!G20,Copa2022!H28=Eduardo!I20),Regras!$J$25,IF(Y20=Regras!F42,Regras!$J$26,0)))</f>
        <v/>
      </c>
      <c r="M20" s="495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5">
        <f>IF(OR(Copa2022!F29="",G21=""),"",
IF(AND(Copa2022!F29=Eduardo!G21,Copa2022!H29=Eduardo!I21),Regras!$J$25,IF(Y21=Regras!F43,Regras!$J$26,0)))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5">
        <f>IF(OR(Copa2022!F30="",G22=""),"",
IF(AND(Copa2022!F30=Eduardo!G22,Copa2022!H30=Eduardo!I22),Regras!$J$25,IF(Y22=Regras!F44,Regras!$J$26,0)))</f>
        <v>5</v>
      </c>
      <c r="M22" s="495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5" t="str">
        <f>IF(OR(Copa2022!F31="",G23=""),"",
IF(AND(Copa2022!F31=Eduardo!G23,Copa2022!H31=Eduardo!I23),Regras!$J$25,IF(Y23=Regras!F45,Regras!$J$26,0)))</f>
        <v/>
      </c>
      <c r="M23" s="495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5" t="str">
        <f>IF(OR(Copa2022!F32="",G24=""),"",
IF(AND(Copa2022!F32=Eduardo!G24,Copa2022!H32=Eduardo!I24),Regras!$J$25,IF(Y24=Regras!F46,Regras!$J$26,0)))</f>
        <v/>
      </c>
      <c r="M24" s="495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5" t="str">
        <f>IF(OR(Copa2022!F33="",G25=""),"",
IF(AND(Copa2022!F33=Eduardo!G25,Copa2022!H33=Eduardo!I25),Regras!$J$25,IF(Y25=Regras!F47,Regras!$J$26,0)))</f>
        <v/>
      </c>
      <c r="M25" s="495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5" t="str">
        <f>IF(OR(Copa2022!F34="",G26=""),"",
IF(AND(Copa2022!F34=Eduardo!G26,Copa2022!H34=Eduardo!I26),Regras!$J$25,IF(Y26=Regras!F48,Regras!$J$26,0)))</f>
        <v/>
      </c>
      <c r="M26" s="495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5">
        <f>IF(OR(Copa2022!F35="",G27=""),"",
IF(AND(Copa2022!F35=Eduardo!G27,Copa2022!H35=Eduardo!I27),Regras!$J$25,IF(Y27=Regras!F49,Regras!$J$26,0)))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5">
        <f>IF(OR(Copa2022!F36="",G28=""),"",
IF(AND(Copa2022!F36=Eduardo!G28,Copa2022!H36=Eduardo!I28),Regras!$J$25,IF(Y28=Regras!F50,Regras!$J$26,0)))</f>
        <v>5</v>
      </c>
      <c r="M28" s="495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5" t="str">
        <f>IF(OR(Copa2022!F37="",G29=""),"",
IF(AND(Copa2022!F37=Eduardo!G29,Copa2022!H37=Eduardo!I29),Regras!$J$25,IF(Y29=Regras!F51,Regras!$J$26,0)))</f>
        <v/>
      </c>
      <c r="M29" s="495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5" t="str">
        <f>IF(OR(Copa2022!F38="",G30=""),"",
IF(AND(Copa2022!F38=Eduardo!G30,Copa2022!H38=Eduardo!I30),Regras!$J$25,IF(Y30=Regras!F52,Regras!$J$26,0)))</f>
        <v/>
      </c>
      <c r="M30" s="495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5" t="str">
        <f>IF(OR(Copa2022!F39="",G31=""),"",
IF(AND(Copa2022!F39=Eduardo!G31,Copa2022!H39=Eduardo!I31),Regras!$J$25,IF(Y31=Regras!F53,Regras!$J$26,0)))</f>
        <v/>
      </c>
      <c r="M31" s="495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5" t="str">
        <f>IF(OR(Copa2022!F40="",G32=""),"",
IF(AND(Copa2022!F40=Eduardo!G32,Copa2022!H40=Eduardo!I32),Regras!$J$25,IF(Y32=Regras!F54,Regras!$J$26,0)))</f>
        <v/>
      </c>
      <c r="M32" s="495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5">
        <f>IF(OR(Copa2022!F41="",G33=""),"",
IF(AND(Copa2022!F41=Eduardo!G33,Copa2022!H41=Eduardo!I33),Regras!$J$25,IF(Y33=Regras!F55,Regras!$J$26,0)))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5">
        <f>IF(OR(Copa2022!F42="",G34=""),"",
IF(AND(Copa2022!F42=Eduardo!G34,Copa2022!H42=Eduardo!I34),Regras!$J$25,IF(Y34=Regras!F56,Regras!$J$26,0)))</f>
        <v>5</v>
      </c>
      <c r="M34" s="495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5" t="str">
        <f>IF(OR(Copa2022!F43="",G35=""),"",
IF(AND(Copa2022!F43=Eduardo!G35,Copa2022!H43=Eduardo!I35),Regras!$J$25,IF(Y35=Regras!F57,Regras!$J$26,0)))</f>
        <v/>
      </c>
      <c r="M35" s="495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5" t="str">
        <f>IF(OR(Copa2022!F44="",G36=""),"",
IF(AND(Copa2022!F44=Eduardo!G36,Copa2022!H44=Eduardo!I36),Regras!$J$25,IF(Y36=Regras!F58,Regras!$J$26,0)))</f>
        <v/>
      </c>
      <c r="M36" s="495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5" t="str">
        <f>IF(OR(Copa2022!F45="",G37=""),"",
IF(AND(Copa2022!F45=Eduardo!G37,Copa2022!H45=Eduardo!I37),Regras!$J$25,IF(Y37=Regras!F59,Regras!$J$26,0)))</f>
        <v/>
      </c>
      <c r="M37" s="495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5" t="str">
        <f>IF(OR(Copa2022!F46="",G38=""),"",
IF(AND(Copa2022!F46=Eduardo!G38,Copa2022!H46=Eduardo!I38),Regras!$J$25,IF(Y38=Regras!F60,Regras!$J$26,0)))</f>
        <v/>
      </c>
      <c r="M38" s="495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5">
        <f>IF(OR(Copa2022!F47="",G39=""),"",
IF(AND(Copa2022!F47=Eduardo!G39,Copa2022!H47=Eduardo!I39),Regras!$J$25,IF(Y39=Regras!F61,Regras!$J$26,0)))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5">
        <f>IF(OR(Copa2022!F48="",G40=""),"",
IF(AND(Copa2022!F48=Eduardo!G40,Copa2022!H48=Eduardo!I40),Regras!$J$25,IF(Y40=Regras!F62,Regras!$J$26,0)))</f>
        <v>10</v>
      </c>
      <c r="M40" s="495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5" t="str">
        <f>IF(OR(Copa2022!F49="",G41=""),"",
IF(AND(Copa2022!F49=Eduardo!G41,Copa2022!H49=Eduardo!I41),Regras!$J$25,IF(Y41=Regras!F63,Regras!$J$26,0)))</f>
        <v/>
      </c>
      <c r="M41" s="495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5" t="str">
        <f>IF(OR(Copa2022!F50="",G42=""),"",
IF(AND(Copa2022!F50=Eduardo!G42,Copa2022!H50=Eduardo!I42),Regras!$J$25,IF(Y42=Regras!F64,Regras!$J$26,0)))</f>
        <v/>
      </c>
      <c r="M42" s="495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5" t="str">
        <f>IF(OR(Copa2022!F51="",G43=""),"",
IF(AND(Copa2022!F51=Eduardo!G43,Copa2022!H51=Eduardo!I43),Regras!$J$25,IF(Y43=Regras!F65,Regras!$J$26,0)))</f>
        <v/>
      </c>
      <c r="M43" s="495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5" t="str">
        <f>IF(OR(Copa2022!F52="",G44=""),"",
IF(AND(Copa2022!F52=Eduardo!G44,Copa2022!H52=Eduardo!I44),Regras!$J$25,IF(Y44=Regras!F66,Regras!$J$26,0)))</f>
        <v/>
      </c>
      <c r="M44" s="495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5">
        <f>IF(OR(Copa2022!F53="",G45=""),"",
IF(AND(Copa2022!F53=Eduardo!G45,Copa2022!H53=Eduardo!I45),Regras!$J$25,IF(Y45=Regras!F67,Regras!$J$26,0)))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5">
        <f>IF(OR(Copa2022!F54="",G46=""),"",
IF(AND(Copa2022!F54=Eduardo!G46,Copa2022!H54=Eduardo!I46),Regras!$J$25,IF(Y46=Regras!F68,Regras!$J$26,0)))</f>
        <v>5</v>
      </c>
      <c r="M46" s="495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5" t="str">
        <f>IF(OR(Copa2022!F55="",G47=""),"",
IF(AND(Copa2022!F55=Eduardo!G47,Copa2022!H55=Eduardo!I47),Regras!$J$25,IF(Y47=Regras!F69,Regras!$J$26,0)))</f>
        <v/>
      </c>
      <c r="M47" s="495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5" t="str">
        <f>IF(OR(Copa2022!F56="",G48=""),"",
IF(AND(Copa2022!F56=Eduardo!G48,Copa2022!H56=Eduardo!I48),Regras!$J$25,IF(Y48=Regras!F70,Regras!$J$26,0)))</f>
        <v/>
      </c>
      <c r="M48" s="495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5" t="str">
        <f>IF(OR(Copa2022!F57="",G49=""),"",
IF(AND(Copa2022!F57=Eduardo!G49,Copa2022!H57=Eduardo!I49),Regras!$J$25,IF(Y49=Regras!F71,Regras!$J$26,0)))</f>
        <v/>
      </c>
      <c r="M49" s="495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5" t="str">
        <f>IF(OR(Copa2022!F58="",G50=""),"",
IF(AND(Copa2022!F58=Eduardo!G50,Copa2022!H58=Eduardo!I50),Regras!$J$25,IF(Y50=Regras!F72,Regras!$J$26,0)))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10</v>
      </c>
      <c r="M39" s="495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5</v>
      </c>
      <c r="M45" s="495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5">
        <f>IF(OR(Copa2022!F11="",G3=""),"",
IF(AND(Copa2022!F11=G3,Copa2022!H11=I3),Regras!$J$25,IF(Y3=Regras!F25,Regras!$J$26,0)))</f>
        <v>5</v>
      </c>
      <c r="M3" s="495"/>
      <c r="N3" s="318"/>
      <c r="O3" s="502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0</v>
      </c>
      <c r="M46" s="495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5">
        <f>IF(OR(Copa2022!F12="",G4=""),"",
IF(AND(Copa2022!F12=G4,Copa2022!H12=I4),Regras!$J$25,IF(Y4=Regras!F26,Regras!$J$26,0)))</f>
        <v>0</v>
      </c>
      <c r="M4" s="495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10</v>
      </c>
      <c r="M10" s="495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5">
        <f>IF(OR(Copa2022!F41="",G33=""),"",
IF(AND(Copa2022!F41=G33,Copa2022!H41=I33),Regras!$J$25,IF(Y33=Regras!F55,Regras!$J$26,0)))</f>
        <v>5</v>
      </c>
      <c r="M33" s="495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495">
        <f>IF(OR(Copa2022!F11="",G3=""),"",
IF(AND(Copa2022!F11=G3,Copa2022!H11=I3),Regras!$J$25,IF(Y3=Regras!F25,Regras!$J$26,0)))</f>
        <v>10</v>
      </c>
      <c r="M3" s="495"/>
      <c r="N3" s="318"/>
      <c r="O3" s="502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495">
        <f>IF(OR(Copa2022!F12="",G4=""),"",
IF(AND(Copa2022!F12=G4,Copa2022!H12=I4),Regras!$J$25,IF(Y4=Regras!F26,Regras!$J$26,0)))</f>
        <v>10</v>
      </c>
      <c r="M4" s="495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0</v>
      </c>
      <c r="M16" s="495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0</v>
      </c>
      <c r="M21" s="495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495">
        <f>IF(OR(Copa2022!F41="",G33=""),"",
IF(AND(Copa2022!F41=G33,Copa2022!H41=I33),Regras!$J$25,IF(Y33=Regras!F55,Regras!$J$26,0)))</f>
        <v>0</v>
      </c>
      <c r="M33" s="495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5</v>
      </c>
      <c r="M34" s="495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5</v>
      </c>
      <c r="M39" s="495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5</v>
      </c>
      <c r="M40" s="495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6" t="s">
        <v>94</v>
      </c>
      <c r="C1" s="498" t="s">
        <v>95</v>
      </c>
      <c r="D1" s="498" t="s">
        <v>74</v>
      </c>
      <c r="E1" s="500" t="s">
        <v>75</v>
      </c>
      <c r="F1" s="487" t="s">
        <v>96</v>
      </c>
      <c r="G1" s="488"/>
      <c r="H1" s="488"/>
      <c r="I1" s="488"/>
      <c r="J1" s="48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7"/>
      <c r="C2" s="499"/>
      <c r="D2" s="499"/>
      <c r="E2" s="501"/>
      <c r="F2" s="490"/>
      <c r="G2" s="491"/>
      <c r="H2" s="491"/>
      <c r="I2" s="491"/>
      <c r="J2" s="492"/>
      <c r="K2" s="51"/>
      <c r="L2" s="493"/>
      <c r="M2" s="49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495">
        <f>IF(OR(Copa2022!F11="",G3=""),"",
IF(AND(Copa2022!F11=G3,Copa2022!H11=I3),Regras!$J$25,IF(Y3=Regras!F25,Regras!$J$26,0)))</f>
        <v>0</v>
      </c>
      <c r="M3" s="495"/>
      <c r="N3" s="318"/>
      <c r="O3" s="502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495">
        <f>IF(OR(Copa2022!F12="",G4=""),"",
IF(AND(Copa2022!F12=G4,Copa2022!H12=I4),Regras!$J$25,IF(Y4=Regras!F26,Regras!$J$26,0)))</f>
        <v>5</v>
      </c>
      <c r="M4" s="495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48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495" t="str">
        <f>IF(OR(Copa2022!F13="",G5=""),"",
IF(AND(Copa2022!F13=G5,Copa2022!H13=I5),Regras!$J$25,IF(Y5=Regras!F27,Regras!$J$26,0)))</f>
        <v/>
      </c>
      <c r="M5" s="495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495" t="str">
        <f>IF(OR(Copa2022!F14="",G6=""),"",
IF(AND(Copa2022!F14=G6,Copa2022!H14=I6),Regras!$J$25,IF(Y6=Regras!F28,Regras!$J$26,0)))</f>
        <v/>
      </c>
      <c r="M6" s="495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495" t="str">
        <f>IF(OR(Copa2022!F15="",G7=""),"",
IF(AND(Copa2022!F15=G7,Copa2022!H15=I7),Regras!$J$25,IF(Y7=Regras!F29,Regras!$J$26,0)))</f>
        <v/>
      </c>
      <c r="M7" s="495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495" t="str">
        <f>IF(OR(Copa2022!F16="",G8=""),"",
IF(AND(Copa2022!F16=G8,Copa2022!H16=I8),Regras!$J$25,IF(Y8=Regras!F30,Regras!$J$26,0)))</f>
        <v/>
      </c>
      <c r="M8" s="495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495">
        <f>IF(OR(Copa2022!F17="",G9=""),"",
IF(AND(Copa2022!F17=G9,Copa2022!H17=I9),Regras!$J$25,IF(Y9=Regras!F31,Regras!$J$26,0)))</f>
        <v>5</v>
      </c>
      <c r="M9" s="495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495">
        <f>IF(OR(Copa2022!F18="",G10=""),"",
IF(AND(Copa2022!F18=G10,Copa2022!H18=I10),Regras!$J$25,IF(Y10=Regras!F32,Regras!$J$26,0)))</f>
        <v>0</v>
      </c>
      <c r="M10" s="495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48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495" t="str">
        <f>IF(OR(Copa2022!F19="",G11=""),"",
IF(AND(Copa2022!F19=G11,Copa2022!H19=I11),Regras!$J$25,IF(Y11=Regras!F33,Regras!$J$26,0)))</f>
        <v/>
      </c>
      <c r="M11" s="495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495" t="str">
        <f>IF(OR(Copa2022!F20="",G12=""),"",
IF(AND(Copa2022!F20=G12,Copa2022!H20=I12),Regras!$J$25,IF(Y12=Regras!F34,Regras!$J$26,0)))</f>
        <v/>
      </c>
      <c r="M12" s="495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495" t="str">
        <f>IF(OR(Copa2022!F21="",G13=""),"",
IF(AND(Copa2022!F21=G13,Copa2022!H21=I13),Regras!$J$25,IF(Y13=Regras!F35,Regras!$J$26,0)))</f>
        <v/>
      </c>
      <c r="M13" s="495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495" t="str">
        <f>IF(OR(Copa2022!F22="",G14=""),"",
IF(AND(Copa2022!F22=G14,Copa2022!H22=I14),Regras!$J$25,IF(Y14=Regras!F36,Regras!$J$26,0)))</f>
        <v/>
      </c>
      <c r="M14" s="495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495">
        <f>IF(OR(Copa2022!F23="",G15=""),"",
IF(AND(Copa2022!F23=G15,Copa2022!H23=I15),Regras!$J$25,IF(Y15=Regras!F37,Regras!$J$26,0)))</f>
        <v>0</v>
      </c>
      <c r="M15" s="495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48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495">
        <f>IF(OR(Copa2022!F24="",G16=""),"",
IF(AND(Copa2022!F24=G16,Copa2022!H24=I16),Regras!$J$25,IF(Y16=Regras!F38,Regras!$J$26,0)))</f>
        <v>5</v>
      </c>
      <c r="M16" s="495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48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495" t="str">
        <f>IF(OR(Copa2022!F25="",G17=""),"",
IF(AND(Copa2022!F25=G17,Copa2022!H25=I17),Regras!$J$25,IF(Y17=Regras!F39,Regras!$J$26,0)))</f>
        <v/>
      </c>
      <c r="M17" s="495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495" t="str">
        <f>IF(OR(Copa2022!F26="",G18=""),"",
IF(AND(Copa2022!F26=G18,Copa2022!H26=I18),Regras!$J$25,IF(Y18=Regras!F40,Regras!$J$26,0)))</f>
        <v/>
      </c>
      <c r="M18" s="495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495" t="str">
        <f>IF(OR(Copa2022!F27="",G19=""),"",
IF(AND(Copa2022!F27=G19,Copa2022!H27=I19),Regras!$J$25,IF(Y19=Regras!F41,Regras!$J$26,0)))</f>
        <v/>
      </c>
      <c r="M19" s="495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495" t="str">
        <f>IF(OR(Copa2022!F28="",G20=""),"",
IF(AND(Copa2022!F28=G20,Copa2022!H28=I20),Regras!$J$25,IF(Y20=Regras!F42,Regras!$J$26,0)))</f>
        <v/>
      </c>
      <c r="M20" s="495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495">
        <f>IF(OR(Copa2022!F29="",G21=""),"",
IF(AND(Copa2022!F29=G21,Copa2022!H29=I21),Regras!$J$25,IF(Y21=Regras!F43,Regras!$J$26,0)))</f>
        <v>5</v>
      </c>
      <c r="M21" s="495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48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495">
        <f>IF(OR(Copa2022!F30="",G22=""),"",
IF(AND(Copa2022!F30=G22,Copa2022!H30=I22),Regras!$J$25,IF(Y22=Regras!F44,Regras!$J$26,0)))</f>
        <v>5</v>
      </c>
      <c r="M22" s="495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48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495" t="str">
        <f>IF(OR(Copa2022!F31="",G23=""),"",
IF(AND(Copa2022!F31=G23,Copa2022!H31=I23),Regras!$J$25,IF(Y23=Regras!F45,Regras!$J$26,0)))</f>
        <v/>
      </c>
      <c r="M23" s="495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495" t="str">
        <f>IF(OR(Copa2022!F32="",G24=""),"",
IF(AND(Copa2022!F32=G24,Copa2022!H32=I24),Regras!$J$25,IF(Y24=Regras!F46,Regras!$J$26,0)))</f>
        <v/>
      </c>
      <c r="M24" s="495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495" t="str">
        <f>IF(OR(Copa2022!F33="",G25=""),"",
IF(AND(Copa2022!F33=G25,Copa2022!H33=I25),Regras!$J$25,IF(Y25=Regras!F47,Regras!$J$26,0)))</f>
        <v/>
      </c>
      <c r="M25" s="495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495" t="str">
        <f>IF(OR(Copa2022!F34="",G26=""),"",
IF(AND(Copa2022!F34=G26,Copa2022!H34=I26),Regras!$J$25,IF(Y26=Regras!F48,Regras!$J$26,0)))</f>
        <v/>
      </c>
      <c r="M26" s="495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495">
        <f>IF(OR(Copa2022!F35="",G27=""),"",
IF(AND(Copa2022!F35=G27,Copa2022!H35=I27),Regras!$J$25,IF(Y27=Regras!F49,Regras!$J$26,0)))</f>
        <v>0</v>
      </c>
      <c r="M27" s="495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48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495">
        <f>IF(OR(Copa2022!F36="",G28=""),"",
IF(AND(Copa2022!F36=G28,Copa2022!H36=I28),Regras!$J$25,IF(Y28=Regras!F50,Regras!$J$26,0)))</f>
        <v>5</v>
      </c>
      <c r="M28" s="495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48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495" t="str">
        <f>IF(OR(Copa2022!F37="",G29=""),"",
IF(AND(Copa2022!F37=G29,Copa2022!H37=I29),Regras!$J$25,IF(Y29=Regras!F51,Regras!$J$26,0)))</f>
        <v/>
      </c>
      <c r="M29" s="495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495" t="str">
        <f>IF(OR(Copa2022!F38="",G30=""),"",
IF(AND(Copa2022!F38=G30,Copa2022!H38=I30),Regras!$J$25,IF(Y30=Regras!F52,Regras!$J$26,0)))</f>
        <v/>
      </c>
      <c r="M30" s="495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495" t="str">
        <f>IF(OR(Copa2022!F39="",G31=""),"",
IF(AND(Copa2022!F39=G31,Copa2022!H39=I31),Regras!$J$25,IF(Y31=Regras!F53,Regras!$J$26,0)))</f>
        <v/>
      </c>
      <c r="M31" s="495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495" t="str">
        <f>IF(OR(Copa2022!F40="",G32=""),"",
IF(AND(Copa2022!F40=G32,Copa2022!H40=I32),Regras!$J$25,IF(Y32=Regras!F54,Regras!$J$26,0)))</f>
        <v/>
      </c>
      <c r="M32" s="495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495">
        <f>IF(OR(Copa2022!F41="",G33=""),"",
IF(AND(Copa2022!F41=G33,Copa2022!H41=I33),Regras!$J$25,IF(Y33=Regras!F55,Regras!$J$26,0)))</f>
        <v>10</v>
      </c>
      <c r="M33" s="495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48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495">
        <f>IF(OR(Copa2022!F42="",G34=""),"",
IF(AND(Copa2022!F42=G34,Copa2022!H42=I34),Regras!$J$25,IF(Y34=Regras!F56,Regras!$J$26,0)))</f>
        <v>10</v>
      </c>
      <c r="M34" s="495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48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495" t="str">
        <f>IF(OR(Copa2022!F43="",G35=""),"",
IF(AND(Copa2022!F43=G35,Copa2022!H43=I35),Regras!$J$25,IF(Y35=Regras!F57,Regras!$J$26,0)))</f>
        <v/>
      </c>
      <c r="M35" s="495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495" t="str">
        <f>IF(OR(Copa2022!F44="",G36=""),"",
IF(AND(Copa2022!F44=G36,Copa2022!H44=I36),Regras!$J$25,IF(Y36=Regras!F58,Regras!$J$26,0)))</f>
        <v/>
      </c>
      <c r="M36" s="495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495" t="str">
        <f>IF(OR(Copa2022!F45="",G37=""),"",
IF(AND(Copa2022!F45=G37,Copa2022!H45=I37),Regras!$J$25,IF(Y37=Regras!F59,Regras!$J$26,0)))</f>
        <v/>
      </c>
      <c r="M37" s="495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495" t="str">
        <f>IF(OR(Copa2022!F46="",G38=""),"",
IF(AND(Copa2022!F46=G38,Copa2022!H46=I38),Regras!$J$25,IF(Y38=Regras!F60,Regras!$J$26,0)))</f>
        <v/>
      </c>
      <c r="M38" s="495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495">
        <f>IF(OR(Copa2022!F47="",G39=""),"",
IF(AND(Copa2022!F47=G39,Copa2022!H47=I39),Regras!$J$25,IF(Y39=Regras!F61,Regras!$J$26,0)))</f>
        <v>0</v>
      </c>
      <c r="M39" s="495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48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495">
        <f>IF(OR(Copa2022!F48="",G40=""),"",
IF(AND(Copa2022!F48=G40,Copa2022!H48=I40),Regras!$J$25,IF(Y40=Regras!F62,Regras!$J$26,0)))</f>
        <v>10</v>
      </c>
      <c r="M40" s="495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322</v>
      </c>
      <c r="B41" s="48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495" t="str">
        <f>IF(OR(Copa2022!F49="",G41=""),"",
IF(AND(Copa2022!F49=G41,Copa2022!H49=I41),Regras!$J$25,IF(Y41=Regras!F63,Regras!$J$26,0)))</f>
        <v/>
      </c>
      <c r="M41" s="495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495" t="str">
        <f>IF(OR(Copa2022!F50="",G42=""),"",
IF(AND(Copa2022!F50=G42,Copa2022!H50=I42),Regras!$J$25,IF(Y42=Regras!F64,Regras!$J$26,0)))</f>
        <v/>
      </c>
      <c r="M42" s="495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495" t="str">
        <f>IF(OR(Copa2022!F51="",G43=""),"",
IF(AND(Copa2022!F51=G43,Copa2022!H51=I43),Regras!$J$25,IF(Y43=Regras!F65,Regras!$J$26,0)))</f>
        <v/>
      </c>
      <c r="M43" s="495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495" t="str">
        <f>IF(OR(Copa2022!F52="",G44=""),"",
IF(AND(Copa2022!F52=G44,Copa2022!H52=I44),Regras!$J$25,IF(Y44=Regras!F66,Regras!$J$26,0)))</f>
        <v/>
      </c>
      <c r="M44" s="495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495">
        <f>IF(OR(Copa2022!F53="",G45=""),"",
IF(AND(Copa2022!F53=G45,Copa2022!H53=I45),Regras!$J$25,IF(Y45=Regras!F67,Regras!$J$26,0)))</f>
        <v>0</v>
      </c>
      <c r="M45" s="495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327</v>
      </c>
      <c r="B46" s="48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495">
        <f>IF(OR(Copa2022!F54="",G46=""),"",
IF(AND(Copa2022!F54=G46,Copa2022!H54=I46),Regras!$J$25,IF(Y46=Regras!F68,Regras!$J$26,0)))</f>
        <v>5</v>
      </c>
      <c r="M46" s="495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328</v>
      </c>
      <c r="B47" s="48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495" t="str">
        <f>IF(OR(Copa2022!F55="",G47=""),"",
IF(AND(Copa2022!F55=G47,Copa2022!H55=I47),Regras!$J$25,IF(Y47=Regras!F69,Regras!$J$26,0)))</f>
        <v/>
      </c>
      <c r="M47" s="495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495" t="str">
        <f>IF(OR(Copa2022!F56="",G48=""),"",
IF(AND(Copa2022!F56=G48,Copa2022!H56=I48),Regras!$J$25,IF(Y48=Regras!F70,Regras!$J$26,0)))</f>
        <v/>
      </c>
      <c r="M48" s="495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495" t="str">
        <f>IF(OR(Copa2022!F57="",G49=""),"",
IF(AND(Copa2022!F57=G49,Copa2022!H57=I49),Regras!$J$25,IF(Y49=Regras!F71,Regras!$J$26,0)))</f>
        <v/>
      </c>
      <c r="M49" s="495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48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495" t="str">
        <f>IF(OR(Copa2022!F58="",G50=""),"",
IF(AND(Copa2022!F58=G50,Copa2022!H58=I50),Regras!$J$25,IF(Y50=Regras!F72,Regras!$J$26,0)))</f>
        <v/>
      </c>
      <c r="M50" s="495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6" t="s">
        <v>124</v>
      </c>
      <c r="D52" s="507"/>
      <c r="E52" s="507"/>
      <c r="F52" s="507"/>
      <c r="G52" s="507"/>
      <c r="H52" s="507"/>
      <c r="I52" s="507"/>
      <c r="J52" s="507"/>
      <c r="K52" s="507"/>
      <c r="L52" s="507"/>
      <c r="M52" s="50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4" t="s">
        <v>78</v>
      </c>
      <c r="M53" s="50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3" t="s">
        <v>78</v>
      </c>
      <c r="M62" s="52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0" t="s">
        <v>78</v>
      </c>
      <c r="M67" s="52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0" t="s">
        <v>78</v>
      </c>
      <c r="M70" s="52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0" t="s">
        <v>78</v>
      </c>
      <c r="M72" s="52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1">
        <f>'2ª Fase'!E40:I40</f>
        <v>0</v>
      </c>
      <c r="G76" s="511"/>
      <c r="H76" s="511"/>
      <c r="I76" s="511"/>
      <c r="J76" s="512"/>
      <c r="K76" s="50"/>
      <c r="L76" s="1"/>
      <c r="M76" s="1"/>
    </row>
    <row r="77" spans="1:25" ht="15" customHeight="1">
      <c r="C77" s="2"/>
      <c r="D77" s="2"/>
      <c r="E77" s="126" t="s">
        <v>84</v>
      </c>
      <c r="F77" s="513">
        <f>'2ª Fase'!E41:I41</f>
        <v>0</v>
      </c>
      <c r="G77" s="513"/>
      <c r="H77" s="513"/>
      <c r="I77" s="513"/>
      <c r="J77" s="51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5">
        <f>'2ª Fase'!E42:I42</f>
        <v>0</v>
      </c>
      <c r="G78" s="515"/>
      <c r="H78" s="515"/>
      <c r="I78" s="515"/>
      <c r="J78" s="51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7">
        <f>'2ª Fase'!E43:I43</f>
        <v>0</v>
      </c>
      <c r="G79" s="517"/>
      <c r="H79" s="517"/>
      <c r="I79" s="517"/>
      <c r="J79" s="518"/>
      <c r="K79" s="50"/>
      <c r="L79" s="1"/>
      <c r="M79" s="1"/>
    </row>
    <row r="80" spans="1:25" ht="15" hidden="1" customHeight="1">
      <c r="C80" s="2"/>
      <c r="D80" s="2"/>
      <c r="E80" s="192"/>
      <c r="F80" s="509"/>
      <c r="G80" s="509"/>
      <c r="H80" s="509"/>
      <c r="I80" s="509"/>
      <c r="J80" s="51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1" t="s">
        <v>139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3"/>
    </row>
    <row r="3" spans="1:12" s="242" customFormat="1" ht="14.1" customHeight="1">
      <c r="A3" s="542" t="s">
        <v>61</v>
      </c>
      <c r="B3" s="536" t="s">
        <v>62</v>
      </c>
      <c r="C3" s="537"/>
      <c r="D3" s="269" t="s">
        <v>63</v>
      </c>
      <c r="E3" s="540" t="str">
        <f>IF('Classificação 1ª fase'!$E$9=12,'Classificação 1ª fase'!$C5,"1ºA")</f>
        <v>1ºA</v>
      </c>
      <c r="F3" s="540"/>
      <c r="G3" s="540"/>
      <c r="H3" s="540"/>
      <c r="I3" s="541"/>
      <c r="J3" s="206"/>
      <c r="K3" s="527"/>
      <c r="L3" s="528"/>
    </row>
    <row r="4" spans="1:12" s="242" customFormat="1" ht="14.1" customHeight="1" thickBot="1">
      <c r="A4" s="542"/>
      <c r="B4" s="538"/>
      <c r="C4" s="539"/>
      <c r="D4" s="270" t="s">
        <v>64</v>
      </c>
      <c r="E4" s="534" t="str">
        <f>IF('Classificação 1ª fase'!$E$9=12,'Classificação 1ª fase'!$C6,"2ºA")</f>
        <v>2ºA</v>
      </c>
      <c r="F4" s="534"/>
      <c r="G4" s="534"/>
      <c r="H4" s="534"/>
      <c r="I4" s="535"/>
      <c r="J4" s="206"/>
      <c r="K4" s="527"/>
      <c r="L4" s="528"/>
    </row>
    <row r="5" spans="1:12" s="242" customFormat="1" ht="14.1" customHeight="1">
      <c r="A5" s="542"/>
      <c r="B5" s="536" t="s">
        <v>65</v>
      </c>
      <c r="C5" s="537"/>
      <c r="D5" s="269" t="s">
        <v>63</v>
      </c>
      <c r="E5" s="540" t="str">
        <f>IF('Classificação 1ª fase'!$E$15=12,'Classificação 1ª fase'!$C11,"1ºB")</f>
        <v>1ºB</v>
      </c>
      <c r="F5" s="540"/>
      <c r="G5" s="540"/>
      <c r="H5" s="540"/>
      <c r="I5" s="541"/>
      <c r="J5" s="206"/>
      <c r="K5" s="527"/>
      <c r="L5" s="528"/>
    </row>
    <row r="6" spans="1:12" s="242" customFormat="1" ht="14.1" customHeight="1" thickBot="1">
      <c r="A6" s="542"/>
      <c r="B6" s="538"/>
      <c r="C6" s="539"/>
      <c r="D6" s="270" t="s">
        <v>64</v>
      </c>
      <c r="E6" s="534" t="str">
        <f>IF('Classificação 1ª fase'!$E$15=12,'Classificação 1ª fase'!$C12,"2ºB")</f>
        <v>2ºB</v>
      </c>
      <c r="F6" s="534"/>
      <c r="G6" s="534"/>
      <c r="H6" s="534"/>
      <c r="I6" s="535"/>
      <c r="J6" s="206"/>
      <c r="K6" s="527"/>
      <c r="L6" s="528"/>
    </row>
    <row r="7" spans="1:12" s="242" customFormat="1" ht="14.1" customHeight="1">
      <c r="A7" s="542"/>
      <c r="B7" s="536" t="s">
        <v>66</v>
      </c>
      <c r="C7" s="537"/>
      <c r="D7" s="269" t="s">
        <v>63</v>
      </c>
      <c r="E7" s="540" t="str">
        <f>IF('Classificação 1ª fase'!$E$21=12,'Classificação 1ª fase'!$C17,"1ºC")</f>
        <v>1ºC</v>
      </c>
      <c r="F7" s="540"/>
      <c r="G7" s="540"/>
      <c r="H7" s="540"/>
      <c r="I7" s="541"/>
      <c r="J7" s="206"/>
      <c r="K7" s="527"/>
      <c r="L7" s="528"/>
    </row>
    <row r="8" spans="1:12" s="242" customFormat="1" ht="14.1" customHeight="1" thickBot="1">
      <c r="A8" s="542"/>
      <c r="B8" s="538"/>
      <c r="C8" s="539"/>
      <c r="D8" s="270" t="s">
        <v>64</v>
      </c>
      <c r="E8" s="534" t="str">
        <f>IF('Classificação 1ª fase'!$E$21=12,'Classificação 1ª fase'!$C18,"2ºC")</f>
        <v>2ºC</v>
      </c>
      <c r="F8" s="534"/>
      <c r="G8" s="534"/>
      <c r="H8" s="534"/>
      <c r="I8" s="535"/>
      <c r="J8" s="206"/>
      <c r="K8" s="527"/>
      <c r="L8" s="528"/>
    </row>
    <row r="9" spans="1:12" s="242" customFormat="1" ht="14.1" customHeight="1">
      <c r="A9" s="542"/>
      <c r="B9" s="536" t="s">
        <v>67</v>
      </c>
      <c r="C9" s="537"/>
      <c r="D9" s="269" t="s">
        <v>63</v>
      </c>
      <c r="E9" s="540" t="str">
        <f>IF('Classificação 1ª fase'!$E$27=12,'Classificação 1ª fase'!$C23,"1ºD")</f>
        <v>1ºD</v>
      </c>
      <c r="F9" s="540"/>
      <c r="G9" s="540"/>
      <c r="H9" s="540"/>
      <c r="I9" s="541"/>
      <c r="J9" s="206"/>
      <c r="K9" s="527"/>
      <c r="L9" s="528"/>
    </row>
    <row r="10" spans="1:12" s="242" customFormat="1" ht="14.1" customHeight="1" thickBot="1">
      <c r="A10" s="542"/>
      <c r="B10" s="538"/>
      <c r="C10" s="539"/>
      <c r="D10" s="270" t="s">
        <v>64</v>
      </c>
      <c r="E10" s="534" t="str">
        <f>IF('Classificação 1ª fase'!$E$27=12,'Classificação 1ª fase'!$C24,"2ºD")</f>
        <v>2ºD</v>
      </c>
      <c r="F10" s="534"/>
      <c r="G10" s="534"/>
      <c r="H10" s="534"/>
      <c r="I10" s="535"/>
      <c r="J10" s="206"/>
      <c r="K10" s="527"/>
      <c r="L10" s="528"/>
    </row>
    <row r="11" spans="1:12" s="242" customFormat="1" ht="14.1" customHeight="1">
      <c r="A11" s="542"/>
      <c r="B11" s="536" t="s">
        <v>68</v>
      </c>
      <c r="C11" s="537"/>
      <c r="D11" s="269" t="s">
        <v>63</v>
      </c>
      <c r="E11" s="540" t="str">
        <f>IF('Classificação 1ª fase'!$E$33=12,'Classificação 1ª fase'!$C29,"1ºE")</f>
        <v>1ºE</v>
      </c>
      <c r="F11" s="540"/>
      <c r="G11" s="540"/>
      <c r="H11" s="540"/>
      <c r="I11" s="541"/>
      <c r="J11" s="206"/>
      <c r="K11" s="527"/>
      <c r="L11" s="528"/>
    </row>
    <row r="12" spans="1:12" s="242" customFormat="1" ht="14.1" customHeight="1" thickBot="1">
      <c r="A12" s="542"/>
      <c r="B12" s="538"/>
      <c r="C12" s="539"/>
      <c r="D12" s="270" t="s">
        <v>64</v>
      </c>
      <c r="E12" s="534" t="str">
        <f>IF('Classificação 1ª fase'!$E$33=12,'Classificação 1ª fase'!$C30,"2ºE")</f>
        <v>2ºE</v>
      </c>
      <c r="F12" s="534"/>
      <c r="G12" s="534"/>
      <c r="H12" s="534"/>
      <c r="I12" s="535"/>
      <c r="J12" s="206"/>
      <c r="K12" s="527"/>
      <c r="L12" s="528"/>
    </row>
    <row r="13" spans="1:12" s="242" customFormat="1" ht="14.1" customHeight="1">
      <c r="A13" s="542"/>
      <c r="B13" s="536" t="s">
        <v>69</v>
      </c>
      <c r="C13" s="537"/>
      <c r="D13" s="269" t="s">
        <v>63</v>
      </c>
      <c r="E13" s="540" t="str">
        <f>IF('Classificação 1ª fase'!$E$39=12,'Classificação 1ª fase'!$C35,"1ºF")</f>
        <v>1ºF</v>
      </c>
      <c r="F13" s="540"/>
      <c r="G13" s="540"/>
      <c r="H13" s="540"/>
      <c r="I13" s="541"/>
      <c r="J13" s="206"/>
      <c r="K13" s="527"/>
      <c r="L13" s="528"/>
    </row>
    <row r="14" spans="1:12" s="242" customFormat="1" ht="14.1" customHeight="1" thickBot="1">
      <c r="A14" s="542"/>
      <c r="B14" s="538"/>
      <c r="C14" s="539"/>
      <c r="D14" s="270" t="s">
        <v>64</v>
      </c>
      <c r="E14" s="534" t="str">
        <f>IF('Classificação 1ª fase'!$E$39=12,'Classificação 1ª fase'!$C36,"2ºF")</f>
        <v>2ºF</v>
      </c>
      <c r="F14" s="534"/>
      <c r="G14" s="534"/>
      <c r="H14" s="534"/>
      <c r="I14" s="535"/>
      <c r="J14" s="206"/>
      <c r="K14" s="527"/>
      <c r="L14" s="528"/>
    </row>
    <row r="15" spans="1:12" s="242" customFormat="1" ht="14.1" customHeight="1">
      <c r="A15" s="542"/>
      <c r="B15" s="536" t="s">
        <v>71</v>
      </c>
      <c r="C15" s="537"/>
      <c r="D15" s="269" t="s">
        <v>63</v>
      </c>
      <c r="E15" s="540" t="str">
        <f>IF('Classificação 1ª fase'!$E$45=12,'Classificação 1ª fase'!$C41,"1ºG")</f>
        <v>1ºG</v>
      </c>
      <c r="F15" s="540"/>
      <c r="G15" s="540"/>
      <c r="H15" s="540"/>
      <c r="I15" s="541"/>
      <c r="J15" s="206"/>
      <c r="K15" s="527"/>
      <c r="L15" s="528"/>
    </row>
    <row r="16" spans="1:12" s="242" customFormat="1" ht="14.1" customHeight="1" thickBot="1">
      <c r="A16" s="542"/>
      <c r="B16" s="538"/>
      <c r="C16" s="539"/>
      <c r="D16" s="270" t="s">
        <v>64</v>
      </c>
      <c r="E16" s="534" t="str">
        <f>IF('Classificação 1ª fase'!$E$45=12,'Classificação 1ª fase'!$C42,"2ºG")</f>
        <v>2ºG</v>
      </c>
      <c r="F16" s="534"/>
      <c r="G16" s="534"/>
      <c r="H16" s="534"/>
      <c r="I16" s="535"/>
      <c r="J16" s="206"/>
      <c r="K16" s="527"/>
      <c r="L16" s="528"/>
    </row>
    <row r="17" spans="1:12" s="242" customFormat="1" ht="14.1" customHeight="1">
      <c r="A17" s="542"/>
      <c r="B17" s="536" t="s">
        <v>72</v>
      </c>
      <c r="C17" s="537"/>
      <c r="D17" s="269" t="s">
        <v>63</v>
      </c>
      <c r="E17" s="540" t="str">
        <f>IF('Classificação 1ª fase'!$E$51=12,'Classificação 1ª fase'!$C47,"1ºH")</f>
        <v>1ºH</v>
      </c>
      <c r="F17" s="540"/>
      <c r="G17" s="540"/>
      <c r="H17" s="540"/>
      <c r="I17" s="541"/>
      <c r="J17" s="206"/>
      <c r="K17" s="527"/>
      <c r="L17" s="528"/>
    </row>
    <row r="18" spans="1:12" s="242" customFormat="1" ht="14.1" customHeight="1" thickBot="1">
      <c r="A18" s="543"/>
      <c r="B18" s="538"/>
      <c r="C18" s="539"/>
      <c r="D18" s="270" t="s">
        <v>64</v>
      </c>
      <c r="E18" s="534" t="str">
        <f>IF('Classificação 1ª fase'!$E$51=12,'Classificação 1ª fase'!$C48,"2ºH")</f>
        <v>2ºH</v>
      </c>
      <c r="F18" s="534"/>
      <c r="G18" s="534"/>
      <c r="H18" s="534"/>
      <c r="I18" s="535"/>
      <c r="J18" s="271"/>
      <c r="K18" s="529"/>
      <c r="L18" s="53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5" t="s">
        <v>77</v>
      </c>
      <c r="F19" s="545"/>
      <c r="G19" s="545"/>
      <c r="H19" s="545"/>
      <c r="I19" s="546"/>
      <c r="J19" s="206"/>
      <c r="K19" s="551" t="s">
        <v>78</v>
      </c>
      <c r="L19" s="55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4" t="s">
        <v>79</v>
      </c>
      <c r="F28" s="545"/>
      <c r="G28" s="545"/>
      <c r="H28" s="545"/>
      <c r="I28" s="546"/>
      <c r="J28" s="206"/>
      <c r="K28" s="549" t="s">
        <v>78</v>
      </c>
      <c r="L28" s="55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4" t="s">
        <v>80</v>
      </c>
      <c r="F33" s="545"/>
      <c r="G33" s="545"/>
      <c r="H33" s="545"/>
      <c r="I33" s="546"/>
      <c r="J33" s="206"/>
      <c r="K33" s="547" t="s">
        <v>78</v>
      </c>
      <c r="L33" s="54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4" t="s">
        <v>81</v>
      </c>
      <c r="F36" s="545"/>
      <c r="G36" s="545"/>
      <c r="H36" s="545"/>
      <c r="I36" s="546"/>
      <c r="J36" s="206"/>
      <c r="K36" s="547" t="s">
        <v>78</v>
      </c>
      <c r="L36" s="54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4" t="s">
        <v>82</v>
      </c>
      <c r="F38" s="545"/>
      <c r="G38" s="545"/>
      <c r="H38" s="545"/>
      <c r="I38" s="546"/>
      <c r="J38" s="206"/>
      <c r="K38" s="547" t="s">
        <v>78</v>
      </c>
      <c r="L38" s="54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55" t="str">
        <f>IF($J$39="não jogou","",IF($F$39&gt;$H$39,$E$39,IF($F$39&lt;$H$39,$I$39,IF(AND($J$39="penaltis",$K$39="",$L$39=""),"",IF($K$39&gt;$L$39,$E$39,$I$39)))))</f>
        <v/>
      </c>
      <c r="F40" s="556"/>
      <c r="G40" s="556"/>
      <c r="H40" s="556"/>
      <c r="I40" s="557"/>
      <c r="J40" s="309"/>
      <c r="L40" s="312"/>
    </row>
    <row r="41" spans="1:12" ht="15" thickBot="1">
      <c r="A41" s="558" t="s">
        <v>84</v>
      </c>
      <c r="B41" s="563"/>
      <c r="C41" s="563"/>
      <c r="D41" s="563"/>
      <c r="E41" s="560" t="str">
        <f>IF($J$39="não jogou","",IF($F$39&lt;$H$39,$E$39,IF($F$39&gt;$H$39,$I$39,IF(AND($J$39="penaltis",$K$39="",$L$39=""),"",IF($K$39&lt;$L$39,$E$39,$I$39)))))</f>
        <v/>
      </c>
      <c r="F41" s="564"/>
      <c r="G41" s="564"/>
      <c r="H41" s="564"/>
      <c r="I41" s="562"/>
      <c r="J41" s="294"/>
      <c r="L41" s="312"/>
    </row>
    <row r="42" spans="1:12" ht="15" thickBot="1">
      <c r="A42" s="558" t="s">
        <v>85</v>
      </c>
      <c r="B42" s="559"/>
      <c r="C42" s="559"/>
      <c r="D42" s="559"/>
      <c r="E42" s="555" t="str">
        <f>IF($J$37="não jogou","",IF($F$37&gt;$H$37,$E$37,IF($F$37&lt;$H$37,$I$37,IF(AND($J$37="penaltis",$K$37="",$L$37=""),"",IF($K$37&gt;$L$37,$E$37,$I$37)))))</f>
        <v/>
      </c>
      <c r="F42" s="556"/>
      <c r="G42" s="556"/>
      <c r="H42" s="556"/>
      <c r="I42" s="557"/>
    </row>
    <row r="43" spans="1:12" ht="15" thickBot="1">
      <c r="A43" s="558" t="s">
        <v>86</v>
      </c>
      <c r="B43" s="559"/>
      <c r="C43" s="559"/>
      <c r="D43" s="559"/>
      <c r="E43" s="560" t="str">
        <f>IF($J$37="não jogou","",IF($F$37&lt;$H$37,$E$37,IF($F$37&gt;$H$37,$I$37,IF(AND($J$37="penaltis",$K$37="",$L$37=""),"",IF($K$37&lt;$L$37,$E$37,$I$37)))))</f>
        <v/>
      </c>
      <c r="F43" s="561"/>
      <c r="G43" s="561"/>
      <c r="H43" s="561"/>
      <c r="I43" s="562"/>
    </row>
    <row r="44" spans="1:12" ht="13.5" thickBot="1">
      <c r="A44" s="571" t="s">
        <v>87</v>
      </c>
      <c r="B44" s="572"/>
      <c r="C44" s="572"/>
      <c r="D44" s="573"/>
      <c r="E44" s="577">
        <f>Copa2022!E88:I88</f>
        <v>0</v>
      </c>
      <c r="F44" s="578"/>
      <c r="G44" s="578"/>
      <c r="H44" s="578"/>
      <c r="I44" s="579"/>
    </row>
    <row r="45" spans="1:12" ht="13.5" thickBot="1">
      <c r="A45" s="574"/>
      <c r="B45" s="575"/>
      <c r="C45" s="575"/>
      <c r="D45" s="576"/>
      <c r="E45" s="566"/>
      <c r="F45" s="567"/>
      <c r="G45" s="567"/>
      <c r="H45" s="567"/>
      <c r="I45" s="568"/>
      <c r="K45" s="569" t="s">
        <v>88</v>
      </c>
      <c r="L45" s="570"/>
    </row>
    <row r="47" spans="1:12" ht="12.75" hidden="1" customHeight="1">
      <c r="A47" s="565" t="s">
        <v>89</v>
      </c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3" t="s">
        <v>13</v>
      </c>
      <c r="D1" s="583"/>
      <c r="E1" s="583"/>
      <c r="F1" s="583"/>
      <c r="G1" s="583"/>
      <c r="H1" s="583"/>
      <c r="I1" s="583"/>
      <c r="J1" s="58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3"/>
      <c r="D2" s="583"/>
      <c r="E2" s="583"/>
      <c r="F2" s="583"/>
      <c r="G2" s="583"/>
      <c r="H2" s="583"/>
      <c r="I2" s="583"/>
      <c r="J2" s="58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3"/>
      <c r="D3" s="583"/>
      <c r="E3" s="583"/>
      <c r="F3" s="583"/>
      <c r="G3" s="583"/>
      <c r="H3" s="583"/>
      <c r="I3" s="583"/>
      <c r="J3" s="58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40000.17</v>
      </c>
      <c r="BA7" s="199">
        <f t="shared" si="20"/>
        <v>17</v>
      </c>
      <c r="BB7" s="197" t="str">
        <f t="shared" si="21"/>
        <v>França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30000.27</v>
      </c>
      <c r="BA8" s="199">
        <f t="shared" si="20"/>
        <v>27</v>
      </c>
      <c r="BB8" s="197" t="str">
        <f t="shared" si="21"/>
        <v>Portugal</v>
      </c>
      <c r="BC8" s="199">
        <f t="shared" si="22"/>
        <v>3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20200.094000000001</v>
      </c>
      <c r="CA8" s="203">
        <f t="shared" si="40"/>
        <v>6</v>
      </c>
      <c r="CB8" s="203" t="str">
        <f t="shared" si="9"/>
        <v>Brasil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20000.22</v>
      </c>
      <c r="BA9" s="199">
        <f t="shared" si="20"/>
        <v>22</v>
      </c>
      <c r="BB9" s="197" t="str">
        <f t="shared" si="21"/>
        <v>Japão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20200.085999999999</v>
      </c>
      <c r="CA9" s="203">
        <f t="shared" si="40"/>
        <v>14</v>
      </c>
      <c r="CB9" s="203" t="str">
        <f t="shared" si="9"/>
        <v>Equador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2</v>
      </c>
      <c r="AY10" s="197">
        <f t="shared" si="18"/>
        <v>20000.060000000001</v>
      </c>
      <c r="AZ10" s="197">
        <f t="shared" si="19"/>
        <v>20000.21</v>
      </c>
      <c r="BA10" s="199">
        <f t="shared" si="20"/>
        <v>21</v>
      </c>
      <c r="BB10" s="197" t="str">
        <f t="shared" si="21"/>
        <v>Irã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0.14000000000000001</v>
      </c>
      <c r="BK10" s="199">
        <f t="shared" si="27"/>
        <v>14</v>
      </c>
      <c r="BL10" s="197" t="str">
        <f t="shared" si="28"/>
        <v>Equador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2</v>
      </c>
      <c r="BV10" s="199">
        <f t="shared" si="37"/>
        <v>0</v>
      </c>
      <c r="BW10" s="199">
        <f t="shared" si="38"/>
        <v>2</v>
      </c>
      <c r="BX10" s="197">
        <v>9.4E-2</v>
      </c>
      <c r="BY10" s="204">
        <f t="shared" si="39"/>
        <v>20200.094000000001</v>
      </c>
      <c r="BZ10" s="204">
        <f>LARGE(BY$5:$BY$36,BN10)</f>
        <v>20200.080999999998</v>
      </c>
      <c r="CA10" s="203">
        <f t="shared" si="40"/>
        <v>19</v>
      </c>
      <c r="CB10" s="203" t="str">
        <f t="shared" si="9"/>
        <v>Holanda</v>
      </c>
      <c r="CC10" s="199" t="str">
        <f t="shared" si="42"/>
        <v>-</v>
      </c>
      <c r="CD10" s="207">
        <f t="shared" si="41"/>
        <v>20200</v>
      </c>
      <c r="CE10" s="203">
        <f>LARGE($CD$5:CD$36,BN10)</f>
        <v>20200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20000.189999999999</v>
      </c>
      <c r="BA11" s="199">
        <f t="shared" si="20"/>
        <v>19</v>
      </c>
      <c r="BB11" s="197" t="str">
        <f t="shared" si="21"/>
        <v>Holanda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0.15</v>
      </c>
      <c r="BK11" s="199">
        <f t="shared" si="27"/>
        <v>15</v>
      </c>
      <c r="BL11" s="197" t="str">
        <f t="shared" si="28"/>
        <v>Espanha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10300.073</v>
      </c>
      <c r="CA11" s="203">
        <f t="shared" si="40"/>
        <v>27</v>
      </c>
      <c r="CB11" s="203" t="str">
        <f t="shared" si="9"/>
        <v>Portugal</v>
      </c>
      <c r="CC11" s="199">
        <f t="shared" si="42"/>
        <v>7</v>
      </c>
      <c r="CD11" s="207">
        <f t="shared" si="41"/>
        <v>-10000</v>
      </c>
      <c r="CE11" s="203">
        <f>LARGE($CD$5:CD$36,BN11)</f>
        <v>10300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20000.18</v>
      </c>
      <c r="BA12" s="199">
        <f t="shared" si="20"/>
        <v>18</v>
      </c>
      <c r="BB12" s="197" t="str">
        <f t="shared" si="21"/>
        <v>Gana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0.19</v>
      </c>
      <c r="BK12" s="199">
        <f t="shared" si="27"/>
        <v>19</v>
      </c>
      <c r="BL12" s="197" t="str">
        <f t="shared" si="28"/>
        <v>Holanda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10200.098</v>
      </c>
      <c r="CA12" s="203">
        <f t="shared" si="40"/>
        <v>2</v>
      </c>
      <c r="CB12" s="203" t="str">
        <f t="shared" si="9"/>
        <v>Arábia Saudita</v>
      </c>
      <c r="CC12" s="199">
        <f t="shared" si="42"/>
        <v>8</v>
      </c>
      <c r="CD12" s="207">
        <f t="shared" si="41"/>
        <v>-10000</v>
      </c>
      <c r="CE12" s="203">
        <f>LARGE($CD$5:CD$36,BN12)</f>
        <v>10200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20000.14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2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0.23</v>
      </c>
      <c r="BK13" s="199">
        <f t="shared" si="27"/>
        <v>23</v>
      </c>
      <c r="BL13" s="197" t="str">
        <f t="shared" si="28"/>
        <v>Marrocos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10200.078</v>
      </c>
      <c r="CA13" s="203">
        <f t="shared" si="40"/>
        <v>22</v>
      </c>
      <c r="CB13" s="203" t="str">
        <f t="shared" si="9"/>
        <v>Japão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10200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20000.060000000001</v>
      </c>
      <c r="BA14" s="199">
        <f t="shared" si="20"/>
        <v>6</v>
      </c>
      <c r="BB14" s="197" t="str">
        <f t="shared" si="21"/>
        <v>Brasil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0.24</v>
      </c>
      <c r="BK14" s="199">
        <f t="shared" si="27"/>
        <v>24</v>
      </c>
      <c r="BL14" s="197" t="str">
        <f t="shared" si="28"/>
        <v>México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10100.094999999999</v>
      </c>
      <c r="CA14" s="203">
        <f t="shared" si="40"/>
        <v>5</v>
      </c>
      <c r="CB14" s="203" t="str">
        <f t="shared" si="9"/>
        <v>Bélgica</v>
      </c>
      <c r="CC14" s="199">
        <f t="shared" si="42"/>
        <v>10</v>
      </c>
      <c r="CD14" s="207">
        <f t="shared" si="41"/>
        <v>0</v>
      </c>
      <c r="CE14" s="203">
        <f>LARGE($CD$5:CD$36,BN14)</f>
        <v>10100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20000.02</v>
      </c>
      <c r="BA15" s="199">
        <f t="shared" si="20"/>
        <v>2</v>
      </c>
      <c r="BB15" s="197" t="str">
        <f t="shared" si="21"/>
        <v>Arábia Saudita</v>
      </c>
      <c r="BC15" s="199">
        <f t="shared" si="22"/>
        <v>2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0.26</v>
      </c>
      <c r="BK15" s="199">
        <f t="shared" si="27"/>
        <v>26</v>
      </c>
      <c r="BL15" s="197" t="str">
        <f t="shared" si="28"/>
        <v>Polônia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10100.07</v>
      </c>
      <c r="CA15" s="203">
        <f t="shared" si="40"/>
        <v>30</v>
      </c>
      <c r="CB15" s="203" t="str">
        <f t="shared" si="9"/>
        <v>Suíça</v>
      </c>
      <c r="CC15" s="199" t="str">
        <f t="shared" si="42"/>
        <v>-</v>
      </c>
      <c r="CD15" s="207">
        <f t="shared" si="41"/>
        <v>-70000</v>
      </c>
      <c r="CE15" s="203">
        <f>LARGE($CD$5:CD$36,BN15)</f>
        <v>10100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10000.299999999999</v>
      </c>
      <c r="BA16" s="199">
        <f t="shared" si="20"/>
        <v>30</v>
      </c>
      <c r="BB16" s="197" t="str">
        <f t="shared" si="21"/>
        <v>Suíça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0.3</v>
      </c>
      <c r="BK16" s="199">
        <f t="shared" si="27"/>
        <v>30</v>
      </c>
      <c r="BL16" s="197" t="str">
        <f t="shared" si="28"/>
        <v>Suíça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100.084</v>
      </c>
      <c r="CA16" s="203">
        <f t="shared" si="40"/>
        <v>16</v>
      </c>
      <c r="CB16" s="203" t="str">
        <f t="shared" si="9"/>
        <v>Estados Unidos</v>
      </c>
      <c r="CC16" s="199">
        <f t="shared" si="42"/>
        <v>12</v>
      </c>
      <c r="CD16" s="207">
        <f t="shared" si="41"/>
        <v>0</v>
      </c>
      <c r="CE16" s="203">
        <f>LARGE($CD$5:CD$36,BN16)</f>
        <v>100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10000.25</v>
      </c>
      <c r="BA17" s="199">
        <f t="shared" si="20"/>
        <v>25</v>
      </c>
      <c r="BB17" s="197" t="str">
        <f t="shared" si="21"/>
        <v>País de Gales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0.31</v>
      </c>
      <c r="BK17" s="199">
        <f t="shared" si="27"/>
        <v>31</v>
      </c>
      <c r="BL17" s="197" t="str">
        <f t="shared" si="28"/>
        <v>Tunísia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100.075</v>
      </c>
      <c r="CA17" s="203">
        <f t="shared" si="40"/>
        <v>25</v>
      </c>
      <c r="CB17" s="203" t="str">
        <f t="shared" si="9"/>
        <v>País de Gales</v>
      </c>
      <c r="CC17" s="199" t="str">
        <f t="shared" si="42"/>
        <v>-</v>
      </c>
      <c r="CD17" s="207">
        <f t="shared" si="41"/>
        <v>0</v>
      </c>
      <c r="CE17" s="203">
        <f>LARGE($CD$5:CD$36,BN17)</f>
        <v>100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10000.16</v>
      </c>
      <c r="BA18" s="199">
        <f t="shared" si="20"/>
        <v>16</v>
      </c>
      <c r="BB18" s="197" t="str">
        <f t="shared" si="21"/>
        <v>Estados Unidos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0.32</v>
      </c>
      <c r="BK18" s="199">
        <f t="shared" si="27"/>
        <v>32</v>
      </c>
      <c r="BL18" s="197" t="str">
        <f t="shared" si="28"/>
        <v>Uruguai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0.09</v>
      </c>
      <c r="CA18" s="203">
        <f t="shared" si="40"/>
        <v>10</v>
      </c>
      <c r="CB18" s="203" t="str">
        <f t="shared" si="9"/>
        <v>Coreia do Sul</v>
      </c>
      <c r="CC18" s="199">
        <f t="shared" si="42"/>
        <v>14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10000.049999999999</v>
      </c>
      <c r="BA19" s="199">
        <f t="shared" si="20"/>
        <v>5</v>
      </c>
      <c r="BB19" s="197" t="str">
        <f t="shared" si="21"/>
        <v>Bélgica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10000.02</v>
      </c>
      <c r="BK19" s="199">
        <f t="shared" si="27"/>
        <v>2</v>
      </c>
      <c r="BL19" s="197" t="str">
        <f t="shared" si="28"/>
        <v>Arábia Saudita</v>
      </c>
      <c r="BM19" s="199">
        <f t="shared" si="29"/>
        <v>1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10000.040000000001</v>
      </c>
      <c r="BA20" s="199">
        <f t="shared" si="20"/>
        <v>4</v>
      </c>
      <c r="BB20" s="197" t="str">
        <f t="shared" si="21"/>
        <v>Austrália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10000.07</v>
      </c>
      <c r="BK20" s="199">
        <f t="shared" si="27"/>
        <v>7</v>
      </c>
      <c r="BL20" s="197" t="str">
        <f t="shared" si="28"/>
        <v>Camarões</v>
      </c>
      <c r="BM20" s="199">
        <f t="shared" si="29"/>
        <v>1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10000.030000000001</v>
      </c>
      <c r="BA21" s="199">
        <f t="shared" si="20"/>
        <v>3</v>
      </c>
      <c r="BB21" s="197" t="str">
        <f t="shared" si="21"/>
        <v>Argentina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10000.08</v>
      </c>
      <c r="BK21" s="199">
        <f t="shared" si="27"/>
        <v>8</v>
      </c>
      <c r="BL21" s="197" t="str">
        <f t="shared" si="28"/>
        <v>Canadá</v>
      </c>
      <c r="BM21" s="199">
        <f t="shared" si="29"/>
        <v>1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10000.01</v>
      </c>
      <c r="BA22" s="199">
        <f t="shared" si="20"/>
        <v>1</v>
      </c>
      <c r="BB22" s="197" t="str">
        <f t="shared" si="21"/>
        <v>Alemanha</v>
      </c>
      <c r="BC22" s="199">
        <f t="shared" si="22"/>
        <v>1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10000.16</v>
      </c>
      <c r="BK22" s="199">
        <f t="shared" si="27"/>
        <v>16</v>
      </c>
      <c r="BL22" s="197" t="str">
        <f t="shared" si="28"/>
        <v>Estados Unidos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0.32</v>
      </c>
      <c r="BA23" s="199">
        <f t="shared" si="20"/>
        <v>32</v>
      </c>
      <c r="BB23" s="197" t="str">
        <f t="shared" si="21"/>
        <v>Uruguai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10000.17</v>
      </c>
      <c r="BK23" s="199">
        <f t="shared" si="27"/>
        <v>17</v>
      </c>
      <c r="BL23" s="197" t="str">
        <f t="shared" si="28"/>
        <v>França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0.31</v>
      </c>
      <c r="BA24" s="199">
        <f t="shared" si="20"/>
        <v>31</v>
      </c>
      <c r="BB24" s="197" t="str">
        <f t="shared" si="21"/>
        <v>Tunísia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10000.219999999999</v>
      </c>
      <c r="BK24" s="199">
        <f t="shared" si="27"/>
        <v>22</v>
      </c>
      <c r="BL24" s="197" t="str">
        <f t="shared" si="28"/>
        <v>Japão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6.9000000000000006E-2</v>
      </c>
      <c r="CA24" s="203">
        <f t="shared" si="40"/>
        <v>31</v>
      </c>
      <c r="CB24" s="203" t="str">
        <f t="shared" si="9"/>
        <v>Tunísia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0.28999999999999998</v>
      </c>
      <c r="BA25" s="199">
        <f t="shared" si="20"/>
        <v>29</v>
      </c>
      <c r="BB25" s="197" t="str">
        <f t="shared" si="21"/>
        <v>Sérvia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10000.25</v>
      </c>
      <c r="BK25" s="199">
        <f t="shared" si="27"/>
        <v>25</v>
      </c>
      <c r="BL25" s="197" t="str">
        <f t="shared" si="28"/>
        <v>País de Gales</v>
      </c>
      <c r="BM25" s="199">
        <f t="shared" si="29"/>
        <v>1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6.8000000000000005E-2</v>
      </c>
      <c r="CA25" s="203">
        <f t="shared" si="40"/>
        <v>32</v>
      </c>
      <c r="CB25" s="203" t="str">
        <f t="shared" si="9"/>
        <v>Uruguai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0.28000000000000003</v>
      </c>
      <c r="BA26" s="199">
        <f t="shared" si="20"/>
        <v>28</v>
      </c>
      <c r="BB26" s="197" t="str">
        <f t="shared" si="21"/>
        <v>Senegal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20000.009999999998</v>
      </c>
      <c r="BK26" s="199">
        <f t="shared" si="27"/>
        <v>1</v>
      </c>
      <c r="BL26" s="197" t="str">
        <f t="shared" si="28"/>
        <v>Alemanha</v>
      </c>
      <c r="BM26" s="199">
        <f t="shared" si="29"/>
        <v>2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-9799.9179999999997</v>
      </c>
      <c r="CA26" s="203">
        <f t="shared" si="40"/>
        <v>18</v>
      </c>
      <c r="CB26" s="203" t="str">
        <f t="shared" si="9"/>
        <v>Gana</v>
      </c>
      <c r="CC26" s="199">
        <f t="shared" si="42"/>
        <v>22</v>
      </c>
      <c r="CD26" s="207">
        <f t="shared" si="41"/>
        <v>10200</v>
      </c>
      <c r="CE26" s="203">
        <f>LARGE($CD$5:CD$36,BN26)</f>
        <v>-9800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0.26</v>
      </c>
      <c r="BA27" s="199">
        <f t="shared" si="20"/>
        <v>26</v>
      </c>
      <c r="BB27" s="197" t="str">
        <f t="shared" si="21"/>
        <v>Polônia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20000.03</v>
      </c>
      <c r="BK27" s="199">
        <f t="shared" si="27"/>
        <v>3</v>
      </c>
      <c r="BL27" s="197" t="str">
        <f t="shared" si="28"/>
        <v>Argentina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-9899.9009999999998</v>
      </c>
      <c r="CA27" s="203">
        <f t="shared" si="40"/>
        <v>1</v>
      </c>
      <c r="CB27" s="203" t="str">
        <f t="shared" si="9"/>
        <v>Alemanha</v>
      </c>
      <c r="CC27" s="199">
        <f t="shared" si="42"/>
        <v>23</v>
      </c>
      <c r="CD27" s="207">
        <f t="shared" si="41"/>
        <v>0</v>
      </c>
      <c r="CE27" s="203">
        <f>LARGE($CD$5:CD$36,BN27)</f>
        <v>-9900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0.24</v>
      </c>
      <c r="BA28" s="199">
        <f t="shared" si="20"/>
        <v>24</v>
      </c>
      <c r="BB28" s="197" t="str">
        <f t="shared" si="21"/>
        <v>México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20000.09</v>
      </c>
      <c r="BK28" s="199">
        <f t="shared" si="27"/>
        <v>9</v>
      </c>
      <c r="BL28" s="197" t="str">
        <f t="shared" si="28"/>
        <v>Catar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-9899.9030000000002</v>
      </c>
      <c r="CA28" s="203">
        <f t="shared" si="40"/>
        <v>3</v>
      </c>
      <c r="CB28" s="203" t="str">
        <f t="shared" si="9"/>
        <v>Argentina</v>
      </c>
      <c r="CC28" s="199" t="str">
        <f t="shared" si="42"/>
        <v>-</v>
      </c>
      <c r="CD28" s="207">
        <f t="shared" si="41"/>
        <v>0</v>
      </c>
      <c r="CE28" s="203">
        <f>LARGE($CD$5:CD$36,BN28)</f>
        <v>-9900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3</v>
      </c>
      <c r="AE29" s="199">
        <f t="shared" si="11"/>
        <v>1</v>
      </c>
      <c r="AF29" s="199">
        <f t="shared" si="12"/>
        <v>1</v>
      </c>
      <c r="AG29" s="199">
        <f t="shared" si="13"/>
        <v>0</v>
      </c>
      <c r="AH29" s="199">
        <f t="shared" si="14"/>
        <v>0</v>
      </c>
      <c r="AI29" s="199">
        <f t="shared" si="5"/>
        <v>2</v>
      </c>
      <c r="AJ29" s="199">
        <f t="shared" si="6"/>
        <v>0</v>
      </c>
      <c r="AK29" s="199">
        <f t="shared" si="7"/>
        <v>2</v>
      </c>
      <c r="AL29" s="197">
        <v>1</v>
      </c>
      <c r="AM29" s="203">
        <f t="shared" si="15"/>
        <v>3000221</v>
      </c>
      <c r="AN29" s="238">
        <f>LARGE($AM$29:$AM$32,AL29)</f>
        <v>3000221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3000220</v>
      </c>
      <c r="AS29" s="239">
        <f>LARGE($AR$29:$AR$32,AL29)</f>
        <v>3000220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0.23</v>
      </c>
      <c r="BA29" s="199">
        <f t="shared" si="20"/>
        <v>23</v>
      </c>
      <c r="BB29" s="197" t="str">
        <f t="shared" si="21"/>
        <v>Marrocos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20000.2</v>
      </c>
      <c r="BK29" s="199">
        <f t="shared" si="27"/>
        <v>20</v>
      </c>
      <c r="BL29" s="197" t="str">
        <f t="shared" si="28"/>
        <v>Inglaterra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-9999.9069999999992</v>
      </c>
      <c r="CA29" s="203">
        <f t="shared" si="40"/>
        <v>7</v>
      </c>
      <c r="CB29" s="203" t="str">
        <f t="shared" si="9"/>
        <v>Camarões</v>
      </c>
      <c r="CC29" s="199">
        <f t="shared" si="42"/>
        <v>25</v>
      </c>
      <c r="CD29" s="207">
        <f t="shared" si="41"/>
        <v>100</v>
      </c>
      <c r="CE29" s="203">
        <f>LARGE($CD$5:CD$36,BN29)</f>
        <v>-10000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3000114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-100</v>
      </c>
      <c r="AS30" s="199">
        <f>LARGE($AR$29:$AR$32,AL30)</f>
        <v>3000110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0.13</v>
      </c>
      <c r="BA30" s="199">
        <f t="shared" si="20"/>
        <v>13</v>
      </c>
      <c r="BB30" s="197" t="str">
        <f t="shared" si="21"/>
        <v>Dinamarca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20000.27</v>
      </c>
      <c r="BK30" s="199">
        <f t="shared" si="27"/>
        <v>27</v>
      </c>
      <c r="BL30" s="197" t="str">
        <f t="shared" si="28"/>
        <v>Portugal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-9999.9079999999994</v>
      </c>
      <c r="CA30" s="203">
        <f t="shared" si="40"/>
        <v>8</v>
      </c>
      <c r="CB30" s="203" t="str">
        <f t="shared" si="9"/>
        <v>Canadá</v>
      </c>
      <c r="CC30" s="199" t="str">
        <f t="shared" si="42"/>
        <v>-</v>
      </c>
      <c r="CD30" s="207">
        <f t="shared" si="41"/>
        <v>0</v>
      </c>
      <c r="CE30" s="203">
        <f>LARGE($CD$5:CD$36,BN30)</f>
        <v>-10000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1</v>
      </c>
      <c r="AF31" s="199">
        <f t="shared" si="12"/>
        <v>0</v>
      </c>
      <c r="AG31" s="199">
        <f t="shared" si="13"/>
        <v>1</v>
      </c>
      <c r="AH31" s="199">
        <f t="shared" si="14"/>
        <v>0</v>
      </c>
      <c r="AI31" s="199">
        <f t="shared" si="5"/>
        <v>0</v>
      </c>
      <c r="AJ31" s="199">
        <f t="shared" si="6"/>
        <v>2</v>
      </c>
      <c r="AK31" s="199">
        <f t="shared" si="7"/>
        <v>-2</v>
      </c>
      <c r="AL31" s="197">
        <v>3</v>
      </c>
      <c r="AM31" s="203">
        <f t="shared" si="15"/>
        <v>-197</v>
      </c>
      <c r="AN31" s="203">
        <f>LARGE($AM$29:$AM$32,AL31)</f>
        <v>-98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-200</v>
      </c>
      <c r="AS31" s="199">
        <f>LARGE($AR$29:$AR$32,AL31)</f>
        <v>-100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0.12</v>
      </c>
      <c r="BA31" s="199">
        <f t="shared" si="20"/>
        <v>12</v>
      </c>
      <c r="BB31" s="197" t="str">
        <f t="shared" si="21"/>
        <v>Croácia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20000.28</v>
      </c>
      <c r="BK31" s="199">
        <f t="shared" si="27"/>
        <v>28</v>
      </c>
      <c r="BL31" s="197" t="str">
        <f t="shared" si="28"/>
        <v>Senegal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-19999.909</v>
      </c>
      <c r="CA31" s="203">
        <f t="shared" si="40"/>
        <v>9</v>
      </c>
      <c r="CB31" s="203" t="str">
        <f t="shared" si="9"/>
        <v>Catar</v>
      </c>
      <c r="CC31" s="199">
        <f t="shared" si="42"/>
        <v>27</v>
      </c>
      <c r="CD31" s="207">
        <f t="shared" si="41"/>
        <v>10300</v>
      </c>
      <c r="CE31" s="203">
        <f>LARGE($CD$5:CD$36,BN31)</f>
        <v>-20000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-197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3000110</v>
      </c>
      <c r="AS32" s="226">
        <f>LARGE($AR$29:$AR$32,AL32)</f>
        <v>-200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0.11</v>
      </c>
      <c r="BA32" s="199">
        <f t="shared" si="20"/>
        <v>11</v>
      </c>
      <c r="BB32" s="197" t="str">
        <f t="shared" si="21"/>
        <v>Costa Rica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20000.29</v>
      </c>
      <c r="BK32" s="199">
        <f t="shared" si="27"/>
        <v>29</v>
      </c>
      <c r="BL32" s="197" t="str">
        <f t="shared" si="28"/>
        <v>Sérvia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-19999.928</v>
      </c>
      <c r="CA32" s="203">
        <f t="shared" si="40"/>
        <v>28</v>
      </c>
      <c r="CB32" s="203" t="str">
        <f t="shared" si="9"/>
        <v>Senegal</v>
      </c>
      <c r="CC32" s="199" t="str">
        <f t="shared" si="42"/>
        <v>-</v>
      </c>
      <c r="CD32" s="207">
        <f t="shared" si="41"/>
        <v>-20000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0.1</v>
      </c>
      <c r="BA33" s="199">
        <f t="shared" si="20"/>
        <v>10</v>
      </c>
      <c r="BB33" s="197" t="str">
        <f t="shared" si="21"/>
        <v>Coreia do Sul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2</v>
      </c>
      <c r="BI33" s="197">
        <f t="shared" si="25"/>
        <v>20000.29</v>
      </c>
      <c r="BJ33" s="197">
        <f t="shared" si="26"/>
        <v>30000.18</v>
      </c>
      <c r="BK33" s="199">
        <f t="shared" si="27"/>
        <v>18</v>
      </c>
      <c r="BL33" s="197" t="str">
        <f t="shared" si="28"/>
        <v>Gana</v>
      </c>
      <c r="BM33" s="199">
        <f t="shared" si="29"/>
        <v>3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2</v>
      </c>
      <c r="BW33" s="199">
        <f t="shared" si="38"/>
        <v>-2</v>
      </c>
      <c r="BX33" s="197">
        <v>7.0999999999999994E-2</v>
      </c>
      <c r="BY33" s="204">
        <f t="shared" si="39"/>
        <v>-19999.929</v>
      </c>
      <c r="BZ33" s="204">
        <f>LARGE(BY$5:$BY$36,BN33)</f>
        <v>-19999.929</v>
      </c>
      <c r="CA33" s="203">
        <f t="shared" si="40"/>
        <v>29</v>
      </c>
      <c r="CB33" s="203" t="str">
        <f t="shared" si="9"/>
        <v>Sérvia</v>
      </c>
      <c r="CC33" s="199" t="str">
        <f t="shared" si="42"/>
        <v>-</v>
      </c>
      <c r="CD33" s="207">
        <f t="shared" si="41"/>
        <v>-20000</v>
      </c>
      <c r="CE33" s="203">
        <f>LARGE($CD$5:CD$36,BN33)</f>
        <v>-20000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0.09</v>
      </c>
      <c r="BA34" s="199">
        <f t="shared" si="20"/>
        <v>9</v>
      </c>
      <c r="BB34" s="197" t="str">
        <f t="shared" si="21"/>
        <v>Catar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10100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0.08</v>
      </c>
      <c r="BA35" s="199">
        <f t="shared" si="20"/>
        <v>8</v>
      </c>
      <c r="BB35" s="197" t="str">
        <f t="shared" si="21"/>
        <v>Canadá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-39799.921000000002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-39800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7.0000000000000007E-2</v>
      </c>
      <c r="BA36" s="199">
        <f t="shared" si="20"/>
        <v>7</v>
      </c>
      <c r="BB36" s="197" t="str">
        <f t="shared" si="21"/>
        <v>Camarões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2</v>
      </c>
      <c r="J41" s="216">
        <f>VLOOKUP($AP29,$AC$29:$AK$32,8)</f>
        <v>0</v>
      </c>
      <c r="K41" s="217">
        <f>I41-J41</f>
        <v>2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1</v>
      </c>
      <c r="F42" s="216">
        <f>VLOOKUP($AP30,$AC$29:$AK$32,4)</f>
        <v>1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0</v>
      </c>
      <c r="K42" s="217">
        <f>I42-J42</f>
        <v>1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0</v>
      </c>
      <c r="E43" s="216">
        <f>F43+G43+H43</f>
        <v>1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1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2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4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16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2022-11-25T11:03:37Z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