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BE324754-2DA6-4EC2-AC49-96D357FA7584}" xr6:coauthVersionLast="47" xr6:coauthVersionMax="47" xr10:uidLastSave="{00000000-0000-0000-0000-000000000000}"/>
  <bookViews>
    <workbookView xWindow="10020" yWindow="0" windowWidth="9490" windowHeight="7620" xr2:uid="{53AC6C48-D759-44E2-A3A3-2592C79F28D5}"/>
  </bookViews>
  <sheets>
    <sheet name="SMLNK" sheetId="1" r:id="rId1"/>
    <sheet name="CTW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B13" i="2"/>
  <c r="B12" i="2"/>
  <c r="B3" i="2"/>
  <c r="B10" i="2"/>
  <c r="B11" i="2"/>
  <c r="B9" i="2"/>
  <c r="B8" i="2"/>
  <c r="B7" i="2"/>
  <c r="B6" i="2"/>
  <c r="B5" i="2"/>
  <c r="B4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C6" i="1"/>
  <c r="C5" i="1"/>
  <c r="C4" i="1"/>
  <c r="C3" i="1"/>
  <c r="C2" i="1"/>
  <c r="B13" i="1"/>
  <c r="B12" i="1"/>
  <c r="B11" i="1"/>
  <c r="B9" i="1"/>
  <c r="B8" i="1"/>
  <c r="B7" i="1"/>
  <c r="B5" i="1"/>
  <c r="B4" i="1"/>
  <c r="B3" i="1"/>
  <c r="B10" i="1"/>
  <c r="B6" i="1"/>
  <c r="B2" i="1"/>
</calcChain>
</file>

<file path=xl/sharedStrings.xml><?xml version="1.0" encoding="utf-8"?>
<sst xmlns="http://schemas.openxmlformats.org/spreadsheetml/2006/main" count="9" uniqueCount="7">
  <si>
    <t>Дата</t>
  </si>
  <si>
    <t>RUB</t>
  </si>
  <si>
    <t>USD</t>
  </si>
  <si>
    <t>BTC</t>
  </si>
  <si>
    <t>CHF</t>
  </si>
  <si>
    <t>GOLD</t>
  </si>
  <si>
    <t>CTWK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</si>
</sst>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4" fontId="0" fillId="0" borderId="0" xfId="1" applyFont="1"/>
    <xf numFmtId="2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AAD7-8B2C-44FC-B9B8-BAC0A6706A76}">
  <dimension ref="A1:G73"/>
  <sheetViews>
    <sheetView tabSelected="1" topLeftCell="A66" zoomScale="103" workbookViewId="0">
      <selection activeCell="D73" sqref="D73"/>
    </sheetView>
  </sheetViews>
  <sheetFormatPr defaultRowHeight="14.5" x14ac:dyDescent="0.35"/>
  <cols>
    <col min="1" max="1" width="10.36328125" style="1" bestFit="1" customWidth="1"/>
    <col min="2" max="2" width="15.453125" style="2" bestFit="1" customWidth="1"/>
    <col min="3" max="3" width="16.90625" style="4" bestFit="1" customWidth="1"/>
    <col min="4" max="4" width="8.7265625" style="6"/>
  </cols>
  <sheetData>
    <row r="1" spans="1:7" x14ac:dyDescent="0.35">
      <c r="A1" s="1" t="s">
        <v>0</v>
      </c>
      <c r="B1" s="2" t="s">
        <v>1</v>
      </c>
      <c r="C1" s="4" t="s">
        <v>2</v>
      </c>
      <c r="D1" s="6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43101</v>
      </c>
      <c r="B2" s="2">
        <f>722240*211.8</f>
        <v>152970432</v>
      </c>
      <c r="C2" s="4">
        <f>B2/56.21</f>
        <v>2721409.5712506673</v>
      </c>
      <c r="D2" s="6">
        <f>C2/13667</f>
        <v>199.12267295314754</v>
      </c>
    </row>
    <row r="3" spans="1:7" x14ac:dyDescent="0.35">
      <c r="A3" s="1">
        <v>43132</v>
      </c>
      <c r="B3" s="2">
        <f>700818*211.8</f>
        <v>148433252.40000001</v>
      </c>
      <c r="C3" s="4">
        <f>B3/56.33</f>
        <v>2635065.7269660928</v>
      </c>
      <c r="D3" s="6">
        <f>(C2+1)/8753</f>
        <v>310.91175268487001</v>
      </c>
    </row>
    <row r="4" spans="1:7" x14ac:dyDescent="0.35">
      <c r="A4" s="1">
        <v>43160</v>
      </c>
      <c r="B4" s="2">
        <f>682595*211.8</f>
        <v>144573621</v>
      </c>
      <c r="C4" s="4">
        <f>B4/57.15</f>
        <v>2529722.152230971</v>
      </c>
      <c r="D4" s="6">
        <f>(C3+1)/10686</f>
        <v>246.59056026259526</v>
      </c>
    </row>
    <row r="5" spans="1:7" x14ac:dyDescent="0.35">
      <c r="A5" s="1">
        <v>43191</v>
      </c>
      <c r="B5" s="2">
        <f>718178*211.8</f>
        <v>152110100.40000001</v>
      </c>
      <c r="C5" s="4">
        <f>B5/62.97</f>
        <v>2415596.3220581231</v>
      </c>
      <c r="D5" s="6">
        <f>(C4+1)/6839</f>
        <v>369.89664457244788</v>
      </c>
    </row>
    <row r="6" spans="1:7" x14ac:dyDescent="0.35">
      <c r="A6" s="1">
        <v>43221</v>
      </c>
      <c r="B6" s="2">
        <f>754285*211.8</f>
        <v>159757563</v>
      </c>
      <c r="C6" s="4">
        <f>B6/62.4</f>
        <v>2560217.355769231</v>
      </c>
      <c r="D6" s="6">
        <f>(C5+1)/9022</f>
        <v>267.74521414964789</v>
      </c>
    </row>
    <row r="7" spans="1:7" x14ac:dyDescent="0.35">
      <c r="A7" s="1">
        <v>43252</v>
      </c>
      <c r="B7" s="2">
        <f>718929*211.8</f>
        <v>152269162.20000002</v>
      </c>
      <c r="C7" s="4">
        <f>B7/62.77</f>
        <v>2425827.0224629603</v>
      </c>
      <c r="D7" s="6">
        <f>(C6+1)/7495</f>
        <v>341.59017421870993</v>
      </c>
    </row>
    <row r="8" spans="1:7" x14ac:dyDescent="0.35">
      <c r="A8" s="1">
        <v>43282</v>
      </c>
      <c r="B8" s="2">
        <f>723139*211.8</f>
        <v>153160840.20000002</v>
      </c>
      <c r="C8" s="4">
        <f>B8/62.5</f>
        <v>2450573.4432000001</v>
      </c>
      <c r="D8" s="6">
        <f>(C7+1)/6368</f>
        <v>380.94033016064077</v>
      </c>
    </row>
    <row r="9" spans="1:7" x14ac:dyDescent="0.35">
      <c r="A9" s="1">
        <v>43313</v>
      </c>
      <c r="B9" s="2">
        <f>716726*211.8</f>
        <v>151802566.80000001</v>
      </c>
      <c r="C9" s="4">
        <f>B9/67.55</f>
        <v>2247262.2768319766</v>
      </c>
      <c r="D9" s="6">
        <f>(C8+1)/7598</f>
        <v>322.52888170571202</v>
      </c>
    </row>
    <row r="10" spans="1:7" x14ac:dyDescent="0.35">
      <c r="A10" s="1">
        <v>43344</v>
      </c>
      <c r="B10" s="2">
        <f>695982*211.8</f>
        <v>147408987.59999999</v>
      </c>
      <c r="C10" s="4">
        <f>B10/65.53</f>
        <v>2249488.594536853</v>
      </c>
      <c r="D10" s="6">
        <f>(C9+1)/7043</f>
        <v>319.0775630884533</v>
      </c>
    </row>
    <row r="11" spans="1:7" x14ac:dyDescent="0.35">
      <c r="A11" s="1">
        <v>43374</v>
      </c>
      <c r="B11" s="2">
        <f>694299*211.8</f>
        <v>147052528.20000002</v>
      </c>
      <c r="C11" s="4">
        <f>B11/65.87</f>
        <v>2232465.8903901624</v>
      </c>
      <c r="D11" s="6">
        <f>(C10+1)/6597</f>
        <v>340.98675072561059</v>
      </c>
    </row>
    <row r="12" spans="1:7" x14ac:dyDescent="0.35">
      <c r="A12" s="1">
        <v>43405</v>
      </c>
      <c r="B12" s="2">
        <f>560456*211.8</f>
        <v>118704580.80000001</v>
      </c>
      <c r="C12" s="4">
        <f>B12/66.95</f>
        <v>1773033.3203883497</v>
      </c>
      <c r="D12" s="6">
        <f>(C11+1)/6314</f>
        <v>353.57410364114071</v>
      </c>
    </row>
    <row r="13" spans="1:7" x14ac:dyDescent="0.35">
      <c r="A13" s="1">
        <v>43435</v>
      </c>
      <c r="B13" s="2">
        <f>611263*211.8</f>
        <v>129465503.40000001</v>
      </c>
      <c r="C13" s="4">
        <f>B13/69.82</f>
        <v>1854275.3279862506</v>
      </c>
      <c r="D13" s="6">
        <f>(C12+1)/4030</f>
        <v>439.95888843383369</v>
      </c>
    </row>
    <row r="14" spans="1:7" x14ac:dyDescent="0.35">
      <c r="A14" s="1">
        <v>43466</v>
      </c>
      <c r="B14" s="3">
        <f>688492*211.8</f>
        <v>145822605.59999999</v>
      </c>
      <c r="C14" s="4">
        <f>B14/65.4</f>
        <v>2229703.4495412842</v>
      </c>
      <c r="D14" s="6">
        <f>(C13+1)/3702</f>
        <v>500.88501566349288</v>
      </c>
    </row>
    <row r="15" spans="1:7" x14ac:dyDescent="0.35">
      <c r="A15" s="1">
        <v>43497</v>
      </c>
      <c r="B15" s="3">
        <f>752876*211.8</f>
        <v>159459136.80000001</v>
      </c>
      <c r="C15" s="4">
        <f>B15/65.9</f>
        <v>2419713.7602427923</v>
      </c>
      <c r="D15" s="6">
        <f>(C14+1)/3452</f>
        <v>645.91670033061541</v>
      </c>
    </row>
    <row r="16" spans="1:7" x14ac:dyDescent="0.35">
      <c r="A16" s="1">
        <v>43525</v>
      </c>
      <c r="B16" s="3">
        <f>763236*211.8</f>
        <v>161653384.80000001</v>
      </c>
      <c r="C16" s="4">
        <f>B16/65.64</f>
        <v>2462726.7641681903</v>
      </c>
      <c r="D16" s="6">
        <f>(C15+1)/3842</f>
        <v>629.80602817355339</v>
      </c>
    </row>
    <row r="17" spans="1:4" x14ac:dyDescent="0.35">
      <c r="A17" s="1">
        <v>43556</v>
      </c>
      <c r="B17" s="3">
        <f>749349*211.8</f>
        <v>158712118.20000002</v>
      </c>
      <c r="C17" s="4">
        <f>B17/64.62</f>
        <v>2456083.5376044568</v>
      </c>
      <c r="D17" s="6">
        <f>(C16+1)/4145</f>
        <v>594.14421330957543</v>
      </c>
    </row>
    <row r="18" spans="1:4" x14ac:dyDescent="0.35">
      <c r="A18" s="1">
        <v>43586</v>
      </c>
      <c r="B18" s="3">
        <f>769303*211.8</f>
        <v>162938375.40000001</v>
      </c>
      <c r="C18" s="4">
        <f>B18/65.43</f>
        <v>2490270.1421366343</v>
      </c>
      <c r="D18" s="6">
        <f>(C17+1)/5304</f>
        <v>463.06269562678295</v>
      </c>
    </row>
    <row r="19" spans="1:4" x14ac:dyDescent="0.35">
      <c r="A19" s="1">
        <v>43617</v>
      </c>
      <c r="B19" s="3">
        <f>714632*211.8</f>
        <v>151359057.59999999</v>
      </c>
      <c r="C19" s="4">
        <f>B19/63.24</f>
        <v>2393406.982922201</v>
      </c>
      <c r="D19" s="6">
        <f>(C18+1)/8543</f>
        <v>291.49843639665625</v>
      </c>
    </row>
    <row r="20" spans="1:4" x14ac:dyDescent="0.35">
      <c r="A20" s="1">
        <v>43647</v>
      </c>
      <c r="B20" s="3">
        <f>506281*211.8</f>
        <v>107230315.80000001</v>
      </c>
      <c r="C20" s="4">
        <f>B20/63.62</f>
        <v>1685481.2291732163</v>
      </c>
      <c r="D20" s="6">
        <f>(C19+1)/10682</f>
        <v>224.05991227506095</v>
      </c>
    </row>
    <row r="21" spans="1:4" x14ac:dyDescent="0.35">
      <c r="A21" s="1">
        <v>43678</v>
      </c>
      <c r="B21" s="3">
        <f>461972*211.8</f>
        <v>97845669.600000009</v>
      </c>
      <c r="C21" s="4">
        <f>B21/66.79</f>
        <v>1464974.8405449917</v>
      </c>
      <c r="D21" s="6">
        <f>(C20+1)/10080</f>
        <v>167.21053860845399</v>
      </c>
    </row>
    <row r="22" spans="1:4" x14ac:dyDescent="0.35">
      <c r="A22" s="1">
        <v>43709</v>
      </c>
      <c r="B22" s="3">
        <f>455712*211.8</f>
        <v>96519801.600000009</v>
      </c>
      <c r="C22" s="4">
        <f>B22/64.87</f>
        <v>1487895.8162478805</v>
      </c>
      <c r="D22" s="6">
        <f>(C21+1)/9624</f>
        <v>152.22109731348624</v>
      </c>
    </row>
    <row r="23" spans="1:4" x14ac:dyDescent="0.35">
      <c r="A23" s="1">
        <v>43739</v>
      </c>
      <c r="B23" s="3">
        <f>427512*211.8</f>
        <v>90547041.600000009</v>
      </c>
      <c r="C23" s="4">
        <f>B23/64.13</f>
        <v>1411929.5431155467</v>
      </c>
      <c r="D23" s="6">
        <f>(C22+1)/8347</f>
        <v>178.25527929170727</v>
      </c>
    </row>
    <row r="24" spans="1:4" x14ac:dyDescent="0.35">
      <c r="A24" s="1">
        <v>43770</v>
      </c>
      <c r="B24" s="3">
        <f>463187*211.8</f>
        <v>98103006.600000009</v>
      </c>
      <c r="C24" s="4">
        <f>B24/64.32</f>
        <v>1525233.3115671645</v>
      </c>
      <c r="D24" s="6">
        <f>(C23+1)/9155</f>
        <v>154.22507297821372</v>
      </c>
    </row>
    <row r="25" spans="1:4" x14ac:dyDescent="0.35">
      <c r="A25" s="1">
        <v>43800</v>
      </c>
      <c r="B25" s="3">
        <f>529693*211.8</f>
        <v>112188977.40000001</v>
      </c>
      <c r="C25" s="4">
        <f>B25/61.99</f>
        <v>1809791.537344733</v>
      </c>
      <c r="D25" s="6">
        <f>(C24+1)/7352</f>
        <v>207.45842105102889</v>
      </c>
    </row>
    <row r="26" spans="1:4" x14ac:dyDescent="0.35">
      <c r="A26" s="1">
        <v>43831</v>
      </c>
      <c r="B26" s="3">
        <f>601437*211.8</f>
        <v>127384356.60000001</v>
      </c>
      <c r="C26" s="4">
        <f>B26/63.92</f>
        <v>1992871.6614518149</v>
      </c>
      <c r="D26" s="6">
        <f>(C25+1)/7196</f>
        <v>251.4997967405132</v>
      </c>
    </row>
    <row r="27" spans="1:4" x14ac:dyDescent="0.35">
      <c r="A27" s="1">
        <v>43862</v>
      </c>
      <c r="B27" s="3">
        <f>585175*211.8</f>
        <v>123940065</v>
      </c>
      <c r="C27" s="4">
        <f>B27/66.88</f>
        <v>1853170.8283492825</v>
      </c>
      <c r="D27" s="6">
        <f>(C26+1)/9372</f>
        <v>212.64112904948942</v>
      </c>
    </row>
    <row r="28" spans="1:4" x14ac:dyDescent="0.35">
      <c r="A28" s="1">
        <v>43891</v>
      </c>
      <c r="B28" s="3">
        <f>579633*211.8</f>
        <v>122766269.40000001</v>
      </c>
      <c r="C28" s="4">
        <f>B28/78.37</f>
        <v>1566495.7177491386</v>
      </c>
      <c r="D28" s="6">
        <f>(C27+1)/8557</f>
        <v>216.56793599968242</v>
      </c>
    </row>
    <row r="29" spans="1:4" x14ac:dyDescent="0.35">
      <c r="A29" s="1">
        <v>43922</v>
      </c>
      <c r="B29" s="3">
        <f>550842*211.8</f>
        <v>116668335.60000001</v>
      </c>
      <c r="C29" s="4">
        <f>B29/74.4</f>
        <v>1568122.7903225806</v>
      </c>
      <c r="D29" s="6">
        <f>(C28+1)/6304</f>
        <v>248.49249964294711</v>
      </c>
    </row>
    <row r="30" spans="1:4" x14ac:dyDescent="0.35">
      <c r="A30" s="1">
        <v>43952</v>
      </c>
      <c r="B30" s="3">
        <f>532436*211.8</f>
        <v>112769944.80000001</v>
      </c>
      <c r="C30" s="4">
        <f>B30/70.14</f>
        <v>1607783.644140291</v>
      </c>
      <c r="D30" s="6">
        <f>(C29+1)/8782</f>
        <v>178.56112392650655</v>
      </c>
    </row>
    <row r="31" spans="1:4" x14ac:dyDescent="0.35">
      <c r="A31" s="1">
        <v>43983</v>
      </c>
      <c r="B31" s="3">
        <f>519898*211.8</f>
        <v>110114396.40000001</v>
      </c>
      <c r="C31" s="4">
        <f>B31/71.2</f>
        <v>1546550.5112359552</v>
      </c>
      <c r="D31" s="6">
        <f>(C30+1)/9577</f>
        <v>167.87977906863225</v>
      </c>
    </row>
    <row r="32" spans="1:4" x14ac:dyDescent="0.35">
      <c r="A32" s="1">
        <v>44013</v>
      </c>
      <c r="B32" s="3">
        <f>505055*211.8</f>
        <v>106970649</v>
      </c>
      <c r="C32" s="4">
        <f>B32/74.4</f>
        <v>1437777.5403225806</v>
      </c>
      <c r="D32" s="6">
        <f>(C31+1)/9190</f>
        <v>168.28634507464147</v>
      </c>
    </row>
    <row r="33" spans="1:4" x14ac:dyDescent="0.35">
      <c r="A33" s="1">
        <v>44044</v>
      </c>
      <c r="B33" s="3">
        <f>497369*211.8</f>
        <v>105342754.2</v>
      </c>
      <c r="C33" s="4">
        <f>B33/74.08</f>
        <v>1422013.42062635</v>
      </c>
      <c r="D33" s="6">
        <f>(C32+1)/11605</f>
        <v>123.89302372447915</v>
      </c>
    </row>
    <row r="34" spans="1:4" x14ac:dyDescent="0.35">
      <c r="A34" s="1">
        <v>44075</v>
      </c>
      <c r="B34" s="3">
        <f>516603*211.8</f>
        <v>109416515.40000001</v>
      </c>
      <c r="C34" s="4">
        <f>B34/77.63</f>
        <v>1409461.7467473915</v>
      </c>
      <c r="D34" s="6">
        <f>(C33+1)/11870</f>
        <v>119.79902448410699</v>
      </c>
    </row>
    <row r="35" spans="1:4" x14ac:dyDescent="0.35">
      <c r="A35" s="1">
        <v>44105</v>
      </c>
      <c r="B35" s="3">
        <f>587836*211.8</f>
        <v>124503664.80000001</v>
      </c>
      <c r="C35" s="4">
        <f>B35/79.53</f>
        <v>1565493.0818559036</v>
      </c>
      <c r="D35" s="6">
        <f>(C34+1)/10757</f>
        <v>131.02749342264494</v>
      </c>
    </row>
    <row r="36" spans="1:4" x14ac:dyDescent="0.35">
      <c r="A36" s="1">
        <v>44136</v>
      </c>
      <c r="B36" s="3">
        <f>488223*211.8</f>
        <v>103405631.40000001</v>
      </c>
      <c r="C36" s="4">
        <f>B36/76.4</f>
        <v>1353476.8507853402</v>
      </c>
      <c r="D36" s="6">
        <f>(C35+1)/13770</f>
        <v>113.68874959011646</v>
      </c>
    </row>
    <row r="37" spans="1:4" x14ac:dyDescent="0.35">
      <c r="A37" s="1">
        <v>44166</v>
      </c>
      <c r="B37" s="3">
        <f>510016*211.8</f>
        <v>108021388.80000001</v>
      </c>
      <c r="C37" s="4">
        <f>B37/74.41</f>
        <v>1451705.2654213146</v>
      </c>
      <c r="D37" s="6">
        <f>(C36+1)/19265</f>
        <v>70.255792929423322</v>
      </c>
    </row>
    <row r="38" spans="1:4" x14ac:dyDescent="0.35">
      <c r="A38" s="1">
        <v>44197</v>
      </c>
      <c r="B38" s="2">
        <f>523677*211.8</f>
        <v>110914788.60000001</v>
      </c>
      <c r="C38" s="4">
        <f>B38/75.75</f>
        <v>1464221.6316831685</v>
      </c>
      <c r="D38" s="6">
        <f>(C37+1)/29278</f>
        <v>49.583518868136984</v>
      </c>
    </row>
    <row r="39" spans="1:4" x14ac:dyDescent="0.35">
      <c r="A39" s="1">
        <v>44228</v>
      </c>
      <c r="B39" s="2">
        <f>546068*211.8</f>
        <v>115657202.40000001</v>
      </c>
      <c r="C39" s="4">
        <f>B39/74.63</f>
        <v>1549741.4230202334</v>
      </c>
      <c r="D39" s="6">
        <f>(C38+1)/33701</f>
        <v>43.447453537971228</v>
      </c>
    </row>
    <row r="40" spans="1:4" x14ac:dyDescent="0.35">
      <c r="A40" s="1">
        <v>44256</v>
      </c>
      <c r="B40" s="2">
        <f>575432*211.8</f>
        <v>121876497.60000001</v>
      </c>
      <c r="C40" s="4">
        <f>B40/75.69</f>
        <v>1610206.0721363458</v>
      </c>
      <c r="D40" s="6">
        <f>(C39+1)/47582</f>
        <v>32.569930289189891</v>
      </c>
    </row>
    <row r="41" spans="1:4" x14ac:dyDescent="0.35">
      <c r="A41" s="1">
        <v>44287</v>
      </c>
      <c r="B41" s="2">
        <f>544154*211.8</f>
        <v>115251817.2</v>
      </c>
      <c r="C41" s="4">
        <f>B41/75.21</f>
        <v>1532400.1755085762</v>
      </c>
      <c r="D41" s="6">
        <f>(C40+1)/58875</f>
        <v>27.349589335649185</v>
      </c>
    </row>
    <row r="42" spans="1:4" x14ac:dyDescent="0.35">
      <c r="A42" s="1">
        <v>44317</v>
      </c>
      <c r="B42" s="2">
        <f>527268*211.8</f>
        <v>111675362.40000001</v>
      </c>
      <c r="C42" s="4">
        <f>B42/73.43</f>
        <v>1520841.1058150618</v>
      </c>
      <c r="D42" s="6">
        <f>(C41+1)/57811</f>
        <v>26.50708646293225</v>
      </c>
    </row>
    <row r="43" spans="1:4" x14ac:dyDescent="0.35">
      <c r="A43" s="1">
        <v>44348</v>
      </c>
      <c r="B43" s="2">
        <f>516517*211.8</f>
        <v>109398300.60000001</v>
      </c>
      <c r="C43" s="4">
        <f>B43/73.13</f>
        <v>1495942.8497196776</v>
      </c>
      <c r="D43" s="6">
        <f>(C42+1)/36580</f>
        <v>41.575782006972716</v>
      </c>
    </row>
    <row r="44" spans="1:4" x14ac:dyDescent="0.35">
      <c r="A44" s="1">
        <v>44378</v>
      </c>
      <c r="B44" s="2">
        <f>517785*211.8</f>
        <v>109666863</v>
      </c>
      <c r="C44" s="4">
        <f>B44/73.16</f>
        <v>1499000.3143794425</v>
      </c>
      <c r="D44" s="6">
        <f>(C43+1)/33719</f>
        <v>44.365012299287571</v>
      </c>
    </row>
    <row r="45" spans="1:4" x14ac:dyDescent="0.35">
      <c r="A45" s="1">
        <v>44409</v>
      </c>
      <c r="B45" s="2">
        <f>520063*211.8</f>
        <v>110149343.40000001</v>
      </c>
      <c r="C45" s="4">
        <f>B45/73.22</f>
        <v>1504361.4231084404</v>
      </c>
      <c r="D45" s="6">
        <f>(C44+1)/41487</f>
        <v>36.13183200471093</v>
      </c>
    </row>
    <row r="46" spans="1:4" x14ac:dyDescent="0.35">
      <c r="A46" s="1">
        <v>44440</v>
      </c>
      <c r="B46" s="2">
        <f>569696*211.8</f>
        <v>120661612.80000001</v>
      </c>
      <c r="C46" s="4">
        <f>B46/72.74</f>
        <v>1658806.8847951612</v>
      </c>
      <c r="D46" s="6">
        <f>(C45+1)/47669</f>
        <v>31.558506012470165</v>
      </c>
    </row>
    <row r="47" spans="1:4" x14ac:dyDescent="0.35">
      <c r="A47" s="1">
        <v>44470</v>
      </c>
      <c r="B47" s="2">
        <f>570707*211.8</f>
        <v>120875742.60000001</v>
      </c>
      <c r="C47" s="4">
        <f>B47/70.96</f>
        <v>1703434.929537768</v>
      </c>
      <c r="D47" s="6">
        <f>(C46+1)/45958</f>
        <v>36.093996361790353</v>
      </c>
    </row>
    <row r="48" spans="1:4" x14ac:dyDescent="0.35">
      <c r="A48" s="1">
        <v>44501</v>
      </c>
      <c r="B48" s="2">
        <f>623138*211.8</f>
        <v>131980628.40000001</v>
      </c>
      <c r="C48" s="4">
        <f>B48/74.07</f>
        <v>1781836.4844066426</v>
      </c>
      <c r="D48" s="6">
        <f>(C47+1)/61279</f>
        <v>27.798037329880842</v>
      </c>
    </row>
    <row r="49" spans="1:4" x14ac:dyDescent="0.35">
      <c r="A49" s="1">
        <v>44531</v>
      </c>
      <c r="B49" s="2">
        <f>608344*211.8</f>
        <v>128847259.2</v>
      </c>
      <c r="C49" s="4">
        <f>B49/74.66</f>
        <v>1725787.0238414146</v>
      </c>
      <c r="D49" s="6">
        <f>(C48+1)/57402</f>
        <v>31.04138330383336</v>
      </c>
    </row>
    <row r="50" spans="1:4" x14ac:dyDescent="0.35">
      <c r="A50" s="1">
        <v>44562</v>
      </c>
      <c r="B50" s="3">
        <f>599716*211.8</f>
        <v>127019848.80000001</v>
      </c>
      <c r="C50" s="4">
        <f>(B49+1)/77.37</f>
        <v>1665338.7643789581</v>
      </c>
      <c r="D50" s="6">
        <f>(C49+1)/47108</f>
        <v>36.634712232347255</v>
      </c>
    </row>
    <row r="51" spans="1:4" x14ac:dyDescent="0.35">
      <c r="A51" s="1">
        <v>44593</v>
      </c>
      <c r="B51" s="3">
        <f>634679*211.8</f>
        <v>134425012.20000002</v>
      </c>
      <c r="C51" s="4">
        <f>(B50+1)/95</f>
        <v>1337051.0505263158</v>
      </c>
      <c r="D51" s="6">
        <f>(C50+1)/38575</f>
        <v>43.171478013712459</v>
      </c>
    </row>
    <row r="52" spans="1:4" x14ac:dyDescent="0.35">
      <c r="A52" s="1">
        <v>44621</v>
      </c>
      <c r="B52" s="3">
        <f>677789*211.8</f>
        <v>143555710.20000002</v>
      </c>
      <c r="C52" s="4">
        <f>(B51+1)/83.2</f>
        <v>1615685.2548076925</v>
      </c>
      <c r="D52" s="6">
        <f>(C51+1)/43638</f>
        <v>30.639627171875791</v>
      </c>
    </row>
    <row r="53" spans="1:4" x14ac:dyDescent="0.35">
      <c r="A53" s="1">
        <v>44652</v>
      </c>
      <c r="B53" s="3">
        <f>668267*211.8</f>
        <v>141538950.59999999</v>
      </c>
      <c r="C53" s="4">
        <f>(B52+1)/70.96</f>
        <v>2023051.1724915449</v>
      </c>
      <c r="D53" s="6">
        <f>(C52+1)/45530</f>
        <v>35.48619052949028</v>
      </c>
    </row>
    <row r="54" spans="1:4" x14ac:dyDescent="0.35">
      <c r="A54" s="1">
        <v>44682</v>
      </c>
      <c r="B54" s="3">
        <f>646269*211.8</f>
        <v>136879774.20000002</v>
      </c>
      <c r="C54" s="4">
        <f>(B53+1)/61.5</f>
        <v>2301446.3674796745</v>
      </c>
      <c r="D54" s="6">
        <f>(C53+1)/38060</f>
        <v>53.154287243603385</v>
      </c>
    </row>
    <row r="55" spans="1:4" x14ac:dyDescent="0.35">
      <c r="A55" s="1">
        <v>44713</v>
      </c>
      <c r="B55" s="3">
        <f>643957*211.8</f>
        <v>136390092.59999999</v>
      </c>
      <c r="C55" s="4">
        <f>(B54+1)/51.61</f>
        <v>2652194.8304592138</v>
      </c>
      <c r="D55" s="6">
        <f>(C54+1)/31048</f>
        <v>74.12546275056927</v>
      </c>
    </row>
    <row r="56" spans="1:4" x14ac:dyDescent="0.35">
      <c r="A56" s="1">
        <v>44743</v>
      </c>
      <c r="B56" s="3">
        <f>625897*211.8</f>
        <v>132564984.60000001</v>
      </c>
      <c r="C56" s="4">
        <f>(B55+1)/61.62</f>
        <v>2213406.257708536</v>
      </c>
      <c r="D56" s="6">
        <f>(C55+1)/19519</f>
        <v>135.87764898095261</v>
      </c>
    </row>
    <row r="57" spans="1:4" x14ac:dyDescent="0.35">
      <c r="A57" s="1">
        <v>44774</v>
      </c>
      <c r="B57" s="3">
        <f>604672*211.8</f>
        <v>128069529.60000001</v>
      </c>
      <c r="C57" s="4">
        <f>(B56+1)/60.23</f>
        <v>2200979.3391997344</v>
      </c>
      <c r="D57" s="6">
        <f>(C56+1)/23227</f>
        <v>95.294582068650101</v>
      </c>
    </row>
    <row r="58" spans="1:4" x14ac:dyDescent="0.35">
      <c r="A58" s="1">
        <v>44805</v>
      </c>
      <c r="B58" s="3">
        <f>600313*211.8</f>
        <v>127146293.40000001</v>
      </c>
      <c r="C58" s="4">
        <f>(B57+1)/58.46</f>
        <v>2190720.6739651044</v>
      </c>
      <c r="D58" s="6">
        <f>(C57+1)/19970</f>
        <v>110.21433846768825</v>
      </c>
    </row>
    <row r="59" spans="1:4" x14ac:dyDescent="0.35">
      <c r="A59" s="1">
        <v>44835</v>
      </c>
      <c r="B59" s="3">
        <f>614417*211.8</f>
        <v>130133520.60000001</v>
      </c>
      <c r="C59" s="4">
        <f>(B58+1)/61.48</f>
        <v>2068091.9713728044</v>
      </c>
      <c r="D59" s="6">
        <f>(C58+1)/19329</f>
        <v>113.33859351053363</v>
      </c>
    </row>
    <row r="60" spans="1:4" x14ac:dyDescent="0.35">
      <c r="A60" s="1">
        <v>44866</v>
      </c>
      <c r="B60" s="3">
        <f>589495*211.8</f>
        <v>124855041</v>
      </c>
      <c r="C60" s="4">
        <f>(B59+1)/60.99</f>
        <v>2133686.2042957861</v>
      </c>
      <c r="D60" s="6">
        <f>(C59+1)/20503</f>
        <v>100.86782282460149</v>
      </c>
    </row>
    <row r="61" spans="1:4" x14ac:dyDescent="0.35">
      <c r="A61" s="1">
        <v>44896</v>
      </c>
      <c r="B61" s="3">
        <f>595854*211.8</f>
        <v>126201877.2</v>
      </c>
      <c r="C61" s="4">
        <f>(B60+1)/69.9</f>
        <v>1786195.1645207438</v>
      </c>
      <c r="D61" s="6">
        <f>(C60+1)/17057</f>
        <v>125.09158728356604</v>
      </c>
    </row>
    <row r="62" spans="1:4" x14ac:dyDescent="0.35">
      <c r="A62" s="1">
        <v>44927</v>
      </c>
      <c r="B62" s="2">
        <f>594465*211.8</f>
        <v>125907687</v>
      </c>
      <c r="C62" s="4">
        <f>(B61+1)/69.82</f>
        <v>1807531.9134918363</v>
      </c>
      <c r="D62" s="6">
        <f>(C61+1)/16547</f>
        <v>107.94682809698095</v>
      </c>
    </row>
    <row r="63" spans="1:4" x14ac:dyDescent="0.35">
      <c r="A63" s="1">
        <v>44958</v>
      </c>
      <c r="B63" s="2">
        <f>568368*211.8</f>
        <v>120380342.40000001</v>
      </c>
      <c r="C63" s="4">
        <f>(B62+1)/74.97</f>
        <v>1679440.9497132187</v>
      </c>
      <c r="D63" s="6">
        <f>(C62+1)/23162</f>
        <v>78.038723490710481</v>
      </c>
    </row>
    <row r="64" spans="1:4" x14ac:dyDescent="0.35">
      <c r="A64" s="1">
        <v>44986</v>
      </c>
      <c r="B64" s="2">
        <f>598312*211.8</f>
        <v>126722481.60000001</v>
      </c>
      <c r="C64" s="4">
        <f>(B63+1)/77.54</f>
        <v>1552493.4665978849</v>
      </c>
      <c r="D64" s="6">
        <f>(C63+1)/23591</f>
        <v>71.189943186521077</v>
      </c>
    </row>
    <row r="65" spans="1:4" x14ac:dyDescent="0.35">
      <c r="A65" s="1">
        <v>45017</v>
      </c>
      <c r="B65" s="2">
        <f>649090*211.8</f>
        <v>137477262</v>
      </c>
      <c r="C65" s="4">
        <f>(B64+1)/80.25</f>
        <v>1579096.356386293</v>
      </c>
      <c r="D65" s="6">
        <f>(C64+1)/28461</f>
        <v>54.548134872207051</v>
      </c>
    </row>
    <row r="66" spans="1:4" x14ac:dyDescent="0.35">
      <c r="A66" s="1">
        <v>45047</v>
      </c>
      <c r="B66" s="2">
        <f>724463*211.8</f>
        <v>153441263.40000001</v>
      </c>
      <c r="C66" s="4">
        <f>(B65+1)/81.1</f>
        <v>1695157.3736128239</v>
      </c>
      <c r="D66" s="6">
        <f>(C65+1)/28434</f>
        <v>55.53553338912193</v>
      </c>
    </row>
    <row r="67" spans="1:4" x14ac:dyDescent="0.35">
      <c r="A67" s="1">
        <v>45078</v>
      </c>
      <c r="B67" s="2">
        <f>757066*211.8</f>
        <v>160346578.80000001</v>
      </c>
      <c r="C67" s="4">
        <f>(B66+1)/89.55</f>
        <v>1713470.2892238973</v>
      </c>
      <c r="D67" s="6">
        <f>(C66+1)/26910</f>
        <v>62.993622207834406</v>
      </c>
    </row>
    <row r="68" spans="1:4" x14ac:dyDescent="0.35">
      <c r="A68" s="1">
        <v>45108</v>
      </c>
      <c r="B68" s="2">
        <f>706420*211.8</f>
        <v>149619756</v>
      </c>
      <c r="C68" s="4">
        <f>(B67+1)/91.6</f>
        <v>1750508.5131004369</v>
      </c>
      <c r="D68" s="6">
        <f>(C67+1)/30513</f>
        <v>56.155451421489111</v>
      </c>
    </row>
    <row r="69" spans="1:4" x14ac:dyDescent="0.35">
      <c r="A69" s="1">
        <v>45139</v>
      </c>
      <c r="B69" s="2">
        <f>719473*211.8</f>
        <v>152384381.40000001</v>
      </c>
      <c r="C69" s="4">
        <f>(B68+1)/96.03</f>
        <v>1558052.2440903883</v>
      </c>
      <c r="D69" s="6">
        <f>(C68+1)/29004</f>
        <v>60.354072303835224</v>
      </c>
    </row>
    <row r="70" spans="1:4" x14ac:dyDescent="0.35">
      <c r="A70" s="1">
        <v>45170</v>
      </c>
      <c r="B70" s="2">
        <f>765496*211.8</f>
        <v>162132052.80000001</v>
      </c>
      <c r="C70" s="4">
        <f>(B69+1)/97.97</f>
        <v>1555418.8261712771</v>
      </c>
      <c r="D70" s="6">
        <f>(C69+1)/25893</f>
        <v>60.172758818614618</v>
      </c>
    </row>
    <row r="71" spans="1:4" x14ac:dyDescent="0.35">
      <c r="A71" s="1">
        <v>45200</v>
      </c>
      <c r="B71" s="2">
        <f>782409*211.8</f>
        <v>165714226.20000002</v>
      </c>
      <c r="C71" s="4">
        <f>(B70+1)/93.4</f>
        <v>1735889.2269807281</v>
      </c>
      <c r="D71" s="6">
        <f>(C70+1)/27161</f>
        <v>57.266662721228123</v>
      </c>
    </row>
    <row r="72" spans="1:4" x14ac:dyDescent="0.35">
      <c r="A72" s="1">
        <v>45231</v>
      </c>
      <c r="B72" s="2">
        <f>757530*211.8</f>
        <v>160444854</v>
      </c>
      <c r="C72" s="4">
        <f>(B71+1)/92.17</f>
        <v>1797919.3577085822</v>
      </c>
      <c r="D72" s="6">
        <f>(C71+1)/34596</f>
        <v>50.176038472098746</v>
      </c>
    </row>
    <row r="73" spans="1:4" x14ac:dyDescent="0.35">
      <c r="A73" s="1">
        <v>45261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C2C3-C848-435C-A5CE-AEABF1F34FE4}">
  <dimension ref="A1:B73"/>
  <sheetViews>
    <sheetView workbookViewId="0">
      <selection activeCell="B14" sqref="B14"/>
    </sheetView>
  </sheetViews>
  <sheetFormatPr defaultRowHeight="14.5" x14ac:dyDescent="0.35"/>
  <cols>
    <col min="1" max="1" width="9.90625" bestFit="1" customWidth="1"/>
    <col min="2" max="2" width="15" style="5" bestFit="1" customWidth="1"/>
  </cols>
  <sheetData>
    <row r="1" spans="1:2" x14ac:dyDescent="0.35">
      <c r="A1" s="1" t="s">
        <v>0</v>
      </c>
      <c r="B1" s="5" t="s">
        <v>1</v>
      </c>
    </row>
    <row r="2" spans="1:2" x14ac:dyDescent="0.35">
      <c r="A2" s="1">
        <v>43101</v>
      </c>
      <c r="B2" s="5">
        <f>1364*10.76*15.69*211.8</f>
        <v>48772558.802879997</v>
      </c>
    </row>
    <row r="3" spans="1:2" x14ac:dyDescent="0.35">
      <c r="A3" s="1">
        <v>43132</v>
      </c>
      <c r="B3" s="5">
        <f>1379*10.76*15.43*211.8</f>
        <v>48491812.734959997</v>
      </c>
    </row>
    <row r="4" spans="1:2" x14ac:dyDescent="0.35">
      <c r="A4" s="1">
        <v>43160</v>
      </c>
      <c r="B4" s="5">
        <f>1396*10.76*15.44*211.8</f>
        <v>49121423.224320002</v>
      </c>
    </row>
    <row r="5" spans="1:2" x14ac:dyDescent="0.35">
      <c r="A5" s="1">
        <v>43191</v>
      </c>
      <c r="B5" s="5">
        <f>1410*10.76*15.76*211.8</f>
        <v>50642315.308800004</v>
      </c>
    </row>
    <row r="6" spans="1:2" x14ac:dyDescent="0.35">
      <c r="A6" s="1">
        <v>43221</v>
      </c>
      <c r="B6" s="5">
        <f>1422*10.76*15.89*211.8</f>
        <v>51494603.761440001</v>
      </c>
    </row>
    <row r="7" spans="1:2" x14ac:dyDescent="0.35">
      <c r="A7" s="1">
        <v>43252</v>
      </c>
      <c r="B7" s="5">
        <f>1429*10.76*16.95*211.8</f>
        <v>55200137.360399999</v>
      </c>
    </row>
    <row r="8" spans="1:2" x14ac:dyDescent="0.35">
      <c r="A8" s="1">
        <v>43282</v>
      </c>
      <c r="B8" s="5">
        <f>1437*10.76*17.23*211.8</f>
        <v>56426130.985679992</v>
      </c>
    </row>
    <row r="9" spans="1:2" x14ac:dyDescent="0.35">
      <c r="A9" s="1">
        <v>43313</v>
      </c>
      <c r="B9" s="5">
        <f>1444*10.76*17.3*211.8</f>
        <v>56931355.401600003</v>
      </c>
    </row>
    <row r="10" spans="1:2" x14ac:dyDescent="0.35">
      <c r="A10" s="1">
        <v>43344</v>
      </c>
      <c r="B10" s="5">
        <f>1449*10.76*18.81*211.8</f>
        <v>62114845.32791999</v>
      </c>
    </row>
    <row r="11" spans="1:2" x14ac:dyDescent="0.35">
      <c r="A11" s="1">
        <v>43374</v>
      </c>
      <c r="B11" s="5">
        <f>1453*10.76*17.83*211.8</f>
        <v>59041201.186319992</v>
      </c>
    </row>
    <row r="12" spans="1:2" x14ac:dyDescent="0.35">
      <c r="A12" s="1">
        <v>43405</v>
      </c>
      <c r="B12" s="5">
        <f>1458*10.76*17.98*211.8</f>
        <v>59742781.485120013</v>
      </c>
    </row>
    <row r="13" spans="1:2" x14ac:dyDescent="0.35">
      <c r="A13" s="1">
        <v>43435</v>
      </c>
      <c r="B13" s="5">
        <f>1461*10.76*18.13*211.8</f>
        <v>60365144.856239997</v>
      </c>
    </row>
    <row r="14" spans="1:2" x14ac:dyDescent="0.35">
      <c r="A14" s="1">
        <v>43466</v>
      </c>
      <c r="B14" s="5">
        <f t="shared" ref="B3:B66" si="0">1364*10.76*15.69*211.8</f>
        <v>48772558.802879997</v>
      </c>
    </row>
    <row r="15" spans="1:2" x14ac:dyDescent="0.35">
      <c r="A15" s="1">
        <v>43497</v>
      </c>
      <c r="B15" s="5">
        <f t="shared" si="0"/>
        <v>48772558.802879997</v>
      </c>
    </row>
    <row r="16" spans="1:2" x14ac:dyDescent="0.35">
      <c r="A16" s="1">
        <v>43525</v>
      </c>
      <c r="B16" s="5">
        <f t="shared" si="0"/>
        <v>48772558.802879997</v>
      </c>
    </row>
    <row r="17" spans="1:2" x14ac:dyDescent="0.35">
      <c r="A17" s="1">
        <v>43556</v>
      </c>
      <c r="B17" s="5">
        <f t="shared" si="0"/>
        <v>48772558.802879997</v>
      </c>
    </row>
    <row r="18" spans="1:2" x14ac:dyDescent="0.35">
      <c r="A18" s="1">
        <v>43586</v>
      </c>
      <c r="B18" s="5">
        <f t="shared" si="0"/>
        <v>48772558.802879997</v>
      </c>
    </row>
    <row r="19" spans="1:2" x14ac:dyDescent="0.35">
      <c r="A19" s="1">
        <v>43617</v>
      </c>
      <c r="B19" s="5">
        <f t="shared" si="0"/>
        <v>48772558.802879997</v>
      </c>
    </row>
    <row r="20" spans="1:2" x14ac:dyDescent="0.35">
      <c r="A20" s="1">
        <v>43647</v>
      </c>
      <c r="B20" s="5">
        <f t="shared" si="0"/>
        <v>48772558.802879997</v>
      </c>
    </row>
    <row r="21" spans="1:2" x14ac:dyDescent="0.35">
      <c r="A21" s="1">
        <v>43678</v>
      </c>
      <c r="B21" s="5">
        <f t="shared" si="0"/>
        <v>48772558.802879997</v>
      </c>
    </row>
    <row r="22" spans="1:2" x14ac:dyDescent="0.35">
      <c r="A22" s="1">
        <v>43709</v>
      </c>
      <c r="B22" s="5">
        <f t="shared" si="0"/>
        <v>48772558.802879997</v>
      </c>
    </row>
    <row r="23" spans="1:2" x14ac:dyDescent="0.35">
      <c r="A23" s="1">
        <v>43739</v>
      </c>
      <c r="B23" s="5">
        <f t="shared" si="0"/>
        <v>48772558.802879997</v>
      </c>
    </row>
    <row r="24" spans="1:2" x14ac:dyDescent="0.35">
      <c r="A24" s="1">
        <v>43770</v>
      </c>
      <c r="B24" s="5">
        <f t="shared" si="0"/>
        <v>48772558.802879997</v>
      </c>
    </row>
    <row r="25" spans="1:2" x14ac:dyDescent="0.35">
      <c r="A25" s="1">
        <v>43800</v>
      </c>
      <c r="B25" s="5">
        <f t="shared" si="0"/>
        <v>48772558.802879997</v>
      </c>
    </row>
    <row r="26" spans="1:2" x14ac:dyDescent="0.35">
      <c r="A26" s="1">
        <v>43831</v>
      </c>
      <c r="B26" s="5">
        <f t="shared" si="0"/>
        <v>48772558.802879997</v>
      </c>
    </row>
    <row r="27" spans="1:2" x14ac:dyDescent="0.35">
      <c r="A27" s="1">
        <v>43862</v>
      </c>
      <c r="B27" s="5">
        <f t="shared" si="0"/>
        <v>48772558.802879997</v>
      </c>
    </row>
    <row r="28" spans="1:2" x14ac:dyDescent="0.35">
      <c r="A28" s="1">
        <v>43891</v>
      </c>
      <c r="B28" s="5">
        <f t="shared" si="0"/>
        <v>48772558.802879997</v>
      </c>
    </row>
    <row r="29" spans="1:2" x14ac:dyDescent="0.35">
      <c r="A29" s="1">
        <v>43922</v>
      </c>
      <c r="B29" s="5">
        <f t="shared" si="0"/>
        <v>48772558.802879997</v>
      </c>
    </row>
    <row r="30" spans="1:2" x14ac:dyDescent="0.35">
      <c r="A30" s="1">
        <v>43952</v>
      </c>
      <c r="B30" s="5">
        <f t="shared" si="0"/>
        <v>48772558.802879997</v>
      </c>
    </row>
    <row r="31" spans="1:2" x14ac:dyDescent="0.35">
      <c r="A31" s="1">
        <v>43983</v>
      </c>
      <c r="B31" s="5">
        <f t="shared" si="0"/>
        <v>48772558.802879997</v>
      </c>
    </row>
    <row r="32" spans="1:2" x14ac:dyDescent="0.35">
      <c r="A32" s="1">
        <v>44013</v>
      </c>
      <c r="B32" s="5">
        <f t="shared" si="0"/>
        <v>48772558.802879997</v>
      </c>
    </row>
    <row r="33" spans="1:2" x14ac:dyDescent="0.35">
      <c r="A33" s="1">
        <v>44044</v>
      </c>
      <c r="B33" s="5">
        <f t="shared" si="0"/>
        <v>48772558.802879997</v>
      </c>
    </row>
    <row r="34" spans="1:2" x14ac:dyDescent="0.35">
      <c r="A34" s="1">
        <v>44075</v>
      </c>
      <c r="B34" s="5">
        <f t="shared" si="0"/>
        <v>48772558.802879997</v>
      </c>
    </row>
    <row r="35" spans="1:2" x14ac:dyDescent="0.35">
      <c r="A35" s="1">
        <v>44105</v>
      </c>
      <c r="B35" s="5">
        <f t="shared" si="0"/>
        <v>48772558.802879997</v>
      </c>
    </row>
    <row r="36" spans="1:2" x14ac:dyDescent="0.35">
      <c r="A36" s="1">
        <v>44136</v>
      </c>
      <c r="B36" s="5">
        <f t="shared" si="0"/>
        <v>48772558.802879997</v>
      </c>
    </row>
    <row r="37" spans="1:2" x14ac:dyDescent="0.35">
      <c r="A37" s="1">
        <v>44166</v>
      </c>
      <c r="B37" s="5">
        <f t="shared" si="0"/>
        <v>48772558.802879997</v>
      </c>
    </row>
    <row r="38" spans="1:2" x14ac:dyDescent="0.35">
      <c r="A38" s="1">
        <v>44197</v>
      </c>
      <c r="B38" s="5">
        <f t="shared" si="0"/>
        <v>48772558.802879997</v>
      </c>
    </row>
    <row r="39" spans="1:2" x14ac:dyDescent="0.35">
      <c r="A39" s="1">
        <v>44228</v>
      </c>
      <c r="B39" s="5">
        <f t="shared" si="0"/>
        <v>48772558.802879997</v>
      </c>
    </row>
    <row r="40" spans="1:2" x14ac:dyDescent="0.35">
      <c r="A40" s="1">
        <v>44256</v>
      </c>
      <c r="B40" s="5">
        <f t="shared" si="0"/>
        <v>48772558.802879997</v>
      </c>
    </row>
    <row r="41" spans="1:2" x14ac:dyDescent="0.35">
      <c r="A41" s="1">
        <v>44287</v>
      </c>
      <c r="B41" s="5">
        <f t="shared" si="0"/>
        <v>48772558.802879997</v>
      </c>
    </row>
    <row r="42" spans="1:2" x14ac:dyDescent="0.35">
      <c r="A42" s="1">
        <v>44317</v>
      </c>
      <c r="B42" s="5">
        <f t="shared" si="0"/>
        <v>48772558.802879997</v>
      </c>
    </row>
    <row r="43" spans="1:2" x14ac:dyDescent="0.35">
      <c r="A43" s="1">
        <v>44348</v>
      </c>
      <c r="B43" s="5">
        <f t="shared" si="0"/>
        <v>48772558.802879997</v>
      </c>
    </row>
    <row r="44" spans="1:2" x14ac:dyDescent="0.35">
      <c r="A44" s="1">
        <v>44378</v>
      </c>
      <c r="B44" s="5">
        <f t="shared" si="0"/>
        <v>48772558.802879997</v>
      </c>
    </row>
    <row r="45" spans="1:2" x14ac:dyDescent="0.35">
      <c r="A45" s="1">
        <v>44409</v>
      </c>
      <c r="B45" s="5">
        <f t="shared" si="0"/>
        <v>48772558.802879997</v>
      </c>
    </row>
    <row r="46" spans="1:2" x14ac:dyDescent="0.35">
      <c r="A46" s="1">
        <v>44440</v>
      </c>
      <c r="B46" s="5">
        <f t="shared" si="0"/>
        <v>48772558.802879997</v>
      </c>
    </row>
    <row r="47" spans="1:2" x14ac:dyDescent="0.35">
      <c r="A47" s="1">
        <v>44470</v>
      </c>
      <c r="B47" s="5">
        <f t="shared" si="0"/>
        <v>48772558.802879997</v>
      </c>
    </row>
    <row r="48" spans="1:2" x14ac:dyDescent="0.35">
      <c r="A48" s="1">
        <v>44501</v>
      </c>
      <c r="B48" s="5">
        <f t="shared" si="0"/>
        <v>48772558.802879997</v>
      </c>
    </row>
    <row r="49" spans="1:2" x14ac:dyDescent="0.35">
      <c r="A49" s="1">
        <v>44531</v>
      </c>
      <c r="B49" s="5">
        <f t="shared" si="0"/>
        <v>48772558.802879997</v>
      </c>
    </row>
    <row r="50" spans="1:2" x14ac:dyDescent="0.35">
      <c r="A50" s="1">
        <v>44562</v>
      </c>
      <c r="B50" s="5">
        <f t="shared" si="0"/>
        <v>48772558.802879997</v>
      </c>
    </row>
    <row r="51" spans="1:2" x14ac:dyDescent="0.35">
      <c r="A51" s="1">
        <v>44593</v>
      </c>
      <c r="B51" s="5">
        <f t="shared" si="0"/>
        <v>48772558.802879997</v>
      </c>
    </row>
    <row r="52" spans="1:2" x14ac:dyDescent="0.35">
      <c r="A52" s="1">
        <v>44621</v>
      </c>
      <c r="B52" s="5">
        <f t="shared" si="0"/>
        <v>48772558.802879997</v>
      </c>
    </row>
    <row r="53" spans="1:2" x14ac:dyDescent="0.35">
      <c r="A53" s="1">
        <v>44652</v>
      </c>
      <c r="B53" s="5">
        <f t="shared" si="0"/>
        <v>48772558.802879997</v>
      </c>
    </row>
    <row r="54" spans="1:2" x14ac:dyDescent="0.35">
      <c r="A54" s="1">
        <v>44682</v>
      </c>
      <c r="B54" s="5">
        <f t="shared" si="0"/>
        <v>48772558.802879997</v>
      </c>
    </row>
    <row r="55" spans="1:2" x14ac:dyDescent="0.35">
      <c r="A55" s="1">
        <v>44713</v>
      </c>
      <c r="B55" s="5">
        <f t="shared" si="0"/>
        <v>48772558.802879997</v>
      </c>
    </row>
    <row r="56" spans="1:2" x14ac:dyDescent="0.35">
      <c r="A56" s="1">
        <v>44743</v>
      </c>
      <c r="B56" s="5">
        <f t="shared" si="0"/>
        <v>48772558.802879997</v>
      </c>
    </row>
    <row r="57" spans="1:2" x14ac:dyDescent="0.35">
      <c r="A57" s="1">
        <v>44774</v>
      </c>
      <c r="B57" s="5">
        <f t="shared" si="0"/>
        <v>48772558.802879997</v>
      </c>
    </row>
    <row r="58" spans="1:2" x14ac:dyDescent="0.35">
      <c r="A58" s="1">
        <v>44805</v>
      </c>
      <c r="B58" s="5">
        <f t="shared" si="0"/>
        <v>48772558.802879997</v>
      </c>
    </row>
    <row r="59" spans="1:2" x14ac:dyDescent="0.35">
      <c r="A59" s="1">
        <v>44835</v>
      </c>
      <c r="B59" s="5">
        <f t="shared" si="0"/>
        <v>48772558.802879997</v>
      </c>
    </row>
    <row r="60" spans="1:2" x14ac:dyDescent="0.35">
      <c r="A60" s="1">
        <v>44866</v>
      </c>
      <c r="B60" s="5">
        <f t="shared" si="0"/>
        <v>48772558.802879997</v>
      </c>
    </row>
    <row r="61" spans="1:2" x14ac:dyDescent="0.35">
      <c r="A61" s="1">
        <v>44896</v>
      </c>
      <c r="B61" s="5">
        <f t="shared" si="0"/>
        <v>48772558.802879997</v>
      </c>
    </row>
    <row r="62" spans="1:2" x14ac:dyDescent="0.35">
      <c r="A62" s="1">
        <v>44927</v>
      </c>
      <c r="B62" s="5">
        <f t="shared" si="0"/>
        <v>48772558.802879997</v>
      </c>
    </row>
    <row r="63" spans="1:2" x14ac:dyDescent="0.35">
      <c r="A63" s="1">
        <v>44958</v>
      </c>
      <c r="B63" s="5">
        <f t="shared" si="0"/>
        <v>48772558.802879997</v>
      </c>
    </row>
    <row r="64" spans="1:2" x14ac:dyDescent="0.35">
      <c r="A64" s="1">
        <v>44986</v>
      </c>
      <c r="B64" s="5">
        <f t="shared" si="0"/>
        <v>48772558.802879997</v>
      </c>
    </row>
    <row r="65" spans="1:2" x14ac:dyDescent="0.35">
      <c r="A65" s="1">
        <v>45017</v>
      </c>
      <c r="B65" s="5">
        <f t="shared" si="0"/>
        <v>48772558.802879997</v>
      </c>
    </row>
    <row r="66" spans="1:2" x14ac:dyDescent="0.35">
      <c r="A66" s="1">
        <v>45047</v>
      </c>
      <c r="B66" s="5">
        <f t="shared" si="0"/>
        <v>48772558.802879997</v>
      </c>
    </row>
    <row r="67" spans="1:2" x14ac:dyDescent="0.35">
      <c r="A67" s="1">
        <v>45078</v>
      </c>
      <c r="B67" s="5">
        <f t="shared" ref="B67:B73" si="1">1364*10.76*15.69*211.8</f>
        <v>48772558.802879997</v>
      </c>
    </row>
    <row r="68" spans="1:2" x14ac:dyDescent="0.35">
      <c r="A68" s="1">
        <v>45108</v>
      </c>
      <c r="B68" s="5">
        <f t="shared" si="1"/>
        <v>48772558.802879997</v>
      </c>
    </row>
    <row r="69" spans="1:2" x14ac:dyDescent="0.35">
      <c r="A69" s="1">
        <v>45139</v>
      </c>
      <c r="B69" s="5">
        <f t="shared" si="1"/>
        <v>48772558.802879997</v>
      </c>
    </row>
    <row r="70" spans="1:2" x14ac:dyDescent="0.35">
      <c r="A70" s="1">
        <v>45170</v>
      </c>
      <c r="B70" s="5">
        <f t="shared" si="1"/>
        <v>48772558.802879997</v>
      </c>
    </row>
    <row r="71" spans="1:2" x14ac:dyDescent="0.35">
      <c r="A71" s="1">
        <v>45200</v>
      </c>
      <c r="B71" s="5">
        <f t="shared" si="1"/>
        <v>48772558.802879997</v>
      </c>
    </row>
    <row r="72" spans="1:2" x14ac:dyDescent="0.35">
      <c r="A72" s="1">
        <v>45231</v>
      </c>
      <c r="B72" s="5">
        <f t="shared" si="1"/>
        <v>48772558.802879997</v>
      </c>
    </row>
    <row r="73" spans="1:2" x14ac:dyDescent="0.35">
      <c r="A73" s="1">
        <v>45261</v>
      </c>
      <c r="B73" s="5">
        <f t="shared" si="1"/>
        <v>48772558.802879997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SMLNK</vt:lpstr>
      <vt:lpstr>CTWK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2023-11-07T11:22:51Z</dcterms:created>
  <dcterms:modified xsi:type="dcterms:W3CDTF">2023-11-08T11:54:43Z</dcterms:modified>
</cp:coreProperties>
</file>