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7"/>
  <workbookPr defaultThemeVersion="166925"/>
  <xr:revisionPtr revIDLastSave="767" documentId="11_E60897F41BE170836B02CE998F75CCDC64E183C8" xr6:coauthVersionLast="47" xr6:coauthVersionMax="47" xr10:uidLastSave="{062B42DF-BAE7-4F06-B7E8-82B11E85DD2A}"/>
  <bookViews>
    <workbookView xWindow="240" yWindow="105" windowWidth="14805" windowHeight="8010" xr2:uid="{00000000-000D-0000-FFFF-FFFF00000000}"/>
  </bookViews>
  <sheets>
    <sheet name="media_tracking" sheetId="2" r:id="rId1"/>
    <sheet name="monthly_stats" sheetId="4" r:id="rId2"/>
    <sheet name="Sheet1" sheetId="5" r:id="rId3"/>
    <sheet name="Data Dictionary" sheetId="3" r:id="rId4"/>
    <sheet name="Res" sheetId="1" r:id="rId5"/>
  </sheets>
  <calcPr calcId="191028"/>
  <pivotCaches>
    <pivotCache cacheId="11351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25" i="2" l="1"/>
  <c r="I3" i="2"/>
  <c r="I4" i="2"/>
  <c r="I6" i="2"/>
  <c r="I7" i="2"/>
  <c r="I5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2" i="2"/>
  <c r="B26" i="2"/>
  <c r="A26" i="2"/>
  <c r="K25" i="2"/>
  <c r="L25" i="2"/>
  <c r="K23" i="2"/>
  <c r="L23" i="2"/>
  <c r="K24" i="2"/>
  <c r="L24" i="2"/>
  <c r="K20" i="2"/>
  <c r="L20" i="2"/>
  <c r="K21" i="2"/>
  <c r="L21" i="2"/>
  <c r="K22" i="2"/>
  <c r="L22" i="2"/>
  <c r="K18" i="2"/>
  <c r="L18" i="2"/>
  <c r="K19" i="2"/>
  <c r="L19" i="2"/>
  <c r="L2" i="2"/>
  <c r="L3" i="2"/>
  <c r="L4" i="2"/>
  <c r="L6" i="2"/>
  <c r="L7" i="2"/>
  <c r="L5" i="2"/>
  <c r="L8" i="2"/>
  <c r="L9" i="2"/>
  <c r="L10" i="2"/>
  <c r="L11" i="2"/>
  <c r="L12" i="2"/>
  <c r="L13" i="2"/>
  <c r="L14" i="2"/>
  <c r="L15" i="2"/>
  <c r="L16" i="2"/>
  <c r="L17" i="2"/>
  <c r="K16" i="2"/>
  <c r="K17" i="2"/>
  <c r="K2" i="2"/>
  <c r="K9" i="2"/>
  <c r="K3" i="2"/>
  <c r="K4" i="2"/>
  <c r="K6" i="2"/>
  <c r="K7" i="2"/>
  <c r="K5" i="2"/>
  <c r="K8" i="2"/>
  <c r="K10" i="2"/>
  <c r="K11" i="2"/>
  <c r="K12" i="2"/>
  <c r="K13" i="2"/>
  <c r="K14" i="2"/>
  <c r="K15" i="2"/>
  <c r="B8" i="4"/>
  <c r="B9" i="4"/>
  <c r="B10" i="4"/>
  <c r="B11" i="4"/>
  <c r="B12" i="4"/>
  <c r="B13" i="4"/>
  <c r="B2" i="2"/>
  <c r="A2" i="4" a="1"/>
  <c r="B7" i="4"/>
  <c r="B6" i="4"/>
  <c r="A2" i="4"/>
  <c r="B2" i="4"/>
  <c r="B13" i="2"/>
  <c r="A13" i="2"/>
  <c r="B14" i="2"/>
  <c r="A14" i="2"/>
  <c r="B16" i="2"/>
  <c r="A16" i="2"/>
  <c r="B27" i="2"/>
  <c r="A27" i="2"/>
  <c r="B30" i="2"/>
  <c r="A30" i="2"/>
  <c r="B31" i="2"/>
  <c r="A31" i="2"/>
  <c r="B32" i="2"/>
  <c r="A32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B8" i="2"/>
  <c r="A8" i="2"/>
  <c r="B9" i="2"/>
  <c r="A9" i="2"/>
  <c r="B10" i="2"/>
  <c r="A10" i="2"/>
  <c r="B11" i="2"/>
  <c r="A11" i="2"/>
  <c r="B12" i="2"/>
  <c r="A12" i="2"/>
  <c r="B15" i="2"/>
  <c r="A15" i="2"/>
  <c r="B17" i="2"/>
  <c r="A17" i="2"/>
  <c r="B18" i="2"/>
  <c r="A18" i="2"/>
  <c r="B19" i="2"/>
  <c r="A19" i="2"/>
  <c r="B20" i="2"/>
  <c r="A20" i="2"/>
  <c r="B21" i="2"/>
  <c r="A21" i="2"/>
  <c r="B22" i="2"/>
  <c r="A22" i="2"/>
  <c r="B23" i="2"/>
  <c r="A23" i="2"/>
  <c r="B24" i="2"/>
  <c r="A24" i="2"/>
  <c r="B25" i="2"/>
  <c r="A25" i="2"/>
  <c r="B28" i="2"/>
  <c r="A28" i="2"/>
  <c r="B29" i="2"/>
  <c r="A29" i="2"/>
  <c r="B33" i="2"/>
  <c r="A33" i="2" s="1"/>
  <c r="B34" i="2"/>
  <c r="A34" i="2" s="1"/>
  <c r="B35" i="2"/>
  <c r="B36" i="2"/>
  <c r="B37" i="2"/>
  <c r="B38" i="2"/>
  <c r="B39" i="2"/>
  <c r="B40" i="2"/>
  <c r="B41" i="2"/>
  <c r="B42" i="2"/>
  <c r="B43" i="2"/>
  <c r="B44" i="2"/>
  <c r="B45" i="2"/>
  <c r="B46" i="2"/>
  <c r="B47" i="2"/>
  <c r="B48" i="2"/>
  <c r="B49" i="2"/>
  <c r="B50" i="2"/>
  <c r="B51" i="2"/>
  <c r="B52" i="2"/>
  <c r="B53" i="2"/>
  <c r="B54" i="2"/>
  <c r="B55" i="2"/>
  <c r="B56" i="2"/>
  <c r="B57" i="2"/>
  <c r="B58" i="2"/>
  <c r="B59" i="2"/>
  <c r="B60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A61" i="2"/>
  <c r="B5" i="2"/>
  <c r="A5" i="2"/>
  <c r="B61" i="2"/>
  <c r="A2" i="2"/>
  <c r="B3" i="2"/>
  <c r="A3" i="2"/>
  <c r="B4" i="2"/>
  <c r="A4" i="2"/>
  <c r="B6" i="2"/>
  <c r="A6" i="2"/>
  <c r="B7" i="2"/>
  <c r="A7" i="2"/>
  <c r="H2" i="2"/>
  <c r="H3" i="2"/>
  <c r="H4" i="2"/>
  <c r="H6" i="2"/>
  <c r="H7" i="2"/>
  <c r="H5" i="2"/>
  <c r="H61" i="2"/>
  <c r="B3" i="4"/>
  <c r="B4" i="4"/>
  <c r="B5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<sst xmlns="http://schemas.openxmlformats.org/spreadsheetml/2006/main" count="184" uniqueCount="127">
  <si>
    <t>ID</t>
  </si>
  <si>
    <t>Num</t>
  </si>
  <si>
    <t>Medium</t>
  </si>
  <si>
    <t>Title</t>
  </si>
  <si>
    <t>Creator/Season</t>
  </si>
  <si>
    <t>Date Started</t>
  </si>
  <si>
    <t>Date Finished</t>
  </si>
  <si>
    <t>Days</t>
  </si>
  <si>
    <t>Month</t>
  </si>
  <si>
    <t>Standardised ID</t>
  </si>
  <si>
    <t>DiffFromEnd</t>
  </si>
  <si>
    <t>DiffFromStart</t>
  </si>
  <si>
    <t>Book</t>
  </si>
  <si>
    <t>The Almanack of Naval Ravikant</t>
  </si>
  <si>
    <t>Eric Jorgenson</t>
  </si>
  <si>
    <t>9781544514215</t>
  </si>
  <si>
    <t>Movie</t>
  </si>
  <si>
    <t>Spider-Man: No Way Home</t>
  </si>
  <si>
    <t>Jon Watts</t>
  </si>
  <si>
    <t>https://www.imdb.com/title/tt10872600/</t>
  </si>
  <si>
    <t>Series</t>
  </si>
  <si>
    <t>Hawkeye</t>
  </si>
  <si>
    <t>https://www.imdb.com/title/tt10160804/</t>
  </si>
  <si>
    <t>Tiger King</t>
  </si>
  <si>
    <t>https://www.imdb.com/title/tt11823076/</t>
  </si>
  <si>
    <t>Peaky Blinders</t>
  </si>
  <si>
    <t>https://www.imdb.com/title/tt2442560/</t>
  </si>
  <si>
    <t>Album</t>
  </si>
  <si>
    <t>Dawn FM</t>
  </si>
  <si>
    <t>The Weeknd</t>
  </si>
  <si>
    <t>https://www.discogs.com/master/2452996-The-Weeknd-Dawn-FM</t>
  </si>
  <si>
    <t>Employee of the Month</t>
  </si>
  <si>
    <t>Greg Coolidge</t>
  </si>
  <si>
    <t>https://www.imdb.com/title/tt0424993/</t>
  </si>
  <si>
    <t>From A Birds Eye View</t>
  </si>
  <si>
    <t>Cordae</t>
  </si>
  <si>
    <t>https://www.discogs.com/master/2564759-Cordae-From-A-Birds-Eye-View</t>
  </si>
  <si>
    <t>The French Dispatch</t>
  </si>
  <si>
    <t>Wes Anderson (Seeking something missing. Missing something left behind.)</t>
  </si>
  <si>
    <t>https://www.imdb.com/title/tt8847712/</t>
  </si>
  <si>
    <t>Hitch</t>
  </si>
  <si>
    <t>Andy Tennant</t>
  </si>
  <si>
    <t>https://www.imdb.com/title/tt0386588/</t>
  </si>
  <si>
    <t>Ozark</t>
  </si>
  <si>
    <t>https://www.imdb.com/title/tt5071412/</t>
  </si>
  <si>
    <t xml:space="preserve">Notes from Underground </t>
  </si>
  <si>
    <t>Fyodor Dostoyevsky</t>
  </si>
  <si>
    <t>9780679734529</t>
  </si>
  <si>
    <t>What We Do In The Shadows</t>
  </si>
  <si>
    <t>Taika Waititi, Jermaine Clement</t>
  </si>
  <si>
    <t>https://www.imdb.com/title/tt3416742/</t>
  </si>
  <si>
    <t>Ted Lasso</t>
  </si>
  <si>
    <t>https://www.imdb.com/title/tt10986410/</t>
  </si>
  <si>
    <t>DAMN.</t>
  </si>
  <si>
    <t>Kendrick Lamar</t>
  </si>
  <si>
    <t>https://www.discogs.com/master/1164779-Kendrick-Lamar-Damn</t>
  </si>
  <si>
    <t>Thank You For Smoking</t>
  </si>
  <si>
    <t>Jason Reitman</t>
  </si>
  <si>
    <t>https://www.imdb.com/title/tt0427944/</t>
  </si>
  <si>
    <t>Space Force</t>
  </si>
  <si>
    <t>https://www.imdb.com/title/tt9612516/</t>
  </si>
  <si>
    <t>Cleopatra</t>
  </si>
  <si>
    <t>The Lumineers</t>
  </si>
  <si>
    <t>https://www.discogs.com/master/983539-The-Lumineers-Cleopatra</t>
  </si>
  <si>
    <t>IASIP</t>
  </si>
  <si>
    <t>White Gold</t>
  </si>
  <si>
    <t>Rush Hour</t>
  </si>
  <si>
    <t>Brett Ratner</t>
  </si>
  <si>
    <t>https://www.imdb.com/title/tt0120812/</t>
  </si>
  <si>
    <t>Jersey Shore</t>
  </si>
  <si>
    <t>https://www.imdb.com/title/tt1563069/</t>
  </si>
  <si>
    <t>The Office</t>
  </si>
  <si>
    <t>https://www.imdb.com/title/tt0386676/</t>
  </si>
  <si>
    <t>Uncharted</t>
  </si>
  <si>
    <t>Ruben Fleischer</t>
  </si>
  <si>
    <t>https://www.imdb.com/title/tt1464335/</t>
  </si>
  <si>
    <t>Love Is Blind</t>
  </si>
  <si>
    <t>https://www.imdb.com/title/tt11704040/</t>
  </si>
  <si>
    <t>The Incredible True Story</t>
  </si>
  <si>
    <t>Logic</t>
  </si>
  <si>
    <t>https://www.discogs.com/master/965423-Logic-The-Incredible-True-Story</t>
  </si>
  <si>
    <t>Formula 1: Drive to Survive</t>
  </si>
  <si>
    <t>https://www.imdb.com/title/tt8289930/</t>
  </si>
  <si>
    <t xml:space="preserve">We're All Alone In This Together </t>
  </si>
  <si>
    <t>Dave</t>
  </si>
  <si>
    <t>https://www.discogs.com/master/2226121-Dave-Were-All-Alone-In-This-Together</t>
  </si>
  <si>
    <t>Yesterday's Gone</t>
  </si>
  <si>
    <t xml:space="preserve">Loyle Carner </t>
  </si>
  <si>
    <t>https://www.discogs.com/master/1127593-Loyle-Carner-Yesterdays-Gone</t>
  </si>
  <si>
    <t>Not Waving, But Drowning</t>
  </si>
  <si>
    <t>https://www.discogs.com/master/1539847-Loyle-Carner-Not-Waving-But-Drowning</t>
  </si>
  <si>
    <t>Ye</t>
  </si>
  <si>
    <t>Kanye West</t>
  </si>
  <si>
    <t>https://www.discogs.com/master/1372591-Kanye-West-Ye</t>
  </si>
  <si>
    <t>Circles</t>
  </si>
  <si>
    <t>Mac Miller</t>
  </si>
  <si>
    <t>https://www.discogs.com/master/1669934-Mac-Miller-Circles</t>
  </si>
  <si>
    <t>Counts</t>
  </si>
  <si>
    <t>Count of Medium</t>
  </si>
  <si>
    <t>(blank)</t>
  </si>
  <si>
    <t>Grand Total</t>
  </si>
  <si>
    <t xml:space="preserve">The combined 'Medium' (Book as B) and 'Num'. </t>
  </si>
  <si>
    <t>string</t>
  </si>
  <si>
    <t>The total+1 of that type of media that has been consumed. The first book, movie, etc. of the year wil be marked as 1</t>
  </si>
  <si>
    <t>int</t>
  </si>
  <si>
    <t>The type of media in the record. (Movie, Book, Series, Documentary, Album, Audiobook)</t>
  </si>
  <si>
    <t>The title of the item, possibly followed by the series number.</t>
  </si>
  <si>
    <t>The date that the item was started to be consumed. (YYYY-MM-DD)</t>
  </si>
  <si>
    <t>datetime</t>
  </si>
  <si>
    <t>The data that the item wasa finished being consumed. (YYYY-MM-DD)</t>
  </si>
  <si>
    <t>The difference in days between 'Date Started' and 'Date Finished'.</t>
  </si>
  <si>
    <t>IMDB or ISBN</t>
  </si>
  <si>
    <t>The IMDB/ISBN link or ID, this will be used in future for retreiving data from APIs.</t>
  </si>
  <si>
    <t>Mediums</t>
  </si>
  <si>
    <t>Documentary</t>
  </si>
  <si>
    <t>Audiobook</t>
  </si>
  <si>
    <t>[Podcast]</t>
  </si>
  <si>
    <t>[Song]</t>
  </si>
  <si>
    <t>[Episode]</t>
  </si>
  <si>
    <t>New Year's Resolution</t>
  </si>
  <si>
    <t>Tick</t>
  </si>
  <si>
    <t>Read 12 books</t>
  </si>
  <si>
    <t>Watch 12 movies</t>
  </si>
  <si>
    <t>Watch 12 documentaries</t>
  </si>
  <si>
    <t>Visit 3 countries</t>
  </si>
  <si>
    <t>Watch 12 series</t>
  </si>
  <si>
    <t>Listen to 12 Albums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</si>
</sst>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0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onsolas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</font>
    <font>
      <b/>
      <sz val="11"/>
      <color theme="1"/>
      <name val="Consolas"/>
    </font>
    <font>
      <sz val="11"/>
      <color rgb="FF444444"/>
      <name val="Consolas"/>
    </font>
    <font>
      <sz val="11"/>
      <color theme="1"/>
      <name val="Calibri"/>
    </font>
    <font>
      <sz val="11"/>
      <color rgb="FF444444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49" fontId="0" fillId="0" borderId="0" xfId="0" applyNumberFormat="1"/>
    <xf numFmtId="49" fontId="1" fillId="0" borderId="0" xfId="1" applyNumberFormat="1"/>
    <xf numFmtId="0" fontId="5" fillId="0" borderId="0" xfId="0" applyFont="1"/>
    <xf numFmtId="164" fontId="5" fillId="0" borderId="0" xfId="0" applyNumberFormat="1" applyFont="1"/>
    <xf numFmtId="49" fontId="5" fillId="0" borderId="0" xfId="0" applyNumberFormat="1" applyFont="1"/>
    <xf numFmtId="0" fontId="6" fillId="0" borderId="0" xfId="0" applyFont="1"/>
    <xf numFmtId="0" fontId="7" fillId="0" borderId="0" xfId="0" quotePrefix="1" applyFont="1"/>
    <xf numFmtId="0" fontId="8" fillId="0" borderId="0" xfId="0" applyFont="1"/>
    <xf numFmtId="0" fontId="5" fillId="0" borderId="0" xfId="0" applyFont="1" applyAlignment="1">
      <alignment horizontal="left"/>
    </xf>
    <xf numFmtId="0" fontId="0" fillId="0" borderId="0" xfId="0" applyAlignment="1">
      <alignment horizontal="left"/>
    </xf>
    <xf numFmtId="0" fontId="9" fillId="0" borderId="0" xfId="0" quotePrefix="1" applyFont="1"/>
    <xf numFmtId="0" fontId="0" fillId="0" borderId="0" xfId="0" pivotButton="1"/>
    <xf numFmtId="2" fontId="5" fillId="0" borderId="0" xfId="0" applyNumberFormat="1" applyFont="1"/>
    <xf numFmtId="2" fontId="0" fillId="0" borderId="0" xfId="0" applyNumberFormat="1"/>
    <xf numFmtId="2" fontId="9" fillId="0" borderId="0" xfId="0" quotePrefix="1" applyNumberFormat="1" applyFont="1"/>
    <xf numFmtId="49" fontId="6" fillId="0" borderId="0" xfId="0" applyNumberFormat="1" applyFont="1" applyAlignment="1">
      <alignment horizontal="right"/>
    </xf>
    <xf numFmtId="49" fontId="7" fillId="0" borderId="0" xfId="0" quotePrefix="1" applyNumberFormat="1" applyFont="1" applyAlignment="1">
      <alignment horizontal="right"/>
    </xf>
    <xf numFmtId="49" fontId="2" fillId="0" borderId="0" xfId="0" applyNumberFormat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Excel Services" refreshedDate="44593.054900462965" createdVersion="7" refreshedVersion="7" minRefreshableVersion="3" recordCount="61" xr:uid="{41E90C9B-E60C-48DD-913A-366C746E9D15}">
  <cacheSource type="worksheet">
    <worksheetSource ref="C1:J1048576" sheet="media_tracking"/>
  </cacheSource>
  <cacheFields count="8">
    <cacheField name="Medium" numFmtId="0">
      <sharedItems containsBlank="1" count="5">
        <s v="Book"/>
        <s v="Movie"/>
        <s v="Series"/>
        <s v="Album"/>
        <m/>
      </sharedItems>
    </cacheField>
    <cacheField name="Title" numFmtId="0">
      <sharedItems containsBlank="1" count="12">
        <s v="The Almanack of Naval Ravikant"/>
        <s v="Spider-Man: No Way Home"/>
        <s v="Hawkeye"/>
        <s v="Peaky Blinders"/>
        <s v="Dawn FM"/>
        <s v="Tiger King"/>
        <s v="Employee of the Month"/>
        <s v="From A Birds Eye View"/>
        <s v="The French Dispatch"/>
        <s v="Hitch"/>
        <s v="Ozark"/>
        <m/>
      </sharedItems>
    </cacheField>
    <cacheField name="Creator/Season" numFmtId="0">
      <sharedItems containsBlank="1" containsMixedTypes="1" containsNumber="1" containsInteger="1" minValue="1" maxValue="2"/>
    </cacheField>
    <cacheField name="Date Started" numFmtId="164">
      <sharedItems containsNonDate="0" containsDate="1" containsString="0" containsBlank="1" minDate="2022-01-01T00:00:00" maxDate="2022-01-31T00:00:00" count="11">
        <d v="2022-01-01T00:00:00"/>
        <d v="2022-01-02T00:00:00"/>
        <d v="2022-01-03T00:00:00"/>
        <d v="2022-01-07T00:00:00"/>
        <d v="2022-01-08T00:00:00"/>
        <d v="2022-01-06T00:00:00"/>
        <d v="2022-01-16T00:00:00"/>
        <d v="2022-01-17T00:00:00"/>
        <d v="2022-01-25T00:00:00"/>
        <d v="2022-01-30T00:00:00"/>
        <m/>
      </sharedItems>
    </cacheField>
    <cacheField name="Date Finished" numFmtId="164">
      <sharedItems containsNonDate="0" containsDate="1" containsString="0" containsBlank="1" minDate="2022-01-02T00:00:00" maxDate="2022-02-01T00:00:00" count="9">
        <d v="2022-01-31T00:00:00"/>
        <d v="2022-01-02T00:00:00"/>
        <d v="2022-01-07T00:00:00"/>
        <m/>
        <d v="2022-01-08T00:00:00"/>
        <d v="2022-01-16T00:00:00"/>
        <d v="2022-01-17T00:00:00"/>
        <d v="2022-01-25T00:00:00"/>
        <d v="2022-01-30T00:00:00"/>
      </sharedItems>
    </cacheField>
    <cacheField name="Days" numFmtId="0">
      <sharedItems containsBlank="1" containsMixedTypes="1" containsNumber="1" containsInteger="1" minValue="0" maxValue="30" count="6">
        <n v="30"/>
        <n v="0"/>
        <n v="4"/>
        <s v=""/>
        <n v="10"/>
        <m/>
      </sharedItems>
    </cacheField>
    <cacheField name="Standardised ID" numFmtId="49">
      <sharedItems containsBlank="1"/>
    </cacheField>
    <cacheField name="Month" numFmtId="0">
      <sharedItems containsString="0" containsBlank="1" containsNumber="1" containsInteger="1" minValue="1" maxValue="1" count="2">
        <n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1">
  <r>
    <x v="0"/>
    <x v="0"/>
    <s v="Eric Jorgenson"/>
    <x v="0"/>
    <x v="0"/>
    <x v="0"/>
    <s v="9781544514215"/>
    <x v="0"/>
  </r>
  <r>
    <x v="1"/>
    <x v="1"/>
    <s v="Jon Watts"/>
    <x v="1"/>
    <x v="1"/>
    <x v="1"/>
    <s v="https://www.imdb.com/title/tt10872600/"/>
    <x v="0"/>
  </r>
  <r>
    <x v="2"/>
    <x v="2"/>
    <n v="1"/>
    <x v="2"/>
    <x v="2"/>
    <x v="2"/>
    <s v="https://www.imdb.com/title/tt10160804/"/>
    <x v="0"/>
  </r>
  <r>
    <x v="2"/>
    <x v="3"/>
    <n v="1"/>
    <x v="3"/>
    <x v="3"/>
    <x v="3"/>
    <s v="https://www.imdb.com/title/tt2442560/"/>
    <x v="0"/>
  </r>
  <r>
    <x v="3"/>
    <x v="4"/>
    <s v="The Weeknd"/>
    <x v="4"/>
    <x v="4"/>
    <x v="1"/>
    <s v="https://www.theaudiodb.com/album/2376730"/>
    <x v="0"/>
  </r>
  <r>
    <x v="2"/>
    <x v="5"/>
    <n v="2"/>
    <x v="5"/>
    <x v="5"/>
    <x v="4"/>
    <s v="https://www.imdb.com/title/tt11823076/"/>
    <x v="0"/>
  </r>
  <r>
    <x v="1"/>
    <x v="6"/>
    <s v="Greg Coolidge"/>
    <x v="6"/>
    <x v="5"/>
    <x v="1"/>
    <s v="https://www.imdb.com/title/tt0424993/"/>
    <x v="0"/>
  </r>
  <r>
    <x v="3"/>
    <x v="7"/>
    <s v="Cordae"/>
    <x v="7"/>
    <x v="6"/>
    <x v="1"/>
    <s v="https://www.theaudiodb.com/chart_itunes_album.php"/>
    <x v="0"/>
  </r>
  <r>
    <x v="1"/>
    <x v="8"/>
    <s v="Wes Anderson(Seeking something missing. Missing something left behind.)"/>
    <x v="8"/>
    <x v="7"/>
    <x v="1"/>
    <s v="https://www.imdb.com/title/tt8847712/"/>
    <x v="0"/>
  </r>
  <r>
    <x v="1"/>
    <x v="9"/>
    <s v="Andy Tennant"/>
    <x v="9"/>
    <x v="8"/>
    <x v="1"/>
    <s v="https://www.imdb.com/title/tt0386588/"/>
    <x v="0"/>
  </r>
  <r>
    <x v="2"/>
    <x v="10"/>
    <n v="1"/>
    <x v="9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3"/>
    <m/>
    <x v="1"/>
  </r>
  <r>
    <x v="4"/>
    <x v="11"/>
    <m/>
    <x v="10"/>
    <x v="3"/>
    <x v="5"/>
    <m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9AC7A1D-25E9-4BF8-9B0A-7CAEA80D2CEA}" name="PivotTable2" cacheId="1135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compact="0" compactData="0" multipleFieldFilters="0">
  <location ref="A3:D10" firstHeaderRow="1" firstDataRow="2" firstDataCol="1"/>
  <pivotFields count="8">
    <pivotField axis="axisRow" dataField="1" compact="0" outline="0" showAll="0">
      <items count="6">
        <item x="3"/>
        <item x="0"/>
        <item x="1"/>
        <item x="2"/>
        <item x="4"/>
        <item t="default"/>
      </items>
    </pivotField>
    <pivotField compact="0" outline="0" showAll="0">
      <items count="13">
        <item x="4"/>
        <item x="6"/>
        <item x="7"/>
        <item x="2"/>
        <item x="9"/>
        <item x="10"/>
        <item x="3"/>
        <item x="1"/>
        <item x="0"/>
        <item x="8"/>
        <item x="5"/>
        <item x="11"/>
        <item t="default"/>
      </items>
    </pivotField>
    <pivotField compact="0" outline="0" showAll="0"/>
    <pivotField compact="0" outline="0" showAll="0">
      <items count="12">
        <item x="0"/>
        <item x="1"/>
        <item x="2"/>
        <item x="5"/>
        <item x="3"/>
        <item x="4"/>
        <item x="6"/>
        <item x="7"/>
        <item x="8"/>
        <item x="9"/>
        <item x="10"/>
        <item t="default"/>
      </items>
    </pivotField>
    <pivotField compact="0" outline="0" showAll="0">
      <items count="10">
        <item x="1"/>
        <item x="2"/>
        <item x="4"/>
        <item x="5"/>
        <item x="6"/>
        <item x="7"/>
        <item x="8"/>
        <item x="0"/>
        <item x="3"/>
        <item t="default"/>
      </items>
    </pivotField>
    <pivotField compact="0" outline="0" showAll="0">
      <items count="7">
        <item x="1"/>
        <item x="2"/>
        <item x="4"/>
        <item x="0"/>
        <item x="3"/>
        <item x="5"/>
        <item t="default"/>
      </items>
    </pivotField>
    <pivotField compact="0" outline="0" showAll="0"/>
    <pivotField axis="axisCol" compact="0" outline="0" showAll="0">
      <items count="3">
        <item x="0"/>
        <item x="1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Fields count="1">
    <field x="7"/>
  </colFields>
  <colItems count="3">
    <i>
      <x/>
    </i>
    <i>
      <x v="1"/>
    </i>
    <i t="grand">
      <x/>
    </i>
  </colItems>
  <dataFields count="1">
    <dataField name="Count of Medium" fld="0" subtotal="count" baseField="0" baseItem="0"/>
  </dataFields>
  <pivotTableStyleInfo name="PivotStyleMedium9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mdb.com/title/tt9612516/" TargetMode="External"/><Relationship Id="rId13" Type="http://schemas.openxmlformats.org/officeDocument/2006/relationships/hyperlink" Target="https://www.imdb.com/title/tt0386588/" TargetMode="External"/><Relationship Id="rId18" Type="http://schemas.openxmlformats.org/officeDocument/2006/relationships/hyperlink" Target="https://www.imdb.com/title/tt10872600/" TargetMode="External"/><Relationship Id="rId26" Type="http://schemas.openxmlformats.org/officeDocument/2006/relationships/hyperlink" Target="https://www.discogs.com/master/983539-The-Lumineers-Cleopatra" TargetMode="External"/><Relationship Id="rId3" Type="http://schemas.openxmlformats.org/officeDocument/2006/relationships/hyperlink" Target="https://www.imdb.com/title/tt1464335/" TargetMode="External"/><Relationship Id="rId21" Type="http://schemas.openxmlformats.org/officeDocument/2006/relationships/hyperlink" Target="https://www.discogs.com/master/1539847-Loyle-Carner-Not-Waving-But-Drowning" TargetMode="External"/><Relationship Id="rId7" Type="http://schemas.openxmlformats.org/officeDocument/2006/relationships/hyperlink" Target="https://www.imdb.com/title/tt0120812/" TargetMode="External"/><Relationship Id="rId12" Type="http://schemas.openxmlformats.org/officeDocument/2006/relationships/hyperlink" Target="https://www.imdb.com/title/tt3416742/" TargetMode="External"/><Relationship Id="rId17" Type="http://schemas.openxmlformats.org/officeDocument/2006/relationships/hyperlink" Target="https://www.imdb.com/title/tt2442560/" TargetMode="External"/><Relationship Id="rId25" Type="http://schemas.openxmlformats.org/officeDocument/2006/relationships/hyperlink" Target="https://www.discogs.com/master/965423-Logic-The-Incredible-True-Story" TargetMode="External"/><Relationship Id="rId2" Type="http://schemas.openxmlformats.org/officeDocument/2006/relationships/hyperlink" Target="https://www.imdb.com/title/tt11704040/" TargetMode="External"/><Relationship Id="rId16" Type="http://schemas.openxmlformats.org/officeDocument/2006/relationships/hyperlink" Target="https://www.imdb.com/title/tt11823076/" TargetMode="External"/><Relationship Id="rId20" Type="http://schemas.openxmlformats.org/officeDocument/2006/relationships/hyperlink" Target="https://www.discogs.com/master/1127593-Loyle-Carner-Yesterdays-Gone" TargetMode="External"/><Relationship Id="rId29" Type="http://schemas.openxmlformats.org/officeDocument/2006/relationships/hyperlink" Target="https://www.discogs.com/master/2452996-The-Weeknd-Dawn-FM" TargetMode="External"/><Relationship Id="rId1" Type="http://schemas.openxmlformats.org/officeDocument/2006/relationships/hyperlink" Target="https://www.imdb.com/title/tt8289930/" TargetMode="External"/><Relationship Id="rId6" Type="http://schemas.openxmlformats.org/officeDocument/2006/relationships/hyperlink" Target="https://www.imdb.com/title/tt1563069/" TargetMode="External"/><Relationship Id="rId11" Type="http://schemas.openxmlformats.org/officeDocument/2006/relationships/hyperlink" Target="https://www.imdb.com/title/tt5071412/" TargetMode="External"/><Relationship Id="rId24" Type="http://schemas.openxmlformats.org/officeDocument/2006/relationships/hyperlink" Target="https://www.discogs.com/master/2226121-Dave-Were-All-Alone-In-This-Together" TargetMode="External"/><Relationship Id="rId5" Type="http://schemas.openxmlformats.org/officeDocument/2006/relationships/hyperlink" Target="https://www.imdb.com/title/tt1563069/" TargetMode="External"/><Relationship Id="rId15" Type="http://schemas.openxmlformats.org/officeDocument/2006/relationships/hyperlink" Target="https://www.imdb.com/title/tt0424993/" TargetMode="External"/><Relationship Id="rId23" Type="http://schemas.openxmlformats.org/officeDocument/2006/relationships/hyperlink" Target="https://www.discogs.com/master/1669934-Mac-Miller-Circles" TargetMode="External"/><Relationship Id="rId28" Type="http://schemas.openxmlformats.org/officeDocument/2006/relationships/hyperlink" Target="https://www.discogs.com/master/2564759-Cordae-From-A-Birds-Eye-View" TargetMode="External"/><Relationship Id="rId10" Type="http://schemas.openxmlformats.org/officeDocument/2006/relationships/hyperlink" Target="https://www.imdb.com/title/tt10986410/" TargetMode="External"/><Relationship Id="rId19" Type="http://schemas.openxmlformats.org/officeDocument/2006/relationships/hyperlink" Target="https://www.imdb.com/title/tt10160804/" TargetMode="External"/><Relationship Id="rId4" Type="http://schemas.openxmlformats.org/officeDocument/2006/relationships/hyperlink" Target="https://www.imdb.com/title/tt0386676/" TargetMode="External"/><Relationship Id="rId9" Type="http://schemas.openxmlformats.org/officeDocument/2006/relationships/hyperlink" Target="https://www.imdb.com/title/tt0427944/" TargetMode="External"/><Relationship Id="rId14" Type="http://schemas.openxmlformats.org/officeDocument/2006/relationships/hyperlink" Target="https://www.imdb.com/title/tt8847712/" TargetMode="External"/><Relationship Id="rId22" Type="http://schemas.openxmlformats.org/officeDocument/2006/relationships/hyperlink" Target="https://www.discogs.com/master/1372591-Kanye-West-Ye" TargetMode="External"/><Relationship Id="rId27" Type="http://schemas.openxmlformats.org/officeDocument/2006/relationships/hyperlink" Target="https://www.discogs.com/master/1164779-Kendrick-Lamar-Damn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DA895-FAF0-4C4D-AA6C-AFD0AC7947BC}">
  <dimension ref="A1:L61"/>
  <sheetViews>
    <sheetView tabSelected="1" topLeftCell="A24" workbookViewId="0">
      <selection activeCell="F1" sqref="F1:F1048576"/>
    </sheetView>
  </sheetViews>
  <sheetFormatPr defaultRowHeight="15"/>
  <cols>
    <col min="1" max="1" width="4.42578125" style="1" customWidth="1"/>
    <col min="2" max="2" width="5.42578125" style="22" customWidth="1"/>
    <col min="3" max="3" width="8" style="1" customWidth="1"/>
    <col min="4" max="4" width="29.140625" style="3" customWidth="1"/>
    <col min="5" max="5" width="20.140625" style="14" customWidth="1"/>
    <col min="6" max="7" width="12.5703125" style="4" customWidth="1"/>
    <col min="8" max="8" width="4.85546875" style="12" customWidth="1"/>
    <col min="9" max="9" width="7.5703125" customWidth="1"/>
    <col min="10" max="10" width="41.42578125" style="5" customWidth="1"/>
    <col min="11" max="11" width="11.85546875" style="18" customWidth="1"/>
    <col min="12" max="12" width="12.28515625" style="18" customWidth="1"/>
    <col min="13" max="13" width="11.140625" customWidth="1"/>
    <col min="14" max="21" width="11.140625" bestFit="1" customWidth="1"/>
    <col min="22" max="22" width="11.7109375" bestFit="1" customWidth="1"/>
  </cols>
  <sheetData>
    <row r="1" spans="1:12" s="7" customFormat="1">
      <c r="A1" s="10" t="s">
        <v>0</v>
      </c>
      <c r="B1" s="20" t="s">
        <v>1</v>
      </c>
      <c r="C1" s="7" t="s">
        <v>2</v>
      </c>
      <c r="D1" s="7" t="s">
        <v>3</v>
      </c>
      <c r="E1" s="13" t="s">
        <v>4</v>
      </c>
      <c r="F1" s="8" t="s">
        <v>5</v>
      </c>
      <c r="G1" s="8" t="s">
        <v>6</v>
      </c>
      <c r="H1" s="7" t="s">
        <v>7</v>
      </c>
      <c r="I1" s="7" t="s">
        <v>8</v>
      </c>
      <c r="J1" s="9" t="s">
        <v>9</v>
      </c>
      <c r="K1" s="17" t="s">
        <v>10</v>
      </c>
      <c r="L1" s="17" t="s">
        <v>11</v>
      </c>
    </row>
    <row r="2" spans="1:12">
      <c r="A2" s="11" t="str">
        <f>IF(ISBLANK(C2),"",CONCATENATE(LEFT(C2,1), (B2)))</f>
        <v>B1</v>
      </c>
      <c r="B2" s="21">
        <f>IF(ISBLANK(C2),"",COUNTIF($C$2:C2,C2))</f>
        <v>1</v>
      </c>
      <c r="C2" s="1" t="s">
        <v>12</v>
      </c>
      <c r="D2" s="3" t="s">
        <v>13</v>
      </c>
      <c r="E2" s="14" t="s">
        <v>14</v>
      </c>
      <c r="F2" s="4">
        <v>44562</v>
      </c>
      <c r="G2" s="4">
        <v>44592</v>
      </c>
      <c r="H2" s="12">
        <f>IF(ISBLANK(G2),"",SUM(G2-F2))</f>
        <v>30</v>
      </c>
      <c r="I2">
        <f>IF(ISBLANK(G2),"",IF(SUM(EOMONTH(F2, 0)- F2) &gt;=SUM(G2 - (EOMONTH(F2, 0)+1)), MONTH(F2), MONTH(G2)))</f>
        <v>1</v>
      </c>
      <c r="J2" s="5" t="s">
        <v>15</v>
      </c>
      <c r="K2" s="18">
        <f>SUM(EOMONTH(F2, 0)- F2)</f>
        <v>30</v>
      </c>
      <c r="L2" s="19">
        <f>SUM(G2 - (EOMONTH(F2, 0)+1))</f>
        <v>-1</v>
      </c>
    </row>
    <row r="3" spans="1:12">
      <c r="A3" s="11" t="str">
        <f>IF(ISBLANK(C3),"",CONCATENATE(LEFT(C3,1), (B3)))</f>
        <v>M1</v>
      </c>
      <c r="B3" s="21">
        <f>IF(ISBLANK(C3),"",COUNTIF($C$2:C3,C3))</f>
        <v>1</v>
      </c>
      <c r="C3" s="1" t="s">
        <v>16</v>
      </c>
      <c r="D3" s="3" t="s">
        <v>17</v>
      </c>
      <c r="E3" s="14" t="s">
        <v>18</v>
      </c>
      <c r="F3" s="4">
        <v>44563</v>
      </c>
      <c r="G3" s="4">
        <v>44563</v>
      </c>
      <c r="H3" s="12">
        <f>IF(ISBLANK(G3),"",SUM(G3-F3))</f>
        <v>0</v>
      </c>
      <c r="I3">
        <f>IF(ISBLANK(G3),"",IF(SUM(EOMONTH(F3, 0)- F3) &gt;=SUM(G3 - (EOMONTH(F3, 0)+1)), MONTH(F3), MONTH(G3)))</f>
        <v>1</v>
      </c>
      <c r="J3" s="6" t="s">
        <v>19</v>
      </c>
      <c r="K3" s="18">
        <f>SUM(EOMONTH(F3, 0)- F3)</f>
        <v>29</v>
      </c>
      <c r="L3" s="19">
        <f>SUM(G3 - (EOMONTH(F3, 0)+1))</f>
        <v>-30</v>
      </c>
    </row>
    <row r="4" spans="1:12">
      <c r="A4" s="11" t="str">
        <f>IF(ISBLANK(C4),"",CONCATENATE(LEFT(C4,1), (B4)))</f>
        <v>S1</v>
      </c>
      <c r="B4" s="21">
        <f>IF(ISBLANK(C4),"",COUNTIF($C$2:C4,C4))</f>
        <v>1</v>
      </c>
      <c r="C4" s="1" t="s">
        <v>20</v>
      </c>
      <c r="D4" s="3" t="s">
        <v>21</v>
      </c>
      <c r="E4" s="14">
        <v>1</v>
      </c>
      <c r="F4" s="4">
        <v>44564</v>
      </c>
      <c r="G4" s="4">
        <v>44568</v>
      </c>
      <c r="H4" s="12">
        <f>IF(ISBLANK(G4),"",SUM(G4-F4))</f>
        <v>4</v>
      </c>
      <c r="I4">
        <f>IF(ISBLANK(G4),"",IF(SUM(EOMONTH(F4, 0)- F4) &gt;=SUM(G4 - (EOMONTH(F4, 0)+1)), MONTH(F4), MONTH(G4)))</f>
        <v>1</v>
      </c>
      <c r="J4" s="6" t="s">
        <v>22</v>
      </c>
      <c r="K4" s="18">
        <f>SUM(EOMONTH(F4, 0)- F4)</f>
        <v>28</v>
      </c>
      <c r="L4" s="19">
        <f>SUM(G4 - (EOMONTH(F4, 0)+1))</f>
        <v>-25</v>
      </c>
    </row>
    <row r="5" spans="1:12">
      <c r="A5" s="11" t="str">
        <f>IF(ISBLANK(C5),"",CONCATENATE(LEFT(C5,1), (B5)))</f>
        <v>S2</v>
      </c>
      <c r="B5" s="21">
        <f>IF(ISBLANK(C5),"",COUNTIF($C$2:C5,C5))</f>
        <v>2</v>
      </c>
      <c r="C5" s="1" t="s">
        <v>20</v>
      </c>
      <c r="D5" s="3" t="s">
        <v>23</v>
      </c>
      <c r="E5" s="14">
        <v>2</v>
      </c>
      <c r="F5" s="4">
        <v>44567</v>
      </c>
      <c r="G5" s="4">
        <v>44577</v>
      </c>
      <c r="H5" s="12">
        <f>IF(ISBLANK(G5),"",SUM(G5-F5))</f>
        <v>10</v>
      </c>
      <c r="I5">
        <f>IF(ISBLANK(G5),"",IF(SUM(EOMONTH(F5, 0)- F5) &gt;=SUM(G5 - (EOMONTH(F5, 0)+1)), MONTH(F5), MONTH(G5)))</f>
        <v>1</v>
      </c>
      <c r="J5" s="6" t="s">
        <v>24</v>
      </c>
      <c r="K5" s="18">
        <f>SUM(EOMONTH(F5, 0)- F5)</f>
        <v>25</v>
      </c>
      <c r="L5" s="19">
        <f>SUM(G5 - (EOMONTH(F5, 0)+1))</f>
        <v>-16</v>
      </c>
    </row>
    <row r="6" spans="1:12">
      <c r="A6" s="11" t="str">
        <f>IF(ISBLANK(C6),"",CONCATENATE(LEFT(C6,1), (B6)))</f>
        <v>S3</v>
      </c>
      <c r="B6" s="21">
        <f>IF(ISBLANK(C6),"",COUNTIF($C$2:C6,C6))</f>
        <v>3</v>
      </c>
      <c r="C6" s="1" t="s">
        <v>20</v>
      </c>
      <c r="D6" s="3" t="s">
        <v>25</v>
      </c>
      <c r="E6" s="14">
        <v>1</v>
      </c>
      <c r="F6" s="4">
        <v>44568</v>
      </c>
      <c r="G6" s="4">
        <v>44615</v>
      </c>
      <c r="H6" s="12">
        <f>IF(ISBLANK(G6),"",SUM(G6-F6))</f>
        <v>47</v>
      </c>
      <c r="I6">
        <f>IF(ISBLANK(G6),"",IF(SUM(EOMONTH(F6, 0)- F6) &gt;=SUM(G6 - (EOMONTH(F6, 0)+1)), MONTH(F6), MONTH(G6)))</f>
        <v>1</v>
      </c>
      <c r="J6" s="6" t="s">
        <v>26</v>
      </c>
      <c r="K6" s="18">
        <f>SUM(EOMONTH(F6, 0)- F6)</f>
        <v>24</v>
      </c>
      <c r="L6" s="19">
        <f>SUM(G6 - (EOMONTH(F6, 0)+1))</f>
        <v>22</v>
      </c>
    </row>
    <row r="7" spans="1:12">
      <c r="A7" s="11" t="str">
        <f>IF(ISBLANK(C7),"",CONCATENATE(LEFT(C7,1), (B7)))</f>
        <v>A1</v>
      </c>
      <c r="B7" s="21">
        <f>IF(ISBLANK(C7),"",COUNTIF($C$2:C7,C7))</f>
        <v>1</v>
      </c>
      <c r="C7" s="1" t="s">
        <v>27</v>
      </c>
      <c r="D7" s="3" t="s">
        <v>28</v>
      </c>
      <c r="E7" s="14" t="s">
        <v>29</v>
      </c>
      <c r="F7" s="4">
        <v>44569</v>
      </c>
      <c r="G7" s="4">
        <v>44569</v>
      </c>
      <c r="H7" s="12">
        <f>IF(ISBLANK(G7),"",SUM(G7-F7))</f>
        <v>0</v>
      </c>
      <c r="I7">
        <f>IF(ISBLANK(G7),"",IF(SUM(EOMONTH(F7, 0)- F7) &gt;=SUM(G7 - (EOMONTH(F7, 0)+1)), MONTH(F7), MONTH(G7)))</f>
        <v>1</v>
      </c>
      <c r="J7" s="6" t="s">
        <v>30</v>
      </c>
      <c r="K7" s="18">
        <f>SUM(EOMONTH(F7, 0)- F7)</f>
        <v>23</v>
      </c>
      <c r="L7" s="19">
        <f>SUM(G7 - (EOMONTH(F7, 0)+1))</f>
        <v>-24</v>
      </c>
    </row>
    <row r="8" spans="1:12">
      <c r="A8" s="11" t="str">
        <f>IF(ISBLANK(C8),"",CONCATENATE(LEFT(C8,1), (B8)))</f>
        <v>M2</v>
      </c>
      <c r="B8" s="21">
        <f>IF(ISBLANK(C8),"",COUNTIF($C$2:C8,C8))</f>
        <v>2</v>
      </c>
      <c r="C8" s="1" t="s">
        <v>16</v>
      </c>
      <c r="D8" s="3" t="s">
        <v>31</v>
      </c>
      <c r="E8" s="14" t="s">
        <v>32</v>
      </c>
      <c r="F8" s="4">
        <v>44577</v>
      </c>
      <c r="G8" s="4">
        <v>44577</v>
      </c>
      <c r="H8" s="12">
        <f>IF(ISBLANK(G8),"",SUM(G8-F8))</f>
        <v>0</v>
      </c>
      <c r="I8">
        <f>IF(ISBLANK(G8),"",IF(SUM(EOMONTH(F8, 0)- F8) &gt;=SUM(G8 - (EOMONTH(F8, 0)+1)), MONTH(F8), MONTH(G8)))</f>
        <v>1</v>
      </c>
      <c r="J8" s="6" t="s">
        <v>33</v>
      </c>
      <c r="K8" s="18">
        <f>SUM(EOMONTH(F8, 0)- F8)</f>
        <v>15</v>
      </c>
      <c r="L8" s="19">
        <f>SUM(G8 - (EOMONTH(F8, 0)+1))</f>
        <v>-16</v>
      </c>
    </row>
    <row r="9" spans="1:12">
      <c r="A9" s="11" t="str">
        <f>IF(ISBLANK(C9),"",CONCATENATE(LEFT(C9,1), (B9)))</f>
        <v>A2</v>
      </c>
      <c r="B9" s="21">
        <f>IF(ISBLANK(C9),"",COUNTIF($C$2:C9,C9))</f>
        <v>2</v>
      </c>
      <c r="C9" s="1" t="s">
        <v>27</v>
      </c>
      <c r="D9" s="3" t="s">
        <v>34</v>
      </c>
      <c r="E9" s="14" t="s">
        <v>35</v>
      </c>
      <c r="F9" s="4">
        <v>44578</v>
      </c>
      <c r="G9" s="4">
        <v>44578</v>
      </c>
      <c r="H9" s="12">
        <f>IF(ISBLANK(G9),"",SUM(G9-F9))</f>
        <v>0</v>
      </c>
      <c r="I9">
        <f>IF(ISBLANK(G9),"",IF(SUM(EOMONTH(F9, 0)- F9) &gt;=SUM(G9 - (EOMONTH(F9, 0)+1)), MONTH(F9), MONTH(G9)))</f>
        <v>1</v>
      </c>
      <c r="J9" s="6" t="s">
        <v>36</v>
      </c>
      <c r="K9" s="18">
        <f>SUM(EOMONTH(F9, 0)- F9)</f>
        <v>14</v>
      </c>
      <c r="L9" s="19">
        <f>SUM(G9 - (EOMONTH(F9, 0)+1))</f>
        <v>-15</v>
      </c>
    </row>
    <row r="10" spans="1:12">
      <c r="A10" s="11" t="str">
        <f>IF(ISBLANK(C10),"",CONCATENATE(LEFT(C10,1), (B10)))</f>
        <v>M3</v>
      </c>
      <c r="B10" s="21">
        <f>IF(ISBLANK(C10),"",COUNTIF($C$2:C10,C10))</f>
        <v>3</v>
      </c>
      <c r="C10" s="1" t="s">
        <v>16</v>
      </c>
      <c r="D10" s="3" t="s">
        <v>37</v>
      </c>
      <c r="E10" s="14" t="s">
        <v>38</v>
      </c>
      <c r="F10" s="4">
        <v>44586</v>
      </c>
      <c r="G10" s="4">
        <v>44586</v>
      </c>
      <c r="H10" s="12">
        <f>IF(ISBLANK(G10),"",SUM(G10-F10))</f>
        <v>0</v>
      </c>
      <c r="I10">
        <f>IF(ISBLANK(G10),"",IF(SUM(EOMONTH(F10, 0)- F10) &gt;=SUM(G10 - (EOMONTH(F10, 0)+1)), MONTH(F10), MONTH(G10)))</f>
        <v>1</v>
      </c>
      <c r="J10" s="6" t="s">
        <v>39</v>
      </c>
      <c r="K10" s="18">
        <f>SUM(EOMONTH(F10, 0)- F10)</f>
        <v>6</v>
      </c>
      <c r="L10" s="19">
        <f>SUM(G10 - (EOMONTH(F10, 0)+1))</f>
        <v>-7</v>
      </c>
    </row>
    <row r="11" spans="1:12">
      <c r="A11" s="11" t="str">
        <f>IF(ISBLANK(C11),"",CONCATENATE(LEFT(C11,1), (B11)))</f>
        <v>M4</v>
      </c>
      <c r="B11" s="21">
        <f>IF(ISBLANK(C11),"",COUNTIF($C$2:C11,C11))</f>
        <v>4</v>
      </c>
      <c r="C11" s="1" t="s">
        <v>16</v>
      </c>
      <c r="D11" s="3" t="s">
        <v>40</v>
      </c>
      <c r="E11" s="14" t="s">
        <v>41</v>
      </c>
      <c r="F11" s="4">
        <v>44589</v>
      </c>
      <c r="G11" s="4">
        <v>44589</v>
      </c>
      <c r="H11" s="12">
        <f>IF(ISBLANK(G11),"",SUM(G11-F11))</f>
        <v>0</v>
      </c>
      <c r="I11">
        <f>IF(ISBLANK(G11),"",IF(SUM(EOMONTH(F11, 0)- F11) &gt;=SUM(G11 - (EOMONTH(F11, 0)+1)), MONTH(F11), MONTH(G11)))</f>
        <v>1</v>
      </c>
      <c r="J11" s="6" t="s">
        <v>42</v>
      </c>
      <c r="K11" s="18">
        <f>SUM(EOMONTH(F11, 0)- F11)</f>
        <v>3</v>
      </c>
      <c r="L11" s="19">
        <f>SUM(G11 - (EOMONTH(F11, 0)+1))</f>
        <v>-4</v>
      </c>
    </row>
    <row r="12" spans="1:12">
      <c r="A12" s="11" t="str">
        <f>IF(ISBLANK(C12),"",CONCATENATE(LEFT(C12,1), (B12)))</f>
        <v>S4</v>
      </c>
      <c r="B12" s="21">
        <f>IF(ISBLANK(C12),"",COUNTIF($C$2:C12,C12))</f>
        <v>4</v>
      </c>
      <c r="C12" s="1" t="s">
        <v>20</v>
      </c>
      <c r="D12" s="3" t="s">
        <v>43</v>
      </c>
      <c r="E12" s="14">
        <v>1</v>
      </c>
      <c r="F12" s="4">
        <v>44591</v>
      </c>
      <c r="G12" s="4">
        <v>44601</v>
      </c>
      <c r="H12" s="12">
        <f>IF(ISBLANK(G12),"",SUM(G12-F12))</f>
        <v>10</v>
      </c>
      <c r="I12">
        <f>IF(ISBLANK(G12),"",IF(SUM(EOMONTH(F12, 0)- F12) &gt;=SUM(G12 - (EOMONTH(F12, 0)+1)), MONTH(F12), MONTH(G12)))</f>
        <v>2</v>
      </c>
      <c r="J12" s="6" t="s">
        <v>44</v>
      </c>
      <c r="K12" s="18">
        <f>SUM(EOMONTH(F12, 0)- F12)</f>
        <v>1</v>
      </c>
      <c r="L12" s="19">
        <f>SUM(G12 - (EOMONTH(F12, 0)+1))</f>
        <v>8</v>
      </c>
    </row>
    <row r="13" spans="1:12">
      <c r="A13" s="11" t="str">
        <f>IF(ISBLANK(C13),"",CONCATENATE(LEFT(C13,1), (B13)))</f>
        <v>B2</v>
      </c>
      <c r="B13" s="21">
        <f>IF(ISBLANK(C13),"",COUNTIF($C$2:C13,C13))</f>
        <v>2</v>
      </c>
      <c r="C13" s="1" t="s">
        <v>12</v>
      </c>
      <c r="D13" s="3" t="s">
        <v>45</v>
      </c>
      <c r="E13" s="14" t="s">
        <v>46</v>
      </c>
      <c r="F13" s="4">
        <v>44596</v>
      </c>
      <c r="G13" s="4">
        <v>44642</v>
      </c>
      <c r="H13" s="12">
        <f>IF(ISBLANK(G13),"",SUM(G13-F13))</f>
        <v>46</v>
      </c>
      <c r="I13">
        <f>IF(ISBLANK(G13),"",IF(SUM(EOMONTH(F13, 0)- F13) &gt;=SUM(G13 - (EOMONTH(F13, 0)+1)), MONTH(F13), MONTH(G13)))</f>
        <v>2</v>
      </c>
      <c r="J13" s="5" t="s">
        <v>47</v>
      </c>
      <c r="K13" s="18">
        <f>SUM(EOMONTH(F13, 0)- F13)</f>
        <v>24</v>
      </c>
      <c r="L13" s="19">
        <f>SUM(G13 - (EOMONTH(F13, 0)+1))</f>
        <v>21</v>
      </c>
    </row>
    <row r="14" spans="1:12">
      <c r="A14" s="11" t="str">
        <f>IF(ISBLANK(C14),"",CONCATENATE(LEFT(C14,1), (B14)))</f>
        <v>M5</v>
      </c>
      <c r="B14" s="21">
        <f>IF(ISBLANK(C14),"",COUNTIF($C$2:C14,C14))</f>
        <v>5</v>
      </c>
      <c r="C14" s="1" t="s">
        <v>16</v>
      </c>
      <c r="D14" s="3" t="s">
        <v>48</v>
      </c>
      <c r="E14" s="14" t="s">
        <v>49</v>
      </c>
      <c r="F14" s="4">
        <v>44598</v>
      </c>
      <c r="G14" s="4">
        <v>44598</v>
      </c>
      <c r="H14" s="12">
        <f>IF(ISBLANK(G14),"",SUM(G14-F14))</f>
        <v>0</v>
      </c>
      <c r="I14">
        <f>IF(ISBLANK(G14),"",IF(SUM(EOMONTH(F14, 0)- F14) &gt;=SUM(G14 - (EOMONTH(F14, 0)+1)), MONTH(F14), MONTH(G14)))</f>
        <v>2</v>
      </c>
      <c r="J14" s="6" t="s">
        <v>50</v>
      </c>
      <c r="K14" s="18">
        <f>SUM(EOMONTH(F14, 0)- F14)</f>
        <v>22</v>
      </c>
      <c r="L14" s="19">
        <f>SUM(G14 - (EOMONTH(F14, 0)+1))</f>
        <v>-23</v>
      </c>
    </row>
    <row r="15" spans="1:12">
      <c r="A15" s="11" t="str">
        <f>IF(ISBLANK(C15),"",CONCATENATE(LEFT(C15,1), (B15)))</f>
        <v>S5</v>
      </c>
      <c r="B15" s="21">
        <f>IF(ISBLANK(C15),"",COUNTIF($C$2:C15,C15))</f>
        <v>5</v>
      </c>
      <c r="C15" s="1" t="s">
        <v>20</v>
      </c>
      <c r="D15" s="3" t="s">
        <v>51</v>
      </c>
      <c r="E15" s="14">
        <v>1</v>
      </c>
      <c r="F15" s="4">
        <v>44602</v>
      </c>
      <c r="G15" s="4">
        <v>44607</v>
      </c>
      <c r="H15" s="12">
        <f>IF(ISBLANK(G15),"",SUM(G15-F15))</f>
        <v>5</v>
      </c>
      <c r="I15">
        <f>IF(ISBLANK(G15),"",IF(SUM(EOMONTH(F15, 0)- F15) &gt;=SUM(G15 - (EOMONTH(F15, 0)+1)), MONTH(F15), MONTH(G15)))</f>
        <v>2</v>
      </c>
      <c r="J15" s="6" t="s">
        <v>52</v>
      </c>
      <c r="K15" s="18">
        <f>SUM(EOMONTH(F15, 0)- F15)</f>
        <v>18</v>
      </c>
      <c r="L15" s="19">
        <f>SUM(G15 - (EOMONTH(F15, 0)+1))</f>
        <v>-14</v>
      </c>
    </row>
    <row r="16" spans="1:12">
      <c r="A16" s="11" t="str">
        <f>IF(ISBLANK(C16),"",CONCATENATE(LEFT(C16,1), (B16)))</f>
        <v>A3</v>
      </c>
      <c r="B16" s="21">
        <f>IF(ISBLANK(C16),"",COUNTIF($C$2:C16,C16))</f>
        <v>3</v>
      </c>
      <c r="C16" s="1" t="s">
        <v>27</v>
      </c>
      <c r="D16" s="3" t="s">
        <v>53</v>
      </c>
      <c r="E16" s="14" t="s">
        <v>54</v>
      </c>
      <c r="F16" s="4">
        <v>44605</v>
      </c>
      <c r="G16" s="4">
        <v>44605</v>
      </c>
      <c r="H16" s="12">
        <f>IF(ISBLANK(G16),"",SUM(G16-F16))</f>
        <v>0</v>
      </c>
      <c r="I16">
        <f>IF(ISBLANK(G16),"",IF(SUM(EOMONTH(F16, 0)- F16) &gt;=SUM(G16 - (EOMONTH(F16, 0)+1)), MONTH(F16), MONTH(G16)))</f>
        <v>2</v>
      </c>
      <c r="J16" s="6" t="s">
        <v>55</v>
      </c>
      <c r="K16" s="18">
        <f>SUM(EOMONTH(F16, 0)- F16)</f>
        <v>15</v>
      </c>
      <c r="L16" s="19">
        <f>SUM(G16 - (EOMONTH(F16, 0)+1))</f>
        <v>-16</v>
      </c>
    </row>
    <row r="17" spans="1:12">
      <c r="A17" s="11" t="str">
        <f>IF(ISBLANK(C17),"",CONCATENATE(LEFT(C17,1), (B17)))</f>
        <v>M6</v>
      </c>
      <c r="B17" s="21">
        <f>IF(ISBLANK(C17),"",COUNTIF($C$2:C17,C17))</f>
        <v>6</v>
      </c>
      <c r="C17" s="1" t="s">
        <v>16</v>
      </c>
      <c r="D17" s="3" t="s">
        <v>56</v>
      </c>
      <c r="E17" s="14" t="s">
        <v>57</v>
      </c>
      <c r="F17" s="4">
        <v>44610</v>
      </c>
      <c r="G17" s="4">
        <v>44610</v>
      </c>
      <c r="H17" s="12">
        <f>IF(ISBLANK(G17),"",SUM(G17-F17))</f>
        <v>0</v>
      </c>
      <c r="I17">
        <f>IF(ISBLANK(G17),"",IF(SUM(EOMONTH(F17, 0)- F17) &gt;=SUM(G17 - (EOMONTH(F17, 0)+1)), MONTH(F17), MONTH(G17)))</f>
        <v>2</v>
      </c>
      <c r="J17" s="6" t="s">
        <v>58</v>
      </c>
      <c r="K17" s="18">
        <f>SUM(EOMONTH(F17, 0)- F17)</f>
        <v>10</v>
      </c>
      <c r="L17" s="19">
        <f>SUM(G17 - (EOMONTH(F17, 0)+1))</f>
        <v>-11</v>
      </c>
    </row>
    <row r="18" spans="1:12">
      <c r="A18" s="11" t="str">
        <f>IF(ISBLANK(C18),"",CONCATENATE(LEFT(C18,1), (B18)))</f>
        <v>S6</v>
      </c>
      <c r="B18" s="21">
        <f>IF(ISBLANK(C18),"",COUNTIF($C$2:C18,C18))</f>
        <v>6</v>
      </c>
      <c r="C18" s="1" t="s">
        <v>20</v>
      </c>
      <c r="D18" s="3" t="s">
        <v>59</v>
      </c>
      <c r="E18" s="14">
        <v>2</v>
      </c>
      <c r="F18" s="4">
        <v>44610</v>
      </c>
      <c r="G18" s="4">
        <v>44619</v>
      </c>
      <c r="H18" s="12">
        <f>IF(ISBLANK(G18),"",SUM(G18-F18))</f>
        <v>9</v>
      </c>
      <c r="I18">
        <f>IF(ISBLANK(G18),"",IF(SUM(EOMONTH(F18, 0)- F18) &gt;=SUM(G18 - (EOMONTH(F18, 0)+1)), MONTH(F18), MONTH(G18)))</f>
        <v>2</v>
      </c>
      <c r="J18" s="6" t="s">
        <v>60</v>
      </c>
      <c r="K18" s="18">
        <f>SUM(EOMONTH(F18, 0)- F18)</f>
        <v>10</v>
      </c>
      <c r="L18" s="19">
        <f>SUM(G18 - (EOMONTH(F18, 0)+1))</f>
        <v>-2</v>
      </c>
    </row>
    <row r="19" spans="1:12">
      <c r="A19" s="11" t="str">
        <f>IF(ISBLANK(C19),"",CONCATENATE(LEFT(C19,1), (B19)))</f>
        <v>A4</v>
      </c>
      <c r="B19" s="21">
        <f>IF(ISBLANK(C19),"",COUNTIF($C$2:C19,C19))</f>
        <v>4</v>
      </c>
      <c r="C19" s="1" t="s">
        <v>27</v>
      </c>
      <c r="D19" s="3" t="s">
        <v>61</v>
      </c>
      <c r="E19" s="14" t="s">
        <v>62</v>
      </c>
      <c r="F19" s="4">
        <v>44611</v>
      </c>
      <c r="G19" s="4">
        <v>44611</v>
      </c>
      <c r="H19" s="12">
        <f>IF(ISBLANK(G19),"",SUM(G19-F19))</f>
        <v>0</v>
      </c>
      <c r="I19">
        <f>IF(ISBLANK(G19),"",IF(SUM(EOMONTH(F19, 0)- F19) &gt;=SUM(G19 - (EOMONTH(F19, 0)+1)), MONTH(F19), MONTH(G19)))</f>
        <v>2</v>
      </c>
      <c r="J19" s="6" t="s">
        <v>63</v>
      </c>
      <c r="K19" s="18">
        <f>SUM(EOMONTH(F19, 0)- F19)</f>
        <v>9</v>
      </c>
      <c r="L19" s="19">
        <f>SUM(G19 - (EOMONTH(F19, 0)+1))</f>
        <v>-10</v>
      </c>
    </row>
    <row r="20" spans="1:12">
      <c r="A20" s="11" t="str">
        <f>IF(ISBLANK(C20),"",CONCATENATE(LEFT(C20,1), (B20)))</f>
        <v>S7</v>
      </c>
      <c r="B20" s="21">
        <f>IF(ISBLANK(C20),"",COUNTIF($C$2:C20,C20))</f>
        <v>7</v>
      </c>
      <c r="C20" s="1" t="s">
        <v>20</v>
      </c>
      <c r="D20" s="3" t="s">
        <v>64</v>
      </c>
      <c r="E20" s="14">
        <v>10</v>
      </c>
      <c r="F20" s="4">
        <v>44612</v>
      </c>
      <c r="H20" s="12" t="str">
        <f>IF(ISBLANK(G20),"",SUM(G20-F20))</f>
        <v/>
      </c>
      <c r="I20" t="str">
        <f>IF(ISBLANK(G20),"",IF(SUM(EOMONTH(F20, 0)- F20) &gt;=SUM(G20 - (EOMONTH(F20, 0)+1)), MONTH(F20), MONTH(G20)))</f>
        <v/>
      </c>
      <c r="K20" s="18">
        <f>SUM(EOMONTH(F20, 0)- F20)</f>
        <v>8</v>
      </c>
      <c r="L20" s="19">
        <f>SUM(G20 - (EOMONTH(F20, 0)+1))</f>
        <v>-44621</v>
      </c>
    </row>
    <row r="21" spans="1:12">
      <c r="A21" s="11" t="str">
        <f>IF(ISBLANK(C21),"",CONCATENATE(LEFT(C21,1), (B21)))</f>
        <v>S8</v>
      </c>
      <c r="B21" s="21">
        <f>IF(ISBLANK(C21),"",COUNTIF($C$2:C21,C21))</f>
        <v>8</v>
      </c>
      <c r="C21" s="1" t="s">
        <v>20</v>
      </c>
      <c r="D21" s="3" t="s">
        <v>65</v>
      </c>
      <c r="E21" s="14">
        <v>1</v>
      </c>
      <c r="F21" s="4">
        <v>44616</v>
      </c>
      <c r="H21" s="12" t="str">
        <f>IF(ISBLANK(G21),"",SUM(G21-F21))</f>
        <v/>
      </c>
      <c r="I21" t="str">
        <f>IF(ISBLANK(G21),"",IF(SUM(EOMONTH(F21, 0)- F21) &gt;=SUM(G21 - (EOMONTH(F21, 0)+1)), MONTH(F21), MONTH(G21)))</f>
        <v/>
      </c>
      <c r="K21" s="18">
        <f>SUM(EOMONTH(F21, 0)- F21)</f>
        <v>4</v>
      </c>
      <c r="L21" s="19">
        <f>SUM(G21 - (EOMONTH(F21, 0)+1))</f>
        <v>-44621</v>
      </c>
    </row>
    <row r="22" spans="1:12">
      <c r="A22" s="11" t="str">
        <f>IF(ISBLANK(C22),"",CONCATENATE(LEFT(C22,1), (B22)))</f>
        <v>M7</v>
      </c>
      <c r="B22" s="21">
        <f>IF(ISBLANK(C22),"",COUNTIF($C$2:C22,C22))</f>
        <v>7</v>
      </c>
      <c r="C22" s="1" t="s">
        <v>16</v>
      </c>
      <c r="D22" s="3" t="s">
        <v>66</v>
      </c>
      <c r="E22" s="14" t="s">
        <v>67</v>
      </c>
      <c r="F22" s="4">
        <v>44618</v>
      </c>
      <c r="G22" s="4">
        <v>44618</v>
      </c>
      <c r="H22" s="12">
        <f>IF(ISBLANK(G22),"",SUM(G22-F22))</f>
        <v>0</v>
      </c>
      <c r="I22">
        <f>IF(ISBLANK(G22),"",IF(SUM(EOMONTH(F22, 0)- F22) &gt;=SUM(G22 - (EOMONTH(F22, 0)+1)), MONTH(F22), MONTH(G22)))</f>
        <v>2</v>
      </c>
      <c r="J22" s="6" t="s">
        <v>68</v>
      </c>
      <c r="K22" s="18">
        <f>SUM(EOMONTH(F22, 0)- F22)</f>
        <v>2</v>
      </c>
      <c r="L22" s="19">
        <f>SUM(G22 - (EOMONTH(F22, 0)+1))</f>
        <v>-3</v>
      </c>
    </row>
    <row r="23" spans="1:12">
      <c r="A23" s="11" t="str">
        <f>IF(ISBLANK(C23),"",CONCATENATE(LEFT(C23,1), (B23)))</f>
        <v>S9</v>
      </c>
      <c r="B23" s="21">
        <f>IF(ISBLANK(C23),"",COUNTIF($C$2:C23,C23))</f>
        <v>9</v>
      </c>
      <c r="C23" s="1" t="s">
        <v>20</v>
      </c>
      <c r="D23" s="3" t="s">
        <v>69</v>
      </c>
      <c r="E23" s="14">
        <v>1</v>
      </c>
      <c r="F23" s="4">
        <v>44620</v>
      </c>
      <c r="G23" s="4">
        <v>44630</v>
      </c>
      <c r="H23" s="12">
        <f>IF(ISBLANK(G23),"",SUM(G23-F23))</f>
        <v>10</v>
      </c>
      <c r="I23">
        <f>IF(ISBLANK(G23),"",IF(SUM(EOMONTH(F23, 0)- F23) &gt;=SUM(G23 - (EOMONTH(F23, 0)+1)), MONTH(F23), MONTH(G23)))</f>
        <v>3</v>
      </c>
      <c r="J23" s="6" t="s">
        <v>70</v>
      </c>
      <c r="K23" s="18">
        <f>SUM(EOMONTH(F23, 0)- F23)</f>
        <v>0</v>
      </c>
      <c r="L23" s="19">
        <f>SUM(G23 - (EOMONTH(F23, 0)+1))</f>
        <v>9</v>
      </c>
    </row>
    <row r="24" spans="1:12">
      <c r="A24" s="11" t="str">
        <f>IF(ISBLANK(C24),"",CONCATENATE(LEFT(C24,1), (B24)))</f>
        <v>S10</v>
      </c>
      <c r="B24" s="21">
        <f>IF(ISBLANK(C24),"",COUNTIF($C$2:C24,C24))</f>
        <v>10</v>
      </c>
      <c r="C24" s="1" t="s">
        <v>20</v>
      </c>
      <c r="D24" s="3" t="s">
        <v>71</v>
      </c>
      <c r="E24" s="14">
        <v>5</v>
      </c>
      <c r="F24" s="4">
        <v>44627</v>
      </c>
      <c r="H24" s="12" t="str">
        <f>IF(ISBLANK(G24),"",SUM(G24-F24))</f>
        <v/>
      </c>
      <c r="I24" t="str">
        <f>IF(ISBLANK(G24),"",IF(SUM(EOMONTH(F24, 0)- F24) &gt;=SUM(G24 - (EOMONTH(F24, 0)+1)), MONTH(F24), MONTH(G24)))</f>
        <v/>
      </c>
      <c r="J24" s="6" t="s">
        <v>72</v>
      </c>
      <c r="K24" s="18">
        <f>SUM(EOMONTH(F24, 0)- F24)</f>
        <v>24</v>
      </c>
      <c r="L24" s="19">
        <f>SUM(G24 - (EOMONTH(F24, 0)+1))</f>
        <v>-44652</v>
      </c>
    </row>
    <row r="25" spans="1:12">
      <c r="A25" s="11" t="str">
        <f>IF(ISBLANK(C25),"",CONCATENATE(LEFT(C25,1), (B25)))</f>
        <v>M8</v>
      </c>
      <c r="B25" s="21">
        <f>IF(ISBLANK(C25),"",COUNTIF($C$2:C25,C25))</f>
        <v>8</v>
      </c>
      <c r="C25" s="1" t="s">
        <v>16</v>
      </c>
      <c r="D25" s="3" t="s">
        <v>73</v>
      </c>
      <c r="E25" s="14" t="s">
        <v>74</v>
      </c>
      <c r="F25" s="4">
        <v>44628</v>
      </c>
      <c r="G25" s="4">
        <v>44628</v>
      </c>
      <c r="H25" s="12">
        <f>IF(ISBLANK(G25),"",SUM(G25-F25))</f>
        <v>0</v>
      </c>
      <c r="I25">
        <f>IF(ISBLANK(G25),"",IF(SUM(EOMONTH(F25, 0)- F25) &gt;=SUM(G25 - (EOMONTH(F25, 0)+1)), MONTH(F25), MONTH(G25)))</f>
        <v>3</v>
      </c>
      <c r="J25" s="6" t="s">
        <v>75</v>
      </c>
      <c r="K25" s="18">
        <f>SUM(EOMONTH(F25, 0)- F25)</f>
        <v>23</v>
      </c>
      <c r="L25" s="19">
        <f>SUM(G25 - (EOMONTH(F25, 0)+1))</f>
        <v>-24</v>
      </c>
    </row>
    <row r="26" spans="1:12">
      <c r="A26" s="11" t="str">
        <f>IF(ISBLANK(C26),"",CONCATENATE(LEFT(C26,1), (B26)))</f>
        <v>S11</v>
      </c>
      <c r="B26" s="21">
        <f>IF(ISBLANK(C26),"",COUNTIF($C$2:C26,C26))</f>
        <v>11</v>
      </c>
      <c r="C26" s="1" t="s">
        <v>20</v>
      </c>
      <c r="D26" s="3" t="s">
        <v>69</v>
      </c>
      <c r="E26" s="14">
        <v>2</v>
      </c>
      <c r="F26" s="4">
        <v>44630</v>
      </c>
      <c r="G26" s="4">
        <v>44651</v>
      </c>
      <c r="H26" s="12">
        <f>IF(ISBLANK(G26),"",SUM(G26-F26))</f>
        <v>21</v>
      </c>
      <c r="I26">
        <f>IF(ISBLANK(G26),"",IF(SUM(EOMONTH(F26, 0)- F26) &gt;=SUM(G26 - (EOMONTH(F26, 0)+1)), MONTH(F26), MONTH(G26)))</f>
        <v>3</v>
      </c>
      <c r="J26" s="6" t="s">
        <v>70</v>
      </c>
    </row>
    <row r="27" spans="1:12">
      <c r="A27" s="11" t="str">
        <f>IF(ISBLANK(C27),"",CONCATENATE(LEFT(C27,1), (B27)))</f>
        <v>S12</v>
      </c>
      <c r="B27" s="21">
        <f>IF(ISBLANK(C27),"",COUNTIF($C$2:C27,C27))</f>
        <v>12</v>
      </c>
      <c r="C27" s="1" t="s">
        <v>20</v>
      </c>
      <c r="D27" s="3" t="s">
        <v>76</v>
      </c>
      <c r="E27" s="14">
        <v>2</v>
      </c>
      <c r="F27" s="4">
        <v>44632</v>
      </c>
      <c r="G27" s="4">
        <v>44646</v>
      </c>
      <c r="H27" s="12">
        <f>IF(ISBLANK(G27),"",SUM(G27-F27))</f>
        <v>14</v>
      </c>
      <c r="I27">
        <f>IF(ISBLANK(G27),"",IF(SUM(EOMONTH(F27, 0)- F27) &gt;=SUM(G27 - (EOMONTH(F27, 0)+1)), MONTH(F27), MONTH(G27)))</f>
        <v>3</v>
      </c>
      <c r="J27" s="6" t="s">
        <v>77</v>
      </c>
    </row>
    <row r="28" spans="1:12">
      <c r="A28" s="11" t="str">
        <f>IF(ISBLANK(C28),"",CONCATENATE(LEFT(C28,1), (B28)))</f>
        <v>A5</v>
      </c>
      <c r="B28" s="21">
        <f>IF(ISBLANK(C28),"",COUNTIF($C$2:C28,C28))</f>
        <v>5</v>
      </c>
      <c r="C28" s="1" t="s">
        <v>27</v>
      </c>
      <c r="D28" s="3" t="s">
        <v>78</v>
      </c>
      <c r="E28" s="14" t="s">
        <v>79</v>
      </c>
      <c r="F28" s="4">
        <v>44638</v>
      </c>
      <c r="G28" s="4">
        <v>44638</v>
      </c>
      <c r="H28" s="12">
        <f>IF(ISBLANK(G28),"",SUM(G28-F28))</f>
        <v>0</v>
      </c>
      <c r="I28">
        <f>IF(ISBLANK(G28),"",IF(SUM(EOMONTH(F28, 0)- F28) &gt;=SUM(G28 - (EOMONTH(F28, 0)+1)), MONTH(F28), MONTH(G28)))</f>
        <v>3</v>
      </c>
      <c r="J28" s="6" t="s">
        <v>80</v>
      </c>
    </row>
    <row r="29" spans="1:12">
      <c r="A29" s="11" t="str">
        <f>IF(ISBLANK(C29),"",CONCATENATE(LEFT(C29,1), (B29)))</f>
        <v>S13</v>
      </c>
      <c r="B29" s="21">
        <f>IF(ISBLANK(C29),"",COUNTIF($C$2:C29,C29))</f>
        <v>13</v>
      </c>
      <c r="C29" s="1" t="s">
        <v>20</v>
      </c>
      <c r="D29" s="3" t="s">
        <v>81</v>
      </c>
      <c r="E29" s="14">
        <v>4</v>
      </c>
      <c r="F29" s="4">
        <v>44639</v>
      </c>
      <c r="G29" s="4">
        <v>44651</v>
      </c>
      <c r="H29" s="12">
        <f>IF(ISBLANK(G29),"",SUM(G29-F29))</f>
        <v>12</v>
      </c>
      <c r="I29">
        <f>IF(ISBLANK(G29),"",IF(SUM(EOMONTH(F29, 0)- F29) &gt;=SUM(G29 - (EOMONTH(F29, 0)+1)), MONTH(F29), MONTH(G29)))</f>
        <v>3</v>
      </c>
      <c r="J29" s="6" t="s">
        <v>82</v>
      </c>
    </row>
    <row r="30" spans="1:12">
      <c r="A30" s="11" t="str">
        <f>IF(ISBLANK(C30),"",CONCATENATE(LEFT(C30,1), (B30)))</f>
        <v>A6</v>
      </c>
      <c r="B30" s="21">
        <f>IF(ISBLANK(C30),"",COUNTIF($C$2:C30,C30))</f>
        <v>6</v>
      </c>
      <c r="C30" s="1" t="s">
        <v>27</v>
      </c>
      <c r="D30" s="3" t="s">
        <v>83</v>
      </c>
      <c r="E30" s="14" t="s">
        <v>84</v>
      </c>
      <c r="F30" s="4">
        <v>44640</v>
      </c>
      <c r="G30" s="4">
        <v>44640</v>
      </c>
      <c r="H30" s="12">
        <f>IF(ISBLANK(G30),"",SUM(G30-F30))</f>
        <v>0</v>
      </c>
      <c r="I30">
        <f>IF(ISBLANK(G30),"",IF(SUM(EOMONTH(F30, 0)- F30) &gt;=SUM(G30 - (EOMONTH(F30, 0)+1)), MONTH(F30), MONTH(G30)))</f>
        <v>3</v>
      </c>
      <c r="J30" s="6" t="s">
        <v>85</v>
      </c>
    </row>
    <row r="31" spans="1:12">
      <c r="A31" s="11" t="str">
        <f>IF(ISBLANK(C31),"",CONCATENATE(LEFT(C31,1), (B31)))</f>
        <v>A7</v>
      </c>
      <c r="B31" s="21">
        <f>IF(ISBLANK(C31),"",COUNTIF($C$2:C31,C31))</f>
        <v>7</v>
      </c>
      <c r="C31" s="1" t="s">
        <v>27</v>
      </c>
      <c r="D31" s="3" t="s">
        <v>86</v>
      </c>
      <c r="E31" s="14" t="s">
        <v>87</v>
      </c>
      <c r="F31" s="4">
        <v>44644</v>
      </c>
      <c r="G31" s="4">
        <v>44644</v>
      </c>
      <c r="H31" s="12">
        <f>IF(ISBLANK(G31),"",SUM(G31-F31))</f>
        <v>0</v>
      </c>
      <c r="I31">
        <f>IF(ISBLANK(G31),"",IF(SUM(EOMONTH(F31, 0)- F31) &gt;=SUM(G31 - (EOMONTH(F31, 0)+1)), MONTH(F31), MONTH(G31)))</f>
        <v>3</v>
      </c>
      <c r="J31" s="6" t="s">
        <v>88</v>
      </c>
    </row>
    <row r="32" spans="1:12">
      <c r="A32" s="11" t="str">
        <f>IF(ISBLANK(C32),"",CONCATENATE(LEFT(C32,1), (B32)))</f>
        <v>A8</v>
      </c>
      <c r="B32" s="21">
        <f>IF(ISBLANK(C32),"",COUNTIF($C$2:C32,C32))</f>
        <v>8</v>
      </c>
      <c r="C32" s="1" t="s">
        <v>27</v>
      </c>
      <c r="D32" s="3" t="s">
        <v>89</v>
      </c>
      <c r="E32" s="14" t="s">
        <v>87</v>
      </c>
      <c r="F32" s="4">
        <v>44644</v>
      </c>
      <c r="G32" s="4">
        <v>44644</v>
      </c>
      <c r="H32" s="12">
        <f>IF(ISBLANK(G32),"",SUM(G32-F32))</f>
        <v>0</v>
      </c>
      <c r="I32">
        <f>IF(ISBLANK(G32),"",IF(SUM(EOMONTH(F32, 0)- F32) &gt;=SUM(G32 - (EOMONTH(F32, 0)+1)), MONTH(F32), MONTH(G32)))</f>
        <v>3</v>
      </c>
      <c r="J32" s="6" t="s">
        <v>90</v>
      </c>
    </row>
    <row r="33" spans="1:10">
      <c r="A33" s="11" t="str">
        <f>IF(ISBLANK(C33),"",CONCATENATE(LEFT(C33,1), (B33)))</f>
        <v>A9</v>
      </c>
      <c r="B33" s="21">
        <f>IF(ISBLANK(C33),"",COUNTIF($C$2:C33,C33))</f>
        <v>9</v>
      </c>
      <c r="C33" s="1" t="s">
        <v>27</v>
      </c>
      <c r="D33" s="3" t="s">
        <v>91</v>
      </c>
      <c r="E33" s="14" t="s">
        <v>92</v>
      </c>
      <c r="F33" s="4">
        <v>44645</v>
      </c>
      <c r="G33" s="4">
        <v>44645</v>
      </c>
      <c r="H33" s="12">
        <f>IF(ISBLANK(G33),"",SUM(G33-F33))</f>
        <v>0</v>
      </c>
      <c r="I33">
        <f>IF(ISBLANK(G33),"",IF(SUM(EOMONTH(F33, 0)- F33) &gt;=SUM(G33 - (EOMONTH(F33, 0)+1)), MONTH(F33), MONTH(G33)))</f>
        <v>3</v>
      </c>
      <c r="J33" s="6" t="s">
        <v>93</v>
      </c>
    </row>
    <row r="34" spans="1:10">
      <c r="A34" s="11" t="str">
        <f>IF(ISBLANK(C34),"",CONCATENATE(LEFT(C34,1), (B34)))</f>
        <v>A10</v>
      </c>
      <c r="B34" s="21">
        <f>IF(ISBLANK(C34),"",COUNTIF($C$2:C34,C34))</f>
        <v>10</v>
      </c>
      <c r="C34" s="1" t="s">
        <v>27</v>
      </c>
      <c r="D34" s="3" t="s">
        <v>94</v>
      </c>
      <c r="E34" s="14" t="s">
        <v>95</v>
      </c>
      <c r="F34" s="4">
        <v>44645</v>
      </c>
      <c r="G34" s="4">
        <v>44645</v>
      </c>
      <c r="H34" s="12">
        <f>IF(ISBLANK(G34),"",SUM(G34-F34))</f>
        <v>0</v>
      </c>
      <c r="I34">
        <f>IF(ISBLANK(G34),"",IF(SUM(EOMONTH(F34, 0)- F34) &gt;=SUM(G34 - (EOMONTH(F34, 0)+1)), MONTH(F34), MONTH(G34)))</f>
        <v>3</v>
      </c>
      <c r="J34" s="6" t="s">
        <v>96</v>
      </c>
    </row>
    <row r="35" spans="1:10">
      <c r="A35" s="11" t="str">
        <f>IF(ISBLANK(C35),"",CONCATENATE(LEFT(C35,1), (B35)))</f>
        <v/>
      </c>
      <c r="B35" s="21" t="str">
        <f>IF(ISBLANK(C35),"",COUNTIF($C$2:C35,C35))</f>
        <v/>
      </c>
      <c r="H35" s="12" t="str">
        <f>IF(ISBLANK(G35),"",SUM(G35-F35))</f>
        <v/>
      </c>
      <c r="I35" t="str">
        <f>IF(ISBLANK(G35),"",IF(SUM(EOMONTH(F35, 0)- F35) &gt;=SUM(G35 - (EOMONTH(F35, 0)+1)), MONTH(F35), MONTH(G35)))</f>
        <v/>
      </c>
    </row>
    <row r="36" spans="1:10">
      <c r="A36" s="11" t="str">
        <f>IF(ISBLANK(C36),"",CONCATENATE(LEFT(C36,1), (B36)))</f>
        <v/>
      </c>
      <c r="B36" s="21" t="str">
        <f>IF(ISBLANK(C36),"",COUNTIF($C$2:C36,C36))</f>
        <v/>
      </c>
      <c r="H36" s="12" t="str">
        <f>IF(ISBLANK(G36),"",SUM(G36-F36))</f>
        <v/>
      </c>
      <c r="I36" t="str">
        <f>IF(ISBLANK(G36),"",IF(SUM(EOMONTH(F36, 0)- F36) &gt;=SUM(G36 - (EOMONTH(F36, 0)+1)), MONTH(F36), MONTH(G36)))</f>
        <v/>
      </c>
    </row>
    <row r="37" spans="1:10">
      <c r="A37" s="11" t="str">
        <f>IF(ISBLANK(C37),"",CONCATENATE(LEFT(C37,1), (B37)))</f>
        <v/>
      </c>
      <c r="B37" s="21" t="str">
        <f>IF(ISBLANK(C37),"",COUNTIF($C$2:C37,C37))</f>
        <v/>
      </c>
      <c r="H37" s="12" t="str">
        <f>IF(ISBLANK(G37),"",SUM(G37-F37))</f>
        <v/>
      </c>
      <c r="I37" t="str">
        <f>IF(ISBLANK(G37),"",IF(SUM(EOMONTH(F37, 0)- F37) &gt;=SUM(G37 - (EOMONTH(F37, 0)+1)), MONTH(F37), MONTH(G37)))</f>
        <v/>
      </c>
    </row>
    <row r="38" spans="1:10">
      <c r="A38" s="11" t="str">
        <f>IF(ISBLANK(C38),"",CONCATENATE(LEFT(C38,1), (B38)))</f>
        <v/>
      </c>
      <c r="B38" s="21" t="str">
        <f>IF(ISBLANK(C38),"",COUNTIF($C$2:C38,C38))</f>
        <v/>
      </c>
      <c r="H38" s="12" t="str">
        <f>IF(ISBLANK(G38),"",SUM(G38-F38))</f>
        <v/>
      </c>
      <c r="I38" t="str">
        <f>IF(ISBLANK(G38),"",IF(SUM(EOMONTH(F38, 0)- F38) &gt;=SUM(G38 - (EOMONTH(F38, 0)+1)), MONTH(F38), MONTH(G38)))</f>
        <v/>
      </c>
    </row>
    <row r="39" spans="1:10">
      <c r="A39" s="11" t="str">
        <f>IF(ISBLANK(C39),"",CONCATENATE(LEFT(C39,1), (B39)))</f>
        <v/>
      </c>
      <c r="B39" s="21" t="str">
        <f>IF(ISBLANK(C39),"",COUNTIF($C$2:C39,C39))</f>
        <v/>
      </c>
      <c r="H39" s="12" t="str">
        <f>IF(ISBLANK(G39),"",SUM(G39-F39))</f>
        <v/>
      </c>
      <c r="I39" t="str">
        <f>IF(ISBLANK(G39),"",IF(SUM(EOMONTH(F39, 0)- F39) &gt;=SUM(G39 - (EOMONTH(F39, 0)+1)), MONTH(F39), MONTH(G39)))</f>
        <v/>
      </c>
    </row>
    <row r="40" spans="1:10">
      <c r="A40" s="11" t="str">
        <f>IF(ISBLANK(C40),"",CONCATENATE(LEFT(C40,1), (B40)))</f>
        <v/>
      </c>
      <c r="B40" s="21" t="str">
        <f>IF(ISBLANK(C40),"",COUNTIF($C$2:C40,C40))</f>
        <v/>
      </c>
      <c r="H40" s="12" t="str">
        <f>IF(ISBLANK(G40),"",SUM(G40-F40))</f>
        <v/>
      </c>
      <c r="I40" t="str">
        <f>IF(ISBLANK(G40),"",IF(SUM(EOMONTH(F40, 0)- F40) &gt;=SUM(G40 - (EOMONTH(F40, 0)+1)), MONTH(F40), MONTH(G40)))</f>
        <v/>
      </c>
    </row>
    <row r="41" spans="1:10">
      <c r="A41" s="11" t="str">
        <f>IF(ISBLANK(C41),"",CONCATENATE(LEFT(C41,1), (B41)))</f>
        <v/>
      </c>
      <c r="B41" s="21" t="str">
        <f>IF(ISBLANK(C41),"",COUNTIF($C$2:C41,C41))</f>
        <v/>
      </c>
      <c r="H41" s="12" t="str">
        <f>IF(ISBLANK(G41),"",SUM(G41-F41))</f>
        <v/>
      </c>
      <c r="I41" t="str">
        <f>IF(ISBLANK(G41),"",IF(SUM(EOMONTH(F41, 0)- F41) &gt;=SUM(G41 - (EOMONTH(F41, 0)+1)), MONTH(F41), MONTH(G41)))</f>
        <v/>
      </c>
    </row>
    <row r="42" spans="1:10">
      <c r="A42" s="11" t="str">
        <f>IF(ISBLANK(C42),"",CONCATENATE(LEFT(C42,1), (B42)))</f>
        <v/>
      </c>
      <c r="B42" s="21" t="str">
        <f>IF(ISBLANK(C42),"",COUNTIF($C$2:C42,C42))</f>
        <v/>
      </c>
      <c r="H42" s="12" t="str">
        <f>IF(ISBLANK(G42),"",SUM(G42-F42))</f>
        <v/>
      </c>
      <c r="I42" t="str">
        <f>IF(ISBLANK(G42),"",IF(SUM(EOMONTH(F42, 0)- F42) &gt;=SUM(G42 - (EOMONTH(F42, 0)+1)), MONTH(F42), MONTH(G42)))</f>
        <v/>
      </c>
    </row>
    <row r="43" spans="1:10">
      <c r="A43" s="11" t="str">
        <f>IF(ISBLANK(C43),"",CONCATENATE(LEFT(C43,1), (B43)))</f>
        <v/>
      </c>
      <c r="B43" s="21" t="str">
        <f>IF(ISBLANK(C43),"",COUNTIF($C$2:C43,C43))</f>
        <v/>
      </c>
      <c r="H43" s="12" t="str">
        <f>IF(ISBLANK(G43),"",SUM(G43-F43))</f>
        <v/>
      </c>
      <c r="I43" t="str">
        <f>IF(ISBLANK(G43),"",IF(SUM(EOMONTH(F43, 0)- F43) &gt;=SUM(G43 - (EOMONTH(F43, 0)+1)), MONTH(F43), MONTH(G43)))</f>
        <v/>
      </c>
    </row>
    <row r="44" spans="1:10">
      <c r="A44" s="11" t="str">
        <f>IF(ISBLANK(C44),"",CONCATENATE(LEFT(C44,1), (B44)))</f>
        <v/>
      </c>
      <c r="B44" s="21" t="str">
        <f>IF(ISBLANK(C44),"",COUNTIF($C$2:C44,C44))</f>
        <v/>
      </c>
      <c r="H44" s="12" t="str">
        <f>IF(ISBLANK(G44),"",SUM(G44-F44))</f>
        <v/>
      </c>
      <c r="I44" t="str">
        <f>IF(ISBLANK(G44),"",IF(SUM(EOMONTH(F44, 0)- F44) &gt;=SUM(G44 - (EOMONTH(F44, 0)+1)), MONTH(F44), MONTH(G44)))</f>
        <v/>
      </c>
    </row>
    <row r="45" spans="1:10">
      <c r="A45" s="11" t="str">
        <f>IF(ISBLANK(C45),"",CONCATENATE(LEFT(C45,1), (B45)))</f>
        <v/>
      </c>
      <c r="B45" s="21" t="str">
        <f>IF(ISBLANK(C45),"",COUNTIF($C$2:C45,C45))</f>
        <v/>
      </c>
      <c r="H45" s="12" t="str">
        <f>IF(ISBLANK(G45),"",SUM(G45-F45))</f>
        <v/>
      </c>
      <c r="I45" t="str">
        <f>IF(ISBLANK(G45),"",IF(SUM(EOMONTH(F45, 0)- F45) &gt;=SUM(G45 - (EOMONTH(F45, 0)+1)), MONTH(F45), MONTH(G45)))</f>
        <v/>
      </c>
    </row>
    <row r="46" spans="1:10">
      <c r="A46" s="11" t="str">
        <f>IF(ISBLANK(C46),"",CONCATENATE(LEFT(C46,1), (B46)))</f>
        <v/>
      </c>
      <c r="B46" s="21" t="str">
        <f>IF(ISBLANK(C46),"",COUNTIF($C$2:C46,C46))</f>
        <v/>
      </c>
      <c r="H46" s="12" t="str">
        <f>IF(ISBLANK(G46),"",SUM(G46-F46))</f>
        <v/>
      </c>
      <c r="I46" t="str">
        <f>IF(ISBLANK(G46),"",IF(SUM(EOMONTH(F46, 0)- F46) &gt;=SUM(G46 - (EOMONTH(F46, 0)+1)), MONTH(F46), MONTH(G46)))</f>
        <v/>
      </c>
    </row>
    <row r="47" spans="1:10">
      <c r="A47" s="11" t="str">
        <f>IF(ISBLANK(C47),"",CONCATENATE(LEFT(C47,1), (B47)))</f>
        <v/>
      </c>
      <c r="B47" s="21" t="str">
        <f>IF(ISBLANK(C47),"",COUNTIF($C$2:C47,C47))</f>
        <v/>
      </c>
      <c r="H47" s="12" t="str">
        <f>IF(ISBLANK(G47),"",SUM(G47-F47))</f>
        <v/>
      </c>
      <c r="I47" t="str">
        <f>IF(ISBLANK(G47),"",IF(SUM(EOMONTH(F47, 0)- F47) &gt;=SUM(G47 - (EOMONTH(F47, 0)+1)), MONTH(F47), MONTH(G47)))</f>
        <v/>
      </c>
    </row>
    <row r="48" spans="1:10">
      <c r="A48" s="11" t="str">
        <f>IF(ISBLANK(C48),"",CONCATENATE(LEFT(C48,1), (B48)))</f>
        <v/>
      </c>
      <c r="B48" s="21" t="str">
        <f>IF(ISBLANK(C48),"",COUNTIF($C$2:C48,C48))</f>
        <v/>
      </c>
      <c r="H48" s="12" t="str">
        <f>IF(ISBLANK(G48),"",SUM(G48-F48))</f>
        <v/>
      </c>
      <c r="I48" t="str">
        <f>IF(ISBLANK(G48),"",IF(SUM(EOMONTH(F48, 0)- F48) &gt;=SUM(G48 - (EOMONTH(F48, 0)+1)), MONTH(F48), MONTH(G48)))</f>
        <v/>
      </c>
    </row>
    <row r="49" spans="1:9">
      <c r="A49" s="11" t="str">
        <f>IF(ISBLANK(C49),"",CONCATENATE(LEFT(C49,1), (B49)))</f>
        <v/>
      </c>
      <c r="B49" s="21" t="str">
        <f>IF(ISBLANK(C49),"",COUNTIF($C$2:C49,C49))</f>
        <v/>
      </c>
      <c r="H49" s="12" t="str">
        <f>IF(ISBLANK(G49),"",SUM(G49-F49))</f>
        <v/>
      </c>
      <c r="I49" t="str">
        <f>IF(ISBLANK(G49),"",IF(SUM(EOMONTH(F49, 0)- F49) &gt;=SUM(G49 - (EOMONTH(F49, 0)+1)), MONTH(F49), MONTH(G49)))</f>
        <v/>
      </c>
    </row>
    <row r="50" spans="1:9">
      <c r="A50" s="11" t="str">
        <f>IF(ISBLANK(C50),"",CONCATENATE(LEFT(C50,1), (B50)))</f>
        <v/>
      </c>
      <c r="B50" s="21" t="str">
        <f>IF(ISBLANK(C50),"",COUNTIF($C$2:C50,C50))</f>
        <v/>
      </c>
      <c r="H50" s="12" t="str">
        <f>IF(ISBLANK(G50),"",SUM(G50-F50))</f>
        <v/>
      </c>
      <c r="I50" t="str">
        <f>IF(ISBLANK(G50),"",IF(SUM(EOMONTH(F50, 0)- F50) &gt;=SUM(G50 - (EOMONTH(F50, 0)+1)), MONTH(F50), MONTH(G50)))</f>
        <v/>
      </c>
    </row>
    <row r="51" spans="1:9">
      <c r="A51" s="11" t="str">
        <f>IF(ISBLANK(C51),"",CONCATENATE(LEFT(C51,1), (B51)))</f>
        <v/>
      </c>
      <c r="B51" s="21" t="str">
        <f>IF(ISBLANK(C51),"",COUNTIF($C$2:C51,C51))</f>
        <v/>
      </c>
      <c r="H51" s="12" t="str">
        <f>IF(ISBLANK(G51),"",SUM(G51-F51))</f>
        <v/>
      </c>
    </row>
    <row r="52" spans="1:9">
      <c r="A52" s="11" t="str">
        <f>IF(ISBLANK(C52),"",CONCATENATE(LEFT(C52,1), (B52)))</f>
        <v/>
      </c>
      <c r="B52" s="21" t="str">
        <f>IF(ISBLANK(C52),"",COUNTIF($C$2:C52,C52))</f>
        <v/>
      </c>
      <c r="H52" s="12" t="str">
        <f>IF(ISBLANK(G52),"",SUM(G52-F52))</f>
        <v/>
      </c>
    </row>
    <row r="53" spans="1:9">
      <c r="A53" s="11" t="str">
        <f>IF(ISBLANK(C53),"",CONCATENATE(LEFT(C53,1), (B53)))</f>
        <v/>
      </c>
      <c r="B53" s="21" t="str">
        <f>IF(ISBLANK(C53),"",COUNTIF($C$2:C53,C53))</f>
        <v/>
      </c>
      <c r="H53" s="12" t="str">
        <f>IF(ISBLANK(G53),"",SUM(G53-F53))</f>
        <v/>
      </c>
    </row>
    <row r="54" spans="1:9">
      <c r="A54" s="11" t="str">
        <f>IF(ISBLANK(C54),"",CONCATENATE(LEFT(C54,1), (B54)))</f>
        <v/>
      </c>
      <c r="B54" s="21" t="str">
        <f>IF(ISBLANK(C54),"",COUNTIF($C$2:C54,C54))</f>
        <v/>
      </c>
      <c r="H54" s="12" t="str">
        <f>IF(ISBLANK(G54),"",SUM(G54-F54))</f>
        <v/>
      </c>
    </row>
    <row r="55" spans="1:9">
      <c r="A55" s="11" t="str">
        <f>IF(ISBLANK(C55),"",CONCATENATE(LEFT(C55,1), (B55)))</f>
        <v/>
      </c>
      <c r="B55" s="21" t="str">
        <f>IF(ISBLANK(C55),"",COUNTIF($C$2:C55,C55))</f>
        <v/>
      </c>
      <c r="H55" s="12" t="str">
        <f>IF(ISBLANK(G55),"",SUM(G55-F55))</f>
        <v/>
      </c>
    </row>
    <row r="56" spans="1:9">
      <c r="A56" s="11" t="str">
        <f>IF(ISBLANK(C56),"",CONCATENATE(LEFT(C56,1), (B56)))</f>
        <v/>
      </c>
      <c r="B56" s="21" t="str">
        <f>IF(ISBLANK(C56),"",COUNTIF($C$2:C56,C56))</f>
        <v/>
      </c>
      <c r="H56" s="12" t="str">
        <f>IF(ISBLANK(G56),"",SUM(G56-F56))</f>
        <v/>
      </c>
    </row>
    <row r="57" spans="1:9">
      <c r="A57" s="11" t="str">
        <f>IF(ISBLANK(C57),"",CONCATENATE(LEFT(C57,1), (B57)))</f>
        <v/>
      </c>
      <c r="B57" s="21" t="str">
        <f>IF(ISBLANK(C57),"",COUNTIF($C$2:C57,C57))</f>
        <v/>
      </c>
      <c r="H57" s="12" t="str">
        <f>IF(ISBLANK(G57),"",SUM(G57-F57))</f>
        <v/>
      </c>
    </row>
    <row r="58" spans="1:9">
      <c r="A58" s="11" t="str">
        <f>IF(ISBLANK(C58),"",CONCATENATE(LEFT(C58,1), (B58)))</f>
        <v/>
      </c>
      <c r="B58" s="21" t="str">
        <f>IF(ISBLANK(C58),"",COUNTIF($C$2:C58,C58))</f>
        <v/>
      </c>
      <c r="H58" s="12" t="str">
        <f>IF(ISBLANK(G58),"",SUM(G58-F58))</f>
        <v/>
      </c>
    </row>
    <row r="59" spans="1:9">
      <c r="A59" s="11" t="str">
        <f>IF(ISBLANK(C59),"",CONCATENATE(LEFT(C59,1), (B59)))</f>
        <v/>
      </c>
      <c r="B59" s="21" t="str">
        <f>IF(ISBLANK(C59),"",COUNTIF($C$2:C59,C59))</f>
        <v/>
      </c>
      <c r="H59" s="12" t="str">
        <f>IF(ISBLANK(G59),"",SUM(G59-F59))</f>
        <v/>
      </c>
    </row>
    <row r="60" spans="1:9">
      <c r="A60" s="11" t="str">
        <f>IF(ISBLANK(C60),"",CONCATENATE(LEFT(C60,1), (B60)))</f>
        <v/>
      </c>
      <c r="B60" s="21" t="str">
        <f>IF(ISBLANK(C60),"",COUNTIF($C$2:C60,C60))</f>
        <v/>
      </c>
      <c r="H60" s="12" t="str">
        <f>IF(ISBLANK(G60),"",SUM(G60-F60))</f>
        <v/>
      </c>
    </row>
    <row r="61" spans="1:9">
      <c r="A61" s="11" t="str">
        <f>IF(ISBLANK(C61),"",CONCATENATE(LEFT(C61,1), (B61)))</f>
        <v/>
      </c>
      <c r="B61" s="21" t="str">
        <f>IF(ISBLANK(C61),"",COUNTIF($C$2:C61,C61))</f>
        <v/>
      </c>
      <c r="H61" s="12" t="str">
        <f>IF(ISBLANK(G61),"",SUM(G61-F61))</f>
        <v/>
      </c>
    </row>
  </sheetData>
  <sortState xmlns:xlrd2="http://schemas.microsoft.com/office/spreadsheetml/2017/richdata2" ref="A2:L61">
    <sortCondition ref="F2:F61"/>
  </sortState>
  <hyperlinks>
    <hyperlink ref="J29" r:id="rId1" xr:uid="{25D59596-121D-4CA4-957F-847D1E7DDBCB}"/>
    <hyperlink ref="J27" r:id="rId2" xr:uid="{F9E8C34F-C80D-4249-AF36-9BC95B5CE49B}"/>
    <hyperlink ref="J25" r:id="rId3" xr:uid="{CAAC5198-3242-4779-BC15-5E7BC553C1CD}"/>
    <hyperlink ref="J24" r:id="rId4" xr:uid="{88B0FCB0-EC99-4A82-B2D7-E0D674535787}"/>
    <hyperlink ref="J26" r:id="rId5" xr:uid="{D0844F6D-87A8-4001-9B59-8D1E925FBBF8}"/>
    <hyperlink ref="J23" r:id="rId6" xr:uid="{BDC540C3-2420-4696-8A53-F970F234020C}"/>
    <hyperlink ref="J22" r:id="rId7" xr:uid="{DD22B200-B380-428D-8973-EFDE633DE3B5}"/>
    <hyperlink ref="J18" r:id="rId8" xr:uid="{F0960788-667E-4A5E-BFDE-AFC63B21B0E7}"/>
    <hyperlink ref="J17" r:id="rId9" xr:uid="{3A0B1CF7-72BE-4831-A73B-F75328B42013}"/>
    <hyperlink ref="J15" r:id="rId10" xr:uid="{B80E2B3F-B118-4DBC-B727-77D5192169A5}"/>
    <hyperlink ref="J12" r:id="rId11" xr:uid="{C980A79F-8E7F-48B5-B975-BA95ECFBB7FC}"/>
    <hyperlink ref="J14" r:id="rId12" xr:uid="{E7BAFF34-A017-1D4E-A587-11B46E51410D}"/>
    <hyperlink ref="J11" r:id="rId13" xr:uid="{A50A0F15-186A-4B59-95DB-57D4CEA36D92}"/>
    <hyperlink ref="J10" r:id="rId14" xr:uid="{BFA99C5C-7B5B-46B1-8142-E483618F4FA9}"/>
    <hyperlink ref="J8" r:id="rId15" xr:uid="{8576D1A8-03E1-4AB5-BBB6-84343E91C53B}"/>
    <hyperlink ref="J5" r:id="rId16" xr:uid="{2F993256-CEFC-43AB-B312-CC13351ED5D0}"/>
    <hyperlink ref="J6" r:id="rId17" xr:uid="{AE65C9B4-FFFE-4809-9AF6-5224EEC2847D}"/>
    <hyperlink ref="J3" r:id="rId18" xr:uid="{D484D32F-993C-403A-983B-CD3717FD4D1E}"/>
    <hyperlink ref="J4" r:id="rId19" xr:uid="{05C40EC1-A483-43A1-993C-1A3B0344C983}"/>
    <hyperlink ref="J31" r:id="rId20" xr:uid="{C690DC8B-9E01-4BE9-941B-48D86D135888}"/>
    <hyperlink ref="J32" r:id="rId21" xr:uid="{26DD4B91-36D2-4E4C-9521-CA059047D5C3}"/>
    <hyperlink ref="J33" r:id="rId22" xr:uid="{C350D687-32A8-4FCE-955B-A4D35711AC37}"/>
    <hyperlink ref="J34" r:id="rId23" xr:uid="{BAD13BB4-749B-4918-905A-4F926DEC50F5}"/>
    <hyperlink ref="J30" r:id="rId24" xr:uid="{8EC9624D-420D-43F8-8C5F-AD3C6DB48078}"/>
    <hyperlink ref="J28" r:id="rId25" xr:uid="{868F440F-1FB2-4F68-BE93-944647E6AF5B}"/>
    <hyperlink ref="J19" r:id="rId26" xr:uid="{4C136CD4-6A5A-47AA-8F72-23256794DE83}"/>
    <hyperlink ref="J16" r:id="rId27" xr:uid="{16740E90-5A1F-4A77-A206-A25419B26E70}"/>
    <hyperlink ref="J9" r:id="rId28" xr:uid="{D5C08626-A791-4A9B-A2ED-35A2D1799B95}"/>
    <hyperlink ref="J7" r:id="rId29" xr:uid="{048631D4-ABC9-4506-A301-16DB5EE4189A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A66DA-DBF3-4A6B-BD45-AA4ED4A203CB}">
  <dimension ref="A1:B13"/>
  <sheetViews>
    <sheetView workbookViewId="0">
      <selection activeCell="B7" sqref="B7"/>
    </sheetView>
  </sheetViews>
  <sheetFormatPr defaultRowHeight="15"/>
  <sheetData>
    <row r="1" spans="1:2" s="2" customFormat="1">
      <c r="A1" s="2" t="s">
        <v>2</v>
      </c>
      <c r="B1" s="2" t="s">
        <v>97</v>
      </c>
    </row>
    <row r="2" spans="1:2">
      <c r="A2" t="str" cm="1">
        <f t="array" ref="A2:A5">_xlfn.UNIQUE(_xlfn._xlws.FILTER(media_tracking!C2:C99, media_tracking!C2:C99&lt;&gt;""))</f>
        <v>Book</v>
      </c>
      <c r="B2" s="15">
        <f>IF(ISBLANK(A2),"",COUNTIFS(media_tracking!C2:C99,A2, media_tracking!C2:C99,A2))</f>
        <v>2</v>
      </c>
    </row>
    <row r="3" spans="1:2">
      <c r="A3" t="str">
        <v>Movie</v>
      </c>
      <c r="B3" s="15">
        <f>IF(ISBLANK(A3),"",COUNTIFS(media_tracking!C3:C100,A3, media_tracking!C3:C100,A3))</f>
        <v>8</v>
      </c>
    </row>
    <row r="4" spans="1:2">
      <c r="A4" t="str">
        <v>Series</v>
      </c>
      <c r="B4" s="15">
        <f>IF(ISBLANK(A4),"",COUNTIFS(media_tracking!C4:C101,A4, media_tracking!C4:C101,A4))</f>
        <v>13</v>
      </c>
    </row>
    <row r="5" spans="1:2">
      <c r="A5" t="str">
        <v>Album</v>
      </c>
      <c r="B5" s="15">
        <f>IF(ISBLANK(A5),"",COUNTIFS(media_tracking!C5:C102,A5, media_tracking!C5:C102,A5))</f>
        <v>10</v>
      </c>
    </row>
    <row r="6" spans="1:2">
      <c r="B6" s="15" t="str">
        <f>IF(ISBLANK(A6),"",COUNTIFS(media_tracking!C6:C103,A6, media_tracking!C6:C103,A6))</f>
        <v/>
      </c>
    </row>
    <row r="7" spans="1:2">
      <c r="B7" s="15" t="str">
        <f>IF(ISBLANK(A7),"",COUNTIFS(media_tracking!C7:C104,A7, media_tracking!C7:C104,A7))</f>
        <v/>
      </c>
    </row>
    <row r="8" spans="1:2">
      <c r="B8" s="15" t="str">
        <f>IF(ISBLANK(A8),"",COUNTIFS(media_tracking!C8:C105,A8, media_tracking!C8:C105,A8))</f>
        <v/>
      </c>
    </row>
    <row r="9" spans="1:2">
      <c r="B9" s="15" t="str">
        <f>IF(ISBLANK(A9),"",COUNTIFS(media_tracking!C9:C106,A9, media_tracking!C9:C106,A9))</f>
        <v/>
      </c>
    </row>
    <row r="10" spans="1:2">
      <c r="B10" s="15" t="str">
        <f>IF(ISBLANK(A10),"",COUNTIFS(media_tracking!C10:C107,A10, media_tracking!C10:C107,A10))</f>
        <v/>
      </c>
    </row>
    <row r="11" spans="1:2">
      <c r="B11" s="15" t="str">
        <f>IF(ISBLANK(A11),"",COUNTIFS(media_tracking!C11:C108,A11, media_tracking!C11:C108,A11))</f>
        <v/>
      </c>
    </row>
    <row r="12" spans="1:2">
      <c r="B12" s="15" t="str">
        <f>IF(ISBLANK(A12),"",COUNTIFS(media_tracking!C12:C109,A12, media_tracking!C12:C109,A12))</f>
        <v/>
      </c>
    </row>
    <row r="13" spans="1:2">
      <c r="B13" s="15" t="str">
        <f>IF(ISBLANK(A13),"",COUNTIFS(media_tracking!C13:C110,A13, media_tracking!C13:C110,A13))</f>
        <v/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3D24C-64D1-4995-B532-8AF022C798D3}">
  <dimension ref="A3:D10"/>
  <sheetViews>
    <sheetView workbookViewId="0">
      <selection activeCell="A3" sqref="A3"/>
    </sheetView>
  </sheetViews>
  <sheetFormatPr defaultRowHeight="15"/>
  <cols>
    <col min="1" max="1" width="17" bestFit="1" customWidth="1"/>
    <col min="2" max="2" width="10.28515625" bestFit="1" customWidth="1"/>
    <col min="3" max="3" width="7.42578125" bestFit="1" customWidth="1"/>
    <col min="4" max="4" width="11.7109375" bestFit="1" customWidth="1"/>
  </cols>
  <sheetData>
    <row r="3" spans="1:4">
      <c r="A3" s="16" t="s">
        <v>98</v>
      </c>
      <c r="B3" s="16" t="s">
        <v>8</v>
      </c>
    </row>
    <row r="4" spans="1:4">
      <c r="A4" s="16" t="s">
        <v>2</v>
      </c>
      <c r="B4">
        <v>1</v>
      </c>
      <c r="C4" t="s">
        <v>99</v>
      </c>
      <c r="D4" t="s">
        <v>100</v>
      </c>
    </row>
    <row r="5" spans="1:4">
      <c r="A5" t="s">
        <v>27</v>
      </c>
      <c r="B5">
        <v>2</v>
      </c>
      <c r="D5">
        <v>2</v>
      </c>
    </row>
    <row r="6" spans="1:4">
      <c r="A6" t="s">
        <v>12</v>
      </c>
      <c r="B6">
        <v>1</v>
      </c>
      <c r="D6">
        <v>1</v>
      </c>
    </row>
    <row r="7" spans="1:4">
      <c r="A7" t="s">
        <v>16</v>
      </c>
      <c r="B7">
        <v>4</v>
      </c>
      <c r="D7">
        <v>4</v>
      </c>
    </row>
    <row r="8" spans="1:4">
      <c r="A8" t="s">
        <v>20</v>
      </c>
      <c r="B8">
        <v>3</v>
      </c>
      <c r="C8">
        <v>1</v>
      </c>
      <c r="D8">
        <v>4</v>
      </c>
    </row>
    <row r="9" spans="1:4">
      <c r="A9" t="s">
        <v>99</v>
      </c>
    </row>
    <row r="10" spans="1:4">
      <c r="A10" t="s">
        <v>100</v>
      </c>
      <c r="B10">
        <v>10</v>
      </c>
      <c r="C10">
        <v>1</v>
      </c>
      <c r="D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61835-EFEB-4A68-8730-AF3C42841568}">
  <dimension ref="A2:C21"/>
  <sheetViews>
    <sheetView topLeftCell="A4" workbookViewId="0">
      <selection activeCell="A11" sqref="A11"/>
    </sheetView>
  </sheetViews>
  <sheetFormatPr defaultRowHeight="15"/>
  <cols>
    <col min="1" max="1" width="13.85546875" customWidth="1"/>
    <col min="2" max="2" width="117.85546875" customWidth="1"/>
  </cols>
  <sheetData>
    <row r="2" spans="1:3">
      <c r="A2" s="10" t="s">
        <v>0</v>
      </c>
      <c r="B2" t="s">
        <v>101</v>
      </c>
      <c r="C2" t="s">
        <v>102</v>
      </c>
    </row>
    <row r="3" spans="1:3">
      <c r="A3" s="10" t="s">
        <v>1</v>
      </c>
      <c r="B3" t="s">
        <v>103</v>
      </c>
      <c r="C3" t="s">
        <v>104</v>
      </c>
    </row>
    <row r="4" spans="1:3">
      <c r="A4" s="7" t="s">
        <v>2</v>
      </c>
      <c r="B4" t="s">
        <v>105</v>
      </c>
      <c r="C4" t="s">
        <v>102</v>
      </c>
    </row>
    <row r="5" spans="1:3">
      <c r="A5" s="7" t="s">
        <v>3</v>
      </c>
      <c r="B5" t="s">
        <v>106</v>
      </c>
      <c r="C5" t="s">
        <v>102</v>
      </c>
    </row>
    <row r="6" spans="1:3">
      <c r="A6" s="8" t="s">
        <v>5</v>
      </c>
      <c r="B6" t="s">
        <v>107</v>
      </c>
      <c r="C6" t="s">
        <v>108</v>
      </c>
    </row>
    <row r="7" spans="1:3">
      <c r="A7" s="8" t="s">
        <v>6</v>
      </c>
      <c r="B7" t="s">
        <v>109</v>
      </c>
      <c r="C7" t="s">
        <v>108</v>
      </c>
    </row>
    <row r="8" spans="1:3">
      <c r="A8" s="7" t="s">
        <v>7</v>
      </c>
      <c r="B8" t="s">
        <v>110</v>
      </c>
      <c r="C8" t="s">
        <v>104</v>
      </c>
    </row>
    <row r="9" spans="1:3">
      <c r="A9" s="9" t="s">
        <v>111</v>
      </c>
      <c r="B9" t="s">
        <v>112</v>
      </c>
      <c r="C9" t="s">
        <v>102</v>
      </c>
    </row>
    <row r="11" spans="1:3">
      <c r="A11" s="7" t="s">
        <v>113</v>
      </c>
    </row>
    <row r="12" spans="1:3">
      <c r="A12" t="s">
        <v>16</v>
      </c>
    </row>
    <row r="13" spans="1:3">
      <c r="A13" t="s">
        <v>12</v>
      </c>
    </row>
    <row r="14" spans="1:3">
      <c r="A14" t="s">
        <v>20</v>
      </c>
    </row>
    <row r="15" spans="1:3">
      <c r="A15" t="s">
        <v>114</v>
      </c>
    </row>
    <row r="16" spans="1:3">
      <c r="A16" t="s">
        <v>27</v>
      </c>
    </row>
    <row r="17" spans="1:1">
      <c r="A17" t="s">
        <v>115</v>
      </c>
    </row>
    <row r="19" spans="1:1">
      <c r="A19" t="s">
        <v>116</v>
      </c>
    </row>
    <row r="20" spans="1:1">
      <c r="A20" t="s">
        <v>117</v>
      </c>
    </row>
    <row r="21" spans="1:1">
      <c r="A21" t="s">
        <v>118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workbookViewId="0">
      <selection activeCell="C9" sqref="C9"/>
    </sheetView>
  </sheetViews>
  <sheetFormatPr defaultRowHeight="15"/>
  <cols>
    <col min="1" max="1" width="22.140625" customWidth="1"/>
    <col min="2" max="2" width="4.5703125" customWidth="1"/>
    <col min="3" max="3" width="16" customWidth="1"/>
  </cols>
  <sheetData>
    <row r="1" spans="1:2" s="2" customFormat="1" ht="15" customHeight="1">
      <c r="A1" s="2" t="s">
        <v>119</v>
      </c>
      <c r="B1" s="2" t="s">
        <v>120</v>
      </c>
    </row>
    <row r="2" spans="1:2">
      <c r="A2" t="s">
        <v>121</v>
      </c>
    </row>
    <row r="3" spans="1:2">
      <c r="A3" t="s">
        <v>122</v>
      </c>
    </row>
    <row r="4" spans="1:2">
      <c r="A4" t="s">
        <v>123</v>
      </c>
    </row>
    <row r="5" spans="1:2">
      <c r="A5" t="s">
        <v>124</v>
      </c>
    </row>
    <row r="6" spans="1:2">
      <c r="A6" t="s">
        <v>125</v>
      </c>
    </row>
    <row r="7" spans="1:2">
      <c r="A7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Gerald Wogan</cp:lastModifiedBy>
  <cp:revision/>
  <dcterms:created xsi:type="dcterms:W3CDTF">2022-01-03T17:00:10Z</dcterms:created>
  <dcterms:modified xsi:type="dcterms:W3CDTF">2022-03-31T22:17:57Z</dcterms:modified>
  <cp:category/>
  <cp:contentStatus/>
</cp:coreProperties>
</file>