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ropbox\Applied Finance-MGMT 648\2U\Week 5\"/>
    </mc:Choice>
  </mc:AlternateContent>
  <bookViews>
    <workbookView xWindow="0" yWindow="0" windowWidth="7480" windowHeight="3530" tabRatio="787"/>
  </bookViews>
  <sheets>
    <sheet name="5.2.1 Portfolio Stats_template" sheetId="34" r:id="rId1"/>
    <sheet name="5.2.1 Portfolio Stats" sheetId="35" r:id="rId2"/>
    <sheet name="5.2.2 Cov &amp; Corr_template" sheetId="30" r:id="rId3"/>
    <sheet name="5.2.2 Cov &amp; Corr" sheetId="31" r:id="rId4"/>
    <sheet name="5.4.1 N=2 BruteForce_template" sheetId="33" r:id="rId5"/>
    <sheet name="5.4.1 N=2 BruteForce" sheetId="19" r:id="rId6"/>
    <sheet name="5.4.1 N=3 BruteForce" sheetId="10" r:id="rId7"/>
    <sheet name="5.4.2 Frontier_template" sheetId="24" r:id="rId8"/>
    <sheet name="5.4.2 Frontier" sheetId="21" r:id="rId9"/>
    <sheet name="5.5.2 Tangency_template" sheetId="23" r:id="rId10"/>
    <sheet name="5.5.2 Tangency" sheetId="25" r:id="rId11"/>
    <sheet name="5.5.2 MCSI MktCaps" sheetId="32" state="hidden" r:id="rId12"/>
    <sheet name="5.5.4 CAL_template" sheetId="26" r:id="rId13"/>
    <sheet name="5.5.4 CAL" sheetId="27" r:id="rId14"/>
    <sheet name="5.6.2 GMV_template" sheetId="28" r:id="rId15"/>
    <sheet name="5.6.2 GMV" sheetId="29" r:id="rId16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'5.2.2 Cov &amp; Corr'!$C$4:$C$360</definedName>
    <definedName name="EmergMkt">'5.2.2 Cov &amp; Corr'!$D$4:$D$360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'5.2.1 Portfolio Stats'!#REF!</definedName>
    <definedName name="solver_adj" localSheetId="0" hidden="1">'5.2.1 Portfolio Stats_template'!#REF!</definedName>
    <definedName name="solver_adj" localSheetId="5" hidden="1">'5.4.1 N=2 BruteForce'!#REF!</definedName>
    <definedName name="solver_adj" localSheetId="4" hidden="1">'5.4.1 N=2 BruteForce_template'!#REF!</definedName>
    <definedName name="solver_adj" localSheetId="6" hidden="1">'5.4.1 N=3 BruteForce'!#REF!</definedName>
    <definedName name="solver_adj" localSheetId="8" hidden="1">'5.4.2 Frontier'!$C$17:$E$17</definedName>
    <definedName name="solver_adj" localSheetId="7" hidden="1">'5.4.2 Frontier_template'!$C$17:$E$17</definedName>
    <definedName name="solver_adj" localSheetId="10" hidden="1">'5.5.2 Tangency'!$C$17:$E$17</definedName>
    <definedName name="solver_adj" localSheetId="9" hidden="1">'5.5.2 Tangency_template'!$C$17:$E$17</definedName>
    <definedName name="solver_adj" localSheetId="13" hidden="1">'5.5.4 CAL'!$C$17:$E$17</definedName>
    <definedName name="solver_adj" localSheetId="12" hidden="1">'5.5.4 CAL_template'!$C$17:$E$17</definedName>
    <definedName name="solver_adj" localSheetId="15" hidden="1">'5.6.2 GMV'!$C$17:$E$17</definedName>
    <definedName name="solver_adj" localSheetId="14" hidden="1">'5.6.2 GMV_template'!$C$17:$E$17</definedName>
    <definedName name="solver_cvg" localSheetId="1" hidden="1">0.0001</definedName>
    <definedName name="solver_cvg" localSheetId="0" hidden="1">0.0001</definedName>
    <definedName name="solver_cvg" localSheetId="5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cvg" localSheetId="7" hidden="1">0.0001</definedName>
    <definedName name="solver_cvg" localSheetId="10" hidden="1">0.0001</definedName>
    <definedName name="solver_cvg" localSheetId="9" hidden="1">0.0001</definedName>
    <definedName name="solver_cvg" localSheetId="13" hidden="1">0.0001</definedName>
    <definedName name="solver_cvg" localSheetId="12" hidden="1">0.0001</definedName>
    <definedName name="solver_cvg" localSheetId="15" hidden="1">0.0001</definedName>
    <definedName name="solver_cvg" localSheetId="14" hidden="1">0.0001</definedName>
    <definedName name="solver_drv" localSheetId="1" hidden="1">1</definedName>
    <definedName name="solver_drv" localSheetId="0" hidden="1">1</definedName>
    <definedName name="solver_drv" localSheetId="5" hidden="1">1</definedName>
    <definedName name="solver_drv" localSheetId="4" hidden="1">1</definedName>
    <definedName name="solver_drv" localSheetId="6" hidden="1">1</definedName>
    <definedName name="solver_drv" localSheetId="8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3" hidden="1">1</definedName>
    <definedName name="solver_drv" localSheetId="12" hidden="1">1</definedName>
    <definedName name="solver_drv" localSheetId="15" hidden="1">1</definedName>
    <definedName name="solver_drv" localSheetId="14" hidden="1">1</definedName>
    <definedName name="solver_eng" localSheetId="1" hidden="1">1</definedName>
    <definedName name="solver_eng" localSheetId="0" hidden="1">1</definedName>
    <definedName name="solver_eng" localSheetId="5" hidden="1">1</definedName>
    <definedName name="solver_eng" localSheetId="4" hidden="1">1</definedName>
    <definedName name="solver_eng" localSheetId="6" hidden="1">1</definedName>
    <definedName name="solver_eng" localSheetId="8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3" hidden="1">1</definedName>
    <definedName name="solver_eng" localSheetId="12" hidden="1">1</definedName>
    <definedName name="solver_eng" localSheetId="15" hidden="1">1</definedName>
    <definedName name="solver_eng" localSheetId="14" hidden="1">1</definedName>
    <definedName name="solver_est" localSheetId="1" hidden="1">1</definedName>
    <definedName name="solver_est" localSheetId="0" hidden="1">1</definedName>
    <definedName name="solver_est" localSheetId="5" hidden="1">1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est" localSheetId="7" hidden="1">1</definedName>
    <definedName name="solver_est" localSheetId="10" hidden="1">1</definedName>
    <definedName name="solver_est" localSheetId="9" hidden="1">1</definedName>
    <definedName name="solver_est" localSheetId="13" hidden="1">1</definedName>
    <definedName name="solver_est" localSheetId="12" hidden="1">1</definedName>
    <definedName name="solver_est" localSheetId="15" hidden="1">1</definedName>
    <definedName name="solver_est" localSheetId="14" hidden="1">1</definedName>
    <definedName name="solver_itr" localSheetId="1" hidden="1">2147483647</definedName>
    <definedName name="solver_itr" localSheetId="0" hidden="1">2147483647</definedName>
    <definedName name="solver_itr" localSheetId="5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3" hidden="1">2147483647</definedName>
    <definedName name="solver_itr" localSheetId="12" hidden="1">2147483647</definedName>
    <definedName name="solver_itr" localSheetId="15" hidden="1">2147483647</definedName>
    <definedName name="solver_itr" localSheetId="14" hidden="1">2147483647</definedName>
    <definedName name="solver_lhs1" localSheetId="1" hidden="1">'5.2.1 Portfolio Stats'!#REF!</definedName>
    <definedName name="solver_lhs1" localSheetId="0" hidden="1">'5.2.1 Portfolio Stats_template'!#REF!</definedName>
    <definedName name="solver_lhs1" localSheetId="5" hidden="1">'5.4.1 N=2 BruteForce'!#REF!</definedName>
    <definedName name="solver_lhs1" localSheetId="4" hidden="1">'5.4.1 N=2 BruteForce_template'!#REF!</definedName>
    <definedName name="solver_lhs1" localSheetId="6" hidden="1">'5.4.1 N=3 BruteForce'!#REF!</definedName>
    <definedName name="solver_lhs1" localSheetId="8" hidden="1">'5.4.2 Frontier'!$F$17</definedName>
    <definedName name="solver_lhs1" localSheetId="7" hidden="1">'5.4.2 Frontier_template'!$F$17</definedName>
    <definedName name="solver_lhs1" localSheetId="10" hidden="1">'5.5.2 Tangency'!$F$17</definedName>
    <definedName name="solver_lhs1" localSheetId="9" hidden="1">'5.5.2 Tangency_template'!$F$17</definedName>
    <definedName name="solver_lhs1" localSheetId="13" hidden="1">'5.5.4 CAL'!$F$17</definedName>
    <definedName name="solver_lhs1" localSheetId="12" hidden="1">'5.5.4 CAL_template'!$F$17</definedName>
    <definedName name="solver_lhs1" localSheetId="15" hidden="1">'5.6.2 GMV'!$F$17</definedName>
    <definedName name="solver_lhs1" localSheetId="14" hidden="1">'5.6.2 GMV_template'!$F$17</definedName>
    <definedName name="solver_lhs2" localSheetId="8" hidden="1">'5.4.2 Frontier'!$G$17</definedName>
    <definedName name="solver_lhs2" localSheetId="7" hidden="1">'5.4.2 Frontier_template'!$G$17</definedName>
    <definedName name="solver_lhs2" localSheetId="10" hidden="1">'5.5.2 Tangency'!$G$17</definedName>
    <definedName name="solver_lhs2" localSheetId="9" hidden="1">'5.5.2 Tangency_template'!$G$17</definedName>
    <definedName name="solver_lhs2" localSheetId="13" hidden="1">'5.5.4 CAL'!$G$17</definedName>
    <definedName name="solver_lhs2" localSheetId="12" hidden="1">'5.5.4 CAL_template'!$G$17</definedName>
    <definedName name="solver_lhs2" localSheetId="15" hidden="1">'5.6.2 GMV'!$G$17</definedName>
    <definedName name="solver_lhs2" localSheetId="14" hidden="1">'5.6.2 GMV_template'!$G$17</definedName>
    <definedName name="solver_mip" localSheetId="1" hidden="1">2147483647</definedName>
    <definedName name="solver_mip" localSheetId="0" hidden="1">2147483647</definedName>
    <definedName name="solver_mip" localSheetId="5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3" hidden="1">2147483647</definedName>
    <definedName name="solver_mip" localSheetId="12" hidden="1">2147483647</definedName>
    <definedName name="solver_mip" localSheetId="15" hidden="1">2147483647</definedName>
    <definedName name="solver_mip" localSheetId="14" hidden="1">2147483647</definedName>
    <definedName name="solver_mni" localSheetId="1" hidden="1">30</definedName>
    <definedName name="solver_mni" localSheetId="0" hidden="1">30</definedName>
    <definedName name="solver_mni" localSheetId="5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3" hidden="1">30</definedName>
    <definedName name="solver_mni" localSheetId="12" hidden="1">30</definedName>
    <definedName name="solver_mni" localSheetId="15" hidden="1">30</definedName>
    <definedName name="solver_mni" localSheetId="14" hidden="1">30</definedName>
    <definedName name="solver_mrt" localSheetId="1" hidden="1">0.075</definedName>
    <definedName name="solver_mrt" localSheetId="0" hidden="1">0.075</definedName>
    <definedName name="solver_mrt" localSheetId="5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3" hidden="1">0.075</definedName>
    <definedName name="solver_mrt" localSheetId="12" hidden="1">0.075</definedName>
    <definedName name="solver_mrt" localSheetId="15" hidden="1">0.075</definedName>
    <definedName name="solver_mrt" localSheetId="14" hidden="1">0.075</definedName>
    <definedName name="solver_msl" localSheetId="1" hidden="1">2</definedName>
    <definedName name="solver_msl" localSheetId="0" hidden="1">2</definedName>
    <definedName name="solver_msl" localSheetId="5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3" hidden="1">2</definedName>
    <definedName name="solver_msl" localSheetId="12" hidden="1">2</definedName>
    <definedName name="solver_msl" localSheetId="15" hidden="1">2</definedName>
    <definedName name="solver_msl" localSheetId="14" hidden="1">2</definedName>
    <definedName name="solver_neg" localSheetId="1" hidden="1">2</definedName>
    <definedName name="solver_neg" localSheetId="0" hidden="1">2</definedName>
    <definedName name="solver_neg" localSheetId="5" hidden="1">2</definedName>
    <definedName name="solver_neg" localSheetId="4" hidden="1">2</definedName>
    <definedName name="solver_neg" localSheetId="6" hidden="1">2</definedName>
    <definedName name="solver_neg" localSheetId="8" hidden="1">2</definedName>
    <definedName name="solver_neg" localSheetId="7" hidden="1">2</definedName>
    <definedName name="solver_neg" localSheetId="10" hidden="1">2</definedName>
    <definedName name="solver_neg" localSheetId="9" hidden="1">2</definedName>
    <definedName name="solver_neg" localSheetId="13" hidden="1">2</definedName>
    <definedName name="solver_neg" localSheetId="12" hidden="1">2</definedName>
    <definedName name="solver_neg" localSheetId="15" hidden="1">2</definedName>
    <definedName name="solver_neg" localSheetId="14" hidden="1">2</definedName>
    <definedName name="solver_nod" localSheetId="1" hidden="1">2147483647</definedName>
    <definedName name="solver_nod" localSheetId="0" hidden="1">2147483647</definedName>
    <definedName name="solver_nod" localSheetId="5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3" hidden="1">2147483647</definedName>
    <definedName name="solver_nod" localSheetId="12" hidden="1">2147483647</definedName>
    <definedName name="solver_nod" localSheetId="15" hidden="1">2147483647</definedName>
    <definedName name="solver_nod" localSheetId="14" hidden="1">2147483647</definedName>
    <definedName name="solver_num" localSheetId="1" hidden="1">1</definedName>
    <definedName name="solver_num" localSheetId="0" hidden="1">1</definedName>
    <definedName name="solver_num" localSheetId="5" hidden="1">1</definedName>
    <definedName name="solver_num" localSheetId="4" hidden="1">1</definedName>
    <definedName name="solver_num" localSheetId="6" hidden="1">1</definedName>
    <definedName name="solver_num" localSheetId="8" hidden="1">2</definedName>
    <definedName name="solver_num" localSheetId="7" hidden="1">2</definedName>
    <definedName name="solver_num" localSheetId="10" hidden="1">1</definedName>
    <definedName name="solver_num" localSheetId="9" hidden="1">2</definedName>
    <definedName name="solver_num" localSheetId="13" hidden="1">1</definedName>
    <definedName name="solver_num" localSheetId="12" hidden="1">1</definedName>
    <definedName name="solver_num" localSheetId="15" hidden="1">1</definedName>
    <definedName name="solver_num" localSheetId="14" hidden="1">2</definedName>
    <definedName name="solver_nwt" localSheetId="1" hidden="1">1</definedName>
    <definedName name="solver_nwt" localSheetId="0" hidden="1">1</definedName>
    <definedName name="solver_nwt" localSheetId="5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nwt" localSheetId="7" hidden="1">1</definedName>
    <definedName name="solver_nwt" localSheetId="10" hidden="1">1</definedName>
    <definedName name="solver_nwt" localSheetId="9" hidden="1">1</definedName>
    <definedName name="solver_nwt" localSheetId="13" hidden="1">1</definedName>
    <definedName name="solver_nwt" localSheetId="12" hidden="1">1</definedName>
    <definedName name="solver_nwt" localSheetId="15" hidden="1">1</definedName>
    <definedName name="solver_nwt" localSheetId="14" hidden="1">1</definedName>
    <definedName name="solver_opt" localSheetId="1" hidden="1">'5.2.1 Portfolio Stats'!#REF!</definedName>
    <definedName name="solver_opt" localSheetId="0" hidden="1">'5.2.1 Portfolio Stats_template'!#REF!</definedName>
    <definedName name="solver_opt" localSheetId="5" hidden="1">'5.4.1 N=2 BruteForce'!#REF!</definedName>
    <definedName name="solver_opt" localSheetId="4" hidden="1">'5.4.1 N=2 BruteForce_template'!#REF!</definedName>
    <definedName name="solver_opt" localSheetId="6" hidden="1">'5.4.1 N=3 BruteForce'!#REF!</definedName>
    <definedName name="solver_opt" localSheetId="8" hidden="1">'5.4.2 Frontier'!$I$17</definedName>
    <definedName name="solver_opt" localSheetId="7" hidden="1">'5.4.2 Frontier_template'!$I$17</definedName>
    <definedName name="solver_opt" localSheetId="10" hidden="1">'5.5.2 Tangency'!$J$17</definedName>
    <definedName name="solver_opt" localSheetId="9" hidden="1">'5.5.2 Tangency_template'!$I$17</definedName>
    <definedName name="solver_opt" localSheetId="13" hidden="1">'5.5.4 CAL'!$J$17</definedName>
    <definedName name="solver_opt" localSheetId="12" hidden="1">'5.5.4 CAL_template'!$J$17</definedName>
    <definedName name="solver_opt" localSheetId="15" hidden="1">'5.6.2 GMV'!$I$17</definedName>
    <definedName name="solver_opt" localSheetId="14" hidden="1">'5.6.2 GMV_template'!$I$17</definedName>
    <definedName name="solver_pre" localSheetId="1" hidden="1">0.000001</definedName>
    <definedName name="solver_pre" localSheetId="0" hidden="1">0.000001</definedName>
    <definedName name="solver_pre" localSheetId="5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pre" localSheetId="7" hidden="1">0.000001</definedName>
    <definedName name="solver_pre" localSheetId="10" hidden="1">0.000001</definedName>
    <definedName name="solver_pre" localSheetId="9" hidden="1">0.000001</definedName>
    <definedName name="solver_pre" localSheetId="13" hidden="1">0.000001</definedName>
    <definedName name="solver_pre" localSheetId="12" hidden="1">0.000001</definedName>
    <definedName name="solver_pre" localSheetId="15" hidden="1">0.000001</definedName>
    <definedName name="solver_pre" localSheetId="14" hidden="1">0.000001</definedName>
    <definedName name="solver_rbv" localSheetId="1" hidden="1">1</definedName>
    <definedName name="solver_rbv" localSheetId="0" hidden="1">1</definedName>
    <definedName name="solver_rbv" localSheetId="5" hidden="1">1</definedName>
    <definedName name="solver_rbv" localSheetId="4" hidden="1">1</definedName>
    <definedName name="solver_rbv" localSheetId="6" hidden="1">1</definedName>
    <definedName name="solver_rbv" localSheetId="8" hidden="1">1</definedName>
    <definedName name="solver_rbv" localSheetId="7" hidden="1">1</definedName>
    <definedName name="solver_rbv" localSheetId="10" hidden="1">1</definedName>
    <definedName name="solver_rbv" localSheetId="9" hidden="1">1</definedName>
    <definedName name="solver_rbv" localSheetId="13" hidden="1">1</definedName>
    <definedName name="solver_rbv" localSheetId="12" hidden="1">1</definedName>
    <definedName name="solver_rbv" localSheetId="15" hidden="1">1</definedName>
    <definedName name="solver_rbv" localSheetId="14" hidden="1">1</definedName>
    <definedName name="solver_rel1" localSheetId="1" hidden="1">1</definedName>
    <definedName name="solver_rel1" localSheetId="0" hidden="1">1</definedName>
    <definedName name="solver_rel1" localSheetId="5" hidden="1">1</definedName>
    <definedName name="solver_rel1" localSheetId="4" hidden="1">1</definedName>
    <definedName name="solver_rel1" localSheetId="6" hidden="1">1</definedName>
    <definedName name="solver_rel1" localSheetId="8" hidden="1">2</definedName>
    <definedName name="solver_rel1" localSheetId="7" hidden="1">2</definedName>
    <definedName name="solver_rel1" localSheetId="10" hidden="1">2</definedName>
    <definedName name="solver_rel1" localSheetId="9" hidden="1">2</definedName>
    <definedName name="solver_rel1" localSheetId="13" hidden="1">2</definedName>
    <definedName name="solver_rel1" localSheetId="12" hidden="1">2</definedName>
    <definedName name="solver_rel1" localSheetId="15" hidden="1">2</definedName>
    <definedName name="solver_rel1" localSheetId="14" hidden="1">2</definedName>
    <definedName name="solver_rel2" localSheetId="8" hidden="1">2</definedName>
    <definedName name="solver_rel2" localSheetId="7" hidden="1">2</definedName>
    <definedName name="solver_rel2" localSheetId="10" hidden="1">2</definedName>
    <definedName name="solver_rel2" localSheetId="9" hidden="1">2</definedName>
    <definedName name="solver_rel2" localSheetId="13" hidden="1">2</definedName>
    <definedName name="solver_rel2" localSheetId="12" hidden="1">2</definedName>
    <definedName name="solver_rel2" localSheetId="15" hidden="1">2</definedName>
    <definedName name="solver_rel2" localSheetId="14" hidden="1">2</definedName>
    <definedName name="solver_rhs1" localSheetId="1" hidden="1">1</definedName>
    <definedName name="solver_rhs1" localSheetId="0" hidden="1">1</definedName>
    <definedName name="solver_rhs1" localSheetId="5" hidden="1">1</definedName>
    <definedName name="solver_rhs1" localSheetId="4" hidden="1">1</definedName>
    <definedName name="solver_rhs1" localSheetId="6" hidden="1">1</definedName>
    <definedName name="solver_rhs1" localSheetId="8" hidden="1">1</definedName>
    <definedName name="solver_rhs1" localSheetId="7" hidden="1">1</definedName>
    <definedName name="solver_rhs1" localSheetId="10" hidden="1">1</definedName>
    <definedName name="solver_rhs1" localSheetId="9" hidden="1">1</definedName>
    <definedName name="solver_rhs1" localSheetId="13" hidden="1">1</definedName>
    <definedName name="solver_rhs1" localSheetId="12" hidden="1">1</definedName>
    <definedName name="solver_rhs1" localSheetId="15" hidden="1">1</definedName>
    <definedName name="solver_rhs1" localSheetId="14" hidden="1">1</definedName>
    <definedName name="solver_rhs2" localSheetId="8" hidden="1">'5.4.2 Frontier'!$B$17</definedName>
    <definedName name="solver_rhs2" localSheetId="7" hidden="1">'5.4.2 Frontier_template'!$B$17</definedName>
    <definedName name="solver_rhs2" localSheetId="10" hidden="1">'5.5.2 Tangency'!$B$17</definedName>
    <definedName name="solver_rhs2" localSheetId="9" hidden="1">'5.5.2 Tangency_template'!$B$17</definedName>
    <definedName name="solver_rhs2" localSheetId="13" hidden="1">'5.5.4 CAL'!$B$17</definedName>
    <definedName name="solver_rhs2" localSheetId="12" hidden="1">'5.5.4 CAL_template'!$B$17</definedName>
    <definedName name="solver_rhs2" localSheetId="15" hidden="1">'5.6.2 GMV'!$B$17</definedName>
    <definedName name="solver_rhs2" localSheetId="14" hidden="1">'5.6.2 GMV_template'!$B$17</definedName>
    <definedName name="solver_rlx" localSheetId="1" hidden="1">2</definedName>
    <definedName name="solver_rlx" localSheetId="0" hidden="1">2</definedName>
    <definedName name="solver_rlx" localSheetId="5" hidden="1">2</definedName>
    <definedName name="solver_rlx" localSheetId="4" hidden="1">2</definedName>
    <definedName name="solver_rlx" localSheetId="6" hidden="1">2</definedName>
    <definedName name="solver_rlx" localSheetId="8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3" hidden="1">2</definedName>
    <definedName name="solver_rlx" localSheetId="12" hidden="1">2</definedName>
    <definedName name="solver_rlx" localSheetId="15" hidden="1">2</definedName>
    <definedName name="solver_rlx" localSheetId="14" hidden="1">2</definedName>
    <definedName name="solver_rsd" localSheetId="1" hidden="1">0</definedName>
    <definedName name="solver_rsd" localSheetId="0" hidden="1">0</definedName>
    <definedName name="solver_rsd" localSheetId="5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rsd" localSheetId="7" hidden="1">0</definedName>
    <definedName name="solver_rsd" localSheetId="10" hidden="1">0</definedName>
    <definedName name="solver_rsd" localSheetId="9" hidden="1">0</definedName>
    <definedName name="solver_rsd" localSheetId="13" hidden="1">0</definedName>
    <definedName name="solver_rsd" localSheetId="12" hidden="1">0</definedName>
    <definedName name="solver_rsd" localSheetId="15" hidden="1">0</definedName>
    <definedName name="solver_rsd" localSheetId="14" hidden="1">0</definedName>
    <definedName name="solver_scl" localSheetId="1" hidden="1">1</definedName>
    <definedName name="solver_scl" localSheetId="0" hidden="1">1</definedName>
    <definedName name="solver_scl" localSheetId="5" hidden="1">1</definedName>
    <definedName name="solver_scl" localSheetId="4" hidden="1">1</definedName>
    <definedName name="solver_scl" localSheetId="6" hidden="1">1</definedName>
    <definedName name="solver_scl" localSheetId="8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3" hidden="1">1</definedName>
    <definedName name="solver_scl" localSheetId="12" hidden="1">1</definedName>
    <definedName name="solver_scl" localSheetId="15" hidden="1">1</definedName>
    <definedName name="solver_scl" localSheetId="14" hidden="1">1</definedName>
    <definedName name="solver_sho" localSheetId="1" hidden="1">2</definedName>
    <definedName name="solver_sho" localSheetId="0" hidden="1">2</definedName>
    <definedName name="solver_sho" localSheetId="5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3" hidden="1">2</definedName>
    <definedName name="solver_sho" localSheetId="12" hidden="1">2</definedName>
    <definedName name="solver_sho" localSheetId="15" hidden="1">2</definedName>
    <definedName name="solver_sho" localSheetId="14" hidden="1">2</definedName>
    <definedName name="solver_ssz" localSheetId="1" hidden="1">100</definedName>
    <definedName name="solver_ssz" localSheetId="0" hidden="1">100</definedName>
    <definedName name="solver_ssz" localSheetId="5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3" hidden="1">100</definedName>
    <definedName name="solver_ssz" localSheetId="12" hidden="1">100</definedName>
    <definedName name="solver_ssz" localSheetId="15" hidden="1">100</definedName>
    <definedName name="solver_ssz" localSheetId="14" hidden="1">100</definedName>
    <definedName name="solver_tim" localSheetId="1" hidden="1">2147483647</definedName>
    <definedName name="solver_tim" localSheetId="0" hidden="1">2147483647</definedName>
    <definedName name="solver_tim" localSheetId="5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3" hidden="1">2147483647</definedName>
    <definedName name="solver_tim" localSheetId="12" hidden="1">2147483647</definedName>
    <definedName name="solver_tim" localSheetId="15" hidden="1">2147483647</definedName>
    <definedName name="solver_tim" localSheetId="14" hidden="1">2147483647</definedName>
    <definedName name="solver_tol" localSheetId="1" hidden="1">0.01</definedName>
    <definedName name="solver_tol" localSheetId="0" hidden="1">0.01</definedName>
    <definedName name="solver_tol" localSheetId="5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3" hidden="1">0.01</definedName>
    <definedName name="solver_tol" localSheetId="12" hidden="1">0.01</definedName>
    <definedName name="solver_tol" localSheetId="15" hidden="1">0.01</definedName>
    <definedName name="solver_tol" localSheetId="14" hidden="1">0.01</definedName>
    <definedName name="solver_typ" localSheetId="1" hidden="1">1</definedName>
    <definedName name="solver_typ" localSheetId="0" hidden="1">1</definedName>
    <definedName name="solver_typ" localSheetId="5" hidden="1">1</definedName>
    <definedName name="solver_typ" localSheetId="4" hidden="1">1</definedName>
    <definedName name="solver_typ" localSheetId="6" hidden="1">1</definedName>
    <definedName name="solver_typ" localSheetId="8" hidden="1">2</definedName>
    <definedName name="solver_typ" localSheetId="7" hidden="1">2</definedName>
    <definedName name="solver_typ" localSheetId="10" hidden="1">1</definedName>
    <definedName name="solver_typ" localSheetId="9" hidden="1">2</definedName>
    <definedName name="solver_typ" localSheetId="13" hidden="1">1</definedName>
    <definedName name="solver_typ" localSheetId="12" hidden="1">1</definedName>
    <definedName name="solver_typ" localSheetId="15" hidden="1">2</definedName>
    <definedName name="solver_typ" localSheetId="14" hidden="1">2</definedName>
    <definedName name="solver_val" localSheetId="1" hidden="1">0</definedName>
    <definedName name="solver_val" localSheetId="0" hidden="1">0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3" hidden="1">0</definedName>
    <definedName name="solver_val" localSheetId="12" hidden="1">0</definedName>
    <definedName name="solver_val" localSheetId="15" hidden="1">0</definedName>
    <definedName name="solver_val" localSheetId="14" hidden="1">0</definedName>
    <definedName name="solver_ver" localSheetId="1" hidden="1">3</definedName>
    <definedName name="solver_ver" localSheetId="0" hidden="1">3</definedName>
    <definedName name="solver_ver" localSheetId="5" hidden="1">3</definedName>
    <definedName name="solver_ver" localSheetId="4" hidden="1">3</definedName>
    <definedName name="solver_ver" localSheetId="6" hidden="1">3</definedName>
    <definedName name="solver_ver" localSheetId="8" hidden="1">3</definedName>
    <definedName name="solver_ver" localSheetId="7" hidden="1">3</definedName>
    <definedName name="solver_ver" localSheetId="10" hidden="1">3</definedName>
    <definedName name="solver_ver" localSheetId="9" hidden="1">3</definedName>
    <definedName name="solver_ver" localSheetId="13" hidden="1">3</definedName>
    <definedName name="solver_ver" localSheetId="12" hidden="1">3</definedName>
    <definedName name="solver_ver" localSheetId="15" hidden="1">3</definedName>
    <definedName name="solver_ver" localSheetId="14" hidden="1">3</definedName>
    <definedName name="USMkt">'5.2.2 Cov &amp; Corr'!$B$4:$B$360</definedName>
  </definedNames>
  <calcPr calcId="162913" calcMode="manual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9" l="1"/>
  <c r="K18" i="10" l="1"/>
  <c r="L18" i="10"/>
  <c r="K19" i="10"/>
  <c r="L19" i="10"/>
  <c r="K20" i="10"/>
  <c r="L20" i="10"/>
  <c r="K21" i="10"/>
  <c r="L21" i="10"/>
  <c r="K22" i="10"/>
  <c r="L22" i="10"/>
  <c r="K23" i="10"/>
  <c r="L23" i="10"/>
  <c r="K24" i="10"/>
  <c r="L24" i="10"/>
  <c r="K25" i="10"/>
  <c r="L25" i="10"/>
  <c r="K26" i="10"/>
  <c r="L26" i="10"/>
  <c r="K27" i="10"/>
  <c r="L27" i="10"/>
  <c r="K28" i="10"/>
  <c r="L28" i="10"/>
  <c r="K29" i="10"/>
  <c r="L29" i="10"/>
  <c r="K30" i="10"/>
  <c r="L30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K43" i="10"/>
  <c r="L43" i="10"/>
  <c r="K44" i="10"/>
  <c r="L44" i="10"/>
  <c r="K45" i="10"/>
  <c r="L45" i="10"/>
  <c r="K46" i="10"/>
  <c r="L46" i="10"/>
  <c r="K47" i="10"/>
  <c r="L47" i="10"/>
  <c r="K48" i="10"/>
  <c r="L48" i="10"/>
  <c r="K49" i="10"/>
  <c r="L49" i="10"/>
  <c r="K50" i="10"/>
  <c r="L50" i="10"/>
  <c r="K51" i="10"/>
  <c r="L51" i="10"/>
  <c r="K52" i="10"/>
  <c r="L52" i="10"/>
  <c r="K53" i="10"/>
  <c r="L53" i="10"/>
  <c r="K54" i="10"/>
  <c r="L54" i="10"/>
  <c r="K55" i="10"/>
  <c r="L55" i="10"/>
  <c r="K56" i="10"/>
  <c r="L56" i="10"/>
  <c r="K57" i="10"/>
  <c r="L57" i="10"/>
  <c r="K58" i="10"/>
  <c r="L58" i="10"/>
  <c r="K59" i="10"/>
  <c r="L59" i="10"/>
  <c r="K60" i="10"/>
  <c r="L60" i="10"/>
  <c r="K61" i="10"/>
  <c r="L61" i="10"/>
  <c r="K62" i="10"/>
  <c r="L62" i="10"/>
  <c r="K63" i="10"/>
  <c r="L63" i="10"/>
  <c r="K64" i="10"/>
  <c r="L64" i="10"/>
  <c r="K65" i="10"/>
  <c r="L65" i="10"/>
  <c r="K66" i="10"/>
  <c r="L66" i="10"/>
  <c r="K67" i="10"/>
  <c r="L67" i="10"/>
  <c r="K68" i="10"/>
  <c r="L68" i="10"/>
  <c r="K69" i="10"/>
  <c r="L69" i="10"/>
  <c r="K70" i="10"/>
  <c r="L70" i="10"/>
  <c r="K71" i="10"/>
  <c r="L71" i="10"/>
  <c r="K72" i="10"/>
  <c r="L72" i="10"/>
  <c r="K73" i="10"/>
  <c r="L73" i="10"/>
  <c r="K74" i="10"/>
  <c r="L74" i="10"/>
  <c r="K75" i="10"/>
  <c r="L75" i="10"/>
  <c r="K76" i="10"/>
  <c r="L76" i="10"/>
  <c r="K77" i="10"/>
  <c r="L77" i="10"/>
  <c r="K78" i="10"/>
  <c r="L78" i="10"/>
  <c r="K79" i="10"/>
  <c r="L79" i="10"/>
  <c r="K80" i="10"/>
  <c r="L80" i="10"/>
  <c r="K81" i="10"/>
  <c r="L81" i="10"/>
  <c r="K82" i="10"/>
  <c r="L82" i="10"/>
  <c r="K83" i="10"/>
  <c r="L83" i="10"/>
  <c r="K84" i="10"/>
  <c r="L84" i="10"/>
  <c r="K85" i="10"/>
  <c r="L85" i="10"/>
  <c r="K86" i="10"/>
  <c r="L86" i="10"/>
  <c r="K87" i="10"/>
  <c r="L87" i="10"/>
  <c r="K88" i="10"/>
  <c r="L88" i="10"/>
  <c r="K89" i="10"/>
  <c r="L89" i="10"/>
  <c r="K90" i="10"/>
  <c r="L90" i="10"/>
  <c r="K91" i="10"/>
  <c r="L91" i="10"/>
  <c r="K92" i="10"/>
  <c r="L92" i="10"/>
  <c r="K93" i="10"/>
  <c r="L93" i="10"/>
  <c r="K94" i="10"/>
  <c r="L94" i="10"/>
  <c r="K95" i="10"/>
  <c r="L95" i="10"/>
  <c r="K96" i="10"/>
  <c r="L96" i="10"/>
  <c r="K97" i="10"/>
  <c r="L97" i="10"/>
  <c r="K98" i="10"/>
  <c r="L98" i="10"/>
  <c r="K99" i="10"/>
  <c r="L99" i="10"/>
  <c r="K100" i="10"/>
  <c r="L100" i="10"/>
  <c r="K101" i="10"/>
  <c r="L101" i="10"/>
  <c r="K102" i="10"/>
  <c r="L102" i="10"/>
  <c r="K103" i="10"/>
  <c r="C103" i="10" s="1"/>
  <c r="L103" i="10"/>
  <c r="D103" i="10" s="1"/>
  <c r="K104" i="10"/>
  <c r="L104" i="10"/>
  <c r="K105" i="10"/>
  <c r="C105" i="10" s="1"/>
  <c r="L105" i="10"/>
  <c r="D105" i="10" s="1"/>
  <c r="K106" i="10"/>
  <c r="L106" i="10"/>
  <c r="K107" i="10"/>
  <c r="C107" i="10" s="1"/>
  <c r="L107" i="10"/>
  <c r="D107" i="10" s="1"/>
  <c r="K108" i="10"/>
  <c r="L108" i="10"/>
  <c r="K109" i="10"/>
  <c r="C109" i="10" s="1"/>
  <c r="L109" i="10"/>
  <c r="D109" i="10" s="1"/>
  <c r="K110" i="10"/>
  <c r="L110" i="10"/>
  <c r="K111" i="10"/>
  <c r="C111" i="10" s="1"/>
  <c r="L111" i="10"/>
  <c r="D111" i="10" s="1"/>
  <c r="K112" i="10"/>
  <c r="L112" i="10"/>
  <c r="K113" i="10"/>
  <c r="C113" i="10" s="1"/>
  <c r="L113" i="10"/>
  <c r="D113" i="10" s="1"/>
  <c r="K114" i="10"/>
  <c r="L114" i="10"/>
  <c r="K115" i="10"/>
  <c r="C115" i="10" s="1"/>
  <c r="L115" i="10"/>
  <c r="D115" i="10" s="1"/>
  <c r="K116" i="10"/>
  <c r="L116" i="10"/>
  <c r="K117" i="10"/>
  <c r="C117" i="10" s="1"/>
  <c r="L117" i="10"/>
  <c r="D117" i="10" s="1"/>
  <c r="K118" i="10"/>
  <c r="L118" i="10"/>
  <c r="K119" i="10"/>
  <c r="C119" i="10" s="1"/>
  <c r="L119" i="10"/>
  <c r="D119" i="10" s="1"/>
  <c r="K120" i="10"/>
  <c r="L120" i="10"/>
  <c r="K121" i="10"/>
  <c r="C121" i="10" s="1"/>
  <c r="L121" i="10"/>
  <c r="D121" i="10" s="1"/>
  <c r="K122" i="10"/>
  <c r="L122" i="10"/>
  <c r="K123" i="10"/>
  <c r="C123" i="10" s="1"/>
  <c r="L123" i="10"/>
  <c r="D123" i="10" s="1"/>
  <c r="K124" i="10"/>
  <c r="L124" i="10"/>
  <c r="K125" i="10"/>
  <c r="C125" i="10" s="1"/>
  <c r="L125" i="10"/>
  <c r="D125" i="10" s="1"/>
  <c r="K126" i="10"/>
  <c r="L126" i="10"/>
  <c r="L17" i="10"/>
  <c r="D17" i="10" s="1"/>
  <c r="K17" i="10"/>
  <c r="C17" i="10" s="1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C46" i="10"/>
  <c r="D46" i="10"/>
  <c r="C47" i="10"/>
  <c r="D47" i="10"/>
  <c r="C48" i="10"/>
  <c r="D48" i="10"/>
  <c r="C49" i="10"/>
  <c r="D49" i="10"/>
  <c r="C50" i="10"/>
  <c r="D50" i="10"/>
  <c r="C51" i="10"/>
  <c r="D51" i="10"/>
  <c r="C52" i="10"/>
  <c r="D52" i="10"/>
  <c r="C53" i="10"/>
  <c r="D53" i="10"/>
  <c r="C54" i="10"/>
  <c r="D54" i="10"/>
  <c r="C55" i="10"/>
  <c r="D55" i="10"/>
  <c r="C56" i="10"/>
  <c r="D56" i="10"/>
  <c r="C57" i="10"/>
  <c r="D57" i="10"/>
  <c r="C58" i="10"/>
  <c r="D58" i="10"/>
  <c r="C59" i="10"/>
  <c r="D59" i="10"/>
  <c r="C60" i="10"/>
  <c r="D60" i="10"/>
  <c r="C61" i="10"/>
  <c r="D61" i="10"/>
  <c r="C62" i="10"/>
  <c r="D62" i="10"/>
  <c r="C63" i="10"/>
  <c r="D63" i="10"/>
  <c r="C64" i="10"/>
  <c r="D64" i="10"/>
  <c r="C65" i="10"/>
  <c r="D65" i="10"/>
  <c r="C66" i="10"/>
  <c r="D66" i="10"/>
  <c r="C67" i="10"/>
  <c r="D67" i="10"/>
  <c r="C68" i="10"/>
  <c r="D68" i="10"/>
  <c r="C69" i="10"/>
  <c r="D69" i="10"/>
  <c r="C70" i="10"/>
  <c r="D70" i="10"/>
  <c r="C71" i="10"/>
  <c r="D71" i="10"/>
  <c r="C72" i="10"/>
  <c r="D72" i="10"/>
  <c r="C73" i="10"/>
  <c r="D73" i="10"/>
  <c r="C74" i="10"/>
  <c r="D74" i="10"/>
  <c r="C75" i="10"/>
  <c r="D75" i="10"/>
  <c r="C76" i="10"/>
  <c r="D76" i="10"/>
  <c r="C77" i="10"/>
  <c r="D77" i="10"/>
  <c r="C78" i="10"/>
  <c r="D78" i="10"/>
  <c r="C79" i="10"/>
  <c r="D79" i="10"/>
  <c r="C80" i="10"/>
  <c r="D80" i="10"/>
  <c r="C81" i="10"/>
  <c r="D81" i="10"/>
  <c r="C82" i="10"/>
  <c r="D82" i="10"/>
  <c r="C83" i="10"/>
  <c r="D83" i="10"/>
  <c r="C84" i="10"/>
  <c r="D84" i="10"/>
  <c r="C85" i="10"/>
  <c r="D85" i="10"/>
  <c r="C86" i="10"/>
  <c r="D86" i="10"/>
  <c r="C87" i="10"/>
  <c r="D87" i="10"/>
  <c r="C88" i="10"/>
  <c r="D88" i="10"/>
  <c r="C89" i="10"/>
  <c r="D89" i="10"/>
  <c r="C90" i="10"/>
  <c r="D90" i="10"/>
  <c r="C91" i="10"/>
  <c r="D91" i="10"/>
  <c r="C92" i="10"/>
  <c r="D92" i="10"/>
  <c r="C93" i="10"/>
  <c r="D93" i="10"/>
  <c r="C94" i="10"/>
  <c r="D94" i="10"/>
  <c r="C95" i="10"/>
  <c r="D95" i="10"/>
  <c r="C96" i="10"/>
  <c r="D96" i="10"/>
  <c r="C97" i="10"/>
  <c r="D97" i="10"/>
  <c r="C98" i="10"/>
  <c r="D98" i="10"/>
  <c r="C99" i="10"/>
  <c r="D99" i="10"/>
  <c r="C100" i="10"/>
  <c r="D100" i="10"/>
  <c r="C101" i="10"/>
  <c r="D101" i="10"/>
  <c r="C102" i="10"/>
  <c r="D102" i="10"/>
  <c r="C104" i="10"/>
  <c r="D104" i="10"/>
  <c r="C106" i="10"/>
  <c r="D106" i="10"/>
  <c r="C108" i="10"/>
  <c r="D108" i="10"/>
  <c r="C110" i="10"/>
  <c r="D110" i="10"/>
  <c r="C112" i="10"/>
  <c r="D112" i="10"/>
  <c r="C114" i="10"/>
  <c r="D114" i="10"/>
  <c r="C116" i="10"/>
  <c r="D116" i="10"/>
  <c r="C118" i="10"/>
  <c r="D118" i="10"/>
  <c r="C120" i="10"/>
  <c r="D120" i="10"/>
  <c r="C122" i="10"/>
  <c r="D122" i="10"/>
  <c r="C124" i="10"/>
  <c r="D124" i="10"/>
  <c r="C126" i="10"/>
  <c r="D126" i="10"/>
  <c r="C19" i="35"/>
  <c r="C18" i="35" a="1"/>
  <c r="C18" i="35" s="1"/>
  <c r="C17" i="35"/>
  <c r="C22" i="35"/>
  <c r="D22" i="35"/>
  <c r="E22" i="35"/>
  <c r="C23" i="35"/>
  <c r="D23" i="35"/>
  <c r="E23" i="35"/>
  <c r="D21" i="35"/>
  <c r="E21" i="35"/>
  <c r="C21" i="35"/>
  <c r="C16" i="35"/>
  <c r="C15" i="35"/>
  <c r="B23" i="35"/>
  <c r="D16" i="35"/>
  <c r="D18" i="35"/>
  <c r="D17" i="35"/>
  <c r="D15" i="35"/>
  <c r="F372" i="31" l="1"/>
  <c r="C12" i="33"/>
  <c r="E7" i="32"/>
  <c r="D7" i="32"/>
  <c r="C366" i="31"/>
  <c r="D366" i="31"/>
  <c r="B366" i="31"/>
  <c r="C365" i="31"/>
  <c r="D365" i="31"/>
  <c r="B365" i="31"/>
  <c r="C362" i="31"/>
  <c r="D362" i="31"/>
  <c r="C363" i="31"/>
  <c r="D363" i="31"/>
  <c r="B363" i="31"/>
  <c r="B362" i="31"/>
  <c r="H29" i="29" a="1"/>
  <c r="H29" i="29" s="1"/>
  <c r="I29" i="29" s="1"/>
  <c r="G29" i="29"/>
  <c r="F29" i="29"/>
  <c r="H26" i="29" a="1"/>
  <c r="H26" i="29" s="1"/>
  <c r="I26" i="29" s="1"/>
  <c r="G26" i="29"/>
  <c r="F26" i="29"/>
  <c r="H25" i="29" a="1"/>
  <c r="H25" i="29" s="1"/>
  <c r="I25" i="29" s="1"/>
  <c r="G25" i="29"/>
  <c r="J25" i="29" s="1"/>
  <c r="F25" i="29"/>
  <c r="H24" i="29" a="1"/>
  <c r="H24" i="29" s="1"/>
  <c r="I24" i="29" s="1"/>
  <c r="G24" i="29"/>
  <c r="F24" i="29"/>
  <c r="H23" i="29" a="1"/>
  <c r="H23" i="29" s="1"/>
  <c r="I23" i="29" s="1"/>
  <c r="G23" i="29"/>
  <c r="J23" i="29" s="1"/>
  <c r="F23" i="29"/>
  <c r="H22" i="29" a="1"/>
  <c r="H22" i="29" s="1"/>
  <c r="I22" i="29" s="1"/>
  <c r="G22" i="29"/>
  <c r="F22" i="29"/>
  <c r="H17" i="29" a="1"/>
  <c r="H17" i="29" s="1"/>
  <c r="I17" i="29" s="1"/>
  <c r="G17" i="29"/>
  <c r="F17" i="29"/>
  <c r="C12" i="29"/>
  <c r="H29" i="28" a="1"/>
  <c r="H29" i="28" s="1"/>
  <c r="I29" i="28" s="1"/>
  <c r="G29" i="28"/>
  <c r="F29" i="28"/>
  <c r="H26" i="28" a="1"/>
  <c r="H26" i="28" s="1"/>
  <c r="I26" i="28" s="1"/>
  <c r="G26" i="28"/>
  <c r="F26" i="28"/>
  <c r="H25" i="28" a="1"/>
  <c r="H25" i="28" s="1"/>
  <c r="I25" i="28" s="1"/>
  <c r="G25" i="28"/>
  <c r="J25" i="28" s="1"/>
  <c r="F25" i="28"/>
  <c r="H24" i="28" a="1"/>
  <c r="H24" i="28" s="1"/>
  <c r="I24" i="28" s="1"/>
  <c r="G24" i="28"/>
  <c r="J24" i="28" s="1"/>
  <c r="F24" i="28"/>
  <c r="H23" i="28" a="1"/>
  <c r="H23" i="28" s="1"/>
  <c r="I23" i="28" s="1"/>
  <c r="G23" i="28"/>
  <c r="F23" i="28"/>
  <c r="H22" i="28" a="1"/>
  <c r="H22" i="28" s="1"/>
  <c r="I22" i="28" s="1"/>
  <c r="G22" i="28"/>
  <c r="F22" i="28"/>
  <c r="H17" i="28" a="1"/>
  <c r="H17" i="28" s="1"/>
  <c r="I17" i="28" s="1"/>
  <c r="G17" i="28"/>
  <c r="J17" i="28" s="1"/>
  <c r="F17" i="28"/>
  <c r="C12" i="28"/>
  <c r="D32" i="27"/>
  <c r="H29" i="27" a="1"/>
  <c r="H29" i="27" s="1"/>
  <c r="I29" i="27" s="1"/>
  <c r="G29" i="27"/>
  <c r="J29" i="27" s="1"/>
  <c r="F29" i="27"/>
  <c r="H26" i="27" a="1"/>
  <c r="H26" i="27" s="1"/>
  <c r="I26" i="27" s="1"/>
  <c r="G26" i="27"/>
  <c r="F26" i="27"/>
  <c r="H25" i="27" a="1"/>
  <c r="H25" i="27" s="1"/>
  <c r="I25" i="27" s="1"/>
  <c r="G25" i="27"/>
  <c r="J25" i="27" s="1"/>
  <c r="F25" i="27"/>
  <c r="H24" i="27" a="1"/>
  <c r="H24" i="27" s="1"/>
  <c r="I24" i="27" s="1"/>
  <c r="G24" i="27"/>
  <c r="F24" i="27"/>
  <c r="H23" i="27" a="1"/>
  <c r="H23" i="27" s="1"/>
  <c r="I23" i="27" s="1"/>
  <c r="G23" i="27"/>
  <c r="J23" i="27" s="1"/>
  <c r="F23" i="27"/>
  <c r="H22" i="27" a="1"/>
  <c r="H22" i="27" s="1"/>
  <c r="I22" i="27" s="1"/>
  <c r="G22" i="27"/>
  <c r="F22" i="27"/>
  <c r="H17" i="27" a="1"/>
  <c r="H17" i="27" s="1"/>
  <c r="I17" i="27" s="1"/>
  <c r="G17" i="27"/>
  <c r="J17" i="27" s="1"/>
  <c r="F17" i="27"/>
  <c r="C12" i="27"/>
  <c r="E32" i="27" s="1"/>
  <c r="H29" i="26" a="1"/>
  <c r="H29" i="26" s="1"/>
  <c r="I29" i="26" s="1"/>
  <c r="G29" i="26"/>
  <c r="J29" i="26" s="1"/>
  <c r="F29" i="26"/>
  <c r="H26" i="26" a="1"/>
  <c r="H26" i="26" s="1"/>
  <c r="I26" i="26" s="1"/>
  <c r="G26" i="26"/>
  <c r="F26" i="26"/>
  <c r="H25" i="26" a="1"/>
  <c r="H25" i="26" s="1"/>
  <c r="I25" i="26" s="1"/>
  <c r="G25" i="26"/>
  <c r="J25" i="26" s="1"/>
  <c r="F25" i="26"/>
  <c r="H24" i="26" a="1"/>
  <c r="H24" i="26" s="1"/>
  <c r="I24" i="26" s="1"/>
  <c r="G24" i="26"/>
  <c r="F24" i="26"/>
  <c r="H23" i="26" a="1"/>
  <c r="H23" i="26" s="1"/>
  <c r="I23" i="26" s="1"/>
  <c r="G23" i="26"/>
  <c r="J23" i="26" s="1"/>
  <c r="F23" i="26"/>
  <c r="H22" i="26" a="1"/>
  <c r="H22" i="26" s="1"/>
  <c r="I22" i="26" s="1"/>
  <c r="G22" i="26"/>
  <c r="F22" i="26"/>
  <c r="H17" i="26" a="1"/>
  <c r="H17" i="26" s="1"/>
  <c r="I17" i="26" s="1"/>
  <c r="G17" i="26"/>
  <c r="J17" i="26" s="1"/>
  <c r="F17" i="26"/>
  <c r="C12" i="26"/>
  <c r="H29" i="25" a="1"/>
  <c r="H29" i="25" s="1"/>
  <c r="I29" i="25" s="1"/>
  <c r="G29" i="25"/>
  <c r="F29" i="25"/>
  <c r="H26" i="25" a="1"/>
  <c r="H26" i="25" s="1"/>
  <c r="I26" i="25" s="1"/>
  <c r="G26" i="25"/>
  <c r="F26" i="25"/>
  <c r="H25" i="25" a="1"/>
  <c r="H25" i="25" s="1"/>
  <c r="I25" i="25" s="1"/>
  <c r="G25" i="25"/>
  <c r="J25" i="25" s="1"/>
  <c r="F25" i="25"/>
  <c r="H24" i="25" a="1"/>
  <c r="H24" i="25" s="1"/>
  <c r="I24" i="25" s="1"/>
  <c r="G24" i="25"/>
  <c r="F24" i="25"/>
  <c r="H23" i="25" a="1"/>
  <c r="H23" i="25" s="1"/>
  <c r="I23" i="25" s="1"/>
  <c r="G23" i="25"/>
  <c r="J23" i="25" s="1"/>
  <c r="F23" i="25"/>
  <c r="H22" i="25" a="1"/>
  <c r="H22" i="25" s="1"/>
  <c r="I22" i="25" s="1"/>
  <c r="G22" i="25"/>
  <c r="F22" i="25"/>
  <c r="H17" i="25" a="1"/>
  <c r="H17" i="25" s="1"/>
  <c r="I17" i="25" s="1"/>
  <c r="G17" i="25"/>
  <c r="F17" i="25"/>
  <c r="C12" i="25"/>
  <c r="H29" i="23" a="1"/>
  <c r="H29" i="23" s="1"/>
  <c r="I29" i="23" s="1"/>
  <c r="G29" i="23"/>
  <c r="F29" i="23"/>
  <c r="H26" i="24" a="1"/>
  <c r="H26" i="24" s="1"/>
  <c r="I26" i="24" s="1"/>
  <c r="G26" i="24"/>
  <c r="F26" i="24"/>
  <c r="H25" i="24" a="1"/>
  <c r="H25" i="24" s="1"/>
  <c r="I25" i="24" s="1"/>
  <c r="G25" i="24"/>
  <c r="F25" i="24"/>
  <c r="H24" i="24" a="1"/>
  <c r="H24" i="24" s="1"/>
  <c r="I24" i="24" s="1"/>
  <c r="G24" i="24"/>
  <c r="J24" i="24" s="1"/>
  <c r="F24" i="24"/>
  <c r="H23" i="24" a="1"/>
  <c r="H23" i="24" s="1"/>
  <c r="I23" i="24" s="1"/>
  <c r="G23" i="24"/>
  <c r="F23" i="24"/>
  <c r="H22" i="24" a="1"/>
  <c r="H22" i="24" s="1"/>
  <c r="I22" i="24" s="1"/>
  <c r="G22" i="24"/>
  <c r="F22" i="24"/>
  <c r="H17" i="24" a="1"/>
  <c r="H17" i="24" s="1"/>
  <c r="I17" i="24" s="1"/>
  <c r="G17" i="24"/>
  <c r="F17" i="24"/>
  <c r="C12" i="24"/>
  <c r="H26" i="23" a="1"/>
  <c r="H26" i="23" s="1"/>
  <c r="I26" i="23" s="1"/>
  <c r="G26" i="23"/>
  <c r="J26" i="23" s="1"/>
  <c r="F26" i="23"/>
  <c r="H25" i="23" a="1"/>
  <c r="H25" i="23" s="1"/>
  <c r="I25" i="23" s="1"/>
  <c r="G25" i="23"/>
  <c r="F25" i="23"/>
  <c r="H24" i="23" a="1"/>
  <c r="H24" i="23" s="1"/>
  <c r="I24" i="23" s="1"/>
  <c r="G24" i="23"/>
  <c r="J24" i="23" s="1"/>
  <c r="F24" i="23"/>
  <c r="H23" i="23" a="1"/>
  <c r="H23" i="23" s="1"/>
  <c r="I23" i="23" s="1"/>
  <c r="G23" i="23"/>
  <c r="J23" i="23" s="1"/>
  <c r="F23" i="23"/>
  <c r="H22" i="23" a="1"/>
  <c r="H22" i="23" s="1"/>
  <c r="I22" i="23" s="1"/>
  <c r="G22" i="23"/>
  <c r="J22" i="23" s="1"/>
  <c r="F22" i="23"/>
  <c r="H17" i="23" a="1"/>
  <c r="H17" i="23" s="1"/>
  <c r="I17" i="23" s="1"/>
  <c r="G17" i="23"/>
  <c r="F17" i="23"/>
  <c r="C12" i="23"/>
  <c r="H26" i="21" a="1"/>
  <c r="H26" i="21" s="1"/>
  <c r="I26" i="21" s="1"/>
  <c r="G26" i="21"/>
  <c r="F26" i="21"/>
  <c r="H25" i="21" a="1"/>
  <c r="H25" i="21" s="1"/>
  <c r="I25" i="21" s="1"/>
  <c r="G25" i="21"/>
  <c r="F25" i="21"/>
  <c r="H24" i="21" a="1"/>
  <c r="H24" i="21" s="1"/>
  <c r="I24" i="21" s="1"/>
  <c r="G24" i="21"/>
  <c r="F24" i="21"/>
  <c r="H23" i="21" a="1"/>
  <c r="H23" i="21" s="1"/>
  <c r="I23" i="21" s="1"/>
  <c r="G23" i="21"/>
  <c r="F23" i="21"/>
  <c r="H22" i="21" a="1"/>
  <c r="H22" i="21" s="1"/>
  <c r="I22" i="21" s="1"/>
  <c r="G22" i="21"/>
  <c r="F22" i="21"/>
  <c r="C12" i="21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17" i="19"/>
  <c r="C38" i="19"/>
  <c r="D38" i="19" s="1"/>
  <c r="C39" i="19"/>
  <c r="D39" i="19" s="1"/>
  <c r="D18" i="19"/>
  <c r="D17" i="19"/>
  <c r="C19" i="19"/>
  <c r="D19" i="19" s="1"/>
  <c r="C18" i="19"/>
  <c r="C12" i="10"/>
  <c r="J19" i="10"/>
  <c r="J20" i="10" s="1"/>
  <c r="J18" i="10"/>
  <c r="E366" i="30"/>
  <c r="D370" i="31"/>
  <c r="C370" i="31"/>
  <c r="D384" i="31"/>
  <c r="E384" i="31"/>
  <c r="E380" i="31"/>
  <c r="E380" i="30"/>
  <c r="E363" i="30"/>
  <c r="H19" i="23"/>
  <c r="D372" i="31"/>
  <c r="H19" i="25"/>
  <c r="G18" i="28"/>
  <c r="G15" i="19"/>
  <c r="E384" i="30"/>
  <c r="E365" i="31"/>
  <c r="B384" i="31"/>
  <c r="B371" i="31"/>
  <c r="G18" i="25"/>
  <c r="G18" i="21"/>
  <c r="C372" i="31"/>
  <c r="H19" i="28"/>
  <c r="B386" i="31"/>
  <c r="H19" i="26"/>
  <c r="E370" i="31"/>
  <c r="G18" i="26"/>
  <c r="C384" i="31"/>
  <c r="E365" i="30"/>
  <c r="C385" i="31"/>
  <c r="H19" i="29"/>
  <c r="G372" i="31"/>
  <c r="E363" i="31"/>
  <c r="D385" i="31"/>
  <c r="H19" i="27"/>
  <c r="E370" i="30"/>
  <c r="E366" i="31"/>
  <c r="D371" i="31"/>
  <c r="E376" i="30"/>
  <c r="B385" i="31"/>
  <c r="H19" i="24"/>
  <c r="E376" i="31"/>
  <c r="H19" i="21"/>
  <c r="D386" i="31"/>
  <c r="I14" i="19"/>
  <c r="C386" i="31"/>
  <c r="I14" i="33"/>
  <c r="G18" i="24"/>
  <c r="G15" i="33"/>
  <c r="B370" i="31"/>
  <c r="G18" i="23"/>
  <c r="G15" i="10"/>
  <c r="C371" i="31"/>
  <c r="B372" i="31"/>
  <c r="E362" i="30"/>
  <c r="G18" i="29"/>
  <c r="E362" i="31"/>
  <c r="G18" i="27"/>
  <c r="I14" i="10"/>
  <c r="B378" i="31" l="1"/>
  <c r="D377" i="31"/>
  <c r="D378" i="31"/>
  <c r="D380" i="31" s="1"/>
  <c r="C377" i="31"/>
  <c r="C380" i="31" s="1"/>
  <c r="C378" i="31"/>
  <c r="B377" i="31"/>
  <c r="D376" i="31"/>
  <c r="C376" i="31"/>
  <c r="B376" i="31"/>
  <c r="B380" i="31" s="1"/>
  <c r="J29" i="29"/>
  <c r="J17" i="29"/>
  <c r="J24" i="29"/>
  <c r="J22" i="29"/>
  <c r="J26" i="29"/>
  <c r="J23" i="28"/>
  <c r="J29" i="28"/>
  <c r="J22" i="28"/>
  <c r="J26" i="28"/>
  <c r="J22" i="27"/>
  <c r="J26" i="27"/>
  <c r="F32" i="27"/>
  <c r="G32" i="27" s="1"/>
  <c r="J24" i="27"/>
  <c r="D33" i="27"/>
  <c r="F33" i="27" s="1"/>
  <c r="J24" i="26"/>
  <c r="J22" i="26"/>
  <c r="J26" i="26"/>
  <c r="J29" i="25"/>
  <c r="J17" i="25"/>
  <c r="J24" i="25"/>
  <c r="J22" i="25"/>
  <c r="J26" i="25"/>
  <c r="J29" i="23"/>
  <c r="J23" i="24"/>
  <c r="J22" i="24"/>
  <c r="J26" i="24"/>
  <c r="J17" i="24"/>
  <c r="J25" i="24"/>
  <c r="J17" i="23"/>
  <c r="J25" i="23"/>
  <c r="J24" i="21"/>
  <c r="J23" i="21"/>
  <c r="J22" i="21"/>
  <c r="J26" i="21"/>
  <c r="G17" i="21"/>
  <c r="J25" i="21"/>
  <c r="H17" i="21" a="1"/>
  <c r="H17" i="21" s="1"/>
  <c r="I17" i="21" s="1"/>
  <c r="H38" i="19"/>
  <c r="F38" i="19"/>
  <c r="I38" i="19" s="1"/>
  <c r="C40" i="19"/>
  <c r="F39" i="19"/>
  <c r="I39" i="19" s="1"/>
  <c r="H39" i="19"/>
  <c r="C20" i="19"/>
  <c r="H17" i="19"/>
  <c r="F17" i="19"/>
  <c r="E18" i="10"/>
  <c r="J21" i="10"/>
  <c r="E6" i="32" l="1"/>
  <c r="E5" i="32"/>
  <c r="E4" i="32"/>
  <c r="E33" i="27"/>
  <c r="G33" i="27" s="1"/>
  <c r="D34" i="27"/>
  <c r="F34" i="27" s="1"/>
  <c r="J17" i="21"/>
  <c r="F17" i="21"/>
  <c r="C41" i="19"/>
  <c r="D40" i="19"/>
  <c r="F40" i="19" s="1"/>
  <c r="C21" i="19"/>
  <c r="D20" i="19"/>
  <c r="I17" i="19"/>
  <c r="F18" i="19"/>
  <c r="H18" i="19"/>
  <c r="H19" i="19"/>
  <c r="E20" i="10"/>
  <c r="E19" i="10"/>
  <c r="J22" i="10"/>
  <c r="D35" i="27" l="1"/>
  <c r="F35" i="27" s="1"/>
  <c r="E35" i="27"/>
  <c r="G35" i="27" s="1"/>
  <c r="E34" i="27"/>
  <c r="G34" i="27" s="1"/>
  <c r="C42" i="19"/>
  <c r="D41" i="19"/>
  <c r="F41" i="19" s="1"/>
  <c r="H40" i="19"/>
  <c r="I40" i="19" s="1"/>
  <c r="C22" i="19"/>
  <c r="D21" i="19"/>
  <c r="F19" i="19"/>
  <c r="I19" i="19" s="1"/>
  <c r="I18" i="19"/>
  <c r="H20" i="19"/>
  <c r="F20" i="19"/>
  <c r="J23" i="10"/>
  <c r="E22" i="10"/>
  <c r="E21" i="10"/>
  <c r="D36" i="27" l="1"/>
  <c r="F36" i="27" s="1"/>
  <c r="D42" i="19"/>
  <c r="H42" i="19" s="1"/>
  <c r="F42" i="19"/>
  <c r="C43" i="19"/>
  <c r="H41" i="19"/>
  <c r="I41" i="19" s="1"/>
  <c r="C23" i="19"/>
  <c r="D22" i="19"/>
  <c r="I20" i="19"/>
  <c r="F21" i="19"/>
  <c r="H21" i="19"/>
  <c r="J24" i="10"/>
  <c r="E23" i="10"/>
  <c r="E36" i="27" l="1"/>
  <c r="G36" i="27" s="1"/>
  <c r="I42" i="19"/>
  <c r="D43" i="19"/>
  <c r="H43" i="19"/>
  <c r="F43" i="19"/>
  <c r="C44" i="19"/>
  <c r="C24" i="19"/>
  <c r="D23" i="19"/>
  <c r="I21" i="19"/>
  <c r="F22" i="19"/>
  <c r="H22" i="19"/>
  <c r="J25" i="10"/>
  <c r="E24" i="10"/>
  <c r="I43" i="19" l="1"/>
  <c r="C45" i="19"/>
  <c r="D44" i="19"/>
  <c r="F44" i="19" s="1"/>
  <c r="C25" i="19"/>
  <c r="D24" i="19"/>
  <c r="I22" i="19"/>
  <c r="H23" i="19"/>
  <c r="J26" i="10"/>
  <c r="E25" i="10"/>
  <c r="C46" i="19" l="1"/>
  <c r="D45" i="19"/>
  <c r="F45" i="19" s="1"/>
  <c r="H44" i="19"/>
  <c r="I44" i="19" s="1"/>
  <c r="C26" i="19"/>
  <c r="D25" i="19"/>
  <c r="H24" i="19"/>
  <c r="F24" i="19"/>
  <c r="F23" i="19"/>
  <c r="I23" i="19" s="1"/>
  <c r="J27" i="10"/>
  <c r="E26" i="10"/>
  <c r="D46" i="19" l="1"/>
  <c r="H46" i="19" s="1"/>
  <c r="F46" i="19"/>
  <c r="C47" i="19"/>
  <c r="H45" i="19"/>
  <c r="I45" i="19" s="1"/>
  <c r="C27" i="19"/>
  <c r="D26" i="19"/>
  <c r="I24" i="19"/>
  <c r="F25" i="19"/>
  <c r="J28" i="10"/>
  <c r="E27" i="10"/>
  <c r="I46" i="19" l="1"/>
  <c r="D47" i="19"/>
  <c r="H47" i="19"/>
  <c r="F47" i="19"/>
  <c r="I47" i="19" s="1"/>
  <c r="C28" i="19"/>
  <c r="D27" i="19"/>
  <c r="H25" i="19"/>
  <c r="I25" i="19" s="1"/>
  <c r="F26" i="19"/>
  <c r="H26" i="19"/>
  <c r="J29" i="10"/>
  <c r="E28" i="10"/>
  <c r="C29" i="19" l="1"/>
  <c r="D28" i="19"/>
  <c r="H27" i="19"/>
  <c r="I26" i="19"/>
  <c r="J30" i="10"/>
  <c r="E29" i="10"/>
  <c r="C30" i="19" l="1"/>
  <c r="D29" i="19"/>
  <c r="H28" i="19"/>
  <c r="F28" i="19"/>
  <c r="F27" i="19"/>
  <c r="I27" i="19" s="1"/>
  <c r="J31" i="10"/>
  <c r="E30" i="10"/>
  <c r="C31" i="19" l="1"/>
  <c r="D30" i="19"/>
  <c r="I28" i="19"/>
  <c r="F29" i="19"/>
  <c r="J32" i="10"/>
  <c r="E31" i="10"/>
  <c r="C32" i="19" l="1"/>
  <c r="D31" i="19"/>
  <c r="H29" i="19"/>
  <c r="I29" i="19" s="1"/>
  <c r="F30" i="19"/>
  <c r="H30" i="19"/>
  <c r="J33" i="10"/>
  <c r="E32" i="10"/>
  <c r="C33" i="19" l="1"/>
  <c r="D32" i="19"/>
  <c r="H31" i="19"/>
  <c r="I30" i="19"/>
  <c r="J34" i="10"/>
  <c r="E33" i="10"/>
  <c r="C34" i="19" l="1"/>
  <c r="D33" i="19"/>
  <c r="H32" i="19"/>
  <c r="F32" i="19"/>
  <c r="F31" i="19"/>
  <c r="I31" i="19" s="1"/>
  <c r="J35" i="10"/>
  <c r="E34" i="10"/>
  <c r="C35" i="19" l="1"/>
  <c r="D34" i="19"/>
  <c r="I32" i="19"/>
  <c r="H33" i="19"/>
  <c r="F33" i="19"/>
  <c r="J36" i="10"/>
  <c r="E35" i="10"/>
  <c r="C36" i="19" l="1"/>
  <c r="D35" i="19"/>
  <c r="F34" i="19"/>
  <c r="H34" i="19"/>
  <c r="I33" i="19"/>
  <c r="J37" i="10"/>
  <c r="C37" i="19" l="1"/>
  <c r="D37" i="19" s="1"/>
  <c r="D36" i="19"/>
  <c r="I34" i="19"/>
  <c r="H35" i="19"/>
  <c r="E36" i="10"/>
  <c r="J38" i="10"/>
  <c r="E37" i="10"/>
  <c r="H36" i="19" l="1"/>
  <c r="F36" i="19"/>
  <c r="F35" i="19"/>
  <c r="I35" i="19" s="1"/>
  <c r="J39" i="10"/>
  <c r="E38" i="10"/>
  <c r="I36" i="19" l="1"/>
  <c r="F37" i="19"/>
  <c r="J40" i="10"/>
  <c r="H37" i="19" l="1"/>
  <c r="I37" i="19" s="1"/>
  <c r="E39" i="10"/>
  <c r="J41" i="10"/>
  <c r="E40" i="10"/>
  <c r="J42" i="10" l="1"/>
  <c r="E41" i="10"/>
  <c r="J43" i="10" l="1"/>
  <c r="E42" i="10"/>
  <c r="J44" i="10" l="1"/>
  <c r="E43" i="10"/>
  <c r="J45" i="10" l="1"/>
  <c r="E44" i="10"/>
  <c r="J46" i="10" l="1"/>
  <c r="E45" i="10"/>
  <c r="J47" i="10" l="1"/>
  <c r="E46" i="10"/>
  <c r="J48" i="10" l="1"/>
  <c r="E47" i="10"/>
  <c r="J49" i="10" l="1"/>
  <c r="E48" i="10"/>
  <c r="J50" i="10" l="1"/>
  <c r="E49" i="10"/>
  <c r="J51" i="10" l="1"/>
  <c r="E50" i="10" l="1"/>
  <c r="J52" i="10"/>
  <c r="E51" i="10" l="1"/>
  <c r="J53" i="10"/>
  <c r="E52" i="10" l="1"/>
  <c r="J54" i="10"/>
  <c r="E53" i="10"/>
  <c r="J55" i="10" l="1"/>
  <c r="E54" i="10"/>
  <c r="J56" i="10" l="1"/>
  <c r="E55" i="10"/>
  <c r="J57" i="10" l="1"/>
  <c r="E56" i="10"/>
  <c r="J58" i="10" l="1"/>
  <c r="E57" i="10"/>
  <c r="J59" i="10" l="1"/>
  <c r="E58" i="10" l="1"/>
  <c r="F58" i="10"/>
  <c r="J60" i="10"/>
  <c r="J61" i="10" l="1"/>
  <c r="E59" i="10"/>
  <c r="E60" i="10" l="1"/>
  <c r="F60" i="10"/>
  <c r="F59" i="10"/>
  <c r="J62" i="10"/>
  <c r="J63" i="10" l="1"/>
  <c r="E61" i="10"/>
  <c r="E62" i="10" l="1"/>
  <c r="F62" i="10"/>
  <c r="F61" i="10"/>
  <c r="J64" i="10"/>
  <c r="J65" i="10" l="1"/>
  <c r="E63" i="10"/>
  <c r="E64" i="10" l="1"/>
  <c r="F64" i="10" s="1"/>
  <c r="F63" i="10"/>
  <c r="J66" i="10"/>
  <c r="J67" i="10" l="1"/>
  <c r="E65" i="10"/>
  <c r="E66" i="10" l="1"/>
  <c r="F66" i="10"/>
  <c r="F65" i="10"/>
  <c r="J68" i="10"/>
  <c r="J69" i="10" l="1"/>
  <c r="E67" i="10"/>
  <c r="E68" i="10" l="1"/>
  <c r="F68" i="10"/>
  <c r="F67" i="10"/>
  <c r="J70" i="10"/>
  <c r="E69" i="10" l="1"/>
  <c r="F69" i="10"/>
  <c r="J71" i="10"/>
  <c r="E70" i="10" l="1"/>
  <c r="F70" i="10"/>
  <c r="J72" i="10"/>
  <c r="J73" i="10" l="1"/>
  <c r="E71" i="10"/>
  <c r="E72" i="10" l="1"/>
  <c r="F72" i="10" s="1"/>
  <c r="F71" i="10"/>
  <c r="J74" i="10"/>
  <c r="E73" i="10" l="1"/>
  <c r="F73" i="10"/>
  <c r="J75" i="10"/>
  <c r="J76" i="10" l="1"/>
  <c r="E74" i="10"/>
  <c r="F74" i="10" l="1"/>
  <c r="E75" i="10"/>
  <c r="F75" i="10" s="1"/>
  <c r="J77" i="10"/>
  <c r="E76" i="10" l="1"/>
  <c r="F76" i="10"/>
  <c r="J78" i="10"/>
  <c r="E77" i="10" l="1"/>
  <c r="F77" i="10" s="1"/>
  <c r="J79" i="10"/>
  <c r="E78" i="10" l="1"/>
  <c r="F78" i="10" s="1"/>
  <c r="J80" i="10"/>
  <c r="E79" i="10" l="1"/>
  <c r="F79" i="10"/>
  <c r="J81" i="10"/>
  <c r="E80" i="10" l="1"/>
  <c r="F80" i="10"/>
  <c r="J82" i="10"/>
  <c r="J83" i="10" l="1"/>
  <c r="E81" i="10"/>
  <c r="F81" i="10" s="1"/>
  <c r="E17" i="10"/>
  <c r="F17" i="10" s="1"/>
  <c r="G81" i="10" l="1" a="1"/>
  <c r="G81" i="10" s="1"/>
  <c r="H81" i="10" s="1"/>
  <c r="G58" i="10" a="1"/>
  <c r="G58" i="10" s="1"/>
  <c r="H58" i="10" s="1"/>
  <c r="I58" i="10" s="1"/>
  <c r="G59" i="10" a="1"/>
  <c r="G59" i="10" s="1"/>
  <c r="H59" i="10" s="1"/>
  <c r="I59" i="10" s="1"/>
  <c r="G60" i="10" a="1"/>
  <c r="G60" i="10" s="1"/>
  <c r="H60" i="10" s="1"/>
  <c r="I60" i="10" s="1"/>
  <c r="G61" i="10" a="1"/>
  <c r="G61" i="10" s="1"/>
  <c r="H61" i="10" s="1"/>
  <c r="I61" i="10" s="1"/>
  <c r="G62" i="10" a="1"/>
  <c r="G62" i="10" s="1"/>
  <c r="H62" i="10" s="1"/>
  <c r="I62" i="10" s="1"/>
  <c r="G63" i="10" a="1"/>
  <c r="G63" i="10" s="1"/>
  <c r="H63" i="10" s="1"/>
  <c r="I63" i="10" s="1"/>
  <c r="G64" i="10" a="1"/>
  <c r="G64" i="10" s="1"/>
  <c r="H64" i="10" s="1"/>
  <c r="I64" i="10" s="1"/>
  <c r="G65" i="10" a="1"/>
  <c r="G65" i="10" s="1"/>
  <c r="H65" i="10" s="1"/>
  <c r="I65" i="10" s="1"/>
  <c r="G66" i="10" a="1"/>
  <c r="G66" i="10" s="1"/>
  <c r="H66" i="10" s="1"/>
  <c r="I66" i="10" s="1"/>
  <c r="G67" i="10" a="1"/>
  <c r="G67" i="10" s="1"/>
  <c r="H67" i="10" s="1"/>
  <c r="I67" i="10" s="1"/>
  <c r="G68" i="10" a="1"/>
  <c r="G68" i="10" s="1"/>
  <c r="H68" i="10" s="1"/>
  <c r="I68" i="10" s="1"/>
  <c r="G69" i="10" a="1"/>
  <c r="G69" i="10" s="1"/>
  <c r="H69" i="10" s="1"/>
  <c r="I69" i="10" s="1"/>
  <c r="G70" i="10" a="1"/>
  <c r="G70" i="10" s="1"/>
  <c r="H70" i="10" s="1"/>
  <c r="I70" i="10" s="1"/>
  <c r="G71" i="10" a="1"/>
  <c r="G71" i="10" s="1"/>
  <c r="H71" i="10" s="1"/>
  <c r="I71" i="10" s="1"/>
  <c r="G72" i="10" a="1"/>
  <c r="G72" i="10" s="1"/>
  <c r="H72" i="10" s="1"/>
  <c r="I72" i="10" s="1"/>
  <c r="G73" i="10" a="1"/>
  <c r="G73" i="10" s="1"/>
  <c r="H73" i="10" s="1"/>
  <c r="I73" i="10" s="1"/>
  <c r="G74" i="10" a="1"/>
  <c r="G74" i="10" s="1"/>
  <c r="H74" i="10" s="1"/>
  <c r="I74" i="10" s="1"/>
  <c r="G75" i="10" a="1"/>
  <c r="G75" i="10" s="1"/>
  <c r="H75" i="10" s="1"/>
  <c r="I75" i="10" s="1"/>
  <c r="G76" i="10" a="1"/>
  <c r="G76" i="10" s="1"/>
  <c r="H76" i="10" s="1"/>
  <c r="I76" i="10" s="1"/>
  <c r="G77" i="10" a="1"/>
  <c r="G77" i="10" s="1"/>
  <c r="H77" i="10" s="1"/>
  <c r="I77" i="10" s="1"/>
  <c r="G78" i="10" a="1"/>
  <c r="G78" i="10" s="1"/>
  <c r="H78" i="10" s="1"/>
  <c r="I78" i="10" s="1"/>
  <c r="G79" i="10" a="1"/>
  <c r="G79" i="10" s="1"/>
  <c r="H79" i="10" s="1"/>
  <c r="I79" i="10" s="1"/>
  <c r="G80" i="10" a="1"/>
  <c r="G80" i="10" s="1"/>
  <c r="H80" i="10" s="1"/>
  <c r="I80" i="10" s="1"/>
  <c r="I81" i="10"/>
  <c r="E82" i="10"/>
  <c r="G82" i="10" s="1" a="1"/>
  <c r="G82" i="10" s="1"/>
  <c r="H82" i="10" s="1"/>
  <c r="J84" i="10"/>
  <c r="G17" i="10" a="1"/>
  <c r="G17" i="10" s="1"/>
  <c r="H17" i="10" s="1"/>
  <c r="I17" i="10" s="1"/>
  <c r="G18" i="10" a="1"/>
  <c r="G18" i="10" s="1"/>
  <c r="H18" i="10" s="1"/>
  <c r="F82" i="10" l="1"/>
  <c r="I82" i="10" s="1"/>
  <c r="E83" i="10"/>
  <c r="G83" i="10" s="1" a="1"/>
  <c r="G83" i="10" s="1"/>
  <c r="H83" i="10" s="1"/>
  <c r="J85" i="10"/>
  <c r="F19" i="10"/>
  <c r="F18" i="10"/>
  <c r="I18" i="10" s="1"/>
  <c r="G20" i="10" a="1"/>
  <c r="G20" i="10" s="1"/>
  <c r="H20" i="10" s="1"/>
  <c r="G19" i="10" a="1"/>
  <c r="G19" i="10" s="1"/>
  <c r="H19" i="10" s="1"/>
  <c r="F83" i="10" l="1"/>
  <c r="I83" i="10"/>
  <c r="J86" i="10"/>
  <c r="E84" i="10"/>
  <c r="F84" i="10" s="1"/>
  <c r="I19" i="10"/>
  <c r="F20" i="10"/>
  <c r="I20" i="10" s="1"/>
  <c r="E85" i="10" l="1"/>
  <c r="G85" i="10" s="1" a="1"/>
  <c r="G85" i="10" s="1"/>
  <c r="H85" i="10" s="1"/>
  <c r="G84" i="10" a="1"/>
  <c r="G84" i="10" s="1"/>
  <c r="H84" i="10" s="1"/>
  <c r="I84" i="10" s="1"/>
  <c r="J87" i="10"/>
  <c r="F21" i="10"/>
  <c r="G22" i="10" a="1"/>
  <c r="G22" i="10" s="1"/>
  <c r="H22" i="10" s="1"/>
  <c r="F85" i="10" l="1"/>
  <c r="I85" i="10" s="1"/>
  <c r="J88" i="10"/>
  <c r="E86" i="10"/>
  <c r="G86" i="10" s="1" a="1"/>
  <c r="G86" i="10" s="1"/>
  <c r="H86" i="10" s="1"/>
  <c r="G21" i="10" a="1"/>
  <c r="G21" i="10" s="1"/>
  <c r="H21" i="10" s="1"/>
  <c r="I21" i="10" s="1"/>
  <c r="F22" i="10"/>
  <c r="I22" i="10" s="1"/>
  <c r="E87" i="10" l="1"/>
  <c r="G87" i="10" s="1" a="1"/>
  <c r="G87" i="10" s="1"/>
  <c r="H87" i="10" s="1"/>
  <c r="F86" i="10"/>
  <c r="I86" i="10" s="1"/>
  <c r="J89" i="10"/>
  <c r="F23" i="10"/>
  <c r="G23" i="10" a="1"/>
  <c r="G23" i="10" s="1"/>
  <c r="H23" i="10" s="1"/>
  <c r="G24" i="10" a="1"/>
  <c r="G24" i="10" s="1"/>
  <c r="H24" i="10" s="1"/>
  <c r="F87" i="10" l="1"/>
  <c r="I87" i="10" s="1"/>
  <c r="E88" i="10"/>
  <c r="G88" i="10" s="1" a="1"/>
  <c r="G88" i="10" s="1"/>
  <c r="H88" i="10" s="1"/>
  <c r="F88" i="10"/>
  <c r="J90" i="10"/>
  <c r="I23" i="10"/>
  <c r="F24" i="10"/>
  <c r="I24" i="10" s="1"/>
  <c r="I88" i="10" l="1"/>
  <c r="J91" i="10"/>
  <c r="E89" i="10"/>
  <c r="F89" i="10" s="1"/>
  <c r="G25" i="10" a="1"/>
  <c r="G25" i="10" s="1"/>
  <c r="H25" i="10" s="1"/>
  <c r="F25" i="10"/>
  <c r="G26" i="10" a="1"/>
  <c r="G26" i="10" s="1"/>
  <c r="H26" i="10" s="1"/>
  <c r="E90" i="10" l="1"/>
  <c r="G90" i="10" s="1" a="1"/>
  <c r="G90" i="10" s="1"/>
  <c r="H90" i="10" s="1"/>
  <c r="G89" i="10" a="1"/>
  <c r="G89" i="10" s="1"/>
  <c r="H89" i="10" s="1"/>
  <c r="I89" i="10" s="1"/>
  <c r="J92" i="10"/>
  <c r="F26" i="10"/>
  <c r="I26" i="10" s="1"/>
  <c r="I25" i="10"/>
  <c r="G27" i="10" a="1"/>
  <c r="G27" i="10" s="1"/>
  <c r="H27" i="10" s="1"/>
  <c r="F90" i="10" l="1"/>
  <c r="I90" i="10" s="1"/>
  <c r="E91" i="10"/>
  <c r="F91" i="10" s="1"/>
  <c r="J93" i="10"/>
  <c r="F27" i="10"/>
  <c r="I27" i="10" s="1"/>
  <c r="G91" i="10" l="1" a="1"/>
  <c r="G91" i="10" s="1"/>
  <c r="H91" i="10" s="1"/>
  <c r="I91" i="10" s="1"/>
  <c r="J94" i="10"/>
  <c r="E92" i="10"/>
  <c r="F92" i="10" s="1"/>
  <c r="F28" i="10"/>
  <c r="G92" i="10" l="1" a="1"/>
  <c r="G92" i="10" s="1"/>
  <c r="H92" i="10" s="1"/>
  <c r="I92" i="10" s="1"/>
  <c r="E93" i="10"/>
  <c r="G93" i="10" s="1" a="1"/>
  <c r="G93" i="10" s="1"/>
  <c r="H93" i="10" s="1"/>
  <c r="J95" i="10"/>
  <c r="G28" i="10" a="1"/>
  <c r="G28" i="10" s="1"/>
  <c r="H28" i="10" s="1"/>
  <c r="I28" i="10" s="1"/>
  <c r="G29" i="10" a="1"/>
  <c r="G29" i="10" s="1"/>
  <c r="H29" i="10" s="1"/>
  <c r="F29" i="10"/>
  <c r="F93" i="10" l="1"/>
  <c r="I93" i="10"/>
  <c r="E94" i="10"/>
  <c r="G94" i="10" s="1" a="1"/>
  <c r="G94" i="10" s="1"/>
  <c r="H94" i="10" s="1"/>
  <c r="J96" i="10"/>
  <c r="I29" i="10"/>
  <c r="G31" i="10" a="1"/>
  <c r="G31" i="10" s="1"/>
  <c r="H31" i="10" s="1"/>
  <c r="G30" i="10" a="1"/>
  <c r="G30" i="10" s="1"/>
  <c r="H30" i="10" s="1"/>
  <c r="F94" i="10" l="1"/>
  <c r="I94" i="10"/>
  <c r="J97" i="10"/>
  <c r="E95" i="10"/>
  <c r="G95" i="10" s="1" a="1"/>
  <c r="G95" i="10" s="1"/>
  <c r="H95" i="10" s="1"/>
  <c r="F31" i="10"/>
  <c r="I31" i="10" s="1"/>
  <c r="F30" i="10"/>
  <c r="I30" i="10" s="1"/>
  <c r="F95" i="10" l="1"/>
  <c r="I95" i="10" s="1"/>
  <c r="E96" i="10"/>
  <c r="F96" i="10" s="1"/>
  <c r="G96" i="10" a="1"/>
  <c r="G96" i="10" s="1"/>
  <c r="H96" i="10" s="1"/>
  <c r="J98" i="10"/>
  <c r="G32" i="10" a="1"/>
  <c r="G32" i="10" s="1"/>
  <c r="H32" i="10" s="1"/>
  <c r="G33" i="10" a="1"/>
  <c r="G33" i="10" s="1"/>
  <c r="H33" i="10" s="1"/>
  <c r="E97" i="10" l="1"/>
  <c r="F97" i="10" s="1"/>
  <c r="G97" i="10" a="1"/>
  <c r="G97" i="10" s="1"/>
  <c r="H97" i="10" s="1"/>
  <c r="I96" i="10"/>
  <c r="J99" i="10"/>
  <c r="F33" i="10"/>
  <c r="I33" i="10" s="1"/>
  <c r="F32" i="10"/>
  <c r="I32" i="10" s="1"/>
  <c r="I97" i="10" l="1"/>
  <c r="E98" i="10"/>
  <c r="G98" i="10" s="1" a="1"/>
  <c r="G98" i="10" s="1"/>
  <c r="H98" i="10" s="1"/>
  <c r="J100" i="10"/>
  <c r="G35" i="10" a="1"/>
  <c r="G35" i="10" s="1"/>
  <c r="H35" i="10" s="1"/>
  <c r="G34" i="10" a="1"/>
  <c r="G34" i="10" s="1"/>
  <c r="H34" i="10" s="1"/>
  <c r="F98" i="10" l="1"/>
  <c r="I98" i="10" s="1"/>
  <c r="J101" i="10"/>
  <c r="E99" i="10"/>
  <c r="G99" i="10" s="1" a="1"/>
  <c r="G99" i="10" s="1"/>
  <c r="H99" i="10" s="1"/>
  <c r="F35" i="10"/>
  <c r="I35" i="10" s="1"/>
  <c r="F34" i="10"/>
  <c r="I34" i="10" s="1"/>
  <c r="E100" i="10" l="1"/>
  <c r="F100" i="10" s="1"/>
  <c r="F99" i="10"/>
  <c r="I99" i="10" s="1"/>
  <c r="J102" i="10"/>
  <c r="G36" i="10" a="1"/>
  <c r="G36" i="10" s="1"/>
  <c r="H36" i="10" s="1"/>
  <c r="F37" i="10"/>
  <c r="G100" i="10" l="1" a="1"/>
  <c r="G100" i="10" s="1"/>
  <c r="H100" i="10" s="1"/>
  <c r="I100" i="10" s="1"/>
  <c r="E101" i="10"/>
  <c r="G101" i="10" s="1" a="1"/>
  <c r="G101" i="10" s="1"/>
  <c r="H101" i="10" s="1"/>
  <c r="J103" i="10"/>
  <c r="G37" i="10" a="1"/>
  <c r="G37" i="10" s="1"/>
  <c r="H37" i="10" s="1"/>
  <c r="I37" i="10" s="1"/>
  <c r="F36" i="10"/>
  <c r="I36" i="10" s="1"/>
  <c r="F101" i="10" l="1"/>
  <c r="I101" i="10"/>
  <c r="J104" i="10"/>
  <c r="E102" i="10"/>
  <c r="G102" i="10" s="1" a="1"/>
  <c r="G102" i="10" s="1"/>
  <c r="H102" i="10" s="1"/>
  <c r="G38" i="10" a="1"/>
  <c r="G38" i="10" s="1"/>
  <c r="H38" i="10" s="1"/>
  <c r="E103" i="10" l="1"/>
  <c r="F103" i="10" s="1"/>
  <c r="F102" i="10"/>
  <c r="I102" i="10" s="1"/>
  <c r="J105" i="10"/>
  <c r="F38" i="10"/>
  <c r="I38" i="10" s="1"/>
  <c r="G39" i="10" a="1"/>
  <c r="G39" i="10" s="1"/>
  <c r="H39" i="10" s="1"/>
  <c r="F40" i="10"/>
  <c r="G103" i="10" l="1" a="1"/>
  <c r="G103" i="10" s="1"/>
  <c r="H103" i="10" s="1"/>
  <c r="I103" i="10" s="1"/>
  <c r="E104" i="10"/>
  <c r="F104" i="10" s="1"/>
  <c r="G104" i="10" a="1"/>
  <c r="G104" i="10" s="1"/>
  <c r="H104" i="10" s="1"/>
  <c r="J106" i="10"/>
  <c r="G40" i="10" a="1"/>
  <c r="G40" i="10" s="1"/>
  <c r="H40" i="10" s="1"/>
  <c r="I40" i="10" s="1"/>
  <c r="F39" i="10"/>
  <c r="I39" i="10" s="1"/>
  <c r="I104" i="10" l="1"/>
  <c r="E105" i="10"/>
  <c r="G105" i="10" s="1" a="1"/>
  <c r="G105" i="10" s="1"/>
  <c r="H105" i="10" s="1"/>
  <c r="F105" i="10"/>
  <c r="J107" i="10"/>
  <c r="F41" i="10"/>
  <c r="I105" i="10" l="1"/>
  <c r="E106" i="10"/>
  <c r="F106" i="10" s="1"/>
  <c r="G106" i="10" a="1"/>
  <c r="G106" i="10" s="1"/>
  <c r="H106" i="10" s="1"/>
  <c r="J108" i="10"/>
  <c r="G41" i="10" a="1"/>
  <c r="G41" i="10" s="1"/>
  <c r="H41" i="10" s="1"/>
  <c r="I41" i="10" s="1"/>
  <c r="F42" i="10"/>
  <c r="G42" i="10" a="1"/>
  <c r="G42" i="10" s="1"/>
  <c r="H42" i="10" s="1"/>
  <c r="I106" i="10" l="1"/>
  <c r="E107" i="10"/>
  <c r="G107" i="10" s="1" a="1"/>
  <c r="G107" i="10" s="1"/>
  <c r="H107" i="10" s="1"/>
  <c r="F107" i="10"/>
  <c r="J109" i="10"/>
  <c r="I42" i="10"/>
  <c r="G43" i="10" a="1"/>
  <c r="G43" i="10" s="1"/>
  <c r="H43" i="10" s="1"/>
  <c r="F44" i="10"/>
  <c r="J110" i="10" l="1"/>
  <c r="E108" i="10"/>
  <c r="F108" i="10" s="1"/>
  <c r="I107" i="10"/>
  <c r="G44" i="10" a="1"/>
  <c r="G44" i="10" s="1"/>
  <c r="H44" i="10" s="1"/>
  <c r="I44" i="10" s="1"/>
  <c r="F43" i="10"/>
  <c r="I43" i="10" s="1"/>
  <c r="G108" i="10" l="1" a="1"/>
  <c r="G108" i="10" s="1"/>
  <c r="H108" i="10" s="1"/>
  <c r="I108" i="10" s="1"/>
  <c r="E109" i="10"/>
  <c r="F109" i="10" s="1"/>
  <c r="J111" i="10"/>
  <c r="G45" i="10" a="1"/>
  <c r="G45" i="10" s="1"/>
  <c r="H45" i="10" s="1"/>
  <c r="G109" i="10" l="1" a="1"/>
  <c r="G109" i="10" s="1"/>
  <c r="H109" i="10" s="1"/>
  <c r="I109" i="10"/>
  <c r="E110" i="10"/>
  <c r="G110" i="10" s="1" a="1"/>
  <c r="G110" i="10" s="1"/>
  <c r="H110" i="10" s="1"/>
  <c r="F110" i="10"/>
  <c r="J112" i="10"/>
  <c r="F46" i="10"/>
  <c r="G46" i="10" a="1"/>
  <c r="G46" i="10" s="1"/>
  <c r="H46" i="10" s="1"/>
  <c r="F45" i="10"/>
  <c r="I45" i="10" s="1"/>
  <c r="I110" i="10" l="1"/>
  <c r="J113" i="10"/>
  <c r="E111" i="10"/>
  <c r="F111" i="10" s="1"/>
  <c r="I46" i="10"/>
  <c r="G47" i="10" a="1"/>
  <c r="G47" i="10" s="1"/>
  <c r="H47" i="10" s="1"/>
  <c r="G111" i="10" l="1" a="1"/>
  <c r="G111" i="10" s="1"/>
  <c r="H111" i="10" s="1"/>
  <c r="I111" i="10" s="1"/>
  <c r="E112" i="10"/>
  <c r="G112" i="10" s="1" a="1"/>
  <c r="G112" i="10" s="1"/>
  <c r="H112" i="10" s="1"/>
  <c r="F112" i="10"/>
  <c r="J114" i="10"/>
  <c r="F47" i="10"/>
  <c r="I47" i="10" s="1"/>
  <c r="G48" i="10" a="1"/>
  <c r="G48" i="10" s="1"/>
  <c r="H48" i="10" s="1"/>
  <c r="E113" i="10" l="1"/>
  <c r="F113" i="10"/>
  <c r="G113" i="10" a="1"/>
  <c r="G113" i="10" s="1"/>
  <c r="H113" i="10" s="1"/>
  <c r="J115" i="10"/>
  <c r="I112" i="10"/>
  <c r="F49" i="10"/>
  <c r="G49" i="10" a="1"/>
  <c r="G49" i="10" s="1"/>
  <c r="H49" i="10" s="1"/>
  <c r="F48" i="10"/>
  <c r="I48" i="10" s="1"/>
  <c r="J116" i="10" l="1"/>
  <c r="E114" i="10"/>
  <c r="G114" i="10" s="1" a="1"/>
  <c r="G114" i="10" s="1"/>
  <c r="H114" i="10" s="1"/>
  <c r="I113" i="10"/>
  <c r="I49" i="10"/>
  <c r="G50" i="10" a="1"/>
  <c r="G50" i="10" s="1"/>
  <c r="H50" i="10" s="1"/>
  <c r="F50" i="10"/>
  <c r="E115" i="10" l="1"/>
  <c r="F115" i="10" s="1"/>
  <c r="G115" i="10" a="1"/>
  <c r="G115" i="10" s="1"/>
  <c r="H115" i="10" s="1"/>
  <c r="F114" i="10"/>
  <c r="I114" i="10" s="1"/>
  <c r="J117" i="10"/>
  <c r="I50" i="10"/>
  <c r="G51" i="10" a="1"/>
  <c r="G51" i="10" s="1"/>
  <c r="H51" i="10" s="1"/>
  <c r="E116" i="10" l="1"/>
  <c r="G116" i="10" s="1" a="1"/>
  <c r="G116" i="10" s="1"/>
  <c r="H116" i="10" s="1"/>
  <c r="I115" i="10"/>
  <c r="J118" i="10"/>
  <c r="F51" i="10"/>
  <c r="I51" i="10" s="1"/>
  <c r="F52" i="10"/>
  <c r="G52" i="10" a="1"/>
  <c r="G52" i="10" s="1"/>
  <c r="H52" i="10" s="1"/>
  <c r="G53" i="10" a="1"/>
  <c r="G53" i="10" s="1"/>
  <c r="H53" i="10" s="1"/>
  <c r="F116" i="10" l="1"/>
  <c r="I116" i="10" s="1"/>
  <c r="E117" i="10"/>
  <c r="G117" i="10" s="1" a="1"/>
  <c r="G117" i="10" s="1"/>
  <c r="H117" i="10" s="1"/>
  <c r="F117" i="10"/>
  <c r="J119" i="10"/>
  <c r="I52" i="10"/>
  <c r="F53" i="10"/>
  <c r="I53" i="10" s="1"/>
  <c r="G54" i="10" a="1"/>
  <c r="G54" i="10" s="1"/>
  <c r="H54" i="10" s="1"/>
  <c r="I117" i="10" l="1"/>
  <c r="E118" i="10"/>
  <c r="G118" i="10" a="1"/>
  <c r="G118" i="10" s="1"/>
  <c r="H118" i="10" s="1"/>
  <c r="F118" i="10"/>
  <c r="J120" i="10"/>
  <c r="F54" i="10"/>
  <c r="I54" i="10" s="1"/>
  <c r="I118" i="10" l="1"/>
  <c r="J121" i="10"/>
  <c r="E119" i="10"/>
  <c r="F119" i="10" s="1"/>
  <c r="G55" i="10" a="1"/>
  <c r="G55" i="10" s="1"/>
  <c r="H55" i="10" s="1"/>
  <c r="E120" i="10" l="1"/>
  <c r="G120" i="10" s="1" a="1"/>
  <c r="G120" i="10" s="1"/>
  <c r="H120" i="10" s="1"/>
  <c r="F120" i="10"/>
  <c r="G119" i="10" a="1"/>
  <c r="G119" i="10" s="1"/>
  <c r="H119" i="10" s="1"/>
  <c r="I119" i="10" s="1"/>
  <c r="J122" i="10"/>
  <c r="G57" i="10" a="1"/>
  <c r="G57" i="10" s="1"/>
  <c r="H57" i="10" s="1"/>
  <c r="G56" i="10" a="1"/>
  <c r="G56" i="10" s="1"/>
  <c r="H56" i="10" s="1"/>
  <c r="F55" i="10"/>
  <c r="I55" i="10" s="1"/>
  <c r="I120" i="10" l="1"/>
  <c r="J123" i="10"/>
  <c r="E121" i="10"/>
  <c r="G121" i="10" s="1" a="1"/>
  <c r="G121" i="10" s="1"/>
  <c r="H121" i="10" s="1"/>
  <c r="F57" i="10"/>
  <c r="I57" i="10" s="1"/>
  <c r="F56" i="10"/>
  <c r="I56" i="10" s="1"/>
  <c r="F121" i="10" l="1"/>
  <c r="I121" i="10" s="1"/>
  <c r="E122" i="10"/>
  <c r="F122" i="10"/>
  <c r="G122" i="10" a="1"/>
  <c r="G122" i="10" s="1"/>
  <c r="H122" i="10" s="1"/>
  <c r="J124" i="10"/>
  <c r="E123" i="10" l="1"/>
  <c r="G123" i="10" a="1"/>
  <c r="G123" i="10" s="1"/>
  <c r="H123" i="10" s="1"/>
  <c r="F123" i="10"/>
  <c r="I122" i="10"/>
  <c r="J125" i="10"/>
  <c r="I123" i="10" l="1"/>
  <c r="E124" i="10"/>
  <c r="G124" i="10" a="1"/>
  <c r="G124" i="10" s="1"/>
  <c r="H124" i="10" s="1"/>
  <c r="F124" i="10"/>
  <c r="J126" i="10"/>
  <c r="I124" i="10" l="1"/>
  <c r="E125" i="10"/>
  <c r="G125" i="10" s="1" a="1"/>
  <c r="G125" i="10" s="1"/>
  <c r="H125" i="10" s="1"/>
  <c r="F125" i="10" l="1"/>
  <c r="I125" i="10" s="1"/>
  <c r="E126" i="10"/>
  <c r="F126" i="10" s="1"/>
  <c r="G126" i="10" l="1" a="1"/>
  <c r="G126" i="10" s="1"/>
  <c r="H126" i="10" s="1"/>
  <c r="I126" i="10" s="1"/>
</calcChain>
</file>

<file path=xl/sharedStrings.xml><?xml version="1.0" encoding="utf-8"?>
<sst xmlns="http://schemas.openxmlformats.org/spreadsheetml/2006/main" count="548" uniqueCount="62">
  <si>
    <t>Tangency Weights</t>
  </si>
  <si>
    <t>RF</t>
  </si>
  <si>
    <t>Domestic Equity</t>
  </si>
  <si>
    <t>Developed Int'l</t>
  </si>
  <si>
    <t>Emerging Market</t>
  </si>
  <si>
    <t>DevMkt</t>
  </si>
  <si>
    <t>USMkt</t>
  </si>
  <si>
    <t>EmergMkt</t>
  </si>
  <si>
    <t>Covariance Matrix</t>
  </si>
  <si>
    <t>Portfolio Weights</t>
  </si>
  <si>
    <t>Risk-free Rate</t>
  </si>
  <si>
    <t>Portfolio SD</t>
  </si>
  <si>
    <t>Expected Return</t>
  </si>
  <si>
    <t>Return Standard Deviation</t>
  </si>
  <si>
    <t>Portfolio E[r]</t>
  </si>
  <si>
    <t>Portfolio Var</t>
  </si>
  <si>
    <t>Portfolio SR</t>
  </si>
  <si>
    <t>Average Return</t>
  </si>
  <si>
    <t>Target E[r]</t>
  </si>
  <si>
    <t>Finding Efficient Frontier Using Solver</t>
  </si>
  <si>
    <t>Finding Efficient Frontier - All Combinations</t>
  </si>
  <si>
    <t>N/A</t>
  </si>
  <si>
    <t>Sum of Weights</t>
  </si>
  <si>
    <t>MV Weights</t>
  </si>
  <si>
    <t>Developed Market ex-US</t>
  </si>
  <si>
    <t>Emerging Markets</t>
  </si>
  <si>
    <t>MSCI World Index Market Caps, April 30, 2020</t>
  </si>
  <si>
    <t>Portfolio Number</t>
  </si>
  <si>
    <t>Domestic Increment</t>
  </si>
  <si>
    <t>Developed Increment</t>
  </si>
  <si>
    <t>Asset:</t>
  </si>
  <si>
    <t>Finding Efficient Frontier - All Combinations (Two Assets)</t>
  </si>
  <si>
    <t>Finding Tangency Portfolio Using Solver</t>
  </si>
  <si>
    <t>Weight in Risk-free</t>
  </si>
  <si>
    <t>Weight in Tangency</t>
  </si>
  <si>
    <t>The Capital Allocation Line</t>
  </si>
  <si>
    <t>GMV weights</t>
  </si>
  <si>
    <t>Finding the Global Minimum Variance Portfolio using Solver</t>
  </si>
  <si>
    <t>Historical Return Data</t>
  </si>
  <si>
    <t>SD(Return)</t>
  </si>
  <si>
    <t>Annualized Average Return</t>
  </si>
  <si>
    <t>Annualized SD(Return)</t>
  </si>
  <si>
    <t>Annualized</t>
  </si>
  <si>
    <t>Monthly</t>
  </si>
  <si>
    <t>Correlation Matrix</t>
  </si>
  <si>
    <t>SD (check)</t>
  </si>
  <si>
    <t>Domestic Equity
(USMkt)</t>
  </si>
  <si>
    <t>Developed Int'l
(DevMkt)</t>
  </si>
  <si>
    <t>Emerging Market
(EmergMkt)</t>
  </si>
  <si>
    <t>(Trillions of dollars)</t>
  </si>
  <si>
    <t>US Market</t>
  </si>
  <si>
    <t>Market Capitalization</t>
  </si>
  <si>
    <t>Without indirect command:</t>
  </si>
  <si>
    <t>Calculating Portfolio Statistics</t>
  </si>
  <si>
    <t>Portfolio Expected Return</t>
  </si>
  <si>
    <t>Portfolio Variance (method 2)</t>
  </si>
  <si>
    <t>Portfolio Variance (method 3)</t>
  </si>
  <si>
    <t>Portfolio Variance (method 1)</t>
  </si>
  <si>
    <t>Portfolio Weights (%)</t>
  </si>
  <si>
    <t>Increment</t>
  </si>
  <si>
    <t>Source: http://mba.tuck.dartmouth.edu/pages/faculty/ken.french/data_library.html</t>
  </si>
  <si>
    <t>Bordered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</si>
</sst>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#,##0.0000"/>
    <numFmt numFmtId="166" formatCode="0.0%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/>
    <xf numFmtId="9" fontId="0" fillId="0" borderId="0" xfId="0" applyNumberFormat="1"/>
    <xf numFmtId="0" fontId="0" fillId="0" borderId="0" xfId="0" applyBorder="1"/>
    <xf numFmtId="165" fontId="3" fillId="0" borderId="0" xfId="0" applyNumberFormat="1" applyFont="1"/>
    <xf numFmtId="166" fontId="0" fillId="0" borderId="0" xfId="0" applyNumberFormat="1"/>
    <xf numFmtId="165" fontId="0" fillId="0" borderId="0" xfId="0" applyNumberFormat="1" applyFont="1" applyBorder="1"/>
    <xf numFmtId="166" fontId="0" fillId="0" borderId="0" xfId="0" applyNumberFormat="1" applyFont="1"/>
    <xf numFmtId="0" fontId="0" fillId="0" borderId="0" xfId="0" applyBorder="1" applyAlignment="1">
      <alignment wrapText="1"/>
    </xf>
    <xf numFmtId="165" fontId="0" fillId="0" borderId="0" xfId="0" applyNumberFormat="1" applyBorder="1"/>
    <xf numFmtId="9" fontId="4" fillId="0" borderId="0" xfId="0" applyNumberFormat="1" applyFont="1"/>
    <xf numFmtId="0" fontId="0" fillId="0" borderId="6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6" fontId="0" fillId="0" borderId="2" xfId="0" applyNumberFormat="1" applyFont="1" applyBorder="1"/>
    <xf numFmtId="166" fontId="0" fillId="0" borderId="2" xfId="0" applyNumberFormat="1" applyBorder="1"/>
    <xf numFmtId="165" fontId="0" fillId="0" borderId="2" xfId="0" applyNumberFormat="1" applyBorder="1"/>
    <xf numFmtId="166" fontId="0" fillId="0" borderId="4" xfId="0" applyNumberFormat="1" applyFont="1" applyBorder="1"/>
    <xf numFmtId="166" fontId="0" fillId="0" borderId="0" xfId="0" applyNumberFormat="1" applyFont="1" applyBorder="1"/>
    <xf numFmtId="166" fontId="0" fillId="0" borderId="0" xfId="0" applyNumberFormat="1" applyBorder="1"/>
    <xf numFmtId="165" fontId="0" fillId="0" borderId="5" xfId="0" applyNumberFormat="1" applyBorder="1"/>
    <xf numFmtId="166" fontId="0" fillId="0" borderId="6" xfId="0" applyNumberFormat="1" applyFont="1" applyBorder="1"/>
    <xf numFmtId="166" fontId="0" fillId="0" borderId="7" xfId="0" applyNumberFormat="1" applyFont="1" applyBorder="1"/>
    <xf numFmtId="166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15" xfId="0" applyBorder="1" applyAlignment="1">
      <alignment wrapText="1"/>
    </xf>
    <xf numFmtId="165" fontId="0" fillId="0" borderId="15" xfId="0" applyNumberFormat="1" applyBorder="1"/>
    <xf numFmtId="0" fontId="0" fillId="0" borderId="0" xfId="0" applyBorder="1" applyAlignment="1">
      <alignment horizontal="center" wrapText="1"/>
    </xf>
    <xf numFmtId="167" fontId="0" fillId="0" borderId="0" xfId="0" applyNumberFormat="1"/>
    <xf numFmtId="0" fontId="0" fillId="0" borderId="15" xfId="0" applyBorder="1"/>
    <xf numFmtId="165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0" xfId="0" applyFont="1" applyFill="1" applyBorder="1" applyAlignment="1">
      <alignment wrapText="1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1" fillId="0" borderId="15" xfId="0" applyFont="1" applyFill="1" applyBorder="1" applyAlignment="1">
      <alignment wrapText="1"/>
    </xf>
    <xf numFmtId="166" fontId="1" fillId="0" borderId="19" xfId="0" applyNumberFormat="1" applyFont="1" applyBorder="1" applyAlignment="1">
      <alignment wrapText="1"/>
    </xf>
    <xf numFmtId="166" fontId="1" fillId="0" borderId="20" xfId="0" applyNumberFormat="1" applyFont="1" applyBorder="1" applyAlignment="1">
      <alignment wrapText="1"/>
    </xf>
    <xf numFmtId="166" fontId="1" fillId="0" borderId="20" xfId="0" applyNumberFormat="1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0" borderId="15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6" xfId="0" applyNumberFormat="1" applyBorder="1"/>
    <xf numFmtId="9" fontId="0" fillId="0" borderId="15" xfId="0" applyNumberFormat="1" applyBorder="1"/>
    <xf numFmtId="166" fontId="0" fillId="0" borderId="9" xfId="0" applyNumberFormat="1" applyFont="1" applyBorder="1"/>
    <xf numFmtId="166" fontId="0" fillId="0" borderId="10" xfId="0" applyNumberFormat="1" applyFont="1" applyBorder="1"/>
    <xf numFmtId="166" fontId="0" fillId="0" borderId="10" xfId="0" applyNumberFormat="1" applyBorder="1"/>
    <xf numFmtId="166" fontId="0" fillId="0" borderId="12" xfId="0" applyNumberFormat="1" applyFont="1" applyBorder="1"/>
    <xf numFmtId="166" fontId="0" fillId="0" borderId="14" xfId="0" applyNumberFormat="1" applyFont="1" applyBorder="1"/>
    <xf numFmtId="166" fontId="0" fillId="0" borderId="15" xfId="0" applyNumberFormat="1" applyFont="1" applyBorder="1"/>
    <xf numFmtId="166" fontId="0" fillId="0" borderId="15" xfId="0" applyNumberFormat="1" applyBorder="1"/>
    <xf numFmtId="165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15" xfId="0" applyFont="1" applyBorder="1" applyAlignment="1">
      <alignment wrapText="1"/>
    </xf>
    <xf numFmtId="4" fontId="0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3" fontId="0" fillId="0" borderId="0" xfId="0" applyNumberFormat="1"/>
    <xf numFmtId="0" fontId="2" fillId="0" borderId="0" xfId="0" applyFont="1" applyBorder="1"/>
    <xf numFmtId="166" fontId="5" fillId="0" borderId="9" xfId="0" applyNumberFormat="1" applyFont="1" applyBorder="1"/>
    <xf numFmtId="166" fontId="5" fillId="0" borderId="10" xfId="0" applyNumberFormat="1" applyFont="1" applyBorder="1"/>
    <xf numFmtId="166" fontId="5" fillId="0" borderId="17" xfId="0" applyNumberFormat="1" applyFont="1" applyBorder="1"/>
    <xf numFmtId="166" fontId="5" fillId="0" borderId="18" xfId="0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7" xfId="0" applyNumberFormat="1" applyFont="1" applyBorder="1"/>
    <xf numFmtId="165" fontId="5" fillId="0" borderId="12" xfId="0" applyNumberFormat="1" applyFont="1" applyBorder="1"/>
    <xf numFmtId="165" fontId="5" fillId="0" borderId="0" xfId="0" applyNumberFormat="1" applyFont="1" applyBorder="1"/>
    <xf numFmtId="165" fontId="5" fillId="0" borderId="5" xfId="0" applyNumberFormat="1" applyFont="1" applyBorder="1"/>
    <xf numFmtId="165" fontId="5" fillId="0" borderId="18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5" fillId="0" borderId="11" xfId="0" applyNumberFormat="1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165" fontId="5" fillId="0" borderId="15" xfId="0" applyNumberFormat="1" applyFont="1" applyBorder="1"/>
    <xf numFmtId="165" fontId="5" fillId="0" borderId="16" xfId="0" applyNumberFormat="1" applyFon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5" fontId="5" fillId="0" borderId="0" xfId="0" applyNumberFormat="1" applyFont="1"/>
    <xf numFmtId="3" fontId="5" fillId="0" borderId="0" xfId="0" applyNumberFormat="1" applyFont="1"/>
    <xf numFmtId="9" fontId="5" fillId="0" borderId="0" xfId="0" applyNumberFormat="1" applyFont="1"/>
    <xf numFmtId="9" fontId="5" fillId="0" borderId="1" xfId="0" applyNumberFormat="1" applyFont="1" applyBorder="1"/>
    <xf numFmtId="9" fontId="5" fillId="0" borderId="4" xfId="0" applyNumberFormat="1" applyFont="1" applyBorder="1"/>
    <xf numFmtId="9" fontId="5" fillId="0" borderId="6" xfId="0" applyNumberFormat="1" applyFont="1" applyBorder="1"/>
    <xf numFmtId="9" fontId="5" fillId="0" borderId="0" xfId="0" applyNumberFormat="1" applyFont="1" applyAlignment="1">
      <alignment horizontal="center"/>
    </xf>
    <xf numFmtId="165" fontId="6" fillId="0" borderId="9" xfId="0" applyNumberFormat="1" applyFont="1" applyBorder="1"/>
    <xf numFmtId="165" fontId="6" fillId="0" borderId="10" xfId="0" applyNumberFormat="1" applyFont="1" applyBorder="1"/>
    <xf numFmtId="165" fontId="6" fillId="0" borderId="11" xfId="0" applyNumberFormat="1" applyFont="1" applyBorder="1"/>
    <xf numFmtId="165" fontId="6" fillId="0" borderId="12" xfId="0" applyNumberFormat="1" applyFont="1" applyBorder="1"/>
    <xf numFmtId="165" fontId="6" fillId="0" borderId="0" xfId="0" applyNumberFormat="1" applyFont="1" applyBorder="1"/>
    <xf numFmtId="165" fontId="6" fillId="0" borderId="13" xfId="0" applyNumberFormat="1" applyFont="1" applyBorder="1"/>
    <xf numFmtId="165" fontId="6" fillId="0" borderId="14" xfId="0" applyNumberFormat="1" applyFont="1" applyBorder="1"/>
    <xf numFmtId="165" fontId="6" fillId="0" borderId="15" xfId="0" applyNumberFormat="1" applyFont="1" applyBorder="1"/>
    <xf numFmtId="165" fontId="6" fillId="0" borderId="16" xfId="0" applyNumberFormat="1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</a:t>
            </a:r>
            <a:r>
              <a:rPr lang="en-US" baseline="0"/>
              <a:t> Asset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'5.4.1 N=2 BruteForce_template'!$H$17:$H$47</c:f>
              <c:numCache>
                <c:formatCode>0.0%</c:formatCode>
                <c:ptCount val="31"/>
              </c:numCache>
            </c:numRef>
          </c:xVal>
          <c:yVal>
            <c:numRef>
              <c:f>'5.4.1 N=2 BruteForce_template'!$F$17:$F$47</c:f>
              <c:numCache>
                <c:formatCode>0.0%</c:formatCode>
                <c:ptCount val="3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1-4B36-ABE5-C3B4FF5D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</a:t>
            </a:r>
            <a:r>
              <a:rPr lang="en-US" baseline="0"/>
              <a:t> Asset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'5.4.1 N=2 BruteForce'!$H$17:$H$47</c:f>
              <c:numCache>
                <c:formatCode>0.0%</c:formatCode>
                <c:ptCount val="31"/>
                <c:pt idx="0">
                  <c:v>0.23906066175763846</c:v>
                </c:pt>
                <c:pt idx="1">
                  <c:v>0.23026832174660938</c:v>
                </c:pt>
                <c:pt idx="2">
                  <c:v>0.22169573744210783</c:v>
                </c:pt>
                <c:pt idx="3">
                  <c:v>0.21336939799324556</c:v>
                </c:pt>
                <c:pt idx="4">
                  <c:v>0.2053192635872241</c:v>
                </c:pt>
                <c:pt idx="5">
                  <c:v>0.19757909808479235</c:v>
                </c:pt>
                <c:pt idx="6">
                  <c:v>0.1901867503271456</c:v>
                </c:pt>
                <c:pt idx="7">
                  <c:v>0.18318433339125922</c:v>
                </c:pt>
                <c:pt idx="8">
                  <c:v>0.17661823235442031</c:v>
                </c:pt>
                <c:pt idx="9">
                  <c:v>0.17053885187839166</c:v>
                </c:pt>
                <c:pt idx="10">
                  <c:v>0.16500000000000004</c:v>
                </c:pt>
                <c:pt idx="11">
                  <c:v>0.16005780205913114</c:v>
                </c:pt>
                <c:pt idx="12">
                  <c:v>0.15576905982896605</c:v>
                </c:pt>
                <c:pt idx="13">
                  <c:v>0.15218902719972949</c:v>
                </c:pt>
                <c:pt idx="14">
                  <c:v>0.14936867141405524</c:v>
                </c:pt>
                <c:pt idx="15">
                  <c:v>0.14735162028291376</c:v>
                </c:pt>
                <c:pt idx="16">
                  <c:v>0.14617113258095799</c:v>
                </c:pt>
                <c:pt idx="17">
                  <c:v>0.14584752311918087</c:v>
                </c:pt>
                <c:pt idx="18">
                  <c:v>0.14638647478507022</c:v>
                </c:pt>
                <c:pt idx="19">
                  <c:v>0.14777855054100375</c:v>
                </c:pt>
                <c:pt idx="20">
                  <c:v>0.14999999999999997</c:v>
                </c:pt>
                <c:pt idx="21">
                  <c:v>0.15301470517567911</c:v>
                </c:pt>
                <c:pt idx="22">
                  <c:v>0.15677691156544704</c:v>
                </c:pt>
                <c:pt idx="23">
                  <c:v>0.16123430156142335</c:v>
                </c:pt>
                <c:pt idx="24">
                  <c:v>0.16633099530754936</c:v>
                </c:pt>
                <c:pt idx="25">
                  <c:v>0.17201017411769576</c:v>
                </c:pt>
                <c:pt idx="26">
                  <c:v>0.17821616088334977</c:v>
                </c:pt>
                <c:pt idx="27">
                  <c:v>0.1848959166666479</c:v>
                </c:pt>
                <c:pt idx="28">
                  <c:v>0.19200000000000003</c:v>
                </c:pt>
                <c:pt idx="29">
                  <c:v>0.19948308198942591</c:v>
                </c:pt>
                <c:pt idx="30">
                  <c:v>0.20730412441627882</c:v>
                </c:pt>
              </c:numCache>
            </c:numRef>
          </c:xVal>
          <c:yVal>
            <c:numRef>
              <c:f>'5.4.1 N=2 BruteForce'!$F$17:$F$47</c:f>
              <c:numCache>
                <c:formatCode>0.0%</c:formatCode>
                <c:ptCount val="31"/>
                <c:pt idx="0">
                  <c:v>7.0000000000000007E-2</c:v>
                </c:pt>
                <c:pt idx="1">
                  <c:v>6.9500000000000006E-2</c:v>
                </c:pt>
                <c:pt idx="2">
                  <c:v>6.9000000000000006E-2</c:v>
                </c:pt>
                <c:pt idx="3">
                  <c:v>6.8500000000000005E-2</c:v>
                </c:pt>
                <c:pt idx="4">
                  <c:v>6.8000000000000005E-2</c:v>
                </c:pt>
                <c:pt idx="5">
                  <c:v>6.7500000000000004E-2</c:v>
                </c:pt>
                <c:pt idx="6">
                  <c:v>6.7000000000000004E-2</c:v>
                </c:pt>
                <c:pt idx="7">
                  <c:v>6.6500000000000004E-2</c:v>
                </c:pt>
                <c:pt idx="8">
                  <c:v>6.6000000000000003E-2</c:v>
                </c:pt>
                <c:pt idx="9">
                  <c:v>6.5500000000000003E-2</c:v>
                </c:pt>
                <c:pt idx="10">
                  <c:v>6.5000000000000002E-2</c:v>
                </c:pt>
                <c:pt idx="11">
                  <c:v>6.4500000000000002E-2</c:v>
                </c:pt>
                <c:pt idx="12">
                  <c:v>6.4000000000000001E-2</c:v>
                </c:pt>
                <c:pt idx="13">
                  <c:v>6.3500000000000001E-2</c:v>
                </c:pt>
                <c:pt idx="14">
                  <c:v>6.3E-2</c:v>
                </c:pt>
                <c:pt idx="15">
                  <c:v>6.25E-2</c:v>
                </c:pt>
                <c:pt idx="16">
                  <c:v>6.2E-2</c:v>
                </c:pt>
                <c:pt idx="17">
                  <c:v>6.1499999999999999E-2</c:v>
                </c:pt>
                <c:pt idx="18">
                  <c:v>6.0999999999999999E-2</c:v>
                </c:pt>
                <c:pt idx="19">
                  <c:v>6.0499999999999998E-2</c:v>
                </c:pt>
                <c:pt idx="20">
                  <c:v>5.9999999999999984E-2</c:v>
                </c:pt>
                <c:pt idx="21">
                  <c:v>5.9499999999999997E-2</c:v>
                </c:pt>
                <c:pt idx="22">
                  <c:v>5.8999999999999997E-2</c:v>
                </c:pt>
                <c:pt idx="23">
                  <c:v>5.8499999999999996E-2</c:v>
                </c:pt>
                <c:pt idx="24">
                  <c:v>5.7999999999999996E-2</c:v>
                </c:pt>
                <c:pt idx="25">
                  <c:v>5.7499999999999996E-2</c:v>
                </c:pt>
                <c:pt idx="26">
                  <c:v>5.6999999999999995E-2</c:v>
                </c:pt>
                <c:pt idx="27">
                  <c:v>5.6499999999999995E-2</c:v>
                </c:pt>
                <c:pt idx="28">
                  <c:v>5.5999999999999994E-2</c:v>
                </c:pt>
                <c:pt idx="29">
                  <c:v>5.5499999999999994E-2</c:v>
                </c:pt>
                <c:pt idx="30">
                  <c:v>5.4999999999999993E-2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5-42FF-BD9C-06F85809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F-4E49-9E6F-CC7AEA6A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5-493B-B7E8-EEE90F74EF96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'5.4.2 Frontier_template'!$I$22:$I$26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'5.4.2 Frontier_template'!$G$22:$G$26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D5-493B-B7E8-EEE90F74E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7-4878-B291-779F3E3322F1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'5.4.2 Frontier'!$I$22:$I$26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'5.4.2 Frontier'!$G$22:$G$26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7-4878-B291-779F3E332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9-4889-BA5C-C6E16ECFA640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'5.5.2 Tangency_template'!$I$22:$I$26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'5.5.2 Tangency_template'!$G$22:$G$26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B9-4889-BA5C-C6E16ECFA640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'5.5.2 Tangency_template'!$I$29</c:f>
              <c:numCache>
                <c:formatCode>#,##0.0000</c:formatCode>
                <c:ptCount val="1"/>
                <c:pt idx="0">
                  <c:v>0</c:v>
                </c:pt>
              </c:numCache>
            </c:numRef>
          </c:xVal>
          <c:yVal>
            <c:numRef>
              <c:f>'5.5.2 Tangency_template'!$G$29</c:f>
              <c:numCache>
                <c:formatCode>#,##0.0000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B9-4889-BA5C-C6E16ECFA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A-4666-8064-7D4569501C88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'5.5.2 Tangency'!$I$22:$I$26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'5.5.2 Tangency'!$G$22:$G$26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CA-4666-8064-7D4569501C88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'5.5.2 Tangency'!$I$29</c:f>
              <c:numCache>
                <c:formatCode>#,##0.0000</c:formatCode>
                <c:ptCount val="1"/>
                <c:pt idx="0">
                  <c:v>0.15430055364876635</c:v>
                </c:pt>
              </c:numCache>
            </c:numRef>
          </c:xVal>
          <c:yVal>
            <c:numRef>
              <c:f>'5.5.2 Tangency'!$G$29</c:f>
              <c:numCache>
                <c:formatCode>#,##0.0000</c:formatCode>
                <c:ptCount val="1"/>
                <c:pt idx="0">
                  <c:v>6.6306263503140589E-2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A-4666-8064-7D456950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3-487C-B22B-370DBF769E67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'5.5.4 CAL_template'!$I$22:$I$26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'5.5.4 CAL_template'!$G$22:$G$26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03-487C-B22B-370DBF769E67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'5.5.4 CAL_template'!$I$29</c:f>
              <c:numCache>
                <c:formatCode>#,##0.0000</c:formatCode>
                <c:ptCount val="1"/>
                <c:pt idx="0">
                  <c:v>0.15430055364876635</c:v>
                </c:pt>
              </c:numCache>
            </c:numRef>
          </c:xVal>
          <c:yVal>
            <c:numRef>
              <c:f>'5.5.4 CAL_template'!$G$29</c:f>
              <c:numCache>
                <c:formatCode>#,##0.0000</c:formatCode>
                <c:ptCount val="1"/>
                <c:pt idx="0">
                  <c:v>6.6306263503140589E-2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03-487C-B22B-370DBF769E67}"/>
            </c:ext>
          </c:extLst>
        </c:ser>
        <c:ser>
          <c:idx val="3"/>
          <c:order val="3"/>
          <c:tx>
            <c:v>Capital Allocation Line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'5.5.4 CAL_template'!$F$32:$F$36</c:f>
              <c:numCache>
                <c:formatCode>0.0%</c:formatCode>
                <c:ptCount val="5"/>
              </c:numCache>
            </c:numRef>
          </c:xVal>
          <c:yVal>
            <c:numRef>
              <c:f>'5.5.4 CAL_template'!$E$32:$E$36</c:f>
              <c:numCache>
                <c:formatCode>0.0%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03-487C-B22B-370DBF769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7-4621-9A43-C540309B9812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'5.5.4 CAL'!$I$22:$I$26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'5.5.4 CAL'!$G$22:$G$26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7-4621-9A43-C540309B9812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'5.5.4 CAL'!$I$29</c:f>
              <c:numCache>
                <c:formatCode>#,##0.0000</c:formatCode>
                <c:ptCount val="1"/>
                <c:pt idx="0">
                  <c:v>0.15430055364876635</c:v>
                </c:pt>
              </c:numCache>
            </c:numRef>
          </c:xVal>
          <c:yVal>
            <c:numRef>
              <c:f>'5.5.4 CAL'!$G$29</c:f>
              <c:numCache>
                <c:formatCode>#,##0.0000</c:formatCode>
                <c:ptCount val="1"/>
                <c:pt idx="0">
                  <c:v>6.6306263503140589E-2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D7-4621-9A43-C540309B9812}"/>
            </c:ext>
          </c:extLst>
        </c:ser>
        <c:ser>
          <c:idx val="3"/>
          <c:order val="3"/>
          <c:tx>
            <c:v>Capital Allocation Line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'5.5.4 CAL'!$F$32:$F$36</c:f>
              <c:numCache>
                <c:formatCode>0.0%</c:formatCode>
                <c:ptCount val="5"/>
                <c:pt idx="0">
                  <c:v>0</c:v>
                </c:pt>
                <c:pt idx="1">
                  <c:v>5.0919182704092888E-2</c:v>
                </c:pt>
                <c:pt idx="2">
                  <c:v>0.10338137094467345</c:v>
                </c:pt>
                <c:pt idx="3">
                  <c:v>0.15430055364876635</c:v>
                </c:pt>
                <c:pt idx="4">
                  <c:v>0.20521973635285926</c:v>
                </c:pt>
              </c:numCache>
            </c:numRef>
          </c:xVal>
          <c:yVal>
            <c:numRef>
              <c:f>'5.5.4 CAL'!$E$32:$E$36</c:f>
              <c:numCache>
                <c:formatCode>0.0%</c:formatCode>
                <c:ptCount val="5"/>
                <c:pt idx="0">
                  <c:v>4.7999999999999996E-3</c:v>
                </c:pt>
                <c:pt idx="1">
                  <c:v>2.509706695603639E-2</c:v>
                </c:pt>
                <c:pt idx="2">
                  <c:v>4.6009196547104191E-2</c:v>
                </c:pt>
                <c:pt idx="3">
                  <c:v>6.6306263503140589E-2</c:v>
                </c:pt>
                <c:pt idx="4">
                  <c:v>8.660333045917698E-2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D7-4621-9A43-C540309B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B-473C-8DD3-3C1531190668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'5.6.2 GMV_template'!$I$22:$I$26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'5.6.2 GMV_template'!$G$22:$G$26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AB-473C-8DD3-3C1531190668}"/>
            </c:ext>
          </c:extLst>
        </c:ser>
        <c:ser>
          <c:idx val="2"/>
          <c:order val="2"/>
          <c:tx>
            <c:v>Global Minimum Variance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'5.6.2 GMV_template'!$I$29</c:f>
              <c:numCache>
                <c:formatCode>#,##0.0000</c:formatCode>
                <c:ptCount val="1"/>
                <c:pt idx="0">
                  <c:v>0</c:v>
                </c:pt>
              </c:numCache>
            </c:numRef>
          </c:xVal>
          <c:yVal>
            <c:numRef>
              <c:f>'5.6.2 GMV_template'!$G$29</c:f>
              <c:numCache>
                <c:formatCode>#,##0.0000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AB-473C-8DD3-3C1531190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'5.4.1 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'5.4.1 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A-46DB-B47C-2251C6F8CB1E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'5.6.2 GMV'!$I$22:$I$26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'5.6.2 GMV'!$G$22:$G$26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FA-46DB-B47C-2251C6F8CB1E}"/>
            </c:ext>
          </c:extLst>
        </c:ser>
        <c:ser>
          <c:idx val="2"/>
          <c:order val="2"/>
          <c:tx>
            <c:v>Global Minimum Variance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'5.6.2 GMV'!$I$29</c:f>
              <c:numCache>
                <c:formatCode>#,##0.0000</c:formatCode>
                <c:ptCount val="1"/>
                <c:pt idx="0">
                  <c:v>0.14380094206054617</c:v>
                </c:pt>
              </c:numCache>
            </c:numRef>
          </c:xVal>
          <c:yVal>
            <c:numRef>
              <c:f>'5.6.2 GMV'!$G$29</c:f>
              <c:numCache>
                <c:formatCode>#,##0.0000</c:formatCode>
                <c:ptCount val="1"/>
                <c:pt idx="0">
                  <c:v>5.8220482849793288E-2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FA-46DB-B47C-2251C6F8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115" zoomScaleNormal="115" workbookViewId="0"/>
  </sheetViews>
  <sheetFormatPr defaultRowHeight="14.5" x14ac:dyDescent="0.35"/>
  <cols>
    <col min="1" max="1" width="5" customWidth="1"/>
    <col min="2" max="2" width="25.36328125" style="9" customWidth="1"/>
    <col min="3" max="10" width="11.90625" style="9" customWidth="1"/>
    <col min="11" max="12" width="11.90625" customWidth="1"/>
  </cols>
  <sheetData>
    <row r="1" spans="1:12" x14ac:dyDescent="0.35">
      <c r="A1" s="5" t="s">
        <v>53</v>
      </c>
      <c r="B1"/>
      <c r="C1"/>
      <c r="D1"/>
      <c r="E1"/>
      <c r="F1"/>
      <c r="G1"/>
      <c r="H1"/>
      <c r="I1"/>
      <c r="J1"/>
    </row>
    <row r="2" spans="1:12" ht="15" thickBot="1" x14ac:dyDescent="0.4">
      <c r="B2"/>
      <c r="C2"/>
      <c r="D2"/>
      <c r="E2"/>
      <c r="F2"/>
      <c r="G2"/>
      <c r="H2"/>
      <c r="I2"/>
      <c r="J2"/>
    </row>
    <row r="3" spans="1:12" ht="29" x14ac:dyDescent="0.35">
      <c r="B3" s="6" t="s">
        <v>30</v>
      </c>
      <c r="C3" s="39" t="s">
        <v>2</v>
      </c>
      <c r="D3" s="39" t="s">
        <v>3</v>
      </c>
      <c r="E3" s="40" t="s">
        <v>4</v>
      </c>
      <c r="F3"/>
      <c r="G3"/>
      <c r="H3"/>
      <c r="I3"/>
      <c r="J3"/>
    </row>
    <row r="4" spans="1:12" x14ac:dyDescent="0.35">
      <c r="B4" s="7" t="s">
        <v>12</v>
      </c>
      <c r="C4" s="81">
        <v>0.06</v>
      </c>
      <c r="D4" s="82">
        <v>6.5000000000000002E-2</v>
      </c>
      <c r="E4" s="83">
        <v>0.08</v>
      </c>
      <c r="F4"/>
      <c r="G4"/>
      <c r="H4"/>
      <c r="I4"/>
      <c r="J4"/>
    </row>
    <row r="5" spans="1:12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  <c r="F5"/>
      <c r="G5"/>
      <c r="H5"/>
      <c r="I5"/>
      <c r="J5"/>
    </row>
    <row r="6" spans="1:12" ht="15" thickBot="1" x14ac:dyDescent="0.4">
      <c r="B6"/>
      <c r="C6" s="1"/>
      <c r="D6" s="1"/>
      <c r="E6" s="1"/>
      <c r="F6"/>
      <c r="G6"/>
      <c r="K6" s="9"/>
    </row>
    <row r="7" spans="1:12" ht="29" x14ac:dyDescent="0.35">
      <c r="B7" s="18" t="s">
        <v>8</v>
      </c>
      <c r="C7" s="39" t="s">
        <v>2</v>
      </c>
      <c r="D7" s="39" t="s">
        <v>3</v>
      </c>
      <c r="E7" s="40" t="s">
        <v>4</v>
      </c>
      <c r="F7"/>
      <c r="G7"/>
      <c r="H7" s="14"/>
      <c r="K7" s="9"/>
    </row>
    <row r="8" spans="1:12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F8"/>
      <c r="G8"/>
      <c r="I8" s="12"/>
      <c r="J8" s="12"/>
      <c r="K8" s="12"/>
    </row>
    <row r="9" spans="1:12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F9"/>
      <c r="G9"/>
      <c r="I9" s="12"/>
      <c r="J9" s="12"/>
      <c r="K9" s="12"/>
    </row>
    <row r="10" spans="1:12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F10"/>
      <c r="G10"/>
      <c r="I10" s="12"/>
      <c r="J10" s="12"/>
      <c r="K10" s="12"/>
    </row>
    <row r="11" spans="1:12" x14ac:dyDescent="0.35">
      <c r="B11"/>
      <c r="C11"/>
      <c r="D11"/>
      <c r="E11"/>
      <c r="F11"/>
      <c r="G11"/>
      <c r="K11" s="9"/>
    </row>
    <row r="12" spans="1:12" ht="29" x14ac:dyDescent="0.35">
      <c r="C12" s="75" t="s">
        <v>2</v>
      </c>
      <c r="D12" s="75" t="s">
        <v>3</v>
      </c>
      <c r="E12" s="75" t="s">
        <v>4</v>
      </c>
      <c r="F12" s="73"/>
      <c r="G12" s="73"/>
      <c r="H12" s="73"/>
      <c r="I12" s="73"/>
      <c r="J12" s="72"/>
      <c r="K12" s="38"/>
      <c r="L12" s="38"/>
    </row>
    <row r="13" spans="1:12" x14ac:dyDescent="0.35">
      <c r="B13" s="74" t="s">
        <v>58</v>
      </c>
      <c r="C13" s="25"/>
      <c r="D13" s="25"/>
      <c r="E13" s="25"/>
      <c r="F13" s="26"/>
      <c r="G13" s="15"/>
      <c r="H13" s="26"/>
      <c r="I13" s="15"/>
    </row>
    <row r="14" spans="1:12" x14ac:dyDescent="0.35">
      <c r="C14" s="25"/>
      <c r="D14" s="25"/>
      <c r="E14" s="25"/>
      <c r="F14" s="26"/>
      <c r="G14" s="15"/>
      <c r="H14" s="26"/>
      <c r="I14" s="15"/>
    </row>
    <row r="15" spans="1:12" x14ac:dyDescent="0.35">
      <c r="B15" s="9" t="s">
        <v>54</v>
      </c>
      <c r="C15" s="76"/>
      <c r="D15" s="25"/>
      <c r="E15" s="25"/>
      <c r="F15" s="26"/>
      <c r="G15" s="15"/>
      <c r="H15" s="26"/>
      <c r="I15" s="15"/>
    </row>
    <row r="16" spans="1:12" x14ac:dyDescent="0.35">
      <c r="B16" s="9" t="s">
        <v>57</v>
      </c>
      <c r="C16" s="76"/>
      <c r="D16" s="25"/>
      <c r="E16" s="25"/>
      <c r="F16" s="26"/>
      <c r="G16" s="15"/>
      <c r="H16" s="26"/>
      <c r="I16" s="15"/>
    </row>
    <row r="17" spans="2:9" x14ac:dyDescent="0.35">
      <c r="B17" s="9" t="s">
        <v>55</v>
      </c>
      <c r="C17" s="76"/>
      <c r="D17" s="25"/>
      <c r="E17" s="25"/>
      <c r="F17" s="26"/>
      <c r="G17" s="15"/>
      <c r="H17" s="26"/>
      <c r="I17" s="15"/>
    </row>
    <row r="18" spans="2:9" x14ac:dyDescent="0.35">
      <c r="B18" s="9" t="s">
        <v>56</v>
      </c>
      <c r="C18" s="76"/>
      <c r="D18" s="25"/>
      <c r="E18" s="25"/>
      <c r="F18" s="26"/>
      <c r="G18" s="15"/>
      <c r="H18" s="26"/>
      <c r="I18" s="15"/>
    </row>
    <row r="19" spans="2:9" x14ac:dyDescent="0.35">
      <c r="B19" s="78" t="s">
        <v>11</v>
      </c>
      <c r="C19" s="76"/>
      <c r="D19" s="25"/>
      <c r="E19" s="25"/>
      <c r="F19" s="26"/>
      <c r="G19" s="15"/>
      <c r="H19" s="26"/>
      <c r="I19" s="15"/>
    </row>
    <row r="20" spans="2:9" x14ac:dyDescent="0.35">
      <c r="C20" s="25"/>
      <c r="D20" s="25"/>
      <c r="E20" s="25"/>
      <c r="F20" s="26"/>
      <c r="G20" s="15"/>
      <c r="H20" s="26"/>
      <c r="I20" s="15"/>
    </row>
    <row r="21" spans="2:9" x14ac:dyDescent="0.35">
      <c r="B21" s="78" t="s">
        <v>61</v>
      </c>
      <c r="C21" s="118"/>
      <c r="D21" s="119"/>
      <c r="E21" s="120"/>
      <c r="F21" s="26"/>
      <c r="G21" s="15"/>
      <c r="H21" s="26"/>
      <c r="I21" s="15"/>
    </row>
    <row r="22" spans="2:9" x14ac:dyDescent="0.35">
      <c r="C22" s="121"/>
      <c r="D22" s="122"/>
      <c r="E22" s="123"/>
      <c r="F22" s="26"/>
      <c r="G22" s="15"/>
      <c r="H22" s="26"/>
      <c r="I22" s="15"/>
    </row>
    <row r="23" spans="2:9" x14ac:dyDescent="0.35">
      <c r="C23" s="124"/>
      <c r="D23" s="125"/>
      <c r="E23" s="126"/>
      <c r="F23" s="26"/>
      <c r="G23" s="15"/>
      <c r="H23" s="26"/>
      <c r="I23" s="15"/>
    </row>
    <row r="24" spans="2:9" x14ac:dyDescent="0.35">
      <c r="C24" s="25"/>
      <c r="D24" s="25"/>
      <c r="E24" s="25"/>
      <c r="F24" s="26"/>
      <c r="G24" s="15"/>
      <c r="H24" s="26"/>
      <c r="I24" s="15"/>
    </row>
    <row r="25" spans="2:9" x14ac:dyDescent="0.35">
      <c r="C25" s="25"/>
      <c r="D25" s="25"/>
      <c r="E25" s="25"/>
      <c r="F25" s="26"/>
      <c r="G25" s="15"/>
      <c r="H25" s="26"/>
      <c r="I25" s="15"/>
    </row>
    <row r="26" spans="2:9" x14ac:dyDescent="0.35">
      <c r="C26" s="25"/>
      <c r="D26" s="25"/>
      <c r="E26" s="25"/>
      <c r="F26" s="26"/>
      <c r="G26" s="15"/>
      <c r="H26" s="26"/>
      <c r="I26" s="15"/>
    </row>
    <row r="27" spans="2:9" x14ac:dyDescent="0.35">
      <c r="C27" s="25"/>
      <c r="D27" s="25"/>
      <c r="E27" s="25"/>
      <c r="F27" s="26"/>
      <c r="G27" s="15"/>
      <c r="H27" s="26"/>
      <c r="I27" s="15"/>
    </row>
    <row r="28" spans="2:9" x14ac:dyDescent="0.35">
      <c r="C28" s="25"/>
      <c r="D28" s="25"/>
      <c r="E28" s="25"/>
      <c r="F28" s="26"/>
      <c r="G28" s="15"/>
      <c r="H28" s="26"/>
      <c r="I28" s="15"/>
    </row>
    <row r="29" spans="2:9" x14ac:dyDescent="0.35">
      <c r="C29" s="25"/>
      <c r="D29" s="25"/>
      <c r="E29" s="25"/>
      <c r="F29" s="26"/>
      <c r="G29" s="15"/>
      <c r="H29" s="26"/>
      <c r="I29" s="15"/>
    </row>
    <row r="30" spans="2:9" x14ac:dyDescent="0.35">
      <c r="C30" s="25"/>
      <c r="D30" s="25"/>
      <c r="E30" s="25"/>
      <c r="F30" s="26"/>
      <c r="G30" s="15"/>
      <c r="H30" s="26"/>
      <c r="I30" s="15"/>
    </row>
    <row r="31" spans="2:9" x14ac:dyDescent="0.35">
      <c r="C31" s="25"/>
      <c r="D31" s="25"/>
      <c r="E31" s="25"/>
      <c r="F31" s="26"/>
      <c r="G31" s="15"/>
      <c r="H31" s="26"/>
      <c r="I31" s="15"/>
    </row>
    <row r="32" spans="2:9" x14ac:dyDescent="0.35">
      <c r="C32" s="25"/>
      <c r="D32" s="25"/>
      <c r="E32" s="25"/>
      <c r="F32" s="26"/>
      <c r="G32" s="15"/>
      <c r="H32" s="26"/>
      <c r="I32" s="15"/>
    </row>
    <row r="33" spans="3:9" x14ac:dyDescent="0.35">
      <c r="C33" s="25"/>
      <c r="D33" s="25"/>
      <c r="E33" s="25"/>
      <c r="F33" s="26"/>
      <c r="G33" s="15"/>
      <c r="H33" s="26"/>
      <c r="I33" s="15"/>
    </row>
    <row r="34" spans="3:9" x14ac:dyDescent="0.35">
      <c r="C34" s="25"/>
      <c r="D34" s="25"/>
      <c r="E34" s="25"/>
      <c r="F34" s="26"/>
      <c r="G34" s="15"/>
      <c r="H34" s="26"/>
      <c r="I34" s="15"/>
    </row>
    <row r="35" spans="3:9" x14ac:dyDescent="0.35">
      <c r="C35" s="25"/>
      <c r="D35" s="25"/>
      <c r="E35" s="25"/>
      <c r="F35" s="26"/>
      <c r="G35" s="15"/>
      <c r="H35" s="26"/>
      <c r="I35" s="15"/>
    </row>
    <row r="36" spans="3:9" x14ac:dyDescent="0.35">
      <c r="C36" s="25"/>
      <c r="D36" s="25"/>
      <c r="E36" s="25"/>
      <c r="F36" s="26"/>
      <c r="G36" s="15"/>
      <c r="H36" s="26"/>
      <c r="I36" s="15"/>
    </row>
    <row r="37" spans="3:9" x14ac:dyDescent="0.35">
      <c r="C37" s="25"/>
      <c r="D37" s="25"/>
      <c r="E37" s="25"/>
      <c r="F37" s="26"/>
      <c r="G37" s="15"/>
      <c r="H37" s="26"/>
      <c r="I37" s="15"/>
    </row>
    <row r="38" spans="3:9" x14ac:dyDescent="0.35">
      <c r="C38" s="25"/>
      <c r="D38" s="25"/>
      <c r="E38" s="25"/>
      <c r="F38" s="26"/>
      <c r="G38" s="15"/>
      <c r="H38" s="26"/>
      <c r="I38" s="15"/>
    </row>
    <row r="39" spans="3:9" x14ac:dyDescent="0.35">
      <c r="C39" s="25"/>
      <c r="D39" s="25"/>
      <c r="E39" s="25"/>
      <c r="F39" s="26"/>
      <c r="G39" s="15"/>
      <c r="H39" s="26"/>
      <c r="I39" s="15"/>
    </row>
    <row r="40" spans="3:9" x14ac:dyDescent="0.35">
      <c r="C40" s="25"/>
      <c r="D40" s="25"/>
      <c r="E40" s="25"/>
      <c r="F40" s="26"/>
      <c r="G40" s="15"/>
      <c r="H40" s="26"/>
      <c r="I40" s="15"/>
    </row>
    <row r="41" spans="3:9" x14ac:dyDescent="0.35">
      <c r="C41" s="25"/>
      <c r="D41" s="25"/>
      <c r="E41" s="25"/>
      <c r="F41" s="26"/>
      <c r="G41" s="15"/>
      <c r="H41" s="26"/>
      <c r="I41" s="15"/>
    </row>
    <row r="42" spans="3:9" x14ac:dyDescent="0.35">
      <c r="C42" s="25"/>
      <c r="D42" s="25"/>
      <c r="E42" s="25"/>
      <c r="F42" s="26"/>
      <c r="G42" s="15"/>
      <c r="H42" s="26"/>
      <c r="I42" s="15"/>
    </row>
    <row r="43" spans="3:9" x14ac:dyDescent="0.35">
      <c r="C43" s="25"/>
      <c r="D43" s="25"/>
      <c r="E43" s="25"/>
      <c r="F43" s="26"/>
      <c r="G43" s="15"/>
      <c r="H43" s="26"/>
      <c r="I43" s="15"/>
    </row>
    <row r="44" spans="3:9" x14ac:dyDescent="0.35">
      <c r="C44" s="25"/>
      <c r="D44" s="25"/>
      <c r="E44" s="25"/>
      <c r="F44" s="26"/>
      <c r="G44" s="15"/>
      <c r="H44" s="26"/>
      <c r="I44" s="15"/>
    </row>
    <row r="45" spans="3:9" x14ac:dyDescent="0.35">
      <c r="C45" s="25"/>
      <c r="D45" s="25"/>
      <c r="E45" s="25"/>
      <c r="F45" s="26"/>
      <c r="G45" s="15"/>
      <c r="H45" s="26"/>
      <c r="I45" s="15"/>
    </row>
    <row r="46" spans="3:9" x14ac:dyDescent="0.35">
      <c r="C46" s="25"/>
      <c r="D46" s="25"/>
      <c r="E46" s="25"/>
      <c r="F46" s="26"/>
      <c r="G46" s="15"/>
      <c r="H46" s="26"/>
      <c r="I46" s="15"/>
    </row>
    <row r="47" spans="3:9" x14ac:dyDescent="0.35">
      <c r="C47" s="25"/>
      <c r="D47" s="25"/>
      <c r="E47" s="25"/>
      <c r="F47" s="26"/>
      <c r="G47" s="15"/>
      <c r="H47" s="26"/>
      <c r="I47" s="15"/>
    </row>
    <row r="48" spans="3:9" x14ac:dyDescent="0.35">
      <c r="C48" s="25"/>
      <c r="D48" s="25"/>
      <c r="E48" s="25"/>
      <c r="F48" s="26"/>
      <c r="G48" s="15"/>
      <c r="H48" s="26"/>
      <c r="I48" s="15"/>
    </row>
    <row r="49" spans="3:9" x14ac:dyDescent="0.35">
      <c r="C49" s="25"/>
      <c r="D49" s="25"/>
      <c r="E49" s="25"/>
      <c r="F49" s="26"/>
      <c r="G49" s="15"/>
      <c r="H49" s="26"/>
      <c r="I49" s="15"/>
    </row>
    <row r="50" spans="3:9" x14ac:dyDescent="0.35">
      <c r="C50" s="25"/>
      <c r="D50" s="25"/>
      <c r="E50" s="25"/>
      <c r="F50" s="26"/>
      <c r="G50" s="15"/>
      <c r="H50" s="26"/>
      <c r="I50" s="15"/>
    </row>
    <row r="51" spans="3:9" x14ac:dyDescent="0.35">
      <c r="C51" s="25"/>
      <c r="D51" s="25"/>
      <c r="E51" s="25"/>
      <c r="F51" s="26"/>
      <c r="G51" s="15"/>
      <c r="H51" s="26"/>
      <c r="I51" s="15"/>
    </row>
    <row r="52" spans="3:9" x14ac:dyDescent="0.35">
      <c r="C52" s="25"/>
      <c r="D52" s="25"/>
      <c r="E52" s="25"/>
      <c r="F52" s="26"/>
      <c r="G52" s="15"/>
      <c r="H52" s="26"/>
      <c r="I52" s="15"/>
    </row>
    <row r="53" spans="3:9" x14ac:dyDescent="0.35">
      <c r="C53" s="25"/>
      <c r="D53" s="25"/>
      <c r="E53" s="25"/>
      <c r="F53" s="26"/>
      <c r="G53" s="15"/>
      <c r="H53" s="26"/>
      <c r="I53" s="15"/>
    </row>
    <row r="54" spans="3:9" x14ac:dyDescent="0.35">
      <c r="C54" s="25"/>
      <c r="D54" s="25"/>
      <c r="E54" s="25"/>
      <c r="F54" s="26"/>
      <c r="G54" s="15"/>
      <c r="H54" s="26"/>
      <c r="I54" s="15"/>
    </row>
    <row r="55" spans="3:9" x14ac:dyDescent="0.35">
      <c r="C55" s="25"/>
      <c r="D55" s="25"/>
      <c r="E55" s="25"/>
      <c r="F55" s="26"/>
      <c r="G55" s="15"/>
      <c r="H55" s="26"/>
      <c r="I55" s="15"/>
    </row>
    <row r="56" spans="3:9" x14ac:dyDescent="0.35">
      <c r="C56" s="25"/>
      <c r="D56" s="25"/>
      <c r="E56" s="25"/>
      <c r="F56" s="26"/>
      <c r="G56" s="15"/>
      <c r="H56" s="26"/>
      <c r="I56" s="15"/>
    </row>
    <row r="57" spans="3:9" x14ac:dyDescent="0.35">
      <c r="C57" s="25"/>
      <c r="D57" s="25"/>
      <c r="E57" s="25"/>
      <c r="F57" s="26"/>
      <c r="G57" s="15"/>
      <c r="H57" s="26"/>
      <c r="I57" s="15"/>
    </row>
    <row r="58" spans="3:9" x14ac:dyDescent="0.35">
      <c r="C58" s="25"/>
      <c r="D58" s="25"/>
      <c r="E58" s="25"/>
      <c r="F58" s="26"/>
      <c r="G58" s="15"/>
      <c r="H58" s="26"/>
      <c r="I58" s="15"/>
    </row>
    <row r="59" spans="3:9" x14ac:dyDescent="0.35">
      <c r="C59" s="25"/>
      <c r="D59" s="25"/>
      <c r="E59" s="25"/>
      <c r="F59" s="26"/>
      <c r="G59" s="15"/>
      <c r="H59" s="26"/>
      <c r="I59" s="15"/>
    </row>
    <row r="60" spans="3:9" x14ac:dyDescent="0.35">
      <c r="C60" s="25"/>
      <c r="D60" s="25"/>
      <c r="E60" s="25"/>
      <c r="F60" s="26"/>
      <c r="G60" s="15"/>
      <c r="H60" s="26"/>
      <c r="I60" s="15"/>
    </row>
    <row r="61" spans="3:9" x14ac:dyDescent="0.35">
      <c r="C61" s="25"/>
      <c r="D61" s="25"/>
      <c r="E61" s="25"/>
      <c r="F61" s="26"/>
      <c r="G61" s="15"/>
      <c r="H61" s="26"/>
      <c r="I61" s="15"/>
    </row>
    <row r="62" spans="3:9" x14ac:dyDescent="0.35">
      <c r="C62" s="25"/>
      <c r="D62" s="25"/>
      <c r="E62" s="25"/>
      <c r="F62" s="26"/>
      <c r="G62" s="15"/>
      <c r="H62" s="26"/>
      <c r="I62" s="15"/>
    </row>
    <row r="63" spans="3:9" x14ac:dyDescent="0.35">
      <c r="C63" s="25"/>
      <c r="D63" s="25"/>
      <c r="E63" s="25"/>
      <c r="F63" s="26"/>
      <c r="G63" s="15"/>
      <c r="H63" s="26"/>
      <c r="I63" s="15"/>
    </row>
    <row r="64" spans="3:9" x14ac:dyDescent="0.35">
      <c r="C64" s="25"/>
      <c r="D64" s="25"/>
      <c r="E64" s="25"/>
      <c r="F64" s="26"/>
      <c r="G64" s="15"/>
      <c r="H64" s="26"/>
      <c r="I64" s="15"/>
    </row>
    <row r="65" spans="3:9" x14ac:dyDescent="0.35">
      <c r="C65" s="25"/>
      <c r="D65" s="25"/>
      <c r="E65" s="25"/>
      <c r="F65" s="26"/>
      <c r="G65" s="15"/>
      <c r="H65" s="26"/>
      <c r="I65" s="15"/>
    </row>
    <row r="66" spans="3:9" x14ac:dyDescent="0.35">
      <c r="C66" s="25"/>
      <c r="D66" s="25"/>
      <c r="E66" s="25"/>
      <c r="F66" s="26"/>
      <c r="G66" s="15"/>
      <c r="H66" s="26"/>
      <c r="I66" s="15"/>
    </row>
    <row r="67" spans="3:9" x14ac:dyDescent="0.35">
      <c r="C67" s="25"/>
      <c r="D67" s="25"/>
      <c r="E67" s="25"/>
      <c r="F67" s="26"/>
      <c r="G67" s="15"/>
      <c r="H67" s="26"/>
      <c r="I67" s="15"/>
    </row>
    <row r="68" spans="3:9" x14ac:dyDescent="0.35">
      <c r="C68" s="25"/>
      <c r="D68" s="25"/>
      <c r="E68" s="25"/>
      <c r="F68" s="26"/>
      <c r="G68" s="15"/>
      <c r="H68" s="26"/>
      <c r="I68" s="15"/>
    </row>
    <row r="69" spans="3:9" x14ac:dyDescent="0.35">
      <c r="C69" s="25"/>
      <c r="D69" s="25"/>
      <c r="E69" s="25"/>
      <c r="F69" s="26"/>
      <c r="G69" s="15"/>
      <c r="H69" s="26"/>
      <c r="I69" s="15"/>
    </row>
    <row r="70" spans="3:9" x14ac:dyDescent="0.35">
      <c r="C70" s="25"/>
      <c r="D70" s="25"/>
      <c r="E70" s="25"/>
      <c r="F70" s="26"/>
      <c r="G70" s="15"/>
      <c r="H70" s="26"/>
      <c r="I70" s="15"/>
    </row>
    <row r="71" spans="3:9" x14ac:dyDescent="0.35">
      <c r="C71" s="25"/>
      <c r="D71" s="25"/>
      <c r="E71" s="25"/>
      <c r="F71" s="26"/>
      <c r="G71" s="15"/>
      <c r="H71" s="26"/>
      <c r="I71" s="15"/>
    </row>
    <row r="72" spans="3:9" x14ac:dyDescent="0.35">
      <c r="C72" s="25"/>
      <c r="D72" s="25"/>
      <c r="E72" s="25"/>
      <c r="F72" s="26"/>
      <c r="G72" s="15"/>
      <c r="H72" s="26"/>
      <c r="I72" s="15"/>
    </row>
    <row r="73" spans="3:9" x14ac:dyDescent="0.35">
      <c r="C73" s="25"/>
      <c r="D73" s="25"/>
      <c r="E73" s="25"/>
      <c r="F73" s="26"/>
      <c r="G73" s="15"/>
      <c r="H73" s="26"/>
      <c r="I73" s="15"/>
    </row>
    <row r="74" spans="3:9" x14ac:dyDescent="0.35">
      <c r="C74" s="25"/>
      <c r="D74" s="25"/>
      <c r="E74" s="25"/>
      <c r="F74" s="26"/>
      <c r="G74" s="15"/>
      <c r="H74" s="26"/>
      <c r="I74" s="15"/>
    </row>
    <row r="75" spans="3:9" x14ac:dyDescent="0.35">
      <c r="C75" s="25"/>
      <c r="D75" s="25"/>
      <c r="E75" s="25"/>
      <c r="F75" s="26"/>
      <c r="G75" s="15"/>
      <c r="H75" s="26"/>
      <c r="I75" s="15"/>
    </row>
    <row r="76" spans="3:9" x14ac:dyDescent="0.35">
      <c r="C76" s="25"/>
      <c r="D76" s="25"/>
      <c r="E76" s="25"/>
      <c r="F76" s="26"/>
      <c r="G76" s="15"/>
      <c r="H76" s="26"/>
      <c r="I76" s="15"/>
    </row>
    <row r="77" spans="3:9" x14ac:dyDescent="0.35">
      <c r="C77" s="25"/>
      <c r="D77" s="25"/>
      <c r="E77" s="25"/>
      <c r="F77" s="26"/>
      <c r="G77" s="15"/>
      <c r="H77" s="26"/>
      <c r="I77" s="15"/>
    </row>
    <row r="78" spans="3:9" x14ac:dyDescent="0.35">
      <c r="C78" s="25"/>
      <c r="D78" s="25"/>
      <c r="E78" s="25"/>
      <c r="F78" s="26"/>
      <c r="G78" s="15"/>
      <c r="H78" s="26"/>
      <c r="I78" s="15"/>
    </row>
    <row r="79" spans="3:9" x14ac:dyDescent="0.35">
      <c r="C79" s="25"/>
      <c r="D79" s="25"/>
      <c r="E79" s="25"/>
      <c r="F79" s="26"/>
      <c r="G79" s="15"/>
      <c r="H79" s="26"/>
      <c r="I79" s="15"/>
    </row>
    <row r="80" spans="3:9" x14ac:dyDescent="0.35">
      <c r="C80" s="25"/>
      <c r="D80" s="25"/>
      <c r="E80" s="25"/>
      <c r="F80" s="26"/>
      <c r="G80" s="15"/>
      <c r="H80" s="26"/>
      <c r="I80" s="15"/>
    </row>
    <row r="81" spans="3:9" x14ac:dyDescent="0.35">
      <c r="C81" s="25"/>
      <c r="D81" s="25"/>
      <c r="E81" s="25"/>
      <c r="F81" s="26"/>
      <c r="G81" s="15"/>
      <c r="H81" s="26"/>
      <c r="I81" s="15"/>
    </row>
    <row r="82" spans="3:9" x14ac:dyDescent="0.35">
      <c r="C82" s="25"/>
      <c r="D82" s="25"/>
      <c r="E82" s="25"/>
      <c r="F82" s="26"/>
      <c r="G82" s="15"/>
      <c r="H82" s="26"/>
      <c r="I82" s="15"/>
    </row>
    <row r="83" spans="3:9" x14ac:dyDescent="0.35">
      <c r="C83" s="25"/>
      <c r="D83" s="25"/>
      <c r="E83" s="25"/>
      <c r="F83" s="26"/>
      <c r="G83" s="15"/>
      <c r="H83" s="26"/>
      <c r="I83" s="15"/>
    </row>
    <row r="84" spans="3:9" x14ac:dyDescent="0.35">
      <c r="C84" s="25"/>
      <c r="D84" s="25"/>
      <c r="E84" s="25"/>
      <c r="F84" s="26"/>
      <c r="G84" s="15"/>
      <c r="H84" s="26"/>
      <c r="I84" s="15"/>
    </row>
    <row r="85" spans="3:9" x14ac:dyDescent="0.35">
      <c r="C85" s="25"/>
      <c r="D85" s="25"/>
      <c r="E85" s="25"/>
      <c r="F85" s="26"/>
      <c r="G85" s="15"/>
      <c r="H85" s="26"/>
      <c r="I85" s="15"/>
    </row>
    <row r="86" spans="3:9" x14ac:dyDescent="0.35">
      <c r="C86" s="25"/>
      <c r="D86" s="25"/>
      <c r="E86" s="25"/>
      <c r="F86" s="26"/>
      <c r="G86" s="15"/>
      <c r="H86" s="26"/>
      <c r="I86" s="15"/>
    </row>
    <row r="87" spans="3:9" x14ac:dyDescent="0.35">
      <c r="C87" s="25"/>
      <c r="D87" s="25"/>
      <c r="E87" s="25"/>
      <c r="F87" s="26"/>
      <c r="G87" s="15"/>
      <c r="H87" s="26"/>
      <c r="I87" s="15"/>
    </row>
    <row r="88" spans="3:9" x14ac:dyDescent="0.35">
      <c r="C88" s="25"/>
      <c r="D88" s="25"/>
      <c r="E88" s="25"/>
      <c r="F88" s="26"/>
      <c r="G88" s="15"/>
      <c r="H88" s="26"/>
      <c r="I88" s="15"/>
    </row>
    <row r="89" spans="3:9" x14ac:dyDescent="0.35">
      <c r="C89" s="25"/>
      <c r="D89" s="25"/>
      <c r="E89" s="25"/>
      <c r="F89" s="26"/>
      <c r="G89" s="15"/>
      <c r="H89" s="26"/>
      <c r="I89" s="15"/>
    </row>
    <row r="90" spans="3:9" x14ac:dyDescent="0.35">
      <c r="C90" s="25"/>
      <c r="D90" s="25"/>
      <c r="E90" s="25"/>
      <c r="F90" s="26"/>
      <c r="G90" s="15"/>
      <c r="H90" s="26"/>
      <c r="I90" s="15"/>
    </row>
    <row r="91" spans="3:9" x14ac:dyDescent="0.35">
      <c r="C91" s="25"/>
      <c r="D91" s="25"/>
      <c r="E91" s="25"/>
      <c r="F91" s="26"/>
      <c r="G91" s="15"/>
      <c r="H91" s="26"/>
      <c r="I91" s="15"/>
    </row>
    <row r="92" spans="3:9" x14ac:dyDescent="0.35">
      <c r="C92" s="25"/>
      <c r="D92" s="25"/>
      <c r="E92" s="25"/>
      <c r="F92" s="26"/>
      <c r="G92" s="15"/>
      <c r="H92" s="26"/>
      <c r="I92" s="15"/>
    </row>
    <row r="93" spans="3:9" x14ac:dyDescent="0.35">
      <c r="C93" s="25"/>
      <c r="D93" s="25"/>
      <c r="E93" s="25"/>
      <c r="F93" s="26"/>
      <c r="G93" s="15"/>
      <c r="H93" s="26"/>
      <c r="I93" s="15"/>
    </row>
    <row r="94" spans="3:9" x14ac:dyDescent="0.35">
      <c r="C94" s="25"/>
      <c r="D94" s="25"/>
      <c r="E94" s="25"/>
      <c r="F94" s="26"/>
      <c r="G94" s="15"/>
      <c r="H94" s="26"/>
      <c r="I94" s="15"/>
    </row>
    <row r="95" spans="3:9" x14ac:dyDescent="0.35">
      <c r="C95" s="25"/>
      <c r="D95" s="25"/>
      <c r="E95" s="25"/>
      <c r="F95" s="26"/>
      <c r="G95" s="15"/>
      <c r="H95" s="26"/>
      <c r="I95" s="15"/>
    </row>
    <row r="96" spans="3:9" x14ac:dyDescent="0.35">
      <c r="C96" s="25"/>
      <c r="D96" s="25"/>
      <c r="E96" s="25"/>
      <c r="F96" s="26"/>
      <c r="G96" s="15"/>
      <c r="H96" s="26"/>
      <c r="I96" s="15"/>
    </row>
    <row r="97" spans="3:9" x14ac:dyDescent="0.35">
      <c r="C97" s="25"/>
      <c r="D97" s="25"/>
      <c r="E97" s="25"/>
      <c r="F97" s="26"/>
      <c r="G97" s="15"/>
      <c r="H97" s="26"/>
      <c r="I97" s="15"/>
    </row>
    <row r="98" spans="3:9" x14ac:dyDescent="0.35">
      <c r="C98" s="25"/>
      <c r="D98" s="25"/>
      <c r="E98" s="25"/>
      <c r="F98" s="26"/>
      <c r="G98" s="15"/>
      <c r="H98" s="26"/>
      <c r="I98" s="15"/>
    </row>
    <row r="99" spans="3:9" x14ac:dyDescent="0.35">
      <c r="C99" s="25"/>
      <c r="D99" s="25"/>
      <c r="E99" s="25"/>
      <c r="F99" s="26"/>
      <c r="G99" s="15"/>
      <c r="H99" s="26"/>
      <c r="I99" s="15"/>
    </row>
    <row r="100" spans="3:9" x14ac:dyDescent="0.35">
      <c r="C100" s="25"/>
      <c r="D100" s="25"/>
      <c r="E100" s="25"/>
      <c r="F100" s="26"/>
      <c r="G100" s="15"/>
      <c r="H100" s="26"/>
      <c r="I100" s="15"/>
    </row>
    <row r="101" spans="3:9" x14ac:dyDescent="0.35">
      <c r="C101" s="25"/>
      <c r="D101" s="25"/>
      <c r="E101" s="25"/>
      <c r="F101" s="26"/>
      <c r="G101" s="15"/>
      <c r="H101" s="26"/>
      <c r="I101" s="15"/>
    </row>
    <row r="102" spans="3:9" x14ac:dyDescent="0.35">
      <c r="C102" s="25"/>
      <c r="D102" s="25"/>
      <c r="E102" s="25"/>
      <c r="F102" s="26"/>
      <c r="G102" s="15"/>
      <c r="H102" s="26"/>
      <c r="I102" s="15"/>
    </row>
    <row r="103" spans="3:9" x14ac:dyDescent="0.35">
      <c r="C103" s="25"/>
      <c r="D103" s="25"/>
      <c r="E103" s="25"/>
      <c r="F103" s="26"/>
      <c r="G103" s="15"/>
      <c r="H103" s="26"/>
      <c r="I103" s="15"/>
    </row>
    <row r="104" spans="3:9" x14ac:dyDescent="0.35">
      <c r="C104" s="25"/>
      <c r="D104" s="25"/>
      <c r="E104" s="25"/>
      <c r="F104" s="26"/>
      <c r="G104" s="15"/>
      <c r="H104" s="26"/>
      <c r="I104" s="15"/>
    </row>
    <row r="105" spans="3:9" x14ac:dyDescent="0.35">
      <c r="C105" s="25"/>
      <c r="D105" s="25"/>
      <c r="E105" s="25"/>
      <c r="F105" s="26"/>
      <c r="G105" s="15"/>
      <c r="H105" s="26"/>
      <c r="I105" s="15"/>
    </row>
    <row r="106" spans="3:9" x14ac:dyDescent="0.35">
      <c r="C106" s="25"/>
      <c r="D106" s="25"/>
      <c r="E106" s="25"/>
      <c r="F106" s="26"/>
      <c r="G106" s="15"/>
      <c r="H106" s="26"/>
      <c r="I106" s="15"/>
    </row>
    <row r="107" spans="3:9" x14ac:dyDescent="0.35">
      <c r="C107" s="25"/>
      <c r="D107" s="25"/>
      <c r="E107" s="25"/>
      <c r="F107" s="26"/>
      <c r="G107" s="15"/>
      <c r="H107" s="26"/>
      <c r="I107" s="15"/>
    </row>
    <row r="108" spans="3:9" x14ac:dyDescent="0.35">
      <c r="C108" s="25"/>
      <c r="D108" s="25"/>
      <c r="E108" s="25"/>
      <c r="F108" s="26"/>
      <c r="G108" s="15"/>
      <c r="H108" s="26"/>
      <c r="I108" s="15"/>
    </row>
    <row r="109" spans="3:9" x14ac:dyDescent="0.35">
      <c r="C109" s="25"/>
      <c r="D109" s="25"/>
      <c r="E109" s="25"/>
      <c r="F109" s="26"/>
      <c r="G109" s="15"/>
      <c r="H109" s="26"/>
      <c r="I109" s="15"/>
    </row>
    <row r="110" spans="3:9" x14ac:dyDescent="0.35">
      <c r="C110" s="25"/>
      <c r="D110" s="25"/>
      <c r="E110" s="25"/>
      <c r="F110" s="26"/>
      <c r="G110" s="15"/>
      <c r="H110" s="26"/>
      <c r="I110" s="15"/>
    </row>
    <row r="111" spans="3:9" x14ac:dyDescent="0.35">
      <c r="C111" s="25"/>
      <c r="D111" s="25"/>
      <c r="E111" s="25"/>
      <c r="F111" s="26"/>
      <c r="G111" s="15"/>
      <c r="H111" s="26"/>
      <c r="I111" s="15"/>
    </row>
    <row r="112" spans="3:9" x14ac:dyDescent="0.35">
      <c r="C112" s="25"/>
      <c r="D112" s="25"/>
      <c r="E112" s="25"/>
      <c r="F112" s="26"/>
      <c r="G112" s="15"/>
      <c r="H112" s="26"/>
      <c r="I112" s="15"/>
    </row>
    <row r="113" spans="3:9" x14ac:dyDescent="0.35">
      <c r="C113" s="25"/>
      <c r="D113" s="25"/>
      <c r="E113" s="25"/>
      <c r="F113" s="26"/>
      <c r="G113" s="15"/>
      <c r="H113" s="26"/>
      <c r="I113" s="15"/>
    </row>
    <row r="114" spans="3:9" x14ac:dyDescent="0.35">
      <c r="C114" s="25"/>
      <c r="D114" s="25"/>
      <c r="E114" s="25"/>
      <c r="F114" s="26"/>
      <c r="G114" s="15"/>
      <c r="H114" s="26"/>
      <c r="I114" s="15"/>
    </row>
    <row r="115" spans="3:9" x14ac:dyDescent="0.35">
      <c r="C115" s="25"/>
      <c r="D115" s="25"/>
      <c r="E115" s="25"/>
      <c r="F115" s="26"/>
      <c r="G115" s="15"/>
      <c r="H115" s="26"/>
      <c r="I115" s="15"/>
    </row>
    <row r="116" spans="3:9" x14ac:dyDescent="0.35">
      <c r="C116" s="25"/>
      <c r="D116" s="25"/>
      <c r="E116" s="25"/>
      <c r="F116" s="26"/>
      <c r="G116" s="15"/>
      <c r="H116" s="26"/>
      <c r="I116" s="15"/>
    </row>
    <row r="117" spans="3:9" x14ac:dyDescent="0.35">
      <c r="C117" s="25"/>
      <c r="D117" s="25"/>
      <c r="E117" s="25"/>
      <c r="F117" s="26"/>
      <c r="G117" s="15"/>
      <c r="H117" s="26"/>
      <c r="I117" s="15"/>
    </row>
    <row r="118" spans="3:9" x14ac:dyDescent="0.35">
      <c r="C118" s="25"/>
      <c r="D118" s="25"/>
      <c r="E118" s="25"/>
      <c r="F118" s="26"/>
      <c r="G118" s="15"/>
      <c r="H118" s="26"/>
      <c r="I118" s="15"/>
    </row>
    <row r="119" spans="3:9" x14ac:dyDescent="0.35">
      <c r="C119" s="25"/>
      <c r="D119" s="25"/>
      <c r="E119" s="25"/>
      <c r="F119" s="26"/>
      <c r="G119" s="15"/>
      <c r="H119" s="26"/>
      <c r="I119" s="15"/>
    </row>
    <row r="120" spans="3:9" x14ac:dyDescent="0.35">
      <c r="C120" s="25"/>
      <c r="D120" s="25"/>
      <c r="E120" s="25"/>
      <c r="F120" s="26"/>
      <c r="G120" s="15"/>
      <c r="H120" s="26"/>
      <c r="I120" s="15"/>
    </row>
    <row r="121" spans="3:9" x14ac:dyDescent="0.35">
      <c r="C121" s="25"/>
      <c r="D121" s="25"/>
      <c r="E121" s="25"/>
      <c r="F121" s="26"/>
      <c r="G121" s="15"/>
      <c r="H121" s="26"/>
      <c r="I121" s="15"/>
    </row>
    <row r="122" spans="3:9" x14ac:dyDescent="0.35">
      <c r="C122" s="25"/>
      <c r="D122" s="25"/>
      <c r="E122" s="25"/>
      <c r="F122" s="26"/>
      <c r="G122" s="15"/>
      <c r="H122" s="26"/>
      <c r="I12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zoomScale="115" zoomScaleNormal="115" workbookViewId="0"/>
  </sheetViews>
  <sheetFormatPr defaultRowHeight="14.5" x14ac:dyDescent="0.35"/>
  <cols>
    <col min="1" max="1" width="5" customWidth="1"/>
    <col min="2" max="2" width="25.36328125" style="9" customWidth="1"/>
    <col min="3" max="10" width="11.90625" style="9" customWidth="1"/>
    <col min="11" max="12" width="11.90625" customWidth="1"/>
  </cols>
  <sheetData>
    <row r="1" spans="1:12" x14ac:dyDescent="0.35">
      <c r="A1" s="5" t="s">
        <v>53</v>
      </c>
      <c r="B1"/>
      <c r="C1"/>
      <c r="D1"/>
      <c r="E1"/>
      <c r="F1"/>
      <c r="G1"/>
      <c r="H1"/>
      <c r="I1"/>
      <c r="J1"/>
    </row>
    <row r="2" spans="1:12" ht="15" thickBot="1" x14ac:dyDescent="0.4">
      <c r="B2"/>
      <c r="C2"/>
      <c r="D2"/>
      <c r="E2"/>
      <c r="F2"/>
      <c r="G2"/>
      <c r="H2"/>
      <c r="I2"/>
      <c r="J2"/>
    </row>
    <row r="3" spans="1:12" ht="29" x14ac:dyDescent="0.35">
      <c r="B3" s="6" t="s">
        <v>30</v>
      </c>
      <c r="C3" s="39" t="s">
        <v>2</v>
      </c>
      <c r="D3" s="39" t="s">
        <v>3</v>
      </c>
      <c r="E3" s="40" t="s">
        <v>4</v>
      </c>
      <c r="F3"/>
      <c r="G3"/>
      <c r="H3"/>
      <c r="I3"/>
      <c r="J3"/>
    </row>
    <row r="4" spans="1:12" x14ac:dyDescent="0.35">
      <c r="B4" s="7" t="s">
        <v>12</v>
      </c>
      <c r="C4" s="81">
        <v>0.06</v>
      </c>
      <c r="D4" s="82">
        <v>6.5000000000000002E-2</v>
      </c>
      <c r="E4" s="83">
        <v>0.08</v>
      </c>
      <c r="F4"/>
      <c r="G4"/>
      <c r="H4"/>
      <c r="I4"/>
      <c r="J4"/>
    </row>
    <row r="5" spans="1:12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  <c r="F5"/>
      <c r="G5"/>
      <c r="H5"/>
      <c r="I5"/>
      <c r="J5"/>
    </row>
    <row r="6" spans="1:12" ht="15" thickBot="1" x14ac:dyDescent="0.4">
      <c r="B6"/>
      <c r="C6" s="1"/>
      <c r="D6" s="1"/>
      <c r="E6" s="1"/>
      <c r="F6"/>
      <c r="G6"/>
      <c r="K6" s="9"/>
    </row>
    <row r="7" spans="1:12" ht="29" x14ac:dyDescent="0.35">
      <c r="B7" s="18" t="s">
        <v>8</v>
      </c>
      <c r="C7" s="39" t="s">
        <v>2</v>
      </c>
      <c r="D7" s="39" t="s">
        <v>3</v>
      </c>
      <c r="E7" s="40" t="s">
        <v>4</v>
      </c>
      <c r="F7"/>
      <c r="G7"/>
      <c r="H7" s="14"/>
      <c r="K7" s="9"/>
    </row>
    <row r="8" spans="1:12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F8"/>
      <c r="G8"/>
      <c r="I8" s="12"/>
      <c r="J8" s="12"/>
      <c r="K8" s="12"/>
    </row>
    <row r="9" spans="1:12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F9"/>
      <c r="G9"/>
      <c r="I9" s="12"/>
      <c r="J9" s="12"/>
      <c r="K9" s="12"/>
    </row>
    <row r="10" spans="1:12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F10"/>
      <c r="G10"/>
      <c r="I10" s="12"/>
      <c r="J10" s="12"/>
      <c r="K10" s="12"/>
    </row>
    <row r="11" spans="1:12" x14ac:dyDescent="0.35">
      <c r="B11"/>
      <c r="C11"/>
      <c r="D11"/>
      <c r="E11"/>
      <c r="F11"/>
      <c r="G11"/>
      <c r="K11" s="9"/>
    </row>
    <row r="12" spans="1:12" ht="29" x14ac:dyDescent="0.35">
      <c r="C12" s="75" t="s">
        <v>2</v>
      </c>
      <c r="D12" s="75" t="s">
        <v>3</v>
      </c>
      <c r="E12" s="75" t="s">
        <v>4</v>
      </c>
      <c r="F12" s="73"/>
      <c r="G12" s="73"/>
      <c r="H12" s="73"/>
      <c r="I12" s="73"/>
      <c r="J12" s="72"/>
      <c r="K12" s="38"/>
      <c r="L12" s="38"/>
    </row>
    <row r="13" spans="1:12" x14ac:dyDescent="0.35">
      <c r="B13" s="74" t="s">
        <v>58</v>
      </c>
      <c r="C13" s="25">
        <v>0.5</v>
      </c>
      <c r="D13" s="25">
        <v>0.25</v>
      </c>
      <c r="E13" s="25">
        <v>0.25</v>
      </c>
      <c r="F13" s="26"/>
      <c r="G13" s="15"/>
      <c r="H13" s="26"/>
      <c r="I13" s="15"/>
    </row>
    <row r="14" spans="1:12" x14ac:dyDescent="0.35">
      <c r="C14" s="25"/>
      <c r="D14" s="25"/>
      <c r="E14" s="25"/>
      <c r="F14" s="26"/>
      <c r="G14" s="15"/>
      <c r="H14" s="26"/>
      <c r="I14" s="15"/>
    </row>
    <row r="15" spans="1:12" x14ac:dyDescent="0.35">
      <c r="B15" s="9" t="s">
        <v>54</v>
      </c>
      <c r="C15" s="25">
        <f>SUMPRODUCT(C13:E13,C4:E4)</f>
        <v>6.6250000000000003E-2</v>
      </c>
      <c r="D15" s="25" t="str">
        <f ca="1">_xlfn.FORMULATEXT(C15)</f>
        <v>=SUMPRODUCT(C13:E13,C4:E4)</v>
      </c>
      <c r="E15" s="25"/>
      <c r="F15" s="26"/>
      <c r="G15" s="15"/>
      <c r="H15" s="26"/>
      <c r="I15" s="15"/>
    </row>
    <row r="16" spans="1:12" x14ac:dyDescent="0.35">
      <c r="B16" s="9" t="s">
        <v>57</v>
      </c>
      <c r="C16" s="12">
        <f>C13^2*$C$8+D13^2*$D$9+E13^2*$E$10+
2*$C$13*D13*C9+
2*$C$10*C13*E13+
2*$D$10*D13*E13</f>
        <v>2.3878124999999997E-2</v>
      </c>
      <c r="D16" s="25" t="str">
        <f ca="1">_xlfn.FORMULATEXT(C16)</f>
        <v>=C13^2*$C$8+D13^2*$D$9+E13^2*$E$10+
2*$C$13*D13*C9+
2*$C$10*C13*E13+
2*$D$10*D13*E13</v>
      </c>
      <c r="E16" s="25"/>
      <c r="F16" s="26"/>
      <c r="G16" s="15"/>
      <c r="H16" s="26"/>
      <c r="I16" s="15"/>
    </row>
    <row r="17" spans="1:12" x14ac:dyDescent="0.35">
      <c r="B17" s="9" t="s">
        <v>55</v>
      </c>
      <c r="C17" s="12">
        <f>SUM(C21:E23)</f>
        <v>2.3878124999999997E-2</v>
      </c>
      <c r="D17" s="25" t="str">
        <f ca="1">_xlfn.FORMULATEXT(C17)</f>
        <v>=SUM(C21:E23)</v>
      </c>
      <c r="E17" s="25"/>
      <c r="F17" s="26"/>
      <c r="G17" s="15"/>
      <c r="H17" s="26"/>
      <c r="I17" s="15"/>
    </row>
    <row r="18" spans="1:12" s="9" customFormat="1" x14ac:dyDescent="0.35">
      <c r="A18"/>
      <c r="B18" s="9" t="s">
        <v>56</v>
      </c>
      <c r="C18" s="12">
        <f t="array" ref="C18">MMULT(C13:E13,MMULT($C$8:$E$10,TRANSPOSE(C13:E13)))</f>
        <v>2.3878124999999997E-2</v>
      </c>
      <c r="D18" s="25" t="str">
        <f ca="1">_xlfn.FORMULATEXT(C18)</f>
        <v>{=MMULT(C13:E13,MMULT($C$8:$E$10,TRANSPOSE(C13:E13)))}</v>
      </c>
      <c r="E18" s="25"/>
      <c r="F18" s="26"/>
      <c r="G18" s="15"/>
      <c r="H18" s="26"/>
      <c r="I18" s="15"/>
      <c r="K18"/>
      <c r="L18"/>
    </row>
    <row r="19" spans="1:12" s="9" customFormat="1" x14ac:dyDescent="0.35">
      <c r="A19"/>
      <c r="B19" s="78" t="s">
        <v>11</v>
      </c>
      <c r="C19" s="25">
        <f>SQRT(C16)</f>
        <v>0.15452548333527386</v>
      </c>
      <c r="D19" s="25"/>
      <c r="E19" s="25"/>
      <c r="F19" s="26"/>
      <c r="G19" s="15"/>
      <c r="H19" s="26"/>
      <c r="I19" s="15"/>
      <c r="K19"/>
      <c r="L19"/>
    </row>
    <row r="20" spans="1:12" s="9" customFormat="1" x14ac:dyDescent="0.35">
      <c r="A20"/>
      <c r="C20" s="25"/>
      <c r="D20" s="25"/>
      <c r="E20" s="25"/>
      <c r="F20" s="26"/>
      <c r="G20" s="15"/>
      <c r="H20" s="26"/>
      <c r="I20" s="15"/>
      <c r="K20"/>
      <c r="L20"/>
    </row>
    <row r="21" spans="1:12" s="9" customFormat="1" x14ac:dyDescent="0.35">
      <c r="A21"/>
      <c r="B21" s="78" t="s">
        <v>61</v>
      </c>
      <c r="C21" s="87">
        <f>C8*$F21*C$24</f>
        <v>5.6249999999999998E-3</v>
      </c>
      <c r="D21" s="88">
        <f t="shared" ref="D21:E21" si="0">D8*$F21*D$24</f>
        <v>2.3203124999999999E-3</v>
      </c>
      <c r="E21" s="96">
        <f t="shared" si="0"/>
        <v>2.9531249999999996E-3</v>
      </c>
      <c r="F21" s="25">
        <v>0.5</v>
      </c>
      <c r="G21" s="15"/>
      <c r="H21" s="26"/>
      <c r="I21" s="15"/>
      <c r="K21"/>
      <c r="L21"/>
    </row>
    <row r="22" spans="1:12" s="9" customFormat="1" x14ac:dyDescent="0.35">
      <c r="A22"/>
      <c r="C22" s="90">
        <f t="shared" ref="C22:E22" si="1">C9*$F22*C$24</f>
        <v>2.3203124999999999E-3</v>
      </c>
      <c r="D22" s="91">
        <f t="shared" si="1"/>
        <v>1.7015625000000002E-3</v>
      </c>
      <c r="E22" s="97">
        <f t="shared" si="1"/>
        <v>1.62421875E-3</v>
      </c>
      <c r="F22" s="25">
        <v>0.25</v>
      </c>
      <c r="G22" s="15"/>
      <c r="H22" s="26"/>
      <c r="I22" s="15"/>
      <c r="K22"/>
      <c r="L22"/>
    </row>
    <row r="23" spans="1:12" s="9" customFormat="1" x14ac:dyDescent="0.35">
      <c r="A23"/>
      <c r="B23" s="77" t="str">
        <f ca="1">_xlfn.FORMULATEXT(C23)</f>
        <v>=C10*$F23*C$24</v>
      </c>
      <c r="C23" s="98">
        <f t="shared" ref="C23:E23" si="2">C10*$F23*C$24</f>
        <v>2.9531249999999996E-3</v>
      </c>
      <c r="D23" s="99">
        <f t="shared" si="2"/>
        <v>1.62421875E-3</v>
      </c>
      <c r="E23" s="100">
        <f t="shared" si="2"/>
        <v>2.7562499999999996E-3</v>
      </c>
      <c r="F23" s="25">
        <v>0.25</v>
      </c>
      <c r="G23" s="15"/>
      <c r="H23" s="26"/>
      <c r="I23" s="15"/>
      <c r="K23"/>
      <c r="L23"/>
    </row>
    <row r="24" spans="1:12" s="9" customFormat="1" x14ac:dyDescent="0.35">
      <c r="A24"/>
      <c r="C24" s="25">
        <v>0.5</v>
      </c>
      <c r="D24" s="25">
        <v>0.25</v>
      </c>
      <c r="E24" s="25">
        <v>0.25</v>
      </c>
      <c r="F24" s="26"/>
      <c r="G24" s="15"/>
      <c r="H24" s="26"/>
      <c r="I24" s="15"/>
      <c r="K24"/>
      <c r="L24"/>
    </row>
    <row r="25" spans="1:12" s="9" customFormat="1" x14ac:dyDescent="0.35">
      <c r="A25"/>
      <c r="C25" s="25"/>
      <c r="D25" s="25"/>
      <c r="E25" s="25"/>
      <c r="F25" s="26"/>
      <c r="G25" s="15"/>
      <c r="H25" s="26"/>
      <c r="I25" s="15"/>
      <c r="K25"/>
      <c r="L25"/>
    </row>
    <row r="26" spans="1:12" s="9" customFormat="1" x14ac:dyDescent="0.35">
      <c r="A26"/>
      <c r="C26" s="25"/>
      <c r="D26" s="25"/>
      <c r="E26" s="25"/>
      <c r="F26" s="26"/>
      <c r="G26" s="15"/>
      <c r="H26" s="26"/>
      <c r="I26" s="15"/>
      <c r="K26"/>
      <c r="L26"/>
    </row>
    <row r="27" spans="1:12" s="9" customFormat="1" x14ac:dyDescent="0.35">
      <c r="A27"/>
      <c r="C27" s="25"/>
      <c r="D27" s="25"/>
      <c r="E27" s="25"/>
      <c r="F27" s="26"/>
      <c r="G27" s="15"/>
      <c r="H27" s="26"/>
      <c r="I27" s="15"/>
      <c r="K27"/>
      <c r="L27"/>
    </row>
    <row r="28" spans="1:12" s="9" customFormat="1" x14ac:dyDescent="0.35">
      <c r="A28"/>
      <c r="C28" s="25"/>
      <c r="D28" s="25"/>
      <c r="E28" s="25"/>
      <c r="F28" s="26"/>
      <c r="G28" s="15"/>
      <c r="H28" s="26"/>
      <c r="I28" s="15"/>
      <c r="K28"/>
      <c r="L28"/>
    </row>
    <row r="29" spans="1:12" s="9" customFormat="1" x14ac:dyDescent="0.35">
      <c r="A29"/>
      <c r="C29" s="25"/>
      <c r="D29" s="25"/>
      <c r="E29" s="25"/>
      <c r="F29" s="26"/>
      <c r="G29" s="15"/>
      <c r="H29" s="26"/>
      <c r="I29" s="15"/>
      <c r="K29"/>
      <c r="L29"/>
    </row>
    <row r="30" spans="1:12" s="9" customFormat="1" x14ac:dyDescent="0.35">
      <c r="A30"/>
      <c r="C30" s="25"/>
      <c r="D30" s="25"/>
      <c r="E30" s="25"/>
      <c r="F30" s="26"/>
      <c r="G30" s="15"/>
      <c r="H30" s="26"/>
      <c r="I30" s="15"/>
      <c r="K30"/>
      <c r="L30"/>
    </row>
    <row r="31" spans="1:12" s="9" customFormat="1" x14ac:dyDescent="0.35">
      <c r="A31"/>
      <c r="C31" s="25"/>
      <c r="D31" s="25"/>
      <c r="E31" s="25"/>
      <c r="F31" s="26"/>
      <c r="G31" s="15"/>
      <c r="H31" s="26"/>
      <c r="I31" s="15"/>
      <c r="K31"/>
      <c r="L31"/>
    </row>
    <row r="32" spans="1:12" s="9" customFormat="1" x14ac:dyDescent="0.35">
      <c r="A32"/>
      <c r="C32" s="25"/>
      <c r="D32" s="25"/>
      <c r="E32" s="25"/>
      <c r="F32" s="26"/>
      <c r="G32" s="15"/>
      <c r="H32" s="26"/>
      <c r="I32" s="15"/>
      <c r="K32"/>
      <c r="L32"/>
    </row>
    <row r="33" spans="1:12" s="9" customFormat="1" x14ac:dyDescent="0.35">
      <c r="A33"/>
      <c r="C33" s="25"/>
      <c r="D33" s="25"/>
      <c r="E33" s="25"/>
      <c r="F33" s="26"/>
      <c r="G33" s="15"/>
      <c r="H33" s="26"/>
      <c r="I33" s="15"/>
      <c r="K33"/>
      <c r="L33"/>
    </row>
    <row r="34" spans="1:12" s="9" customFormat="1" x14ac:dyDescent="0.35">
      <c r="A34"/>
      <c r="C34" s="25"/>
      <c r="D34" s="25"/>
      <c r="E34" s="25"/>
      <c r="F34" s="26"/>
      <c r="G34" s="15"/>
      <c r="H34" s="26"/>
      <c r="I34" s="15"/>
      <c r="K34"/>
      <c r="L34"/>
    </row>
    <row r="35" spans="1:12" s="9" customFormat="1" x14ac:dyDescent="0.35">
      <c r="A35"/>
      <c r="C35" s="25"/>
      <c r="D35" s="25"/>
      <c r="E35" s="25"/>
      <c r="F35" s="26"/>
      <c r="G35" s="15"/>
      <c r="H35" s="26"/>
      <c r="I35" s="15"/>
      <c r="K35"/>
      <c r="L35"/>
    </row>
    <row r="36" spans="1:12" s="9" customFormat="1" x14ac:dyDescent="0.35">
      <c r="A36"/>
      <c r="C36" s="25"/>
      <c r="D36" s="25"/>
      <c r="E36" s="25"/>
      <c r="F36" s="26"/>
      <c r="G36" s="15"/>
      <c r="H36" s="26"/>
      <c r="I36" s="15"/>
      <c r="K36"/>
      <c r="L36"/>
    </row>
    <row r="37" spans="1:12" s="9" customFormat="1" x14ac:dyDescent="0.35">
      <c r="A37"/>
      <c r="C37" s="25"/>
      <c r="D37" s="25"/>
      <c r="E37" s="25"/>
      <c r="F37" s="26"/>
      <c r="G37" s="15"/>
      <c r="H37" s="26"/>
      <c r="I37" s="15"/>
      <c r="K37"/>
      <c r="L37"/>
    </row>
    <row r="38" spans="1:12" s="9" customFormat="1" x14ac:dyDescent="0.35">
      <c r="A38"/>
      <c r="C38" s="25"/>
      <c r="D38" s="25"/>
      <c r="E38" s="25"/>
      <c r="F38" s="26"/>
      <c r="G38" s="15"/>
      <c r="H38" s="26"/>
      <c r="I38" s="15"/>
      <c r="K38"/>
      <c r="L38"/>
    </row>
    <row r="39" spans="1:12" s="9" customFormat="1" x14ac:dyDescent="0.35">
      <c r="A39"/>
      <c r="C39" s="25"/>
      <c r="D39" s="25"/>
      <c r="E39" s="25"/>
      <c r="F39" s="26"/>
      <c r="G39" s="15"/>
      <c r="H39" s="26"/>
      <c r="I39" s="15"/>
      <c r="K39"/>
      <c r="L39"/>
    </row>
    <row r="40" spans="1:12" s="9" customFormat="1" x14ac:dyDescent="0.35">
      <c r="A40"/>
      <c r="C40" s="25"/>
      <c r="D40" s="25"/>
      <c r="E40" s="25"/>
      <c r="F40" s="26"/>
      <c r="G40" s="15"/>
      <c r="H40" s="26"/>
      <c r="I40" s="15"/>
      <c r="K40"/>
      <c r="L40"/>
    </row>
    <row r="41" spans="1:12" s="9" customFormat="1" x14ac:dyDescent="0.35">
      <c r="A41"/>
      <c r="C41" s="25"/>
      <c r="D41" s="25"/>
      <c r="E41" s="25"/>
      <c r="F41" s="26"/>
      <c r="G41" s="15"/>
      <c r="H41" s="26"/>
      <c r="I41" s="15"/>
      <c r="K41"/>
      <c r="L41"/>
    </row>
    <row r="42" spans="1:12" s="9" customFormat="1" x14ac:dyDescent="0.35">
      <c r="A42"/>
      <c r="C42" s="25"/>
      <c r="D42" s="25"/>
      <c r="E42" s="25"/>
      <c r="F42" s="26"/>
      <c r="G42" s="15"/>
      <c r="H42" s="26"/>
      <c r="I42" s="15"/>
      <c r="K42"/>
      <c r="L42"/>
    </row>
    <row r="43" spans="1:12" s="9" customFormat="1" x14ac:dyDescent="0.35">
      <c r="A43"/>
      <c r="C43" s="25"/>
      <c r="D43" s="25"/>
      <c r="E43" s="25"/>
      <c r="F43" s="26"/>
      <c r="G43" s="15"/>
      <c r="H43" s="26"/>
      <c r="I43" s="15"/>
      <c r="K43"/>
      <c r="L43"/>
    </row>
    <row r="44" spans="1:12" s="9" customFormat="1" x14ac:dyDescent="0.35">
      <c r="A44"/>
      <c r="C44" s="25"/>
      <c r="D44" s="25"/>
      <c r="E44" s="25"/>
      <c r="F44" s="26"/>
      <c r="G44" s="15"/>
      <c r="H44" s="26"/>
      <c r="I44" s="15"/>
      <c r="K44"/>
      <c r="L44"/>
    </row>
    <row r="45" spans="1:12" s="9" customFormat="1" x14ac:dyDescent="0.35">
      <c r="A45"/>
      <c r="C45" s="25"/>
      <c r="D45" s="25"/>
      <c r="E45" s="25"/>
      <c r="F45" s="26"/>
      <c r="G45" s="15"/>
      <c r="H45" s="26"/>
      <c r="I45" s="15"/>
      <c r="K45"/>
      <c r="L45"/>
    </row>
    <row r="46" spans="1:12" s="9" customFormat="1" x14ac:dyDescent="0.35">
      <c r="A46"/>
      <c r="C46" s="25"/>
      <c r="D46" s="25"/>
      <c r="E46" s="25"/>
      <c r="F46" s="26"/>
      <c r="G46" s="15"/>
      <c r="H46" s="26"/>
      <c r="I46" s="15"/>
      <c r="K46"/>
      <c r="L46"/>
    </row>
    <row r="47" spans="1:12" s="9" customFormat="1" x14ac:dyDescent="0.35">
      <c r="A47"/>
      <c r="C47" s="25"/>
      <c r="D47" s="25"/>
      <c r="E47" s="25"/>
      <c r="F47" s="26"/>
      <c r="G47" s="15"/>
      <c r="H47" s="26"/>
      <c r="I47" s="15"/>
      <c r="K47"/>
      <c r="L47"/>
    </row>
    <row r="48" spans="1:12" s="9" customFormat="1" x14ac:dyDescent="0.35">
      <c r="A48"/>
      <c r="C48" s="25"/>
      <c r="D48" s="25"/>
      <c r="E48" s="25"/>
      <c r="F48" s="26"/>
      <c r="G48" s="15"/>
      <c r="H48" s="26"/>
      <c r="I48" s="15"/>
      <c r="K48"/>
      <c r="L48"/>
    </row>
    <row r="49" spans="1:12" s="9" customFormat="1" x14ac:dyDescent="0.35">
      <c r="A49"/>
      <c r="C49" s="25"/>
      <c r="D49" s="25"/>
      <c r="E49" s="25"/>
      <c r="F49" s="26"/>
      <c r="G49" s="15"/>
      <c r="H49" s="26"/>
      <c r="I49" s="15"/>
      <c r="K49"/>
      <c r="L49"/>
    </row>
    <row r="50" spans="1:12" s="9" customFormat="1" x14ac:dyDescent="0.35">
      <c r="A50"/>
      <c r="C50" s="25"/>
      <c r="D50" s="25"/>
      <c r="E50" s="25"/>
      <c r="F50" s="26"/>
      <c r="G50" s="15"/>
      <c r="H50" s="26"/>
      <c r="I50" s="15"/>
      <c r="K50"/>
      <c r="L50"/>
    </row>
    <row r="51" spans="1:12" s="9" customFormat="1" x14ac:dyDescent="0.35">
      <c r="A51"/>
      <c r="C51" s="25"/>
      <c r="D51" s="25"/>
      <c r="E51" s="25"/>
      <c r="F51" s="26"/>
      <c r="G51" s="15"/>
      <c r="H51" s="26"/>
      <c r="I51" s="15"/>
      <c r="K51"/>
      <c r="L51"/>
    </row>
    <row r="52" spans="1:12" s="9" customFormat="1" x14ac:dyDescent="0.35">
      <c r="A52"/>
      <c r="C52" s="25"/>
      <c r="D52" s="25"/>
      <c r="E52" s="25"/>
      <c r="F52" s="26"/>
      <c r="G52" s="15"/>
      <c r="H52" s="26"/>
      <c r="I52" s="15"/>
      <c r="K52"/>
      <c r="L52"/>
    </row>
    <row r="53" spans="1:12" s="9" customFormat="1" x14ac:dyDescent="0.35">
      <c r="A53"/>
      <c r="C53" s="25"/>
      <c r="D53" s="25"/>
      <c r="E53" s="25"/>
      <c r="F53" s="26"/>
      <c r="G53" s="15"/>
      <c r="H53" s="26"/>
      <c r="I53" s="15"/>
      <c r="K53"/>
      <c r="L53"/>
    </row>
    <row r="54" spans="1:12" s="9" customFormat="1" x14ac:dyDescent="0.35">
      <c r="A54"/>
      <c r="C54" s="25"/>
      <c r="D54" s="25"/>
      <c r="E54" s="25"/>
      <c r="F54" s="26"/>
      <c r="G54" s="15"/>
      <c r="H54" s="26"/>
      <c r="I54" s="15"/>
      <c r="K54"/>
      <c r="L54"/>
    </row>
    <row r="55" spans="1:12" s="9" customFormat="1" x14ac:dyDescent="0.35">
      <c r="A55"/>
      <c r="C55" s="25"/>
      <c r="D55" s="25"/>
      <c r="E55" s="25"/>
      <c r="F55" s="26"/>
      <c r="G55" s="15"/>
      <c r="H55" s="26"/>
      <c r="I55" s="15"/>
      <c r="K55"/>
      <c r="L55"/>
    </row>
    <row r="56" spans="1:12" s="9" customFormat="1" x14ac:dyDescent="0.35">
      <c r="A56"/>
      <c r="C56" s="25"/>
      <c r="D56" s="25"/>
      <c r="E56" s="25"/>
      <c r="F56" s="26"/>
      <c r="G56" s="15"/>
      <c r="H56" s="26"/>
      <c r="I56" s="15"/>
      <c r="K56"/>
      <c r="L56"/>
    </row>
    <row r="57" spans="1:12" s="9" customFormat="1" x14ac:dyDescent="0.35">
      <c r="A57"/>
      <c r="C57" s="25"/>
      <c r="D57" s="25"/>
      <c r="E57" s="25"/>
      <c r="F57" s="26"/>
      <c r="G57" s="15"/>
      <c r="H57" s="26"/>
      <c r="I57" s="15"/>
      <c r="K57"/>
      <c r="L57"/>
    </row>
    <row r="58" spans="1:12" s="9" customFormat="1" x14ac:dyDescent="0.35">
      <c r="A58"/>
      <c r="C58" s="25"/>
      <c r="D58" s="25"/>
      <c r="E58" s="25"/>
      <c r="F58" s="26"/>
      <c r="G58" s="15"/>
      <c r="H58" s="26"/>
      <c r="I58" s="15"/>
      <c r="K58"/>
      <c r="L58"/>
    </row>
    <row r="59" spans="1:12" s="9" customFormat="1" x14ac:dyDescent="0.35">
      <c r="A59"/>
      <c r="C59" s="25"/>
      <c r="D59" s="25"/>
      <c r="E59" s="25"/>
      <c r="F59" s="26"/>
      <c r="G59" s="15"/>
      <c r="H59" s="26"/>
      <c r="I59" s="15"/>
      <c r="K59"/>
      <c r="L59"/>
    </row>
    <row r="60" spans="1:12" s="9" customFormat="1" x14ac:dyDescent="0.35">
      <c r="A60"/>
      <c r="C60" s="25"/>
      <c r="D60" s="25"/>
      <c r="E60" s="25"/>
      <c r="F60" s="26"/>
      <c r="G60" s="15"/>
      <c r="H60" s="26"/>
      <c r="I60" s="15"/>
      <c r="K60"/>
      <c r="L60"/>
    </row>
    <row r="61" spans="1:12" s="9" customFormat="1" x14ac:dyDescent="0.35">
      <c r="A61"/>
      <c r="C61" s="25"/>
      <c r="D61" s="25"/>
      <c r="E61" s="25"/>
      <c r="F61" s="26"/>
      <c r="G61" s="15"/>
      <c r="H61" s="26"/>
      <c r="I61" s="15"/>
      <c r="K61"/>
      <c r="L61"/>
    </row>
    <row r="62" spans="1:12" s="9" customFormat="1" x14ac:dyDescent="0.35">
      <c r="A62"/>
      <c r="C62" s="25"/>
      <c r="D62" s="25"/>
      <c r="E62" s="25"/>
      <c r="F62" s="26"/>
      <c r="G62" s="15"/>
      <c r="H62" s="26"/>
      <c r="I62" s="15"/>
      <c r="K62"/>
      <c r="L62"/>
    </row>
    <row r="63" spans="1:12" s="9" customFormat="1" x14ac:dyDescent="0.35">
      <c r="A63"/>
      <c r="C63" s="25"/>
      <c r="D63" s="25"/>
      <c r="E63" s="25"/>
      <c r="F63" s="26"/>
      <c r="G63" s="15"/>
      <c r="H63" s="26"/>
      <c r="I63" s="15"/>
      <c r="K63"/>
      <c r="L63"/>
    </row>
    <row r="64" spans="1:12" s="9" customFormat="1" x14ac:dyDescent="0.35">
      <c r="A64"/>
      <c r="C64" s="25"/>
      <c r="D64" s="25"/>
      <c r="E64" s="25"/>
      <c r="F64" s="26"/>
      <c r="G64" s="15"/>
      <c r="H64" s="26"/>
      <c r="I64" s="15"/>
      <c r="K64"/>
      <c r="L64"/>
    </row>
    <row r="65" spans="1:12" s="9" customFormat="1" x14ac:dyDescent="0.35">
      <c r="A65"/>
      <c r="C65" s="25"/>
      <c r="D65" s="25"/>
      <c r="E65" s="25"/>
      <c r="F65" s="26"/>
      <c r="G65" s="15"/>
      <c r="H65" s="26"/>
      <c r="I65" s="15"/>
      <c r="K65"/>
      <c r="L65"/>
    </row>
    <row r="66" spans="1:12" s="9" customFormat="1" x14ac:dyDescent="0.35">
      <c r="A66"/>
      <c r="C66" s="25"/>
      <c r="D66" s="25"/>
      <c r="E66" s="25"/>
      <c r="F66" s="26"/>
      <c r="G66" s="15"/>
      <c r="H66" s="26"/>
      <c r="I66" s="15"/>
      <c r="K66"/>
      <c r="L66"/>
    </row>
    <row r="67" spans="1:12" s="9" customFormat="1" x14ac:dyDescent="0.35">
      <c r="A67"/>
      <c r="C67" s="25"/>
      <c r="D67" s="25"/>
      <c r="E67" s="25"/>
      <c r="F67" s="26"/>
      <c r="G67" s="15"/>
      <c r="H67" s="26"/>
      <c r="I67" s="15"/>
      <c r="K67"/>
      <c r="L67"/>
    </row>
    <row r="68" spans="1:12" s="9" customFormat="1" x14ac:dyDescent="0.35">
      <c r="A68"/>
      <c r="C68" s="25"/>
      <c r="D68" s="25"/>
      <c r="E68" s="25"/>
      <c r="F68" s="26"/>
      <c r="G68" s="15"/>
      <c r="H68" s="26"/>
      <c r="I68" s="15"/>
      <c r="K68"/>
      <c r="L68"/>
    </row>
    <row r="69" spans="1:12" s="9" customFormat="1" x14ac:dyDescent="0.35">
      <c r="A69"/>
      <c r="C69" s="25"/>
      <c r="D69" s="25"/>
      <c r="E69" s="25"/>
      <c r="F69" s="26"/>
      <c r="G69" s="15"/>
      <c r="H69" s="26"/>
      <c r="I69" s="15"/>
      <c r="K69"/>
      <c r="L69"/>
    </row>
    <row r="70" spans="1:12" s="9" customFormat="1" x14ac:dyDescent="0.35">
      <c r="A70"/>
      <c r="C70" s="25"/>
      <c r="D70" s="25"/>
      <c r="E70" s="25"/>
      <c r="F70" s="26"/>
      <c r="G70" s="15"/>
      <c r="H70" s="26"/>
      <c r="I70" s="15"/>
      <c r="K70"/>
      <c r="L70"/>
    </row>
    <row r="71" spans="1:12" s="9" customFormat="1" x14ac:dyDescent="0.35">
      <c r="A71"/>
      <c r="C71" s="25"/>
      <c r="D71" s="25"/>
      <c r="E71" s="25"/>
      <c r="F71" s="26"/>
      <c r="G71" s="15"/>
      <c r="H71" s="26"/>
      <c r="I71" s="15"/>
      <c r="K71"/>
      <c r="L71"/>
    </row>
    <row r="72" spans="1:12" s="9" customFormat="1" x14ac:dyDescent="0.35">
      <c r="A72"/>
      <c r="C72" s="25"/>
      <c r="D72" s="25"/>
      <c r="E72" s="25"/>
      <c r="F72" s="26"/>
      <c r="G72" s="15"/>
      <c r="H72" s="26"/>
      <c r="I72" s="15"/>
      <c r="K72"/>
      <c r="L72"/>
    </row>
    <row r="73" spans="1:12" s="9" customFormat="1" x14ac:dyDescent="0.35">
      <c r="A73"/>
      <c r="C73" s="25"/>
      <c r="D73" s="25"/>
      <c r="E73" s="25"/>
      <c r="F73" s="26"/>
      <c r="G73" s="15"/>
      <c r="H73" s="26"/>
      <c r="I73" s="15"/>
      <c r="K73"/>
      <c r="L73"/>
    </row>
    <row r="74" spans="1:12" s="9" customFormat="1" x14ac:dyDescent="0.35">
      <c r="A74"/>
      <c r="C74" s="25"/>
      <c r="D74" s="25"/>
      <c r="E74" s="25"/>
      <c r="F74" s="26"/>
      <c r="G74" s="15"/>
      <c r="H74" s="26"/>
      <c r="I74" s="15"/>
      <c r="K74"/>
      <c r="L74"/>
    </row>
    <row r="75" spans="1:12" s="9" customFormat="1" x14ac:dyDescent="0.35">
      <c r="A75"/>
      <c r="C75" s="25"/>
      <c r="D75" s="25"/>
      <c r="E75" s="25"/>
      <c r="F75" s="26"/>
      <c r="G75" s="15"/>
      <c r="H75" s="26"/>
      <c r="I75" s="15"/>
      <c r="K75"/>
      <c r="L75"/>
    </row>
    <row r="76" spans="1:12" s="9" customFormat="1" x14ac:dyDescent="0.35">
      <c r="A76"/>
      <c r="C76" s="25"/>
      <c r="D76" s="25"/>
      <c r="E76" s="25"/>
      <c r="F76" s="26"/>
      <c r="G76" s="15"/>
      <c r="H76" s="26"/>
      <c r="I76" s="15"/>
      <c r="K76"/>
      <c r="L76"/>
    </row>
    <row r="77" spans="1:12" s="9" customFormat="1" x14ac:dyDescent="0.35">
      <c r="A77"/>
      <c r="C77" s="25"/>
      <c r="D77" s="25"/>
      <c r="E77" s="25"/>
      <c r="F77" s="26"/>
      <c r="G77" s="15"/>
      <c r="H77" s="26"/>
      <c r="I77" s="15"/>
      <c r="K77"/>
      <c r="L77"/>
    </row>
    <row r="78" spans="1:12" s="9" customFormat="1" x14ac:dyDescent="0.35">
      <c r="A78"/>
      <c r="C78" s="25"/>
      <c r="D78" s="25"/>
      <c r="E78" s="25"/>
      <c r="F78" s="26"/>
      <c r="G78" s="15"/>
      <c r="H78" s="26"/>
      <c r="I78" s="15"/>
      <c r="K78"/>
      <c r="L78"/>
    </row>
    <row r="79" spans="1:12" s="9" customFormat="1" x14ac:dyDescent="0.35">
      <c r="A79"/>
      <c r="C79" s="25"/>
      <c r="D79" s="25"/>
      <c r="E79" s="25"/>
      <c r="F79" s="26"/>
      <c r="G79" s="15"/>
      <c r="H79" s="26"/>
      <c r="I79" s="15"/>
      <c r="K79"/>
      <c r="L79"/>
    </row>
    <row r="80" spans="1:12" s="9" customFormat="1" x14ac:dyDescent="0.35">
      <c r="A80"/>
      <c r="C80" s="25"/>
      <c r="D80" s="25"/>
      <c r="E80" s="25"/>
      <c r="F80" s="26"/>
      <c r="G80" s="15"/>
      <c r="H80" s="26"/>
      <c r="I80" s="15"/>
      <c r="K80"/>
      <c r="L80"/>
    </row>
    <row r="81" spans="1:12" s="9" customFormat="1" x14ac:dyDescent="0.35">
      <c r="A81"/>
      <c r="C81" s="25"/>
      <c r="D81" s="25"/>
      <c r="E81" s="25"/>
      <c r="F81" s="26"/>
      <c r="G81" s="15"/>
      <c r="H81" s="26"/>
      <c r="I81" s="15"/>
      <c r="K81"/>
      <c r="L81"/>
    </row>
    <row r="82" spans="1:12" s="9" customFormat="1" x14ac:dyDescent="0.35">
      <c r="A82"/>
      <c r="C82" s="25"/>
      <c r="D82" s="25"/>
      <c r="E82" s="25"/>
      <c r="F82" s="26"/>
      <c r="G82" s="15"/>
      <c r="H82" s="26"/>
      <c r="I82" s="15"/>
      <c r="K82"/>
      <c r="L82"/>
    </row>
    <row r="83" spans="1:12" s="9" customFormat="1" x14ac:dyDescent="0.35">
      <c r="A83"/>
      <c r="C83" s="25"/>
      <c r="D83" s="25"/>
      <c r="E83" s="25"/>
      <c r="F83" s="26"/>
      <c r="G83" s="15"/>
      <c r="H83" s="26"/>
      <c r="I83" s="15"/>
      <c r="K83"/>
      <c r="L83"/>
    </row>
    <row r="84" spans="1:12" s="9" customFormat="1" x14ac:dyDescent="0.35">
      <c r="A84"/>
      <c r="C84" s="25"/>
      <c r="D84" s="25"/>
      <c r="E84" s="25"/>
      <c r="F84" s="26"/>
      <c r="G84" s="15"/>
      <c r="H84" s="26"/>
      <c r="I84" s="15"/>
      <c r="K84"/>
      <c r="L84"/>
    </row>
    <row r="85" spans="1:12" s="9" customFormat="1" x14ac:dyDescent="0.35">
      <c r="A85"/>
      <c r="C85" s="25"/>
      <c r="D85" s="25"/>
      <c r="E85" s="25"/>
      <c r="F85" s="26"/>
      <c r="G85" s="15"/>
      <c r="H85" s="26"/>
      <c r="I85" s="15"/>
      <c r="K85"/>
      <c r="L85"/>
    </row>
    <row r="86" spans="1:12" s="9" customFormat="1" x14ac:dyDescent="0.35">
      <c r="A86"/>
      <c r="C86" s="25"/>
      <c r="D86" s="25"/>
      <c r="E86" s="25"/>
      <c r="F86" s="26"/>
      <c r="G86" s="15"/>
      <c r="H86" s="26"/>
      <c r="I86" s="15"/>
      <c r="K86"/>
      <c r="L86"/>
    </row>
    <row r="87" spans="1:12" s="9" customFormat="1" x14ac:dyDescent="0.35">
      <c r="A87"/>
      <c r="C87" s="25"/>
      <c r="D87" s="25"/>
      <c r="E87" s="25"/>
      <c r="F87" s="26"/>
      <c r="G87" s="15"/>
      <c r="H87" s="26"/>
      <c r="I87" s="15"/>
      <c r="K87"/>
      <c r="L87"/>
    </row>
    <row r="88" spans="1:12" s="9" customFormat="1" x14ac:dyDescent="0.35">
      <c r="A88"/>
      <c r="C88" s="25"/>
      <c r="D88" s="25"/>
      <c r="E88" s="25"/>
      <c r="F88" s="26"/>
      <c r="G88" s="15"/>
      <c r="H88" s="26"/>
      <c r="I88" s="15"/>
      <c r="K88"/>
      <c r="L88"/>
    </row>
    <row r="89" spans="1:12" s="9" customFormat="1" x14ac:dyDescent="0.35">
      <c r="A89"/>
      <c r="C89" s="25"/>
      <c r="D89" s="25"/>
      <c r="E89" s="25"/>
      <c r="F89" s="26"/>
      <c r="G89" s="15"/>
      <c r="H89" s="26"/>
      <c r="I89" s="15"/>
      <c r="K89"/>
      <c r="L89"/>
    </row>
    <row r="90" spans="1:12" s="9" customFormat="1" x14ac:dyDescent="0.35">
      <c r="A90"/>
      <c r="C90" s="25"/>
      <c r="D90" s="25"/>
      <c r="E90" s="25"/>
      <c r="F90" s="26"/>
      <c r="G90" s="15"/>
      <c r="H90" s="26"/>
      <c r="I90" s="15"/>
      <c r="K90"/>
      <c r="L90"/>
    </row>
    <row r="91" spans="1:12" s="9" customFormat="1" x14ac:dyDescent="0.35">
      <c r="A91"/>
      <c r="C91" s="25"/>
      <c r="D91" s="25"/>
      <c r="E91" s="25"/>
      <c r="F91" s="26"/>
      <c r="G91" s="15"/>
      <c r="H91" s="26"/>
      <c r="I91" s="15"/>
      <c r="K91"/>
      <c r="L91"/>
    </row>
    <row r="92" spans="1:12" s="9" customFormat="1" x14ac:dyDescent="0.35">
      <c r="A92"/>
      <c r="C92" s="25"/>
      <c r="D92" s="25"/>
      <c r="E92" s="25"/>
      <c r="F92" s="26"/>
      <c r="G92" s="15"/>
      <c r="H92" s="26"/>
      <c r="I92" s="15"/>
      <c r="K92"/>
      <c r="L92"/>
    </row>
    <row r="93" spans="1:12" s="9" customFormat="1" x14ac:dyDescent="0.35">
      <c r="A93"/>
      <c r="C93" s="25"/>
      <c r="D93" s="25"/>
      <c r="E93" s="25"/>
      <c r="F93" s="26"/>
      <c r="G93" s="15"/>
      <c r="H93" s="26"/>
      <c r="I93" s="15"/>
      <c r="K93"/>
      <c r="L93"/>
    </row>
    <row r="94" spans="1:12" s="9" customFormat="1" x14ac:dyDescent="0.35">
      <c r="A94"/>
      <c r="C94" s="25"/>
      <c r="D94" s="25"/>
      <c r="E94" s="25"/>
      <c r="F94" s="26"/>
      <c r="G94" s="15"/>
      <c r="H94" s="26"/>
      <c r="I94" s="15"/>
      <c r="K94"/>
      <c r="L94"/>
    </row>
    <row r="95" spans="1:12" s="9" customFormat="1" x14ac:dyDescent="0.35">
      <c r="A95"/>
      <c r="C95" s="25"/>
      <c r="D95" s="25"/>
      <c r="E95" s="25"/>
      <c r="F95" s="26"/>
      <c r="G95" s="15"/>
      <c r="H95" s="26"/>
      <c r="I95" s="15"/>
      <c r="K95"/>
      <c r="L95"/>
    </row>
    <row r="96" spans="1:12" s="9" customFormat="1" x14ac:dyDescent="0.35">
      <c r="A96"/>
      <c r="C96" s="25"/>
      <c r="D96" s="25"/>
      <c r="E96" s="25"/>
      <c r="F96" s="26"/>
      <c r="G96" s="15"/>
      <c r="H96" s="26"/>
      <c r="I96" s="15"/>
      <c r="K96"/>
      <c r="L96"/>
    </row>
    <row r="97" spans="1:12" s="9" customFormat="1" x14ac:dyDescent="0.35">
      <c r="A97"/>
      <c r="C97" s="25"/>
      <c r="D97" s="25"/>
      <c r="E97" s="25"/>
      <c r="F97" s="26"/>
      <c r="G97" s="15"/>
      <c r="H97" s="26"/>
      <c r="I97" s="15"/>
      <c r="K97"/>
      <c r="L97"/>
    </row>
    <row r="98" spans="1:12" s="9" customFormat="1" x14ac:dyDescent="0.35">
      <c r="A98"/>
      <c r="C98" s="25"/>
      <c r="D98" s="25"/>
      <c r="E98" s="25"/>
      <c r="F98" s="26"/>
      <c r="G98" s="15"/>
      <c r="H98" s="26"/>
      <c r="I98" s="15"/>
      <c r="K98"/>
      <c r="L98"/>
    </row>
    <row r="99" spans="1:12" s="9" customFormat="1" x14ac:dyDescent="0.35">
      <c r="A99"/>
      <c r="C99" s="25"/>
      <c r="D99" s="25"/>
      <c r="E99" s="25"/>
      <c r="F99" s="26"/>
      <c r="G99" s="15"/>
      <c r="H99" s="26"/>
      <c r="I99" s="15"/>
      <c r="K99"/>
      <c r="L99"/>
    </row>
    <row r="100" spans="1:12" s="9" customFormat="1" x14ac:dyDescent="0.35">
      <c r="A100"/>
      <c r="C100" s="25"/>
      <c r="D100" s="25"/>
      <c r="E100" s="25"/>
      <c r="F100" s="26"/>
      <c r="G100" s="15"/>
      <c r="H100" s="26"/>
      <c r="I100" s="15"/>
      <c r="K100"/>
      <c r="L100"/>
    </row>
    <row r="101" spans="1:12" s="9" customFormat="1" x14ac:dyDescent="0.35">
      <c r="A101"/>
      <c r="C101" s="25"/>
      <c r="D101" s="25"/>
      <c r="E101" s="25"/>
      <c r="F101" s="26"/>
      <c r="G101" s="15"/>
      <c r="H101" s="26"/>
      <c r="I101" s="15"/>
      <c r="K101"/>
      <c r="L101"/>
    </row>
    <row r="102" spans="1:12" s="9" customFormat="1" x14ac:dyDescent="0.35">
      <c r="A102"/>
      <c r="C102" s="25"/>
      <c r="D102" s="25"/>
      <c r="E102" s="25"/>
      <c r="F102" s="26"/>
      <c r="G102" s="15"/>
      <c r="H102" s="26"/>
      <c r="I102" s="15"/>
      <c r="K102"/>
      <c r="L102"/>
    </row>
    <row r="103" spans="1:12" s="9" customFormat="1" x14ac:dyDescent="0.35">
      <c r="A103"/>
      <c r="C103" s="25"/>
      <c r="D103" s="25"/>
      <c r="E103" s="25"/>
      <c r="F103" s="26"/>
      <c r="G103" s="15"/>
      <c r="H103" s="26"/>
      <c r="I103" s="15"/>
      <c r="K103"/>
      <c r="L103"/>
    </row>
    <row r="104" spans="1:12" s="9" customFormat="1" x14ac:dyDescent="0.35">
      <c r="A104"/>
      <c r="C104" s="25"/>
      <c r="D104" s="25"/>
      <c r="E104" s="25"/>
      <c r="F104" s="26"/>
      <c r="G104" s="15"/>
      <c r="H104" s="26"/>
      <c r="I104" s="15"/>
      <c r="K104"/>
      <c r="L104"/>
    </row>
    <row r="105" spans="1:12" s="9" customFormat="1" x14ac:dyDescent="0.35">
      <c r="A105"/>
      <c r="C105" s="25"/>
      <c r="D105" s="25"/>
      <c r="E105" s="25"/>
      <c r="F105" s="26"/>
      <c r="G105" s="15"/>
      <c r="H105" s="26"/>
      <c r="I105" s="15"/>
      <c r="K105"/>
      <c r="L105"/>
    </row>
    <row r="106" spans="1:12" s="9" customFormat="1" x14ac:dyDescent="0.35">
      <c r="A106"/>
      <c r="C106" s="25"/>
      <c r="D106" s="25"/>
      <c r="E106" s="25"/>
      <c r="F106" s="26"/>
      <c r="G106" s="15"/>
      <c r="H106" s="26"/>
      <c r="I106" s="15"/>
      <c r="K106"/>
      <c r="L106"/>
    </row>
    <row r="107" spans="1:12" s="9" customFormat="1" x14ac:dyDescent="0.35">
      <c r="A107"/>
      <c r="C107" s="25"/>
      <c r="D107" s="25"/>
      <c r="E107" s="25"/>
      <c r="F107" s="26"/>
      <c r="G107" s="15"/>
      <c r="H107" s="26"/>
      <c r="I107" s="15"/>
      <c r="K107"/>
      <c r="L107"/>
    </row>
    <row r="108" spans="1:12" s="9" customFormat="1" x14ac:dyDescent="0.35">
      <c r="A108"/>
      <c r="C108" s="25"/>
      <c r="D108" s="25"/>
      <c r="E108" s="25"/>
      <c r="F108" s="26"/>
      <c r="G108" s="15"/>
      <c r="H108" s="26"/>
      <c r="I108" s="15"/>
      <c r="K108"/>
      <c r="L108"/>
    </row>
    <row r="109" spans="1:12" s="9" customFormat="1" x14ac:dyDescent="0.35">
      <c r="A109"/>
      <c r="C109" s="25"/>
      <c r="D109" s="25"/>
      <c r="E109" s="25"/>
      <c r="F109" s="26"/>
      <c r="G109" s="15"/>
      <c r="H109" s="26"/>
      <c r="I109" s="15"/>
      <c r="K109"/>
      <c r="L109"/>
    </row>
    <row r="110" spans="1:12" s="9" customFormat="1" x14ac:dyDescent="0.35">
      <c r="A110"/>
      <c r="C110" s="25"/>
      <c r="D110" s="25"/>
      <c r="E110" s="25"/>
      <c r="F110" s="26"/>
      <c r="G110" s="15"/>
      <c r="H110" s="26"/>
      <c r="I110" s="15"/>
      <c r="K110"/>
      <c r="L110"/>
    </row>
    <row r="111" spans="1:12" s="9" customFormat="1" x14ac:dyDescent="0.35">
      <c r="A111"/>
      <c r="C111" s="25"/>
      <c r="D111" s="25"/>
      <c r="E111" s="25"/>
      <c r="F111" s="26"/>
      <c r="G111" s="15"/>
      <c r="H111" s="26"/>
      <c r="I111" s="15"/>
      <c r="K111"/>
      <c r="L111"/>
    </row>
    <row r="112" spans="1:12" s="9" customFormat="1" x14ac:dyDescent="0.35">
      <c r="A112"/>
      <c r="C112" s="25"/>
      <c r="D112" s="25"/>
      <c r="E112" s="25"/>
      <c r="F112" s="26"/>
      <c r="G112" s="15"/>
      <c r="H112" s="26"/>
      <c r="I112" s="15"/>
      <c r="K112"/>
      <c r="L112"/>
    </row>
    <row r="113" spans="1:12" s="9" customFormat="1" x14ac:dyDescent="0.35">
      <c r="A113"/>
      <c r="C113" s="25"/>
      <c r="D113" s="25"/>
      <c r="E113" s="25"/>
      <c r="F113" s="26"/>
      <c r="G113" s="15"/>
      <c r="H113" s="26"/>
      <c r="I113" s="15"/>
      <c r="K113"/>
      <c r="L113"/>
    </row>
    <row r="114" spans="1:12" s="9" customFormat="1" x14ac:dyDescent="0.35">
      <c r="A114"/>
      <c r="C114" s="25"/>
      <c r="D114" s="25"/>
      <c r="E114" s="25"/>
      <c r="F114" s="26"/>
      <c r="G114" s="15"/>
      <c r="H114" s="26"/>
      <c r="I114" s="15"/>
      <c r="K114"/>
      <c r="L114"/>
    </row>
    <row r="115" spans="1:12" s="9" customFormat="1" x14ac:dyDescent="0.35">
      <c r="A115"/>
      <c r="C115" s="25"/>
      <c r="D115" s="25"/>
      <c r="E115" s="25"/>
      <c r="F115" s="26"/>
      <c r="G115" s="15"/>
      <c r="H115" s="26"/>
      <c r="I115" s="15"/>
      <c r="K115"/>
      <c r="L115"/>
    </row>
    <row r="116" spans="1:12" s="9" customFormat="1" x14ac:dyDescent="0.35">
      <c r="A116"/>
      <c r="C116" s="25"/>
      <c r="D116" s="25"/>
      <c r="E116" s="25"/>
      <c r="F116" s="26"/>
      <c r="G116" s="15"/>
      <c r="H116" s="26"/>
      <c r="I116" s="15"/>
      <c r="K116"/>
      <c r="L116"/>
    </row>
    <row r="117" spans="1:12" s="9" customFormat="1" x14ac:dyDescent="0.35">
      <c r="A117"/>
      <c r="C117" s="25"/>
      <c r="D117" s="25"/>
      <c r="E117" s="25"/>
      <c r="F117" s="26"/>
      <c r="G117" s="15"/>
      <c r="H117" s="26"/>
      <c r="I117" s="15"/>
      <c r="K117"/>
      <c r="L117"/>
    </row>
    <row r="118" spans="1:12" s="9" customFormat="1" x14ac:dyDescent="0.35">
      <c r="A118"/>
      <c r="C118" s="25"/>
      <c r="D118" s="25"/>
      <c r="E118" s="25"/>
      <c r="F118" s="26"/>
      <c r="G118" s="15"/>
      <c r="H118" s="26"/>
      <c r="I118" s="15"/>
      <c r="K118"/>
      <c r="L118"/>
    </row>
    <row r="119" spans="1:12" s="9" customFormat="1" x14ac:dyDescent="0.35">
      <c r="A119"/>
      <c r="C119" s="25"/>
      <c r="D119" s="25"/>
      <c r="E119" s="25"/>
      <c r="F119" s="26"/>
      <c r="G119" s="15"/>
      <c r="H119" s="26"/>
      <c r="I119" s="15"/>
      <c r="K119"/>
      <c r="L119"/>
    </row>
    <row r="120" spans="1:12" s="9" customFormat="1" x14ac:dyDescent="0.35">
      <c r="A120"/>
      <c r="C120" s="25"/>
      <c r="D120" s="25"/>
      <c r="E120" s="25"/>
      <c r="F120" s="26"/>
      <c r="G120" s="15"/>
      <c r="H120" s="26"/>
      <c r="I120" s="15"/>
      <c r="K120"/>
      <c r="L120"/>
    </row>
    <row r="121" spans="1:12" s="9" customFormat="1" x14ac:dyDescent="0.35">
      <c r="A121"/>
      <c r="C121" s="25"/>
      <c r="D121" s="25"/>
      <c r="E121" s="25"/>
      <c r="F121" s="26"/>
      <c r="G121" s="15"/>
      <c r="H121" s="26"/>
      <c r="I121" s="15"/>
      <c r="K121"/>
      <c r="L121"/>
    </row>
    <row r="122" spans="1:12" s="9" customFormat="1" x14ac:dyDescent="0.35">
      <c r="A122"/>
      <c r="C122" s="25"/>
      <c r="D122" s="25"/>
      <c r="E122" s="25"/>
      <c r="F122" s="26"/>
      <c r="G122" s="15"/>
      <c r="H122" s="26"/>
      <c r="I122" s="15"/>
      <c r="K122"/>
      <c r="L122"/>
    </row>
    <row r="123" spans="1:12" s="9" customFormat="1" x14ac:dyDescent="0.35">
      <c r="A123"/>
      <c r="C123" s="25"/>
      <c r="D123" s="25"/>
      <c r="E123" s="25"/>
      <c r="F123" s="26"/>
      <c r="G123" s="15"/>
      <c r="H123" s="26"/>
      <c r="I123" s="15"/>
      <c r="K123"/>
      <c r="L1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workbookViewId="0">
      <pane ySplit="3" topLeftCell="A356" activePane="bottomLeft" state="frozen"/>
      <selection pane="bottomLeft" activeCell="A360" sqref="A360"/>
    </sheetView>
  </sheetViews>
  <sheetFormatPr defaultRowHeight="14.5" x14ac:dyDescent="0.35"/>
  <cols>
    <col min="1" max="1" width="23.6328125" bestFit="1" customWidth="1"/>
    <col min="2" max="5" width="10.54296875" customWidth="1"/>
  </cols>
  <sheetData>
    <row r="1" spans="1:5" x14ac:dyDescent="0.35">
      <c r="A1" s="5" t="s">
        <v>38</v>
      </c>
    </row>
    <row r="2" spans="1:5" x14ac:dyDescent="0.35">
      <c r="A2" s="80" t="s">
        <v>60</v>
      </c>
      <c r="B2" s="9"/>
      <c r="C2" s="9"/>
      <c r="D2" s="9"/>
    </row>
    <row r="3" spans="1:5" ht="58" x14ac:dyDescent="0.35">
      <c r="A3" s="37"/>
      <c r="B3" s="54" t="s">
        <v>46</v>
      </c>
      <c r="C3" s="54" t="s">
        <v>47</v>
      </c>
      <c r="D3" s="54" t="s">
        <v>48</v>
      </c>
      <c r="E3" s="56" t="s">
        <v>1</v>
      </c>
    </row>
    <row r="4" spans="1:5" x14ac:dyDescent="0.35">
      <c r="A4" s="9">
        <v>199007</v>
      </c>
      <c r="B4" s="15">
        <v>-1.2199999999999997E-2</v>
      </c>
      <c r="C4" s="15">
        <v>2.6699999999999998E-2</v>
      </c>
      <c r="D4" s="15">
        <v>7.7499999999999999E-2</v>
      </c>
      <c r="E4" s="3">
        <v>6.8000000000000005E-3</v>
      </c>
    </row>
    <row r="5" spans="1:5" x14ac:dyDescent="0.35">
      <c r="A5">
        <v>199008</v>
      </c>
      <c r="B5" s="3">
        <v>-9.4899999999999998E-2</v>
      </c>
      <c r="C5" s="3">
        <v>-0.10490000000000001</v>
      </c>
      <c r="D5" s="3">
        <v>-0.12689999999999999</v>
      </c>
      <c r="E5" s="3">
        <v>6.6E-3</v>
      </c>
    </row>
    <row r="6" spans="1:5" x14ac:dyDescent="0.35">
      <c r="A6">
        <v>199009</v>
      </c>
      <c r="B6" s="3">
        <v>-5.5200000000000006E-2</v>
      </c>
      <c r="C6" s="3">
        <v>-0.13950000000000001</v>
      </c>
      <c r="D6" s="3">
        <v>-0.11120000000000001</v>
      </c>
      <c r="E6" s="3">
        <v>6.0000000000000001E-3</v>
      </c>
    </row>
    <row r="7" spans="1:5" x14ac:dyDescent="0.35">
      <c r="A7">
        <v>199010</v>
      </c>
      <c r="B7" s="3">
        <v>-1.2399999999999998E-2</v>
      </c>
      <c r="C7" s="3">
        <v>0.15719999999999998</v>
      </c>
      <c r="D7" s="3">
        <v>1.67E-2</v>
      </c>
      <c r="E7" s="3">
        <v>6.8000000000000005E-3</v>
      </c>
    </row>
    <row r="8" spans="1:5" x14ac:dyDescent="0.35">
      <c r="A8">
        <v>199011</v>
      </c>
      <c r="B8" s="3">
        <v>6.9199999999999998E-2</v>
      </c>
      <c r="C8" s="3">
        <v>-7.4499999999999997E-2</v>
      </c>
      <c r="D8" s="3">
        <v>-3.8100000000000002E-2</v>
      </c>
      <c r="E8" s="3">
        <v>5.6999999999999993E-3</v>
      </c>
    </row>
    <row r="9" spans="1:5" x14ac:dyDescent="0.35">
      <c r="A9">
        <v>199012</v>
      </c>
      <c r="B9" s="3">
        <v>3.0600000000000002E-2</v>
      </c>
      <c r="C9" s="3">
        <v>1.04E-2</v>
      </c>
      <c r="D9" s="3">
        <v>8.0999999999999996E-3</v>
      </c>
      <c r="E9" s="3">
        <v>6.0000000000000001E-3</v>
      </c>
    </row>
    <row r="10" spans="1:5" x14ac:dyDescent="0.35">
      <c r="A10">
        <v>199101</v>
      </c>
      <c r="B10" s="3">
        <v>5.2100000000000007E-2</v>
      </c>
      <c r="C10" s="3">
        <v>1.9199999999999998E-2</v>
      </c>
      <c r="D10" s="3">
        <v>2.6000000000000002E-2</v>
      </c>
      <c r="E10" s="3">
        <v>5.1999999999999998E-3</v>
      </c>
    </row>
    <row r="11" spans="1:5" x14ac:dyDescent="0.35">
      <c r="A11">
        <v>199102</v>
      </c>
      <c r="B11" s="3">
        <v>7.6700000000000004E-2</v>
      </c>
      <c r="C11" s="3">
        <v>0.10490000000000001</v>
      </c>
      <c r="D11" s="3">
        <v>0.12860000000000002</v>
      </c>
      <c r="E11" s="3">
        <v>4.7999999999999996E-3</v>
      </c>
    </row>
    <row r="12" spans="1:5" x14ac:dyDescent="0.35">
      <c r="A12">
        <v>199103</v>
      </c>
      <c r="B12" s="3">
        <v>3.0899999999999997E-2</v>
      </c>
      <c r="C12" s="3">
        <v>-4.3299999999999991E-2</v>
      </c>
      <c r="D12" s="3">
        <v>2.98E-2</v>
      </c>
      <c r="E12" s="3">
        <v>4.4000000000000003E-3</v>
      </c>
    </row>
    <row r="13" spans="1:5" x14ac:dyDescent="0.35">
      <c r="A13">
        <v>199104</v>
      </c>
      <c r="B13" s="3">
        <v>2.5000000000000001E-3</v>
      </c>
      <c r="C13" s="3">
        <v>1.4800000000000001E-2</v>
      </c>
      <c r="D13" s="3">
        <v>5.9000000000000007E-3</v>
      </c>
      <c r="E13" s="3">
        <v>5.3E-3</v>
      </c>
    </row>
    <row r="14" spans="1:5" x14ac:dyDescent="0.35">
      <c r="A14">
        <v>199105</v>
      </c>
      <c r="B14" s="3">
        <v>4.1200000000000001E-2</v>
      </c>
      <c r="C14" s="3">
        <v>-3.7000000000000002E-3</v>
      </c>
      <c r="D14" s="3">
        <v>5.04E-2</v>
      </c>
      <c r="E14" s="3">
        <v>4.6999999999999993E-3</v>
      </c>
    </row>
    <row r="15" spans="1:5" x14ac:dyDescent="0.35">
      <c r="A15">
        <v>199106</v>
      </c>
      <c r="B15" s="3">
        <v>-4.5200000000000004E-2</v>
      </c>
      <c r="C15" s="3">
        <v>-6.3E-2</v>
      </c>
      <c r="D15" s="3">
        <v>-3.5500000000000004E-2</v>
      </c>
      <c r="E15" s="3">
        <v>4.1999999999999997E-3</v>
      </c>
    </row>
    <row r="16" spans="1:5" x14ac:dyDescent="0.35">
      <c r="A16">
        <v>199107</v>
      </c>
      <c r="B16" s="3">
        <v>4.7300000000000002E-2</v>
      </c>
      <c r="C16" s="3">
        <v>3.5199999999999995E-2</v>
      </c>
      <c r="D16" s="3">
        <v>1.3900000000000001E-2</v>
      </c>
      <c r="E16" s="3">
        <v>4.8999999999999998E-3</v>
      </c>
    </row>
    <row r="17" spans="1:5" x14ac:dyDescent="0.35">
      <c r="A17">
        <v>199108</v>
      </c>
      <c r="B17" s="3">
        <v>2.7799999999999998E-2</v>
      </c>
      <c r="C17" s="3">
        <v>-2.87E-2</v>
      </c>
      <c r="D17" s="3">
        <v>5.7000000000000002E-3</v>
      </c>
      <c r="E17" s="3">
        <v>4.5999999999999999E-3</v>
      </c>
    </row>
    <row r="18" spans="1:5" x14ac:dyDescent="0.35">
      <c r="A18">
        <v>199109</v>
      </c>
      <c r="B18" s="3">
        <v>-1.1300000000000001E-2</v>
      </c>
      <c r="C18" s="3">
        <v>0.06</v>
      </c>
      <c r="D18" s="3">
        <v>-3.0800000000000001E-2</v>
      </c>
      <c r="E18" s="3">
        <v>4.5999999999999999E-3</v>
      </c>
    </row>
    <row r="19" spans="1:5" x14ac:dyDescent="0.35">
      <c r="A19">
        <v>199110</v>
      </c>
      <c r="B19" s="3">
        <v>1.7100000000000001E-2</v>
      </c>
      <c r="C19" s="3">
        <v>1.8299999999999997E-2</v>
      </c>
      <c r="D19" s="3">
        <v>5.21E-2</v>
      </c>
      <c r="E19" s="3">
        <v>4.1999999999999997E-3</v>
      </c>
    </row>
    <row r="20" spans="1:5" x14ac:dyDescent="0.35">
      <c r="A20">
        <v>199111</v>
      </c>
      <c r="B20" s="3">
        <v>-3.8000000000000006E-2</v>
      </c>
      <c r="C20" s="3">
        <v>-5.1800000000000006E-2</v>
      </c>
      <c r="D20" s="3">
        <v>0</v>
      </c>
      <c r="E20" s="3">
        <v>3.9000000000000003E-3</v>
      </c>
    </row>
    <row r="21" spans="1:5" x14ac:dyDescent="0.35">
      <c r="A21">
        <v>199112</v>
      </c>
      <c r="B21" s="3">
        <v>0.11220000000000001</v>
      </c>
      <c r="C21" s="3">
        <v>4.2000000000000003E-2</v>
      </c>
      <c r="D21" s="3">
        <v>8.950000000000001E-2</v>
      </c>
      <c r="E21" s="3">
        <v>3.8E-3</v>
      </c>
    </row>
    <row r="22" spans="1:5" x14ac:dyDescent="0.35">
      <c r="A22">
        <v>199201</v>
      </c>
      <c r="B22" s="3">
        <v>-2.4999999999999996E-3</v>
      </c>
      <c r="C22" s="3">
        <v>-2.6699999999999998E-2</v>
      </c>
      <c r="D22" s="3">
        <v>8.8699999999999987E-2</v>
      </c>
      <c r="E22" s="3">
        <v>3.4000000000000002E-3</v>
      </c>
    </row>
    <row r="23" spans="1:5" x14ac:dyDescent="0.35">
      <c r="A23">
        <v>199202</v>
      </c>
      <c r="B23" s="3">
        <v>1.37E-2</v>
      </c>
      <c r="C23" s="3">
        <v>-3.4400000000000007E-2</v>
      </c>
      <c r="D23" s="3">
        <v>4.7899999999999998E-2</v>
      </c>
      <c r="E23" s="3">
        <v>2.8000000000000004E-3</v>
      </c>
    </row>
    <row r="24" spans="1:5" x14ac:dyDescent="0.35">
      <c r="A24">
        <v>199203</v>
      </c>
      <c r="B24" s="3">
        <v>-2.3200000000000002E-2</v>
      </c>
      <c r="C24" s="3">
        <v>-6.9800000000000001E-2</v>
      </c>
      <c r="D24" s="3">
        <v>-2.35E-2</v>
      </c>
      <c r="E24" s="3">
        <v>3.4000000000000002E-3</v>
      </c>
    </row>
    <row r="25" spans="1:5" x14ac:dyDescent="0.35">
      <c r="A25">
        <v>199204</v>
      </c>
      <c r="B25" s="3">
        <v>1.3900000000000001E-2</v>
      </c>
      <c r="C25" s="3">
        <v>-8.0999999999999978E-3</v>
      </c>
      <c r="D25" s="3">
        <v>-5.3E-3</v>
      </c>
      <c r="E25" s="3">
        <v>3.2000000000000002E-3</v>
      </c>
    </row>
    <row r="26" spans="1:5" x14ac:dyDescent="0.35">
      <c r="A26">
        <v>199205</v>
      </c>
      <c r="B26" s="3">
        <v>5.8000000000000005E-3</v>
      </c>
      <c r="C26" s="3">
        <v>6.9000000000000006E-2</v>
      </c>
      <c r="D26" s="3">
        <v>-2.3E-3</v>
      </c>
      <c r="E26" s="3">
        <v>2.8000000000000004E-3</v>
      </c>
    </row>
    <row r="27" spans="1:5" x14ac:dyDescent="0.35">
      <c r="A27">
        <v>199206</v>
      </c>
      <c r="B27" s="3">
        <v>-2.0199999999999999E-2</v>
      </c>
      <c r="C27" s="3">
        <v>-4.2900000000000001E-2</v>
      </c>
      <c r="D27" s="3">
        <v>-7.1899999999999992E-2</v>
      </c>
      <c r="E27" s="3">
        <v>3.2000000000000002E-3</v>
      </c>
    </row>
    <row r="28" spans="1:5" x14ac:dyDescent="0.35">
      <c r="A28">
        <v>199207</v>
      </c>
      <c r="B28" s="3">
        <v>4.0800000000000003E-2</v>
      </c>
      <c r="C28" s="3">
        <v>-3.15E-2</v>
      </c>
      <c r="D28" s="3">
        <v>-1.5000000000000002E-3</v>
      </c>
      <c r="E28" s="3">
        <v>3.0999999999999999E-3</v>
      </c>
    </row>
    <row r="29" spans="1:5" x14ac:dyDescent="0.35">
      <c r="A29">
        <v>199208</v>
      </c>
      <c r="B29" s="3">
        <v>-2.12E-2</v>
      </c>
      <c r="C29" s="3">
        <v>6.1200000000000004E-2</v>
      </c>
      <c r="D29" s="3">
        <v>-3.3700000000000001E-2</v>
      </c>
      <c r="E29" s="3">
        <v>2.5999999999999999E-3</v>
      </c>
    </row>
    <row r="30" spans="1:5" x14ac:dyDescent="0.35">
      <c r="A30">
        <v>199209</v>
      </c>
      <c r="B30" s="3">
        <v>1.4499999999999999E-2</v>
      </c>
      <c r="C30" s="3">
        <v>-2.76E-2</v>
      </c>
      <c r="D30" s="3">
        <v>-9.4999999999999998E-3</v>
      </c>
      <c r="E30" s="3">
        <v>2.5999999999999999E-3</v>
      </c>
    </row>
    <row r="31" spans="1:5" x14ac:dyDescent="0.35">
      <c r="A31">
        <v>199210</v>
      </c>
      <c r="B31" s="3">
        <v>1.2500000000000001E-2</v>
      </c>
      <c r="C31" s="3">
        <v>-5.4699999999999999E-2</v>
      </c>
      <c r="D31" s="3">
        <v>4.4700000000000004E-2</v>
      </c>
      <c r="E31" s="3">
        <v>2.3E-3</v>
      </c>
    </row>
    <row r="32" spans="1:5" x14ac:dyDescent="0.35">
      <c r="A32">
        <v>199211</v>
      </c>
      <c r="B32" s="3">
        <v>4.36E-2</v>
      </c>
      <c r="C32" s="3">
        <v>4.6999999999999993E-3</v>
      </c>
      <c r="D32" s="3">
        <v>-6.0000000000000001E-3</v>
      </c>
      <c r="E32" s="3">
        <v>2.3E-3</v>
      </c>
    </row>
    <row r="33" spans="1:5" x14ac:dyDescent="0.35">
      <c r="A33">
        <v>199212</v>
      </c>
      <c r="B33" s="3">
        <v>1.8100000000000002E-2</v>
      </c>
      <c r="C33" s="3">
        <v>5.0000000000000001E-3</v>
      </c>
      <c r="D33" s="3">
        <v>2.2000000000000002E-2</v>
      </c>
      <c r="E33" s="3">
        <v>2.8000000000000004E-3</v>
      </c>
    </row>
    <row r="34" spans="1:5" x14ac:dyDescent="0.35">
      <c r="A34">
        <v>199301</v>
      </c>
      <c r="B34" s="3">
        <v>1.1600000000000001E-2</v>
      </c>
      <c r="C34" s="3">
        <v>1.2999999999999999E-3</v>
      </c>
      <c r="D34" s="3">
        <v>-5.3E-3</v>
      </c>
      <c r="E34" s="3">
        <v>2.3E-3</v>
      </c>
    </row>
    <row r="35" spans="1:5" x14ac:dyDescent="0.35">
      <c r="A35">
        <v>199302</v>
      </c>
      <c r="B35" s="3">
        <v>3.3999999999999998E-3</v>
      </c>
      <c r="C35" s="3">
        <v>3.4099999999999998E-2</v>
      </c>
      <c r="D35" s="3">
        <v>3.4500000000000003E-2</v>
      </c>
      <c r="E35" s="3">
        <v>2.2000000000000001E-3</v>
      </c>
    </row>
    <row r="36" spans="1:5" x14ac:dyDescent="0.35">
      <c r="A36">
        <v>199303</v>
      </c>
      <c r="B36" s="3">
        <v>2.5499999999999998E-2</v>
      </c>
      <c r="C36" s="3">
        <v>0.1026</v>
      </c>
      <c r="D36" s="3">
        <v>3.2899999999999999E-2</v>
      </c>
      <c r="E36" s="3">
        <v>2.5000000000000001E-3</v>
      </c>
    </row>
    <row r="37" spans="1:5" x14ac:dyDescent="0.35">
      <c r="A37">
        <v>199304</v>
      </c>
      <c r="B37" s="3">
        <v>-2.8099999999999997E-2</v>
      </c>
      <c r="C37" s="3">
        <v>9.6099999999999991E-2</v>
      </c>
      <c r="D37" s="3">
        <v>4.4199999999999996E-2</v>
      </c>
      <c r="E37" s="3">
        <v>2.3999999999999998E-3</v>
      </c>
    </row>
    <row r="38" spans="1:5" x14ac:dyDescent="0.35">
      <c r="A38">
        <v>199305</v>
      </c>
      <c r="B38" s="3">
        <v>3.1100000000000003E-2</v>
      </c>
      <c r="C38" s="3">
        <v>3.5200000000000002E-2</v>
      </c>
      <c r="D38" s="3">
        <v>4.3099999999999999E-2</v>
      </c>
      <c r="E38" s="3">
        <v>2.2000000000000001E-3</v>
      </c>
    </row>
    <row r="39" spans="1:5" x14ac:dyDescent="0.35">
      <c r="A39">
        <v>199306</v>
      </c>
      <c r="B39" s="3">
        <v>5.6000000000000008E-3</v>
      </c>
      <c r="C39" s="3">
        <v>-3.2899999999999999E-2</v>
      </c>
      <c r="D39" s="3">
        <v>3.8E-3</v>
      </c>
      <c r="E39" s="3">
        <v>2.5000000000000001E-3</v>
      </c>
    </row>
    <row r="40" spans="1:5" x14ac:dyDescent="0.35">
      <c r="A40">
        <v>199307</v>
      </c>
      <c r="B40" s="3">
        <v>-1.0000000000000002E-3</v>
      </c>
      <c r="C40" s="3">
        <v>4.1700000000000001E-2</v>
      </c>
      <c r="D40" s="3">
        <v>3.7599999999999995E-2</v>
      </c>
      <c r="E40" s="3">
        <v>2.3999999999999998E-3</v>
      </c>
    </row>
    <row r="41" spans="1:5" x14ac:dyDescent="0.35">
      <c r="A41">
        <v>199308</v>
      </c>
      <c r="B41" s="3">
        <v>3.9599999999999996E-2</v>
      </c>
      <c r="C41" s="3">
        <v>5.0599999999999999E-2</v>
      </c>
      <c r="D41" s="3">
        <v>8.4399999999999989E-2</v>
      </c>
      <c r="E41" s="3">
        <v>2.5000000000000001E-3</v>
      </c>
    </row>
    <row r="42" spans="1:5" x14ac:dyDescent="0.35">
      <c r="A42">
        <v>199309</v>
      </c>
      <c r="B42" s="3">
        <v>1.4000000000000002E-3</v>
      </c>
      <c r="C42" s="3">
        <v>-2.8099999999999997E-2</v>
      </c>
      <c r="D42" s="3">
        <v>4.9500000000000002E-2</v>
      </c>
      <c r="E42" s="3">
        <v>2.5999999999999999E-3</v>
      </c>
    </row>
    <row r="43" spans="1:5" x14ac:dyDescent="0.35">
      <c r="A43">
        <v>199310</v>
      </c>
      <c r="B43" s="3">
        <v>1.6299999999999999E-2</v>
      </c>
      <c r="C43" s="3">
        <v>1.1599999999999999E-2</v>
      </c>
      <c r="D43" s="3">
        <v>9.9199999999999997E-2</v>
      </c>
      <c r="E43" s="3">
        <v>2.2000000000000001E-3</v>
      </c>
    </row>
    <row r="44" spans="1:5" x14ac:dyDescent="0.35">
      <c r="A44">
        <v>199311</v>
      </c>
      <c r="B44" s="3">
        <v>-1.6399999999999998E-2</v>
      </c>
      <c r="C44" s="3">
        <v>-8.8699999999999987E-2</v>
      </c>
      <c r="D44" s="3">
        <v>6.1699999999999998E-2</v>
      </c>
      <c r="E44" s="3">
        <v>2.5000000000000001E-3</v>
      </c>
    </row>
    <row r="45" spans="1:5" x14ac:dyDescent="0.35">
      <c r="A45">
        <v>199312</v>
      </c>
      <c r="B45" s="3">
        <v>1.8799999999999997E-2</v>
      </c>
      <c r="C45" s="3">
        <v>5.9700000000000003E-2</v>
      </c>
      <c r="D45" s="3">
        <v>0.18629999999999999</v>
      </c>
      <c r="E45" s="3">
        <v>2.3E-3</v>
      </c>
    </row>
    <row r="46" spans="1:5" x14ac:dyDescent="0.35">
      <c r="A46">
        <v>199401</v>
      </c>
      <c r="B46" s="3">
        <v>3.1200000000000002E-2</v>
      </c>
      <c r="C46" s="3">
        <v>0.10439999999999999</v>
      </c>
      <c r="D46" s="3">
        <v>-1.3300000000000001E-2</v>
      </c>
      <c r="E46" s="3">
        <v>2.5000000000000001E-3</v>
      </c>
    </row>
    <row r="47" spans="1:5" x14ac:dyDescent="0.35">
      <c r="A47">
        <v>199402</v>
      </c>
      <c r="B47" s="3">
        <v>-2.3399999999999997E-2</v>
      </c>
      <c r="C47" s="3">
        <v>-1.3000000000000004E-3</v>
      </c>
      <c r="D47" s="3">
        <v>-9.7000000000000003E-3</v>
      </c>
      <c r="E47" s="3">
        <v>2.0999999999999999E-3</v>
      </c>
    </row>
    <row r="48" spans="1:5" x14ac:dyDescent="0.35">
      <c r="A48">
        <v>199403</v>
      </c>
      <c r="B48" s="3">
        <v>-4.5100000000000001E-2</v>
      </c>
      <c r="C48" s="3">
        <v>-2.8399999999999998E-2</v>
      </c>
      <c r="D48" s="3">
        <v>-0.1134</v>
      </c>
      <c r="E48" s="3">
        <v>2.7000000000000001E-3</v>
      </c>
    </row>
    <row r="49" spans="1:5" x14ac:dyDescent="0.35">
      <c r="A49">
        <v>199404</v>
      </c>
      <c r="B49" s="3">
        <v>9.5000000000000015E-3</v>
      </c>
      <c r="C49" s="3">
        <v>3.5299999999999998E-2</v>
      </c>
      <c r="D49" s="3">
        <v>-1.9E-3</v>
      </c>
      <c r="E49" s="3">
        <v>2.7000000000000001E-3</v>
      </c>
    </row>
    <row r="50" spans="1:5" x14ac:dyDescent="0.35">
      <c r="A50">
        <v>199405</v>
      </c>
      <c r="B50" s="3">
        <v>8.8999999999999982E-3</v>
      </c>
      <c r="C50" s="3">
        <v>-4.0000000000000001E-3</v>
      </c>
      <c r="D50" s="3">
        <v>1.8700000000000001E-2</v>
      </c>
      <c r="E50" s="3">
        <v>3.2000000000000002E-3</v>
      </c>
    </row>
    <row r="51" spans="1:5" x14ac:dyDescent="0.35">
      <c r="A51">
        <v>199406</v>
      </c>
      <c r="B51" s="3">
        <v>-2.7199999999999998E-2</v>
      </c>
      <c r="C51" s="3">
        <v>2.1499999999999998E-2</v>
      </c>
      <c r="D51" s="3">
        <v>-0.03</v>
      </c>
      <c r="E51" s="3">
        <v>3.0999999999999999E-3</v>
      </c>
    </row>
    <row r="52" spans="1:5" x14ac:dyDescent="0.35">
      <c r="A52">
        <v>199407</v>
      </c>
      <c r="B52" s="3">
        <v>3.0999999999999996E-2</v>
      </c>
      <c r="C52" s="3">
        <v>4.7000000000000002E-3</v>
      </c>
      <c r="D52" s="3">
        <v>6.5299999999999997E-2</v>
      </c>
      <c r="E52" s="3">
        <v>2.8000000000000004E-3</v>
      </c>
    </row>
    <row r="53" spans="1:5" x14ac:dyDescent="0.35">
      <c r="A53">
        <v>199408</v>
      </c>
      <c r="B53" s="3">
        <v>4.3799999999999999E-2</v>
      </c>
      <c r="C53" s="3">
        <v>1.44E-2</v>
      </c>
      <c r="D53" s="3">
        <v>0.12179999999999999</v>
      </c>
      <c r="E53" s="3">
        <v>3.7000000000000002E-3</v>
      </c>
    </row>
    <row r="54" spans="1:5" x14ac:dyDescent="0.35">
      <c r="A54">
        <v>199409</v>
      </c>
      <c r="B54" s="3">
        <v>-1.9400000000000001E-2</v>
      </c>
      <c r="C54" s="3">
        <v>-2.7699999999999999E-2</v>
      </c>
      <c r="D54" s="3">
        <v>2.5500000000000002E-2</v>
      </c>
      <c r="E54" s="3">
        <v>3.7000000000000002E-3</v>
      </c>
    </row>
    <row r="55" spans="1:5" x14ac:dyDescent="0.35">
      <c r="A55">
        <v>199410</v>
      </c>
      <c r="B55" s="3">
        <v>1.7200000000000003E-2</v>
      </c>
      <c r="C55" s="3">
        <v>2.8899999999999995E-2</v>
      </c>
      <c r="D55" s="3">
        <v>-2.7800000000000002E-2</v>
      </c>
      <c r="E55" s="3">
        <v>3.8E-3</v>
      </c>
    </row>
    <row r="56" spans="1:5" x14ac:dyDescent="0.35">
      <c r="A56">
        <v>199411</v>
      </c>
      <c r="B56" s="3">
        <v>-3.6699999999999997E-2</v>
      </c>
      <c r="C56" s="3">
        <v>-5.4799999999999995E-2</v>
      </c>
      <c r="D56" s="3">
        <v>-4.2999999999999997E-2</v>
      </c>
      <c r="E56" s="3">
        <v>3.7000000000000002E-3</v>
      </c>
    </row>
    <row r="57" spans="1:5" x14ac:dyDescent="0.35">
      <c r="A57">
        <v>199412</v>
      </c>
      <c r="B57" s="3">
        <v>1.3000000000000001E-2</v>
      </c>
      <c r="C57" s="3">
        <v>1.1399999999999999E-2</v>
      </c>
      <c r="D57" s="3">
        <v>-8.950000000000001E-2</v>
      </c>
      <c r="E57" s="3">
        <v>4.4000000000000003E-3</v>
      </c>
    </row>
    <row r="58" spans="1:5" x14ac:dyDescent="0.35">
      <c r="A58">
        <v>199501</v>
      </c>
      <c r="B58" s="3">
        <v>2.2200000000000001E-2</v>
      </c>
      <c r="C58" s="3">
        <v>-4.2300000000000004E-2</v>
      </c>
      <c r="D58" s="3">
        <v>-0.12330000000000001</v>
      </c>
      <c r="E58" s="3">
        <v>4.1999999999999997E-3</v>
      </c>
    </row>
    <row r="59" spans="1:5" x14ac:dyDescent="0.35">
      <c r="A59">
        <v>199502</v>
      </c>
      <c r="B59" s="3">
        <v>4.0300000000000002E-2</v>
      </c>
      <c r="C59" s="3">
        <v>-8.6E-3</v>
      </c>
      <c r="D59" s="3">
        <v>6.000000000000001E-3</v>
      </c>
      <c r="E59" s="3">
        <v>4.0000000000000001E-3</v>
      </c>
    </row>
    <row r="60" spans="1:5" x14ac:dyDescent="0.35">
      <c r="A60">
        <v>199503</v>
      </c>
      <c r="B60" s="3">
        <v>2.6499999999999999E-2</v>
      </c>
      <c r="C60" s="3">
        <v>6.0100000000000001E-2</v>
      </c>
      <c r="D60" s="3">
        <v>-1.1999999999999995E-3</v>
      </c>
      <c r="E60" s="3">
        <v>4.5999999999999999E-3</v>
      </c>
    </row>
    <row r="61" spans="1:5" x14ac:dyDescent="0.35">
      <c r="A61">
        <v>199504</v>
      </c>
      <c r="B61" s="3">
        <v>2.5499999999999998E-2</v>
      </c>
      <c r="C61" s="3">
        <v>3.4000000000000002E-2</v>
      </c>
      <c r="D61" s="3">
        <v>2.5500000000000002E-2</v>
      </c>
      <c r="E61" s="3">
        <v>4.5000000000000005E-3</v>
      </c>
    </row>
    <row r="62" spans="1:5" x14ac:dyDescent="0.35">
      <c r="A62">
        <v>199505</v>
      </c>
      <c r="B62" s="3">
        <v>3.44E-2</v>
      </c>
      <c r="C62" s="3">
        <v>-1.4699999999999998E-2</v>
      </c>
      <c r="D62" s="3">
        <v>5.9299999999999999E-2</v>
      </c>
      <c r="E62" s="3">
        <v>5.4000000000000003E-3</v>
      </c>
    </row>
    <row r="63" spans="1:5" x14ac:dyDescent="0.35">
      <c r="A63">
        <v>199506</v>
      </c>
      <c r="B63" s="3">
        <v>3.1900000000000005E-2</v>
      </c>
      <c r="C63" s="3">
        <v>-1.26E-2</v>
      </c>
      <c r="D63" s="3">
        <v>5.3E-3</v>
      </c>
      <c r="E63" s="3">
        <v>4.6999999999999993E-3</v>
      </c>
    </row>
    <row r="64" spans="1:5" x14ac:dyDescent="0.35">
      <c r="A64">
        <v>199507</v>
      </c>
      <c r="B64" s="3">
        <v>4.1700000000000001E-2</v>
      </c>
      <c r="C64" s="3">
        <v>5.2499999999999998E-2</v>
      </c>
      <c r="D64" s="3">
        <v>2.98E-2</v>
      </c>
      <c r="E64" s="3">
        <v>4.5000000000000005E-3</v>
      </c>
    </row>
    <row r="65" spans="1:5" x14ac:dyDescent="0.35">
      <c r="A65">
        <v>199508</v>
      </c>
      <c r="B65" s="3">
        <v>1.0200000000000001E-2</v>
      </c>
      <c r="C65" s="3">
        <v>-2.8399999999999998E-2</v>
      </c>
      <c r="D65" s="3">
        <v>-2.41E-2</v>
      </c>
      <c r="E65" s="3">
        <v>4.6999999999999993E-3</v>
      </c>
    </row>
    <row r="66" spans="1:5" x14ac:dyDescent="0.35">
      <c r="A66">
        <v>199509</v>
      </c>
      <c r="B66" s="3">
        <v>3.78E-2</v>
      </c>
      <c r="C66" s="3">
        <v>9.4999999999999998E-3</v>
      </c>
      <c r="D66" s="3">
        <v>-3.8000000000000004E-3</v>
      </c>
      <c r="E66" s="3">
        <v>4.3E-3</v>
      </c>
    </row>
    <row r="67" spans="1:5" x14ac:dyDescent="0.35">
      <c r="A67">
        <v>199510</v>
      </c>
      <c r="B67" s="3">
        <v>-1.0500000000000001E-2</v>
      </c>
      <c r="C67" s="3">
        <v>-1.84E-2</v>
      </c>
      <c r="D67" s="3">
        <v>-3.4099999999999998E-2</v>
      </c>
      <c r="E67" s="3">
        <v>4.6999999999999993E-3</v>
      </c>
    </row>
    <row r="68" spans="1:5" x14ac:dyDescent="0.35">
      <c r="A68">
        <v>199511</v>
      </c>
      <c r="B68" s="3">
        <v>4.3799999999999999E-2</v>
      </c>
      <c r="C68" s="3">
        <v>2.1499999999999998E-2</v>
      </c>
      <c r="D68" s="3">
        <v>-1.1000000000000001E-2</v>
      </c>
      <c r="E68" s="3">
        <v>4.1999999999999997E-3</v>
      </c>
    </row>
    <row r="69" spans="1:5" x14ac:dyDescent="0.35">
      <c r="A69">
        <v>199512</v>
      </c>
      <c r="B69" s="3">
        <v>1.52E-2</v>
      </c>
      <c r="C69" s="3">
        <v>3.4500000000000003E-2</v>
      </c>
      <c r="D69" s="3">
        <v>3.4099999999999998E-2</v>
      </c>
      <c r="E69" s="3">
        <v>4.8999999999999998E-3</v>
      </c>
    </row>
    <row r="70" spans="1:5" x14ac:dyDescent="0.35">
      <c r="A70">
        <v>199601</v>
      </c>
      <c r="B70" s="3">
        <v>2.69E-2</v>
      </c>
      <c r="C70" s="3">
        <v>6.8999999999999999E-3</v>
      </c>
      <c r="D70" s="3">
        <v>9.1400000000000009E-2</v>
      </c>
      <c r="E70" s="3">
        <v>4.3E-3</v>
      </c>
    </row>
    <row r="71" spans="1:5" x14ac:dyDescent="0.35">
      <c r="A71">
        <v>199602</v>
      </c>
      <c r="B71" s="3">
        <v>1.7200000000000003E-2</v>
      </c>
      <c r="C71" s="3">
        <v>4.8999999999999998E-3</v>
      </c>
      <c r="D71" s="3">
        <v>-2.4099999999999996E-2</v>
      </c>
      <c r="E71" s="3">
        <v>3.9000000000000003E-3</v>
      </c>
    </row>
    <row r="72" spans="1:5" x14ac:dyDescent="0.35">
      <c r="A72">
        <v>199603</v>
      </c>
      <c r="B72" s="3">
        <v>1.1200000000000002E-2</v>
      </c>
      <c r="C72" s="3">
        <v>1.8799999999999997E-2</v>
      </c>
      <c r="D72" s="3">
        <v>1.14E-2</v>
      </c>
      <c r="E72" s="3">
        <v>3.9000000000000003E-3</v>
      </c>
    </row>
    <row r="73" spans="1:5" x14ac:dyDescent="0.35">
      <c r="A73">
        <v>199604</v>
      </c>
      <c r="B73" s="3">
        <v>2.52E-2</v>
      </c>
      <c r="C73" s="3">
        <v>3.7100000000000001E-2</v>
      </c>
      <c r="D73" s="3">
        <v>2.5699999999999997E-2</v>
      </c>
      <c r="E73" s="3">
        <v>4.5999999999999999E-3</v>
      </c>
    </row>
    <row r="74" spans="1:5" x14ac:dyDescent="0.35">
      <c r="A74">
        <v>199605</v>
      </c>
      <c r="B74" s="3">
        <v>2.7799999999999998E-2</v>
      </c>
      <c r="C74" s="3">
        <v>-9.4000000000000021E-3</v>
      </c>
      <c r="D74" s="3">
        <v>-1.3800000000000002E-2</v>
      </c>
      <c r="E74" s="3">
        <v>4.1999999999999997E-3</v>
      </c>
    </row>
    <row r="75" spans="1:5" x14ac:dyDescent="0.35">
      <c r="A75">
        <v>199606</v>
      </c>
      <c r="B75" s="3">
        <v>-7.3999999999999986E-3</v>
      </c>
      <c r="C75" s="3">
        <v>1.7000000000000001E-3</v>
      </c>
      <c r="D75" s="3">
        <v>1.1000000000000001E-2</v>
      </c>
      <c r="E75" s="3">
        <v>4.0000000000000001E-3</v>
      </c>
    </row>
    <row r="76" spans="1:5" x14ac:dyDescent="0.35">
      <c r="A76">
        <v>199607</v>
      </c>
      <c r="B76" s="3">
        <v>-5.5199999999999999E-2</v>
      </c>
      <c r="C76" s="3">
        <v>-3.1099999999999999E-2</v>
      </c>
      <c r="D76" s="3">
        <v>-5.3099999999999994E-2</v>
      </c>
      <c r="E76" s="3">
        <v>4.5000000000000005E-3</v>
      </c>
    </row>
    <row r="77" spans="1:5" x14ac:dyDescent="0.35">
      <c r="A77">
        <v>199608</v>
      </c>
      <c r="B77" s="3">
        <v>3.1800000000000002E-2</v>
      </c>
      <c r="C77" s="3">
        <v>5.9999999999999995E-4</v>
      </c>
      <c r="D77" s="3">
        <v>2.9900000000000003E-2</v>
      </c>
      <c r="E77" s="3">
        <v>4.0999999999999995E-3</v>
      </c>
    </row>
    <row r="78" spans="1:5" x14ac:dyDescent="0.35">
      <c r="A78">
        <v>199609</v>
      </c>
      <c r="B78" s="3">
        <v>5.45E-2</v>
      </c>
      <c r="C78" s="3">
        <v>2.29E-2</v>
      </c>
      <c r="D78" s="3">
        <v>1.49E-2</v>
      </c>
      <c r="E78" s="3">
        <v>4.4000000000000003E-3</v>
      </c>
    </row>
    <row r="79" spans="1:5" x14ac:dyDescent="0.35">
      <c r="A79">
        <v>199610</v>
      </c>
      <c r="B79" s="3">
        <v>1.2800000000000001E-2</v>
      </c>
      <c r="C79" s="3">
        <v>-1.21E-2</v>
      </c>
      <c r="D79" s="3">
        <v>-1.8700000000000001E-2</v>
      </c>
      <c r="E79" s="3">
        <v>4.1999999999999997E-3</v>
      </c>
    </row>
    <row r="80" spans="1:5" x14ac:dyDescent="0.35">
      <c r="A80">
        <v>199611</v>
      </c>
      <c r="B80" s="3">
        <v>6.6600000000000006E-2</v>
      </c>
      <c r="C80" s="3">
        <v>3.3300000000000003E-2</v>
      </c>
      <c r="D80" s="3">
        <v>1.4800000000000001E-2</v>
      </c>
      <c r="E80" s="3">
        <v>4.0999999999999995E-3</v>
      </c>
    </row>
    <row r="81" spans="1:5" x14ac:dyDescent="0.35">
      <c r="A81">
        <v>199612</v>
      </c>
      <c r="B81" s="3">
        <v>-1.24E-2</v>
      </c>
      <c r="C81" s="3">
        <v>-1.44E-2</v>
      </c>
      <c r="D81" s="3">
        <v>5.7000000000000002E-3</v>
      </c>
      <c r="E81" s="3">
        <v>4.5999999999999999E-3</v>
      </c>
    </row>
    <row r="82" spans="1:5" x14ac:dyDescent="0.35">
      <c r="A82">
        <v>199701</v>
      </c>
      <c r="B82" s="3">
        <v>5.4300000000000008E-2</v>
      </c>
      <c r="C82" s="3">
        <v>-3.5499999999999997E-2</v>
      </c>
      <c r="D82" s="3">
        <v>7.0800000000000002E-2</v>
      </c>
      <c r="E82" s="3">
        <v>4.5000000000000005E-3</v>
      </c>
    </row>
    <row r="83" spans="1:5" x14ac:dyDescent="0.35">
      <c r="A83">
        <v>199702</v>
      </c>
      <c r="B83" s="3">
        <v>-9.999999999999998E-4</v>
      </c>
      <c r="C83" s="3">
        <v>1.2699999999999999E-2</v>
      </c>
      <c r="D83" s="3">
        <v>5.1499999999999997E-2</v>
      </c>
      <c r="E83" s="3">
        <v>3.9000000000000003E-3</v>
      </c>
    </row>
    <row r="84" spans="1:5" x14ac:dyDescent="0.35">
      <c r="A84">
        <v>199703</v>
      </c>
      <c r="B84" s="3">
        <v>-4.5899999999999996E-2</v>
      </c>
      <c r="C84" s="3">
        <v>-5.1999999999999998E-3</v>
      </c>
      <c r="D84" s="3">
        <v>-2.1199999999999997E-2</v>
      </c>
      <c r="E84" s="3">
        <v>4.3E-3</v>
      </c>
    </row>
    <row r="85" spans="1:5" x14ac:dyDescent="0.35">
      <c r="A85">
        <v>199704</v>
      </c>
      <c r="B85" s="3">
        <v>4.4699999999999997E-2</v>
      </c>
      <c r="C85" s="3">
        <v>5.1999999999999998E-3</v>
      </c>
      <c r="D85" s="3">
        <v>-2.1199999999999997E-2</v>
      </c>
      <c r="E85" s="3">
        <v>4.3E-3</v>
      </c>
    </row>
    <row r="86" spans="1:5" x14ac:dyDescent="0.35">
      <c r="A86">
        <v>199705</v>
      </c>
      <c r="B86" s="3">
        <v>7.2300000000000003E-2</v>
      </c>
      <c r="C86" s="3">
        <v>7.9199999999999993E-2</v>
      </c>
      <c r="D86" s="3">
        <v>3.1399999999999997E-2</v>
      </c>
      <c r="E86" s="3">
        <v>4.8999999999999998E-3</v>
      </c>
    </row>
    <row r="87" spans="1:5" x14ac:dyDescent="0.35">
      <c r="A87">
        <v>199706</v>
      </c>
      <c r="B87" s="3">
        <v>4.4699999999999997E-2</v>
      </c>
      <c r="C87" s="3">
        <v>4.3799999999999999E-2</v>
      </c>
      <c r="D87" s="3">
        <v>4.7300000000000002E-2</v>
      </c>
      <c r="E87" s="3">
        <v>3.7000000000000002E-3</v>
      </c>
    </row>
    <row r="88" spans="1:5" x14ac:dyDescent="0.35">
      <c r="A88">
        <v>199707</v>
      </c>
      <c r="B88" s="3">
        <v>7.7600000000000002E-2</v>
      </c>
      <c r="C88" s="3">
        <v>1.0800000000000001E-2</v>
      </c>
      <c r="D88" s="3">
        <v>7.3000000000000001E-3</v>
      </c>
      <c r="E88" s="3">
        <v>4.3E-3</v>
      </c>
    </row>
    <row r="89" spans="1:5" x14ac:dyDescent="0.35">
      <c r="A89">
        <v>199708</v>
      </c>
      <c r="B89" s="3">
        <v>-3.7400000000000003E-2</v>
      </c>
      <c r="C89" s="3">
        <v>-6.5299999999999997E-2</v>
      </c>
      <c r="D89" s="3">
        <v>-0.1124</v>
      </c>
      <c r="E89" s="3">
        <v>4.0999999999999995E-3</v>
      </c>
    </row>
    <row r="90" spans="1:5" x14ac:dyDescent="0.35">
      <c r="A90">
        <v>199709</v>
      </c>
      <c r="B90" s="3">
        <v>5.79E-2</v>
      </c>
      <c r="C90" s="3">
        <v>5.0799999999999998E-2</v>
      </c>
      <c r="D90" s="3">
        <v>1.72E-2</v>
      </c>
      <c r="E90" s="3">
        <v>4.4000000000000003E-3</v>
      </c>
    </row>
    <row r="91" spans="1:5" x14ac:dyDescent="0.35">
      <c r="A91">
        <v>199710</v>
      </c>
      <c r="B91" s="3">
        <v>-3.3799999999999997E-2</v>
      </c>
      <c r="C91" s="3">
        <v>-6.8699999999999997E-2</v>
      </c>
      <c r="D91" s="3">
        <v>-0.15869999999999998</v>
      </c>
      <c r="E91" s="3">
        <v>4.1999999999999997E-3</v>
      </c>
    </row>
    <row r="92" spans="1:5" x14ac:dyDescent="0.35">
      <c r="A92">
        <v>199711</v>
      </c>
      <c r="B92" s="3">
        <v>3.3700000000000001E-2</v>
      </c>
      <c r="C92" s="3">
        <v>-1.9299999999999998E-2</v>
      </c>
      <c r="D92" s="3">
        <v>-5.4100000000000002E-2</v>
      </c>
      <c r="E92" s="3">
        <v>3.9000000000000003E-3</v>
      </c>
    </row>
    <row r="93" spans="1:5" x14ac:dyDescent="0.35">
      <c r="A93">
        <v>199712</v>
      </c>
      <c r="B93" s="3">
        <v>1.8000000000000002E-2</v>
      </c>
      <c r="C93" s="3">
        <v>-2.8000000000000004E-3</v>
      </c>
      <c r="D93" s="3">
        <v>-1.0000000000000009E-4</v>
      </c>
      <c r="E93" s="3">
        <v>4.7999999999999996E-3</v>
      </c>
    </row>
    <row r="94" spans="1:5" x14ac:dyDescent="0.35">
      <c r="A94">
        <v>199801</v>
      </c>
      <c r="B94" s="3">
        <v>5.7999999999999996E-3</v>
      </c>
      <c r="C94" s="3">
        <v>4.2699999999999995E-2</v>
      </c>
      <c r="D94" s="3">
        <v>-6.0400000000000002E-2</v>
      </c>
      <c r="E94" s="3">
        <v>4.3E-3</v>
      </c>
    </row>
    <row r="95" spans="1:5" x14ac:dyDescent="0.35">
      <c r="A95">
        <v>199802</v>
      </c>
      <c r="B95" s="3">
        <v>7.4299999999999991E-2</v>
      </c>
      <c r="C95" s="3">
        <v>6.409999999999999E-2</v>
      </c>
      <c r="D95" s="3">
        <v>0.10450000000000001</v>
      </c>
      <c r="E95" s="3">
        <v>3.9000000000000003E-3</v>
      </c>
    </row>
    <row r="96" spans="1:5" x14ac:dyDescent="0.35">
      <c r="A96">
        <v>199803</v>
      </c>
      <c r="B96" s="3">
        <v>5.1499999999999997E-2</v>
      </c>
      <c r="C96" s="3">
        <v>3.2300000000000002E-2</v>
      </c>
      <c r="D96" s="3">
        <v>4.1200000000000001E-2</v>
      </c>
      <c r="E96" s="3">
        <v>3.9000000000000003E-3</v>
      </c>
    </row>
    <row r="97" spans="1:5" x14ac:dyDescent="0.35">
      <c r="A97">
        <v>199804</v>
      </c>
      <c r="B97" s="3">
        <v>1.1599999999999999E-2</v>
      </c>
      <c r="C97" s="3">
        <v>9.8999999999999991E-3</v>
      </c>
      <c r="D97" s="3">
        <v>9.4999999999999998E-3</v>
      </c>
      <c r="E97" s="3">
        <v>4.3E-3</v>
      </c>
    </row>
    <row r="98" spans="1:5" x14ac:dyDescent="0.35">
      <c r="A98">
        <v>199805</v>
      </c>
      <c r="B98" s="3">
        <v>-2.6699999999999998E-2</v>
      </c>
      <c r="C98" s="3">
        <v>1.0000000000000009E-4</v>
      </c>
      <c r="D98" s="3">
        <v>-0.10469999999999999</v>
      </c>
      <c r="E98" s="3">
        <v>4.0000000000000001E-3</v>
      </c>
    </row>
    <row r="99" spans="1:5" x14ac:dyDescent="0.35">
      <c r="A99">
        <v>199806</v>
      </c>
      <c r="B99" s="3">
        <v>3.5900000000000001E-2</v>
      </c>
      <c r="C99" s="3">
        <v>-3.8000000000000004E-3</v>
      </c>
      <c r="D99" s="3">
        <v>-0.10369999999999999</v>
      </c>
      <c r="E99" s="3">
        <v>4.0999999999999995E-3</v>
      </c>
    </row>
    <row r="100" spans="1:5" x14ac:dyDescent="0.35">
      <c r="A100">
        <v>199807</v>
      </c>
      <c r="B100" s="3">
        <v>-2.06E-2</v>
      </c>
      <c r="C100" s="3">
        <v>5.1000000000000004E-3</v>
      </c>
      <c r="D100" s="3">
        <v>2.2499999999999999E-2</v>
      </c>
      <c r="E100" s="3">
        <v>4.0000000000000001E-3</v>
      </c>
    </row>
    <row r="101" spans="1:5" x14ac:dyDescent="0.35">
      <c r="A101">
        <v>199808</v>
      </c>
      <c r="B101" s="3">
        <v>-0.15649999999999997</v>
      </c>
      <c r="C101" s="3">
        <v>-0.11620000000000001</v>
      </c>
      <c r="D101" s="3">
        <v>-0.24539999999999998</v>
      </c>
      <c r="E101" s="3">
        <v>4.3E-3</v>
      </c>
    </row>
    <row r="102" spans="1:5" x14ac:dyDescent="0.35">
      <c r="A102">
        <v>199809</v>
      </c>
      <c r="B102" s="3">
        <v>6.6100000000000006E-2</v>
      </c>
      <c r="C102" s="3">
        <v>-3.0800000000000001E-2</v>
      </c>
      <c r="D102" s="3">
        <v>4.1400000000000006E-2</v>
      </c>
      <c r="E102" s="3">
        <v>4.5999999999999999E-3</v>
      </c>
    </row>
    <row r="103" spans="1:5" x14ac:dyDescent="0.35">
      <c r="A103">
        <v>199810</v>
      </c>
      <c r="B103" s="3">
        <v>7.4499999999999997E-2</v>
      </c>
      <c r="C103" s="3">
        <v>9.64E-2</v>
      </c>
      <c r="D103" s="3">
        <v>8.0799999999999997E-2</v>
      </c>
      <c r="E103" s="3">
        <v>3.2000000000000002E-3</v>
      </c>
    </row>
    <row r="104" spans="1:5" x14ac:dyDescent="0.35">
      <c r="A104">
        <v>199811</v>
      </c>
      <c r="B104" s="3">
        <v>6.409999999999999E-2</v>
      </c>
      <c r="C104" s="3">
        <v>4.3799999999999999E-2</v>
      </c>
      <c r="D104" s="3">
        <v>6.409999999999999E-2</v>
      </c>
      <c r="E104" s="3">
        <v>3.0999999999999999E-3</v>
      </c>
    </row>
    <row r="105" spans="1:5" x14ac:dyDescent="0.35">
      <c r="A105">
        <v>199812</v>
      </c>
      <c r="B105" s="3">
        <v>6.54E-2</v>
      </c>
      <c r="C105" s="3">
        <v>2.87E-2</v>
      </c>
      <c r="D105" s="3">
        <v>-1.77E-2</v>
      </c>
      <c r="E105" s="3">
        <v>3.8E-3</v>
      </c>
    </row>
    <row r="106" spans="1:5" x14ac:dyDescent="0.35">
      <c r="A106">
        <v>199901</v>
      </c>
      <c r="B106" s="3">
        <v>3.85E-2</v>
      </c>
      <c r="C106" s="3">
        <v>4.8999999999999998E-3</v>
      </c>
      <c r="D106" s="3">
        <v>-1.5699999999999999E-2</v>
      </c>
      <c r="E106" s="3">
        <v>3.4999999999999996E-3</v>
      </c>
    </row>
    <row r="107" spans="1:5" x14ac:dyDescent="0.35">
      <c r="A107">
        <v>199902</v>
      </c>
      <c r="B107" s="3">
        <v>-3.73E-2</v>
      </c>
      <c r="C107" s="3">
        <v>-2.0299999999999999E-2</v>
      </c>
      <c r="D107" s="3">
        <v>2.4999999999999996E-3</v>
      </c>
      <c r="E107" s="3">
        <v>3.4999999999999996E-3</v>
      </c>
    </row>
    <row r="108" spans="1:5" x14ac:dyDescent="0.35">
      <c r="A108">
        <v>199903</v>
      </c>
      <c r="B108" s="3">
        <v>3.8800000000000001E-2</v>
      </c>
      <c r="C108" s="3">
        <v>4.2299999999999997E-2</v>
      </c>
      <c r="D108" s="3">
        <v>9.1700000000000004E-2</v>
      </c>
      <c r="E108" s="3">
        <v>4.3E-3</v>
      </c>
    </row>
    <row r="109" spans="1:5" x14ac:dyDescent="0.35">
      <c r="A109">
        <v>199904</v>
      </c>
      <c r="B109" s="3">
        <v>4.7E-2</v>
      </c>
      <c r="C109" s="3">
        <v>4.8799999999999996E-2</v>
      </c>
      <c r="D109" s="3">
        <v>0.10920000000000001</v>
      </c>
      <c r="E109" s="3">
        <v>3.7000000000000002E-3</v>
      </c>
    </row>
    <row r="110" spans="1:5" x14ac:dyDescent="0.35">
      <c r="A110">
        <v>199905</v>
      </c>
      <c r="B110" s="3">
        <v>-2.12E-2</v>
      </c>
      <c r="C110" s="3">
        <v>-3.9199999999999999E-2</v>
      </c>
      <c r="D110" s="3">
        <v>1.0700000000000001E-2</v>
      </c>
      <c r="E110" s="3">
        <v>3.4000000000000002E-3</v>
      </c>
    </row>
    <row r="111" spans="1:5" x14ac:dyDescent="0.35">
      <c r="A111">
        <v>199906</v>
      </c>
      <c r="B111" s="3">
        <v>5.1699999999999996E-2</v>
      </c>
      <c r="C111" s="3">
        <v>4.9200000000000001E-2</v>
      </c>
      <c r="D111" s="3">
        <v>0.10580000000000001</v>
      </c>
      <c r="E111" s="3">
        <v>4.0000000000000001E-3</v>
      </c>
    </row>
    <row r="112" spans="1:5" x14ac:dyDescent="0.35">
      <c r="A112">
        <v>199907</v>
      </c>
      <c r="B112" s="3">
        <v>-3.1100000000000003E-2</v>
      </c>
      <c r="C112" s="3">
        <v>3.4299999999999997E-2</v>
      </c>
      <c r="D112" s="3">
        <v>-1.2599999999999998E-2</v>
      </c>
      <c r="E112" s="3">
        <v>3.8E-3</v>
      </c>
    </row>
    <row r="113" spans="1:5" x14ac:dyDescent="0.35">
      <c r="A113">
        <v>199908</v>
      </c>
      <c r="B113" s="3">
        <v>-9.8999999999999991E-3</v>
      </c>
      <c r="C113" s="3">
        <v>1.7999999999999999E-2</v>
      </c>
      <c r="D113" s="3">
        <v>2.81E-2</v>
      </c>
      <c r="E113" s="3">
        <v>3.9000000000000003E-3</v>
      </c>
    </row>
    <row r="114" spans="1:5" x14ac:dyDescent="0.35">
      <c r="A114">
        <v>199909</v>
      </c>
      <c r="B114" s="3">
        <v>-2.4E-2</v>
      </c>
      <c r="C114" s="3">
        <v>2.06E-2</v>
      </c>
      <c r="D114" s="3">
        <v>-2.9399999999999999E-2</v>
      </c>
      <c r="E114" s="3">
        <v>3.9000000000000003E-3</v>
      </c>
    </row>
    <row r="115" spans="1:5" x14ac:dyDescent="0.35">
      <c r="A115">
        <v>199910</v>
      </c>
      <c r="B115" s="3">
        <v>6.5099999999999991E-2</v>
      </c>
      <c r="C115" s="3">
        <v>3.5099999999999999E-2</v>
      </c>
      <c r="D115" s="3">
        <v>3.1899999999999998E-2</v>
      </c>
      <c r="E115" s="3">
        <v>3.9000000000000003E-3</v>
      </c>
    </row>
    <row r="116" spans="1:5" x14ac:dyDescent="0.35">
      <c r="A116">
        <v>199911</v>
      </c>
      <c r="B116" s="3">
        <v>3.73E-2</v>
      </c>
      <c r="C116" s="3">
        <v>4.7800000000000002E-2</v>
      </c>
      <c r="D116" s="3">
        <v>8.6899999999999991E-2</v>
      </c>
      <c r="E116" s="3">
        <v>3.5999999999999999E-3</v>
      </c>
    </row>
    <row r="117" spans="1:5" x14ac:dyDescent="0.35">
      <c r="A117">
        <v>199912</v>
      </c>
      <c r="B117" s="3">
        <v>8.1600000000000006E-2</v>
      </c>
      <c r="C117" s="3">
        <v>8.0399999999999985E-2</v>
      </c>
      <c r="D117" s="3">
        <v>0.11849999999999999</v>
      </c>
      <c r="E117" s="3">
        <v>4.4000000000000003E-3</v>
      </c>
    </row>
    <row r="118" spans="1:5" x14ac:dyDescent="0.35">
      <c r="A118">
        <v>200001</v>
      </c>
      <c r="B118" s="3">
        <v>-4.3299999999999998E-2</v>
      </c>
      <c r="C118" s="3">
        <v>-5.7999999999999996E-2</v>
      </c>
      <c r="D118" s="3">
        <v>6.1999999999999998E-3</v>
      </c>
      <c r="E118" s="3">
        <v>4.0999999999999995E-3</v>
      </c>
    </row>
    <row r="119" spans="1:5" x14ac:dyDescent="0.35">
      <c r="A119">
        <v>200002</v>
      </c>
      <c r="B119" s="3">
        <v>2.8800000000000003E-2</v>
      </c>
      <c r="C119" s="3">
        <v>3.6799999999999999E-2</v>
      </c>
      <c r="D119" s="3">
        <v>2.6600000000000002E-2</v>
      </c>
      <c r="E119" s="3">
        <v>4.3E-3</v>
      </c>
    </row>
    <row r="120" spans="1:5" x14ac:dyDescent="0.35">
      <c r="A120">
        <v>200003</v>
      </c>
      <c r="B120" s="3">
        <v>5.67E-2</v>
      </c>
      <c r="C120" s="3">
        <v>2.87E-2</v>
      </c>
      <c r="D120" s="3">
        <v>6.4999999999999988E-3</v>
      </c>
      <c r="E120" s="3">
        <v>4.6999999999999993E-3</v>
      </c>
    </row>
    <row r="121" spans="1:5" x14ac:dyDescent="0.35">
      <c r="A121">
        <v>200004</v>
      </c>
      <c r="B121" s="3">
        <v>-5.9400000000000001E-2</v>
      </c>
      <c r="C121" s="3">
        <v>-6.1900000000000004E-2</v>
      </c>
      <c r="D121" s="3">
        <v>-0.1084</v>
      </c>
      <c r="E121" s="3">
        <v>4.5999999999999999E-3</v>
      </c>
    </row>
    <row r="122" spans="1:5" x14ac:dyDescent="0.35">
      <c r="A122">
        <v>200005</v>
      </c>
      <c r="B122" s="3">
        <v>-3.9199999999999999E-2</v>
      </c>
      <c r="C122" s="3">
        <v>-2.4799999999999999E-2</v>
      </c>
      <c r="D122" s="3">
        <v>-2.53E-2</v>
      </c>
      <c r="E122" s="3">
        <v>5.0000000000000001E-3</v>
      </c>
    </row>
    <row r="123" spans="1:5" x14ac:dyDescent="0.35">
      <c r="A123">
        <v>200006</v>
      </c>
      <c r="B123" s="3">
        <v>5.04E-2</v>
      </c>
      <c r="C123" s="3">
        <v>3.5699999999999996E-2</v>
      </c>
      <c r="D123" s="3">
        <v>2.2499999999999999E-2</v>
      </c>
      <c r="E123" s="3">
        <v>4.0000000000000001E-3</v>
      </c>
    </row>
    <row r="124" spans="1:5" x14ac:dyDescent="0.35">
      <c r="A124">
        <v>200007</v>
      </c>
      <c r="B124" s="3">
        <v>-2.0299999999999999E-2</v>
      </c>
      <c r="C124" s="3">
        <v>-3.9E-2</v>
      </c>
      <c r="D124" s="3">
        <v>-4.5899999999999996E-2</v>
      </c>
      <c r="E124" s="3">
        <v>4.7999999999999996E-3</v>
      </c>
    </row>
    <row r="125" spans="1:5" x14ac:dyDescent="0.35">
      <c r="A125">
        <v>200008</v>
      </c>
      <c r="B125" s="3">
        <v>7.5300000000000006E-2</v>
      </c>
      <c r="C125" s="3">
        <v>1.7299999999999999E-2</v>
      </c>
      <c r="D125" s="3">
        <v>2.5999999999999999E-3</v>
      </c>
      <c r="E125" s="3">
        <v>5.0000000000000001E-3</v>
      </c>
    </row>
    <row r="126" spans="1:5" x14ac:dyDescent="0.35">
      <c r="A126">
        <v>200009</v>
      </c>
      <c r="B126" s="3">
        <v>-4.9400000000000006E-2</v>
      </c>
      <c r="C126" s="3">
        <v>-4.7500000000000001E-2</v>
      </c>
      <c r="D126" s="3">
        <v>-9.1700000000000004E-2</v>
      </c>
      <c r="E126" s="3">
        <v>5.1000000000000004E-3</v>
      </c>
    </row>
    <row r="127" spans="1:5" x14ac:dyDescent="0.35">
      <c r="A127">
        <v>200010</v>
      </c>
      <c r="B127" s="3">
        <v>-2.1999999999999999E-2</v>
      </c>
      <c r="C127" s="3">
        <v>-3.9200000000000006E-2</v>
      </c>
      <c r="D127" s="3">
        <v>-8.4799999999999986E-2</v>
      </c>
      <c r="E127" s="3">
        <v>5.6000000000000008E-3</v>
      </c>
    </row>
    <row r="128" spans="1:5" x14ac:dyDescent="0.35">
      <c r="A128">
        <v>200011</v>
      </c>
      <c r="B128" s="3">
        <v>-0.10210000000000001</v>
      </c>
      <c r="C128" s="3">
        <v>-3.7000000000000005E-2</v>
      </c>
      <c r="D128" s="3">
        <v>-8.3599999999999994E-2</v>
      </c>
      <c r="E128" s="3">
        <v>5.1000000000000004E-3</v>
      </c>
    </row>
    <row r="129" spans="1:5" x14ac:dyDescent="0.35">
      <c r="A129">
        <v>200012</v>
      </c>
      <c r="B129" s="3">
        <v>1.6899999999999998E-2</v>
      </c>
      <c r="C129" s="3">
        <v>1.8799999999999997E-2</v>
      </c>
      <c r="D129" s="3">
        <v>1.37E-2</v>
      </c>
      <c r="E129" s="3">
        <v>5.0000000000000001E-3</v>
      </c>
    </row>
    <row r="130" spans="1:5" x14ac:dyDescent="0.35">
      <c r="A130">
        <v>200101</v>
      </c>
      <c r="B130" s="3">
        <v>3.6699999999999997E-2</v>
      </c>
      <c r="C130" s="3">
        <v>9.1999999999999998E-3</v>
      </c>
      <c r="D130" s="3">
        <v>0.1198</v>
      </c>
      <c r="E130" s="3">
        <v>5.4000000000000003E-3</v>
      </c>
    </row>
    <row r="131" spans="1:5" x14ac:dyDescent="0.35">
      <c r="A131">
        <v>200102</v>
      </c>
      <c r="B131" s="3">
        <v>-9.6699999999999994E-2</v>
      </c>
      <c r="C131" s="3">
        <v>-7.51E-2</v>
      </c>
      <c r="D131" s="3">
        <v>-6.2800000000000009E-2</v>
      </c>
      <c r="E131" s="3">
        <v>3.8E-3</v>
      </c>
    </row>
    <row r="132" spans="1:5" x14ac:dyDescent="0.35">
      <c r="A132">
        <v>200103</v>
      </c>
      <c r="B132" s="3">
        <v>-6.8400000000000002E-2</v>
      </c>
      <c r="C132" s="3">
        <v>-7.8399999999999997E-2</v>
      </c>
      <c r="D132" s="3">
        <v>-8.2299999999999998E-2</v>
      </c>
      <c r="E132" s="3">
        <v>4.1999999999999997E-3</v>
      </c>
    </row>
    <row r="133" spans="1:5" x14ac:dyDescent="0.35">
      <c r="A133">
        <v>200104</v>
      </c>
      <c r="B133" s="3">
        <v>8.3299999999999999E-2</v>
      </c>
      <c r="C133" s="3">
        <v>7.9799999999999996E-2</v>
      </c>
      <c r="D133" s="3">
        <v>4.0599999999999997E-2</v>
      </c>
      <c r="E133" s="3">
        <v>3.9000000000000003E-3</v>
      </c>
    </row>
    <row r="134" spans="1:5" x14ac:dyDescent="0.35">
      <c r="A134">
        <v>200105</v>
      </c>
      <c r="B134" s="3">
        <v>1.04E-2</v>
      </c>
      <c r="C134" s="3">
        <v>-2.8200000000000003E-2</v>
      </c>
      <c r="D134" s="3">
        <v>1.0700000000000001E-2</v>
      </c>
      <c r="E134" s="3">
        <v>3.2000000000000002E-3</v>
      </c>
    </row>
    <row r="135" spans="1:5" x14ac:dyDescent="0.35">
      <c r="A135">
        <v>200106</v>
      </c>
      <c r="B135" s="3">
        <v>-1.66E-2</v>
      </c>
      <c r="C135" s="3">
        <v>-3.4500000000000003E-2</v>
      </c>
      <c r="D135" s="3">
        <v>-1.8800000000000001E-2</v>
      </c>
      <c r="E135" s="3">
        <v>2.8000000000000004E-3</v>
      </c>
    </row>
    <row r="136" spans="1:5" x14ac:dyDescent="0.35">
      <c r="A136">
        <v>200107</v>
      </c>
      <c r="B136" s="3">
        <v>-1.8299999999999997E-2</v>
      </c>
      <c r="C136" s="3">
        <v>-2.7699999999999999E-2</v>
      </c>
      <c r="D136" s="3">
        <v>-6.7400000000000002E-2</v>
      </c>
      <c r="E136" s="3">
        <v>3.0000000000000001E-3</v>
      </c>
    </row>
    <row r="137" spans="1:5" x14ac:dyDescent="0.35">
      <c r="A137">
        <v>200108</v>
      </c>
      <c r="B137" s="3">
        <v>-6.1500000000000006E-2</v>
      </c>
      <c r="C137" s="3">
        <v>-1.9699999999999999E-2</v>
      </c>
      <c r="D137" s="3">
        <v>-1.3699999999999999E-2</v>
      </c>
      <c r="E137" s="3">
        <v>3.0999999999999999E-3</v>
      </c>
    </row>
    <row r="138" spans="1:5" x14ac:dyDescent="0.35">
      <c r="A138">
        <v>200109</v>
      </c>
      <c r="B138" s="3">
        <v>-8.9700000000000002E-2</v>
      </c>
      <c r="C138" s="3">
        <v>-0.10390000000000001</v>
      </c>
      <c r="D138" s="3">
        <v>-0.14430000000000001</v>
      </c>
      <c r="E138" s="3">
        <v>2.8000000000000004E-3</v>
      </c>
    </row>
    <row r="139" spans="1:5" x14ac:dyDescent="0.35">
      <c r="A139">
        <v>200110</v>
      </c>
      <c r="B139" s="3">
        <v>2.6800000000000001E-2</v>
      </c>
      <c r="C139" s="3">
        <v>2.8400000000000002E-2</v>
      </c>
      <c r="D139" s="3">
        <v>5.2600000000000001E-2</v>
      </c>
      <c r="E139" s="3">
        <v>2.2000000000000001E-3</v>
      </c>
    </row>
    <row r="140" spans="1:5" x14ac:dyDescent="0.35">
      <c r="A140">
        <v>200111</v>
      </c>
      <c r="B140" s="3">
        <v>7.7100000000000002E-2</v>
      </c>
      <c r="C140" s="3">
        <v>3.27E-2</v>
      </c>
      <c r="D140" s="3">
        <v>9.9499999999999991E-2</v>
      </c>
      <c r="E140" s="3">
        <v>1.7000000000000001E-3</v>
      </c>
    </row>
    <row r="141" spans="1:5" x14ac:dyDescent="0.35">
      <c r="A141">
        <v>200112</v>
      </c>
      <c r="B141" s="3">
        <v>1.7600000000000001E-2</v>
      </c>
      <c r="C141" s="3">
        <v>-3.0000000000000005E-3</v>
      </c>
      <c r="D141" s="3">
        <v>8.1000000000000003E-2</v>
      </c>
      <c r="E141" s="3">
        <v>1.5E-3</v>
      </c>
    </row>
    <row r="142" spans="1:5" x14ac:dyDescent="0.35">
      <c r="A142">
        <v>200201</v>
      </c>
      <c r="B142" s="3">
        <v>-1.2999999999999998E-2</v>
      </c>
      <c r="C142" s="3">
        <v>-4.590000000000001E-2</v>
      </c>
      <c r="D142" s="3">
        <v>3.2300000000000002E-2</v>
      </c>
      <c r="E142" s="3">
        <v>1.4000000000000002E-3</v>
      </c>
    </row>
    <row r="143" spans="1:5" x14ac:dyDescent="0.35">
      <c r="A143">
        <v>200202</v>
      </c>
      <c r="B143" s="3">
        <v>-2.1600000000000001E-2</v>
      </c>
      <c r="C143" s="3">
        <v>1.3100000000000001E-2</v>
      </c>
      <c r="D143" s="3">
        <v>1.3500000000000002E-2</v>
      </c>
      <c r="E143" s="3">
        <v>1.2999999999999999E-3</v>
      </c>
    </row>
    <row r="144" spans="1:5" x14ac:dyDescent="0.35">
      <c r="A144">
        <v>200203</v>
      </c>
      <c r="B144" s="3">
        <v>4.3700000000000003E-2</v>
      </c>
      <c r="C144" s="3">
        <v>5.2299999999999992E-2</v>
      </c>
      <c r="D144" s="3">
        <v>6.4799999999999996E-2</v>
      </c>
      <c r="E144" s="3">
        <v>1.2999999999999999E-3</v>
      </c>
    </row>
    <row r="145" spans="1:5" x14ac:dyDescent="0.35">
      <c r="A145">
        <v>200204</v>
      </c>
      <c r="B145" s="3">
        <v>-5.0499999999999996E-2</v>
      </c>
      <c r="C145" s="3">
        <v>1.1299999999999999E-2</v>
      </c>
      <c r="D145" s="3">
        <v>1.6999999999999999E-3</v>
      </c>
      <c r="E145" s="3">
        <v>1.5E-3</v>
      </c>
    </row>
    <row r="146" spans="1:5" x14ac:dyDescent="0.35">
      <c r="A146">
        <v>200205</v>
      </c>
      <c r="B146" s="3">
        <v>-1.2399999999999998E-2</v>
      </c>
      <c r="C146" s="3">
        <v>2.3000000000000003E-2</v>
      </c>
      <c r="D146" s="3">
        <v>-1.84E-2</v>
      </c>
      <c r="E146" s="3">
        <v>1.4000000000000002E-3</v>
      </c>
    </row>
    <row r="147" spans="1:5" x14ac:dyDescent="0.35">
      <c r="A147">
        <v>200206</v>
      </c>
      <c r="B147" s="3">
        <v>-7.0800000000000002E-2</v>
      </c>
      <c r="C147" s="3">
        <v>-3.2300000000000002E-2</v>
      </c>
      <c r="D147" s="3">
        <v>-7.3700000000000002E-2</v>
      </c>
      <c r="E147" s="3">
        <v>1.2999999999999999E-3</v>
      </c>
    </row>
    <row r="148" spans="1:5" x14ac:dyDescent="0.35">
      <c r="A148">
        <v>200207</v>
      </c>
      <c r="B148" s="3">
        <v>-8.0299999999999996E-2</v>
      </c>
      <c r="C148" s="3">
        <v>-9.0800000000000006E-2</v>
      </c>
      <c r="D148" s="3">
        <v>-6.4399999999999999E-2</v>
      </c>
      <c r="E148" s="3">
        <v>1.5E-3</v>
      </c>
    </row>
    <row r="149" spans="1:5" x14ac:dyDescent="0.35">
      <c r="A149">
        <v>200208</v>
      </c>
      <c r="B149" s="3">
        <v>6.4000000000000003E-3</v>
      </c>
      <c r="C149" s="3">
        <v>-2.9999999999999997E-4</v>
      </c>
      <c r="D149" s="3">
        <v>1.15E-2</v>
      </c>
      <c r="E149" s="3">
        <v>1.4000000000000002E-3</v>
      </c>
    </row>
    <row r="150" spans="1:5" x14ac:dyDescent="0.35">
      <c r="A150">
        <v>200209</v>
      </c>
      <c r="B150" s="3">
        <v>-0.1021</v>
      </c>
      <c r="C150" s="3">
        <v>-0.10289999999999999</v>
      </c>
      <c r="D150" s="3">
        <v>-0.10830000000000001</v>
      </c>
      <c r="E150" s="3">
        <v>1.4000000000000002E-3</v>
      </c>
    </row>
    <row r="151" spans="1:5" x14ac:dyDescent="0.35">
      <c r="A151">
        <v>200210</v>
      </c>
      <c r="B151" s="3">
        <v>7.9799999999999996E-2</v>
      </c>
      <c r="C151" s="3">
        <v>4.1200000000000001E-2</v>
      </c>
      <c r="D151" s="3">
        <v>5.9899999999999995E-2</v>
      </c>
      <c r="E151" s="3">
        <v>1.4000000000000002E-3</v>
      </c>
    </row>
    <row r="152" spans="1:5" x14ac:dyDescent="0.35">
      <c r="A152">
        <v>200211</v>
      </c>
      <c r="B152" s="3">
        <v>6.08E-2</v>
      </c>
      <c r="C152" s="3">
        <v>4.3200000000000002E-2</v>
      </c>
      <c r="D152" s="3">
        <v>6.1799999999999994E-2</v>
      </c>
      <c r="E152" s="3">
        <v>1.1999999999999999E-3</v>
      </c>
    </row>
    <row r="153" spans="1:5" x14ac:dyDescent="0.35">
      <c r="A153">
        <v>200212</v>
      </c>
      <c r="B153" s="3">
        <v>-5.6499999999999995E-2</v>
      </c>
      <c r="C153" s="3">
        <v>-2.4300000000000002E-2</v>
      </c>
      <c r="D153" s="3">
        <v>-2.6000000000000002E-2</v>
      </c>
      <c r="E153" s="3">
        <v>1.1000000000000001E-3</v>
      </c>
    </row>
    <row r="154" spans="1:5" x14ac:dyDescent="0.35">
      <c r="A154">
        <v>200301</v>
      </c>
      <c r="B154" s="3">
        <v>-2.4699999999999996E-2</v>
      </c>
      <c r="C154" s="3">
        <v>-2.58E-2</v>
      </c>
      <c r="D154" s="3">
        <v>-4.999999999999999E-4</v>
      </c>
      <c r="E154" s="3">
        <v>1E-3</v>
      </c>
    </row>
    <row r="155" spans="1:5" x14ac:dyDescent="0.35">
      <c r="A155">
        <v>200302</v>
      </c>
      <c r="B155" s="3">
        <v>-1.7899999999999999E-2</v>
      </c>
      <c r="C155" s="3">
        <v>-1.6899999999999998E-2</v>
      </c>
      <c r="D155" s="3">
        <v>-2.7400000000000001E-2</v>
      </c>
      <c r="E155" s="3">
        <v>8.9999999999999998E-4</v>
      </c>
    </row>
    <row r="156" spans="1:5" x14ac:dyDescent="0.35">
      <c r="A156">
        <v>200303</v>
      </c>
      <c r="B156" s="3">
        <v>1.1900000000000001E-2</v>
      </c>
      <c r="C156" s="3">
        <v>-1.6799999999999999E-2</v>
      </c>
      <c r="D156" s="3">
        <v>-3.1200000000000002E-2</v>
      </c>
      <c r="E156" s="3">
        <v>1E-3</v>
      </c>
    </row>
    <row r="157" spans="1:5" x14ac:dyDescent="0.35">
      <c r="A157">
        <v>200304</v>
      </c>
      <c r="B157" s="3">
        <v>8.3199999999999996E-2</v>
      </c>
      <c r="C157" s="3">
        <v>9.35E-2</v>
      </c>
      <c r="D157" s="3">
        <v>9.1399999999999981E-2</v>
      </c>
      <c r="E157" s="3">
        <v>1E-3</v>
      </c>
    </row>
    <row r="158" spans="1:5" x14ac:dyDescent="0.35">
      <c r="A158">
        <v>200305</v>
      </c>
      <c r="B158" s="3">
        <v>6.1399999999999996E-2</v>
      </c>
      <c r="C158" s="3">
        <v>7.1099999999999997E-2</v>
      </c>
      <c r="D158" s="3">
        <v>7.1899999999999992E-2</v>
      </c>
      <c r="E158" s="3">
        <v>8.9999999999999998E-4</v>
      </c>
    </row>
    <row r="159" spans="1:5" x14ac:dyDescent="0.35">
      <c r="A159">
        <v>200306</v>
      </c>
      <c r="B159" s="3">
        <v>1.52E-2</v>
      </c>
      <c r="C159" s="3">
        <v>2.8999999999999998E-2</v>
      </c>
      <c r="D159" s="3">
        <v>5.8499999999999996E-2</v>
      </c>
      <c r="E159" s="3">
        <v>1E-3</v>
      </c>
    </row>
    <row r="160" spans="1:5" x14ac:dyDescent="0.35">
      <c r="A160">
        <v>200307</v>
      </c>
      <c r="B160" s="3">
        <v>2.4199999999999999E-2</v>
      </c>
      <c r="C160" s="3">
        <v>2.1399999999999995E-2</v>
      </c>
      <c r="D160" s="3">
        <v>5.2499999999999998E-2</v>
      </c>
      <c r="E160" s="3">
        <v>7.000000000000001E-4</v>
      </c>
    </row>
    <row r="161" spans="1:5" x14ac:dyDescent="0.35">
      <c r="A161">
        <v>200308</v>
      </c>
      <c r="B161" s="3">
        <v>2.4099999999999996E-2</v>
      </c>
      <c r="C161" s="3">
        <v>3.1899999999999998E-2</v>
      </c>
      <c r="D161" s="3">
        <v>6.6000000000000003E-2</v>
      </c>
      <c r="E161" s="3">
        <v>7.000000000000001E-4</v>
      </c>
    </row>
    <row r="162" spans="1:5" x14ac:dyDescent="0.35">
      <c r="A162">
        <v>200309</v>
      </c>
      <c r="B162" s="3">
        <v>-1.1599999999999999E-2</v>
      </c>
      <c r="C162" s="3">
        <v>4.1900000000000007E-2</v>
      </c>
      <c r="D162" s="3">
        <v>1.5900000000000001E-2</v>
      </c>
      <c r="E162" s="3">
        <v>8.0000000000000004E-4</v>
      </c>
    </row>
    <row r="163" spans="1:5" x14ac:dyDescent="0.35">
      <c r="A163">
        <v>200310</v>
      </c>
      <c r="B163" s="3">
        <v>6.1500000000000006E-2</v>
      </c>
      <c r="C163" s="3">
        <v>5.8200000000000002E-2</v>
      </c>
      <c r="D163" s="3">
        <v>7.6000000000000012E-2</v>
      </c>
      <c r="E163" s="3">
        <v>7.000000000000001E-4</v>
      </c>
    </row>
    <row r="164" spans="1:5" x14ac:dyDescent="0.35">
      <c r="A164">
        <v>200311</v>
      </c>
      <c r="B164" s="3">
        <v>1.4200000000000001E-2</v>
      </c>
      <c r="C164" s="3">
        <v>2.0400000000000001E-2</v>
      </c>
      <c r="D164" s="3">
        <v>1.26E-2</v>
      </c>
      <c r="E164" s="3">
        <v>7.000000000000001E-4</v>
      </c>
    </row>
    <row r="165" spans="1:5" x14ac:dyDescent="0.35">
      <c r="A165">
        <v>200312</v>
      </c>
      <c r="B165" s="3">
        <v>4.3700000000000003E-2</v>
      </c>
      <c r="C165" s="3">
        <v>6.9400000000000003E-2</v>
      </c>
      <c r="D165" s="3">
        <v>7.3300000000000004E-2</v>
      </c>
      <c r="E165" s="3">
        <v>8.0000000000000004E-4</v>
      </c>
    </row>
    <row r="166" spans="1:5" x14ac:dyDescent="0.35">
      <c r="A166">
        <v>200401</v>
      </c>
      <c r="B166" s="3">
        <v>2.2199999999999998E-2</v>
      </c>
      <c r="C166" s="3">
        <v>2.4799999999999999E-2</v>
      </c>
      <c r="D166" s="3">
        <v>3.6499999999999998E-2</v>
      </c>
      <c r="E166" s="3">
        <v>7.000000000000001E-4</v>
      </c>
    </row>
    <row r="167" spans="1:5" x14ac:dyDescent="0.35">
      <c r="A167">
        <v>200402</v>
      </c>
      <c r="B167" s="3">
        <v>1.46E-2</v>
      </c>
      <c r="C167" s="3">
        <v>2.4300000000000002E-2</v>
      </c>
      <c r="D167" s="3">
        <v>4.7399999999999991E-2</v>
      </c>
      <c r="E167" s="3">
        <v>5.9999999999999995E-4</v>
      </c>
    </row>
    <row r="168" spans="1:5" x14ac:dyDescent="0.35">
      <c r="A168">
        <v>200403</v>
      </c>
      <c r="B168" s="3">
        <v>-1.23E-2</v>
      </c>
      <c r="C168" s="3">
        <v>1.29E-2</v>
      </c>
      <c r="D168" s="3">
        <v>1.5900000000000001E-2</v>
      </c>
      <c r="E168" s="3">
        <v>8.9999999999999998E-4</v>
      </c>
    </row>
    <row r="169" spans="1:5" x14ac:dyDescent="0.35">
      <c r="A169">
        <v>200404</v>
      </c>
      <c r="B169" s="3">
        <v>-1.7500000000000002E-2</v>
      </c>
      <c r="C169" s="3">
        <v>-2.6999999999999996E-2</v>
      </c>
      <c r="D169" s="3">
        <v>-7.0199999999999999E-2</v>
      </c>
      <c r="E169" s="3">
        <v>8.0000000000000004E-4</v>
      </c>
    </row>
    <row r="170" spans="1:5" x14ac:dyDescent="0.35">
      <c r="A170">
        <v>200405</v>
      </c>
      <c r="B170" s="3">
        <v>1.23E-2</v>
      </c>
      <c r="C170" s="3">
        <v>2.0999999999999999E-3</v>
      </c>
      <c r="D170" s="3">
        <v>-1.8599999999999998E-2</v>
      </c>
      <c r="E170" s="3">
        <v>5.9999999999999995E-4</v>
      </c>
    </row>
    <row r="171" spans="1:5" x14ac:dyDescent="0.35">
      <c r="A171">
        <v>200406</v>
      </c>
      <c r="B171" s="3">
        <v>1.9400000000000001E-2</v>
      </c>
      <c r="C171" s="3">
        <v>2.8999999999999998E-2</v>
      </c>
      <c r="D171" s="3">
        <v>5.4000000000000003E-3</v>
      </c>
      <c r="E171" s="3">
        <v>8.0000000000000004E-4</v>
      </c>
    </row>
    <row r="172" spans="1:5" x14ac:dyDescent="0.35">
      <c r="A172">
        <v>200407</v>
      </c>
      <c r="B172" s="3">
        <v>-3.9599999999999996E-2</v>
      </c>
      <c r="C172" s="3">
        <v>-3.4699999999999995E-2</v>
      </c>
      <c r="D172" s="3">
        <v>-1.72E-2</v>
      </c>
      <c r="E172" s="3">
        <v>1E-3</v>
      </c>
    </row>
    <row r="173" spans="1:5" x14ac:dyDescent="0.35">
      <c r="A173">
        <v>200408</v>
      </c>
      <c r="B173" s="3">
        <v>1.9E-3</v>
      </c>
      <c r="C173" s="3">
        <v>8.0000000000000002E-3</v>
      </c>
      <c r="D173" s="3">
        <v>4.1800000000000004E-2</v>
      </c>
      <c r="E173" s="3">
        <v>1.1000000000000001E-3</v>
      </c>
    </row>
    <row r="174" spans="1:5" x14ac:dyDescent="0.35">
      <c r="A174">
        <v>200409</v>
      </c>
      <c r="B174" s="3">
        <v>1.7100000000000001E-2</v>
      </c>
      <c r="C174" s="3">
        <v>2.7099999999999999E-2</v>
      </c>
      <c r="D174" s="3">
        <v>5.9400000000000001E-2</v>
      </c>
      <c r="E174" s="3">
        <v>1.1000000000000001E-3</v>
      </c>
    </row>
    <row r="175" spans="1:5" x14ac:dyDescent="0.35">
      <c r="A175">
        <v>200410</v>
      </c>
      <c r="B175" s="3">
        <v>1.54E-2</v>
      </c>
      <c r="C175" s="3">
        <v>3.8599999999999995E-2</v>
      </c>
      <c r="D175" s="3">
        <v>2.6999999999999996E-2</v>
      </c>
      <c r="E175" s="3">
        <v>1.1000000000000001E-3</v>
      </c>
    </row>
    <row r="176" spans="1:5" x14ac:dyDescent="0.35">
      <c r="A176">
        <v>200411</v>
      </c>
      <c r="B176" s="3">
        <v>4.6900000000000004E-2</v>
      </c>
      <c r="C176" s="3">
        <v>6.2400000000000004E-2</v>
      </c>
      <c r="D176" s="3">
        <v>8.610000000000001E-2</v>
      </c>
      <c r="E176" s="3">
        <v>1.5E-3</v>
      </c>
    </row>
    <row r="177" spans="1:5" x14ac:dyDescent="0.35">
      <c r="A177">
        <v>200412</v>
      </c>
      <c r="B177" s="3">
        <v>3.5900000000000001E-2</v>
      </c>
      <c r="C177" s="3">
        <v>4.2999999999999997E-2</v>
      </c>
      <c r="D177" s="3">
        <v>5.45E-2</v>
      </c>
      <c r="E177" s="3">
        <v>1.6000000000000001E-3</v>
      </c>
    </row>
    <row r="178" spans="1:5" x14ac:dyDescent="0.35">
      <c r="A178">
        <v>200501</v>
      </c>
      <c r="B178" s="3">
        <v>-2.5999999999999995E-2</v>
      </c>
      <c r="C178" s="3">
        <v>-1.1300000000000001E-2</v>
      </c>
      <c r="D178" s="3">
        <v>7.9000000000000008E-3</v>
      </c>
      <c r="E178" s="3">
        <v>1.6000000000000001E-3</v>
      </c>
    </row>
    <row r="179" spans="1:5" x14ac:dyDescent="0.35">
      <c r="A179">
        <v>200502</v>
      </c>
      <c r="B179" s="3">
        <v>2.0499999999999997E-2</v>
      </c>
      <c r="C179" s="3">
        <v>4.0899999999999999E-2</v>
      </c>
      <c r="D179" s="3">
        <v>8.5800000000000001E-2</v>
      </c>
      <c r="E179" s="3">
        <v>1.6000000000000001E-3</v>
      </c>
    </row>
    <row r="180" spans="1:5" x14ac:dyDescent="0.35">
      <c r="A180">
        <v>200503</v>
      </c>
      <c r="B180" s="3">
        <v>-1.7600000000000001E-2</v>
      </c>
      <c r="C180" s="3">
        <v>-1.9199999999999998E-2</v>
      </c>
      <c r="D180" s="3">
        <v>-5.8099999999999999E-2</v>
      </c>
      <c r="E180" s="3">
        <v>2.0999999999999999E-3</v>
      </c>
    </row>
    <row r="181" spans="1:5" x14ac:dyDescent="0.35">
      <c r="A181">
        <v>200504</v>
      </c>
      <c r="B181" s="3">
        <v>-2.4E-2</v>
      </c>
      <c r="C181" s="3">
        <v>-2.3599999999999999E-2</v>
      </c>
      <c r="D181" s="3">
        <v>-2.64E-2</v>
      </c>
      <c r="E181" s="3">
        <v>2.0999999999999999E-3</v>
      </c>
    </row>
    <row r="182" spans="1:5" x14ac:dyDescent="0.35">
      <c r="A182">
        <v>200505</v>
      </c>
      <c r="B182" s="3">
        <v>3.8899999999999997E-2</v>
      </c>
      <c r="C182" s="3">
        <v>-2.5000000000000001E-3</v>
      </c>
      <c r="D182" s="3">
        <v>3.4099999999999998E-2</v>
      </c>
      <c r="E182" s="3">
        <v>2.3999999999999998E-3</v>
      </c>
    </row>
    <row r="183" spans="1:5" x14ac:dyDescent="0.35">
      <c r="A183">
        <v>200506</v>
      </c>
      <c r="B183" s="3">
        <v>8.0000000000000002E-3</v>
      </c>
      <c r="C183" s="3">
        <v>2.1099999999999997E-2</v>
      </c>
      <c r="D183" s="3">
        <v>3.6200000000000003E-2</v>
      </c>
      <c r="E183" s="3">
        <v>2.3E-3</v>
      </c>
    </row>
    <row r="184" spans="1:5" x14ac:dyDescent="0.35">
      <c r="A184">
        <v>200507</v>
      </c>
      <c r="B184" s="3">
        <v>4.1599999999999998E-2</v>
      </c>
      <c r="C184" s="3">
        <v>3.4200000000000001E-2</v>
      </c>
      <c r="D184" s="3">
        <v>6.6800000000000012E-2</v>
      </c>
      <c r="E184" s="3">
        <v>2.3999999999999998E-3</v>
      </c>
    </row>
    <row r="185" spans="1:5" x14ac:dyDescent="0.35">
      <c r="A185">
        <v>200508</v>
      </c>
      <c r="B185" s="3">
        <v>-9.1999999999999998E-3</v>
      </c>
      <c r="C185" s="3">
        <v>3.4699999999999995E-2</v>
      </c>
      <c r="D185" s="3">
        <v>1.0200000000000001E-2</v>
      </c>
      <c r="E185" s="3">
        <v>3.0000000000000001E-3</v>
      </c>
    </row>
    <row r="186" spans="1:5" x14ac:dyDescent="0.35">
      <c r="A186">
        <v>200509</v>
      </c>
      <c r="B186" s="3">
        <v>7.8000000000000005E-3</v>
      </c>
      <c r="C186" s="3">
        <v>3.78E-2</v>
      </c>
      <c r="D186" s="3">
        <v>8.6999999999999994E-2</v>
      </c>
      <c r="E186" s="3">
        <v>2.8999999999999998E-3</v>
      </c>
    </row>
    <row r="187" spans="1:5" x14ac:dyDescent="0.35">
      <c r="A187">
        <v>200510</v>
      </c>
      <c r="B187" s="3">
        <v>-1.7500000000000002E-2</v>
      </c>
      <c r="C187" s="3">
        <v>-3.0200000000000001E-2</v>
      </c>
      <c r="D187" s="3">
        <v>-5.8200000000000002E-2</v>
      </c>
      <c r="E187" s="3">
        <v>2.7000000000000001E-3</v>
      </c>
    </row>
    <row r="188" spans="1:5" x14ac:dyDescent="0.35">
      <c r="A188">
        <v>200511</v>
      </c>
      <c r="B188" s="3">
        <v>3.9199999999999999E-2</v>
      </c>
      <c r="C188" s="3">
        <v>2.4799999999999999E-2</v>
      </c>
      <c r="D188" s="3">
        <v>7.8E-2</v>
      </c>
      <c r="E188" s="3">
        <v>3.0999999999999999E-3</v>
      </c>
    </row>
    <row r="189" spans="1:5" x14ac:dyDescent="0.35">
      <c r="A189">
        <v>200512</v>
      </c>
      <c r="B189" s="3">
        <v>7.000000000000001E-4</v>
      </c>
      <c r="C189" s="3">
        <v>5.4300000000000008E-2</v>
      </c>
      <c r="D189" s="3">
        <v>6.2400000000000004E-2</v>
      </c>
      <c r="E189" s="3">
        <v>3.2000000000000002E-3</v>
      </c>
    </row>
    <row r="190" spans="1:5" x14ac:dyDescent="0.35">
      <c r="A190">
        <v>200601</v>
      </c>
      <c r="B190" s="3">
        <v>3.39E-2</v>
      </c>
      <c r="C190" s="3">
        <v>6.0899999999999996E-2</v>
      </c>
      <c r="D190" s="3">
        <v>0.10299999999999999</v>
      </c>
      <c r="E190" s="3">
        <v>3.4999999999999996E-3</v>
      </c>
    </row>
    <row r="191" spans="1:5" x14ac:dyDescent="0.35">
      <c r="A191">
        <v>200602</v>
      </c>
      <c r="B191" s="3">
        <v>4.0000000000000034E-4</v>
      </c>
      <c r="C191" s="3">
        <v>-1.8E-3</v>
      </c>
      <c r="D191" s="3">
        <v>5.3E-3</v>
      </c>
      <c r="E191" s="3">
        <v>3.4000000000000002E-3</v>
      </c>
    </row>
    <row r="192" spans="1:5" x14ac:dyDescent="0.35">
      <c r="A192">
        <v>200603</v>
      </c>
      <c r="B192" s="3">
        <v>1.83E-2</v>
      </c>
      <c r="C192" s="3">
        <v>3.6400000000000002E-2</v>
      </c>
      <c r="D192" s="3">
        <v>1.1299999999999999E-2</v>
      </c>
      <c r="E192" s="3">
        <v>3.7000000000000002E-3</v>
      </c>
    </row>
    <row r="193" spans="1:5" x14ac:dyDescent="0.35">
      <c r="A193">
        <v>200604</v>
      </c>
      <c r="B193" s="3">
        <v>1.0899999999999998E-2</v>
      </c>
      <c r="C193" s="3">
        <v>4.9400000000000006E-2</v>
      </c>
      <c r="D193" s="3">
        <v>7.5700000000000003E-2</v>
      </c>
      <c r="E193" s="3">
        <v>3.5999999999999999E-3</v>
      </c>
    </row>
    <row r="194" spans="1:5" x14ac:dyDescent="0.35">
      <c r="A194">
        <v>200605</v>
      </c>
      <c r="B194" s="3">
        <v>-3.1399999999999997E-2</v>
      </c>
      <c r="C194" s="3">
        <v>-4.24E-2</v>
      </c>
      <c r="D194" s="3">
        <v>-9.8900000000000002E-2</v>
      </c>
      <c r="E194" s="3">
        <v>4.3E-3</v>
      </c>
    </row>
    <row r="195" spans="1:5" x14ac:dyDescent="0.35">
      <c r="A195">
        <v>200606</v>
      </c>
      <c r="B195" s="3">
        <v>5.0000000000000044E-4</v>
      </c>
      <c r="C195" s="3">
        <v>-3.9000000000000003E-3</v>
      </c>
      <c r="D195" s="3">
        <v>-1.0200000000000001E-2</v>
      </c>
      <c r="E195" s="3">
        <v>4.0000000000000001E-3</v>
      </c>
    </row>
    <row r="196" spans="1:5" x14ac:dyDescent="0.35">
      <c r="A196">
        <v>200607</v>
      </c>
      <c r="B196" s="3">
        <v>-3.8E-3</v>
      </c>
      <c r="C196" s="3">
        <v>5.9000000000000007E-3</v>
      </c>
      <c r="D196" s="3">
        <v>1.2699999999999999E-2</v>
      </c>
      <c r="E196" s="3">
        <v>4.0000000000000001E-3</v>
      </c>
    </row>
    <row r="197" spans="1:5" x14ac:dyDescent="0.35">
      <c r="A197">
        <v>200608</v>
      </c>
      <c r="B197" s="3">
        <v>2.4499999999999997E-2</v>
      </c>
      <c r="C197" s="3">
        <v>2.8799999999999999E-2</v>
      </c>
      <c r="D197" s="3">
        <v>3.0200000000000001E-2</v>
      </c>
      <c r="E197" s="3">
        <v>4.1999999999999997E-3</v>
      </c>
    </row>
    <row r="198" spans="1:5" x14ac:dyDescent="0.35">
      <c r="A198">
        <v>200609</v>
      </c>
      <c r="B198" s="3">
        <v>2.2499999999999999E-2</v>
      </c>
      <c r="C198" s="3">
        <v>2.999999999999997E-4</v>
      </c>
      <c r="D198" s="3">
        <v>1.06E-2</v>
      </c>
      <c r="E198" s="3">
        <v>4.0999999999999995E-3</v>
      </c>
    </row>
    <row r="199" spans="1:5" x14ac:dyDescent="0.35">
      <c r="A199">
        <v>200610</v>
      </c>
      <c r="B199" s="3">
        <v>3.6400000000000002E-2</v>
      </c>
      <c r="C199" s="3">
        <v>3.8699999999999998E-2</v>
      </c>
      <c r="D199" s="3">
        <v>4.6600000000000003E-2</v>
      </c>
      <c r="E199" s="3">
        <v>4.0999999999999995E-3</v>
      </c>
    </row>
    <row r="200" spans="1:5" x14ac:dyDescent="0.35">
      <c r="A200">
        <v>200611</v>
      </c>
      <c r="B200" s="3">
        <v>2.1299999999999999E-2</v>
      </c>
      <c r="C200" s="3">
        <v>3.1200000000000002E-2</v>
      </c>
      <c r="D200" s="3">
        <v>7.6399999999999996E-2</v>
      </c>
      <c r="E200" s="3">
        <v>4.1999999999999997E-3</v>
      </c>
    </row>
    <row r="201" spans="1:5" x14ac:dyDescent="0.35">
      <c r="A201">
        <v>200612</v>
      </c>
      <c r="B201" s="3">
        <v>1.2699999999999999E-2</v>
      </c>
      <c r="C201" s="3">
        <v>3.0600000000000002E-2</v>
      </c>
      <c r="D201" s="3">
        <v>4.6199999999999998E-2</v>
      </c>
      <c r="E201" s="3">
        <v>4.0000000000000001E-3</v>
      </c>
    </row>
    <row r="202" spans="1:5" x14ac:dyDescent="0.35">
      <c r="A202">
        <v>200701</v>
      </c>
      <c r="B202" s="3">
        <v>1.84E-2</v>
      </c>
      <c r="C202" s="3">
        <v>1.0500000000000001E-2</v>
      </c>
      <c r="D202" s="3">
        <v>-7.1999999999999998E-3</v>
      </c>
      <c r="E202" s="3">
        <v>4.4000000000000003E-3</v>
      </c>
    </row>
    <row r="203" spans="1:5" x14ac:dyDescent="0.35">
      <c r="A203">
        <v>200702</v>
      </c>
      <c r="B203" s="3">
        <v>-1.5800000000000002E-2</v>
      </c>
      <c r="C203" s="3">
        <v>9.1999999999999998E-3</v>
      </c>
      <c r="D203" s="3">
        <v>2.3E-3</v>
      </c>
      <c r="E203" s="3">
        <v>3.8E-3</v>
      </c>
    </row>
    <row r="204" spans="1:5" x14ac:dyDescent="0.35">
      <c r="A204">
        <v>200703</v>
      </c>
      <c r="B204" s="3">
        <v>1.11E-2</v>
      </c>
      <c r="C204" s="3">
        <v>2.9200000000000004E-2</v>
      </c>
      <c r="D204" s="3">
        <v>4.3099999999999999E-2</v>
      </c>
      <c r="E204" s="3">
        <v>4.3E-3</v>
      </c>
    </row>
    <row r="205" spans="1:5" x14ac:dyDescent="0.35">
      <c r="A205">
        <v>200704</v>
      </c>
      <c r="B205" s="3">
        <v>3.9300000000000002E-2</v>
      </c>
      <c r="C205" s="3">
        <v>4.1900000000000007E-2</v>
      </c>
      <c r="D205" s="3">
        <v>5.04E-2</v>
      </c>
      <c r="E205" s="3">
        <v>4.4000000000000003E-3</v>
      </c>
    </row>
    <row r="206" spans="1:5" x14ac:dyDescent="0.35">
      <c r="A206">
        <v>200705</v>
      </c>
      <c r="B206" s="3">
        <v>3.6500000000000005E-2</v>
      </c>
      <c r="C206" s="3">
        <v>2.3300000000000001E-2</v>
      </c>
      <c r="D206" s="3">
        <v>5.5800000000000002E-2</v>
      </c>
      <c r="E206" s="3">
        <v>4.0999999999999995E-3</v>
      </c>
    </row>
    <row r="207" spans="1:5" x14ac:dyDescent="0.35">
      <c r="A207">
        <v>200706</v>
      </c>
      <c r="B207" s="3">
        <v>-1.5600000000000001E-2</v>
      </c>
      <c r="C207" s="3">
        <v>4.0000000000000001E-3</v>
      </c>
      <c r="D207" s="3">
        <v>4.6699999999999998E-2</v>
      </c>
      <c r="E207" s="3">
        <v>4.0000000000000001E-3</v>
      </c>
    </row>
    <row r="208" spans="1:5" x14ac:dyDescent="0.35">
      <c r="A208">
        <v>200707</v>
      </c>
      <c r="B208" s="3">
        <v>-3.3300000000000003E-2</v>
      </c>
      <c r="C208" s="3">
        <v>-1.0200000000000001E-2</v>
      </c>
      <c r="D208" s="3">
        <v>5.9500000000000004E-2</v>
      </c>
      <c r="E208" s="3">
        <v>4.0000000000000001E-3</v>
      </c>
    </row>
    <row r="209" spans="1:5" x14ac:dyDescent="0.35">
      <c r="A209">
        <v>200708</v>
      </c>
      <c r="B209" s="3">
        <v>1.34E-2</v>
      </c>
      <c r="C209" s="3">
        <v>-2.18E-2</v>
      </c>
      <c r="D209" s="3">
        <v>-2.9700000000000001E-2</v>
      </c>
      <c r="E209" s="3">
        <v>4.1999999999999997E-3</v>
      </c>
    </row>
    <row r="210" spans="1:5" x14ac:dyDescent="0.35">
      <c r="A210">
        <v>200709</v>
      </c>
      <c r="B210" s="3">
        <v>3.5400000000000001E-2</v>
      </c>
      <c r="C210" s="3">
        <v>5.6100000000000004E-2</v>
      </c>
      <c r="D210" s="3">
        <v>9.2600000000000002E-2</v>
      </c>
      <c r="E210" s="3">
        <v>3.2000000000000002E-3</v>
      </c>
    </row>
    <row r="211" spans="1:5" x14ac:dyDescent="0.35">
      <c r="A211">
        <v>200710</v>
      </c>
      <c r="B211" s="3">
        <v>2.12E-2</v>
      </c>
      <c r="C211" s="3">
        <v>4.6300000000000001E-2</v>
      </c>
      <c r="D211" s="3">
        <v>9.8800000000000013E-2</v>
      </c>
      <c r="E211" s="3">
        <v>3.2000000000000002E-3</v>
      </c>
    </row>
    <row r="212" spans="1:5" x14ac:dyDescent="0.35">
      <c r="A212">
        <v>200711</v>
      </c>
      <c r="B212" s="3">
        <v>-4.4900000000000002E-2</v>
      </c>
      <c r="C212" s="3">
        <v>-4.2700000000000002E-2</v>
      </c>
      <c r="D212" s="3">
        <v>-6.7299999999999999E-2</v>
      </c>
      <c r="E212" s="3">
        <v>3.4000000000000002E-3</v>
      </c>
    </row>
    <row r="213" spans="1:5" x14ac:dyDescent="0.35">
      <c r="A213">
        <v>200712</v>
      </c>
      <c r="B213" s="3">
        <v>-6.0000000000000001E-3</v>
      </c>
      <c r="C213" s="3">
        <v>-1.7799999999999996E-2</v>
      </c>
      <c r="D213" s="3">
        <v>1.2699999999999999E-2</v>
      </c>
      <c r="E213" s="3">
        <v>2.7000000000000001E-3</v>
      </c>
    </row>
    <row r="214" spans="1:5" x14ac:dyDescent="0.35">
      <c r="A214">
        <v>200801</v>
      </c>
      <c r="B214" s="3">
        <v>-6.1500000000000006E-2</v>
      </c>
      <c r="C214" s="3">
        <v>-8.6699999999999999E-2</v>
      </c>
      <c r="D214" s="3">
        <v>-0.12179999999999999</v>
      </c>
      <c r="E214" s="3">
        <v>2.0999999999999999E-3</v>
      </c>
    </row>
    <row r="215" spans="1:5" x14ac:dyDescent="0.35">
      <c r="A215">
        <v>200802</v>
      </c>
      <c r="B215" s="3">
        <v>-2.9600000000000001E-2</v>
      </c>
      <c r="C215" s="3">
        <v>2.2199999999999998E-2</v>
      </c>
      <c r="D215" s="3">
        <v>6.9699999999999998E-2</v>
      </c>
      <c r="E215" s="3">
        <v>1.2999999999999999E-3</v>
      </c>
    </row>
    <row r="216" spans="1:5" x14ac:dyDescent="0.35">
      <c r="A216">
        <v>200803</v>
      </c>
      <c r="B216" s="3">
        <v>-7.6E-3</v>
      </c>
      <c r="C216" s="3">
        <v>-1.37E-2</v>
      </c>
      <c r="D216" s="3">
        <v>-4.7599999999999996E-2</v>
      </c>
      <c r="E216" s="3">
        <v>1.7000000000000001E-3</v>
      </c>
    </row>
    <row r="217" spans="1:5" x14ac:dyDescent="0.35">
      <c r="A217">
        <v>200804</v>
      </c>
      <c r="B217" s="3">
        <v>4.7799999999999995E-2</v>
      </c>
      <c r="C217" s="3">
        <v>5.3599999999999995E-2</v>
      </c>
      <c r="D217" s="3">
        <v>7.17E-2</v>
      </c>
      <c r="E217" s="3">
        <v>1.8E-3</v>
      </c>
    </row>
    <row r="218" spans="1:5" x14ac:dyDescent="0.35">
      <c r="A218">
        <v>200805</v>
      </c>
      <c r="B218" s="3">
        <v>2.0400000000000001E-2</v>
      </c>
      <c r="C218" s="3">
        <v>1.9400000000000001E-2</v>
      </c>
      <c r="D218" s="3">
        <v>1.9900000000000001E-2</v>
      </c>
      <c r="E218" s="3">
        <v>1.8E-3</v>
      </c>
    </row>
    <row r="219" spans="1:5" x14ac:dyDescent="0.35">
      <c r="A219">
        <v>200806</v>
      </c>
      <c r="B219" s="3">
        <v>-8.2699999999999996E-2</v>
      </c>
      <c r="C219" s="3">
        <v>-7.7399999999999997E-2</v>
      </c>
      <c r="D219" s="3">
        <v>-9.4499999999999987E-2</v>
      </c>
      <c r="E219" s="3">
        <v>1.7000000000000001E-3</v>
      </c>
    </row>
    <row r="220" spans="1:5" x14ac:dyDescent="0.35">
      <c r="A220">
        <v>200807</v>
      </c>
      <c r="B220" s="3">
        <v>-6.1999999999999998E-3</v>
      </c>
      <c r="C220" s="3">
        <v>-3.9200000000000006E-2</v>
      </c>
      <c r="D220" s="3">
        <v>-4.0699999999999993E-2</v>
      </c>
      <c r="E220" s="3">
        <v>1.5E-3</v>
      </c>
    </row>
    <row r="221" spans="1:5" x14ac:dyDescent="0.35">
      <c r="A221">
        <v>200808</v>
      </c>
      <c r="B221" s="3">
        <v>1.66E-2</v>
      </c>
      <c r="C221" s="3">
        <v>-4.4400000000000002E-2</v>
      </c>
      <c r="D221" s="3">
        <v>-8.0499999999999988E-2</v>
      </c>
      <c r="E221" s="3">
        <v>1.2999999999999999E-3</v>
      </c>
    </row>
    <row r="222" spans="1:5" x14ac:dyDescent="0.35">
      <c r="A222">
        <v>200809</v>
      </c>
      <c r="B222" s="3">
        <v>-9.0899999999999995E-2</v>
      </c>
      <c r="C222" s="3">
        <v>-0.14279999999999998</v>
      </c>
      <c r="D222" s="3">
        <v>-0.17929999999999999</v>
      </c>
      <c r="E222" s="3">
        <v>1.5E-3</v>
      </c>
    </row>
    <row r="223" spans="1:5" x14ac:dyDescent="0.35">
      <c r="A223">
        <v>200810</v>
      </c>
      <c r="B223" s="3">
        <v>-0.17150000000000001</v>
      </c>
      <c r="C223" s="3">
        <v>-0.21030000000000001</v>
      </c>
      <c r="D223" s="3">
        <v>-0.27210000000000001</v>
      </c>
      <c r="E223" s="3">
        <v>8.0000000000000004E-4</v>
      </c>
    </row>
    <row r="224" spans="1:5" x14ac:dyDescent="0.35">
      <c r="A224">
        <v>200811</v>
      </c>
      <c r="B224" s="3">
        <v>-7.8299999999999995E-2</v>
      </c>
      <c r="C224" s="3">
        <v>-5.4100000000000002E-2</v>
      </c>
      <c r="D224" s="3">
        <v>-7.7100000000000002E-2</v>
      </c>
      <c r="E224" s="3">
        <v>2.9999999999999997E-4</v>
      </c>
    </row>
    <row r="225" spans="1:5" x14ac:dyDescent="0.35">
      <c r="A225">
        <v>200812</v>
      </c>
      <c r="B225" s="3">
        <v>1.7399999999999999E-2</v>
      </c>
      <c r="C225" s="3">
        <v>6.6400000000000001E-2</v>
      </c>
      <c r="D225" s="3">
        <v>7.4200000000000002E-2</v>
      </c>
      <c r="E225" s="3">
        <v>0</v>
      </c>
    </row>
    <row r="226" spans="1:5" x14ac:dyDescent="0.35">
      <c r="A226">
        <v>200901</v>
      </c>
      <c r="B226" s="3">
        <v>-8.1199999999999994E-2</v>
      </c>
      <c r="C226" s="3">
        <v>-9.0200000000000002E-2</v>
      </c>
      <c r="D226" s="3">
        <v>-6.3600000000000004E-2</v>
      </c>
      <c r="E226" s="3">
        <v>0</v>
      </c>
    </row>
    <row r="227" spans="1:5" x14ac:dyDescent="0.35">
      <c r="A227">
        <v>200902</v>
      </c>
      <c r="B227" s="3">
        <v>-0.1009</v>
      </c>
      <c r="C227" s="3">
        <v>-9.9399999999999988E-2</v>
      </c>
      <c r="D227" s="3">
        <v>-5.0600000000000006E-2</v>
      </c>
      <c r="E227" s="3">
        <v>1E-4</v>
      </c>
    </row>
    <row r="228" spans="1:5" x14ac:dyDescent="0.35">
      <c r="A228">
        <v>200903</v>
      </c>
      <c r="B228" s="3">
        <v>8.9699999999999988E-2</v>
      </c>
      <c r="C228" s="3">
        <v>6.0899999999999996E-2</v>
      </c>
      <c r="D228" s="3">
        <v>0.13699999999999998</v>
      </c>
      <c r="E228" s="3">
        <v>2.0000000000000001E-4</v>
      </c>
    </row>
    <row r="229" spans="1:5" x14ac:dyDescent="0.35">
      <c r="A229">
        <v>200904</v>
      </c>
      <c r="B229" s="3">
        <v>0.10199999999999999</v>
      </c>
      <c r="C229" s="3">
        <v>0.12390000000000001</v>
      </c>
      <c r="D229" s="3">
        <v>0.16980000000000001</v>
      </c>
      <c r="E229" s="3">
        <v>1E-4</v>
      </c>
    </row>
    <row r="230" spans="1:5" x14ac:dyDescent="0.35">
      <c r="A230">
        <v>200905</v>
      </c>
      <c r="B230" s="3">
        <v>5.21E-2</v>
      </c>
      <c r="C230" s="3">
        <v>0.13669999999999999</v>
      </c>
      <c r="D230" s="3">
        <v>0.17980000000000002</v>
      </c>
      <c r="E230" s="3">
        <v>0</v>
      </c>
    </row>
    <row r="231" spans="1:5" x14ac:dyDescent="0.35">
      <c r="A231">
        <v>200906</v>
      </c>
      <c r="B231" s="3">
        <v>4.4000000000000003E-3</v>
      </c>
      <c r="C231" s="3">
        <v>-7.7000000000000002E-3</v>
      </c>
      <c r="D231" s="3">
        <v>-1.4199999999999999E-2</v>
      </c>
      <c r="E231" s="3">
        <v>1E-4</v>
      </c>
    </row>
    <row r="232" spans="1:5" x14ac:dyDescent="0.35">
      <c r="A232">
        <v>200907</v>
      </c>
      <c r="B232" s="3">
        <v>7.7299999999999994E-2</v>
      </c>
      <c r="C232" s="3">
        <v>9.2699999999999991E-2</v>
      </c>
      <c r="D232" s="3">
        <v>0.111</v>
      </c>
      <c r="E232" s="3">
        <v>1E-4</v>
      </c>
    </row>
    <row r="233" spans="1:5" x14ac:dyDescent="0.35">
      <c r="A233">
        <v>200908</v>
      </c>
      <c r="B233" s="3">
        <v>3.3399999999999999E-2</v>
      </c>
      <c r="C233" s="3">
        <v>4.2099999999999999E-2</v>
      </c>
      <c r="D233" s="3">
        <v>4.0000000000000002E-4</v>
      </c>
      <c r="E233" s="3">
        <v>1E-4</v>
      </c>
    </row>
    <row r="234" spans="1:5" x14ac:dyDescent="0.35">
      <c r="A234">
        <v>200909</v>
      </c>
      <c r="B234" s="3">
        <v>4.0899999999999999E-2</v>
      </c>
      <c r="C234" s="3">
        <v>4.6499999999999993E-2</v>
      </c>
      <c r="D234" s="3">
        <v>9.4200000000000006E-2</v>
      </c>
      <c r="E234" s="3">
        <v>1E-4</v>
      </c>
    </row>
    <row r="235" spans="1:5" x14ac:dyDescent="0.35">
      <c r="A235">
        <v>200910</v>
      </c>
      <c r="B235" s="3">
        <v>-2.5899999999999999E-2</v>
      </c>
      <c r="C235" s="3">
        <v>-1.83E-2</v>
      </c>
      <c r="D235" s="3">
        <v>-2.5999999999999999E-3</v>
      </c>
      <c r="E235" s="3">
        <v>0</v>
      </c>
    </row>
    <row r="236" spans="1:5" x14ac:dyDescent="0.35">
      <c r="A236">
        <v>200911</v>
      </c>
      <c r="B236" s="3">
        <v>5.5599999999999997E-2</v>
      </c>
      <c r="C236" s="3">
        <v>2.3199999999999998E-2</v>
      </c>
      <c r="D236" s="3">
        <v>4.1900000000000007E-2</v>
      </c>
      <c r="E236" s="3">
        <v>0</v>
      </c>
    </row>
    <row r="237" spans="1:5" x14ac:dyDescent="0.35">
      <c r="A237">
        <v>200912</v>
      </c>
      <c r="B237" s="3">
        <v>2.76E-2</v>
      </c>
      <c r="C237" s="3">
        <v>1.24E-2</v>
      </c>
      <c r="D237" s="3">
        <v>4.6300000000000001E-2</v>
      </c>
      <c r="E237" s="3">
        <v>1E-4</v>
      </c>
    </row>
    <row r="238" spans="1:5" x14ac:dyDescent="0.35">
      <c r="A238">
        <v>201001</v>
      </c>
      <c r="B238" s="3">
        <v>-3.3599999999999998E-2</v>
      </c>
      <c r="C238" s="3">
        <v>-4.0099999999999997E-2</v>
      </c>
      <c r="D238" s="3">
        <v>-4.5599999999999995E-2</v>
      </c>
      <c r="E238" s="3">
        <v>0</v>
      </c>
    </row>
    <row r="239" spans="1:5" x14ac:dyDescent="0.35">
      <c r="A239">
        <v>201002</v>
      </c>
      <c r="B239" s="3">
        <v>3.4000000000000002E-2</v>
      </c>
      <c r="C239" s="3">
        <v>-2.2000000000000001E-3</v>
      </c>
      <c r="D239" s="3">
        <v>6.6E-3</v>
      </c>
      <c r="E239" s="3">
        <v>0</v>
      </c>
    </row>
    <row r="240" spans="1:5" x14ac:dyDescent="0.35">
      <c r="A240">
        <v>201003</v>
      </c>
      <c r="B240" s="3">
        <v>6.3199999999999992E-2</v>
      </c>
      <c r="C240" s="3">
        <v>6.3299999999999995E-2</v>
      </c>
      <c r="D240" s="3">
        <v>8.1199999999999994E-2</v>
      </c>
      <c r="E240" s="3">
        <v>1E-4</v>
      </c>
    </row>
    <row r="241" spans="1:5" x14ac:dyDescent="0.35">
      <c r="A241">
        <v>201004</v>
      </c>
      <c r="B241" s="3">
        <v>2.0099999999999996E-2</v>
      </c>
      <c r="C241" s="3">
        <v>-6.5000000000000006E-3</v>
      </c>
      <c r="D241" s="3">
        <v>1.5300000000000001E-2</v>
      </c>
      <c r="E241" s="3">
        <v>1E-4</v>
      </c>
    </row>
    <row r="242" spans="1:5" x14ac:dyDescent="0.35">
      <c r="A242">
        <v>201005</v>
      </c>
      <c r="B242" s="3">
        <v>-7.8799999999999995E-2</v>
      </c>
      <c r="C242" s="3">
        <v>-0.10700000000000001</v>
      </c>
      <c r="D242" s="3">
        <v>-8.8800000000000004E-2</v>
      </c>
      <c r="E242" s="3">
        <v>1E-4</v>
      </c>
    </row>
    <row r="243" spans="1:5" x14ac:dyDescent="0.35">
      <c r="A243">
        <v>201006</v>
      </c>
      <c r="B243" s="3">
        <v>-5.5500000000000001E-2</v>
      </c>
      <c r="C243" s="3">
        <v>-1.21E-2</v>
      </c>
      <c r="D243" s="3">
        <v>-2.2000000000000001E-3</v>
      </c>
      <c r="E243" s="3">
        <v>1E-4</v>
      </c>
    </row>
    <row r="244" spans="1:5" x14ac:dyDescent="0.35">
      <c r="A244">
        <v>201007</v>
      </c>
      <c r="B244" s="3">
        <v>6.9399999999999989E-2</v>
      </c>
      <c r="C244" s="3">
        <v>9.2499999999999999E-2</v>
      </c>
      <c r="D244" s="3">
        <v>8.1500000000000003E-2</v>
      </c>
      <c r="E244" s="3">
        <v>1E-4</v>
      </c>
    </row>
    <row r="245" spans="1:5" x14ac:dyDescent="0.35">
      <c r="A245">
        <v>201008</v>
      </c>
      <c r="B245" s="3">
        <v>-4.7599999999999996E-2</v>
      </c>
      <c r="C245" s="3">
        <v>-3.2600000000000004E-2</v>
      </c>
      <c r="D245" s="3">
        <v>-1.43E-2</v>
      </c>
      <c r="E245" s="3">
        <v>1E-4</v>
      </c>
    </row>
    <row r="246" spans="1:5" x14ac:dyDescent="0.35">
      <c r="A246">
        <v>201009</v>
      </c>
      <c r="B246" s="3">
        <v>9.5499999999999988E-2</v>
      </c>
      <c r="C246" s="3">
        <v>0.1002</v>
      </c>
      <c r="D246" s="3">
        <v>0.11220000000000001</v>
      </c>
      <c r="E246" s="3">
        <v>1E-4</v>
      </c>
    </row>
    <row r="247" spans="1:5" x14ac:dyDescent="0.35">
      <c r="A247">
        <v>201010</v>
      </c>
      <c r="B247" s="3">
        <v>3.8899999999999997E-2</v>
      </c>
      <c r="C247" s="3">
        <v>3.9899999999999998E-2</v>
      </c>
      <c r="D247" s="3">
        <v>2.9899999999999996E-2</v>
      </c>
      <c r="E247" s="3">
        <v>1E-4</v>
      </c>
    </row>
    <row r="248" spans="1:5" x14ac:dyDescent="0.35">
      <c r="A248">
        <v>201011</v>
      </c>
      <c r="B248" s="3">
        <v>6.0999999999999995E-3</v>
      </c>
      <c r="C248" s="3">
        <v>-4.2800000000000005E-2</v>
      </c>
      <c r="D248" s="3">
        <v>-2.2800000000000001E-2</v>
      </c>
      <c r="E248" s="3">
        <v>1E-4</v>
      </c>
    </row>
    <row r="249" spans="1:5" x14ac:dyDescent="0.35">
      <c r="A249">
        <v>201012</v>
      </c>
      <c r="B249" s="3">
        <v>6.83E-2</v>
      </c>
      <c r="C249" s="3">
        <v>8.2799999999999999E-2</v>
      </c>
      <c r="D249" s="3">
        <v>7.2400000000000006E-2</v>
      </c>
      <c r="E249" s="3">
        <v>1E-4</v>
      </c>
    </row>
    <row r="250" spans="1:5" x14ac:dyDescent="0.35">
      <c r="A250">
        <v>201101</v>
      </c>
      <c r="B250" s="3">
        <v>0.02</v>
      </c>
      <c r="C250" s="3">
        <v>2.1399999999999995E-2</v>
      </c>
      <c r="D250" s="3">
        <v>-2.3800000000000002E-2</v>
      </c>
      <c r="E250" s="3">
        <v>1E-4</v>
      </c>
    </row>
    <row r="251" spans="1:5" x14ac:dyDescent="0.35">
      <c r="A251">
        <v>201102</v>
      </c>
      <c r="B251" s="3">
        <v>3.5000000000000003E-2</v>
      </c>
      <c r="C251" s="3">
        <v>3.4200000000000001E-2</v>
      </c>
      <c r="D251" s="3">
        <v>-1.6899999999999998E-2</v>
      </c>
      <c r="E251" s="3">
        <v>1E-4</v>
      </c>
    </row>
    <row r="252" spans="1:5" x14ac:dyDescent="0.35">
      <c r="A252">
        <v>201103</v>
      </c>
      <c r="B252" s="3">
        <v>4.5999999999999999E-3</v>
      </c>
      <c r="C252" s="3">
        <v>-1.5900000000000001E-2</v>
      </c>
      <c r="D252" s="3">
        <v>5.5099999999999996E-2</v>
      </c>
      <c r="E252" s="3">
        <v>1E-4</v>
      </c>
    </row>
    <row r="253" spans="1:5" x14ac:dyDescent="0.35">
      <c r="A253">
        <v>201104</v>
      </c>
      <c r="B253" s="3">
        <v>2.8999999999999998E-2</v>
      </c>
      <c r="C253" s="3">
        <v>5.7000000000000002E-2</v>
      </c>
      <c r="D253" s="3">
        <v>3.73E-2</v>
      </c>
      <c r="E253" s="3">
        <v>0</v>
      </c>
    </row>
    <row r="254" spans="1:5" x14ac:dyDescent="0.35">
      <c r="A254">
        <v>201105</v>
      </c>
      <c r="B254" s="3">
        <v>-1.2699999999999999E-2</v>
      </c>
      <c r="C254" s="3">
        <v>-2.7699999999999999E-2</v>
      </c>
      <c r="D254" s="3">
        <v>-2.5699999999999997E-2</v>
      </c>
      <c r="E254" s="3">
        <v>0</v>
      </c>
    </row>
    <row r="255" spans="1:5" x14ac:dyDescent="0.35">
      <c r="A255">
        <v>201106</v>
      </c>
      <c r="B255" s="3">
        <v>-1.7500000000000002E-2</v>
      </c>
      <c r="C255" s="3">
        <v>-1.38E-2</v>
      </c>
      <c r="D255" s="3">
        <v>-1.4499999999999999E-2</v>
      </c>
      <c r="E255" s="3">
        <v>0</v>
      </c>
    </row>
    <row r="256" spans="1:5" x14ac:dyDescent="0.35">
      <c r="A256">
        <v>201107</v>
      </c>
      <c r="B256" s="3">
        <v>-2.3599999999999999E-2</v>
      </c>
      <c r="C256" s="3">
        <v>-1.18E-2</v>
      </c>
      <c r="D256" s="3">
        <v>3.4000000000000002E-3</v>
      </c>
      <c r="E256" s="3">
        <v>0</v>
      </c>
    </row>
    <row r="257" spans="1:5" x14ac:dyDescent="0.35">
      <c r="A257">
        <v>201108</v>
      </c>
      <c r="B257" s="3">
        <v>-5.9800000000000006E-2</v>
      </c>
      <c r="C257" s="3">
        <v>-8.5600000000000009E-2</v>
      </c>
      <c r="D257" s="3">
        <v>-9.0700000000000003E-2</v>
      </c>
      <c r="E257" s="3">
        <v>1E-4</v>
      </c>
    </row>
    <row r="258" spans="1:5" x14ac:dyDescent="0.35">
      <c r="A258">
        <v>201109</v>
      </c>
      <c r="B258" s="3">
        <v>-7.5899999999999995E-2</v>
      </c>
      <c r="C258" s="3">
        <v>-0.1032</v>
      </c>
      <c r="D258" s="3">
        <v>-0.1482</v>
      </c>
      <c r="E258" s="3">
        <v>0</v>
      </c>
    </row>
    <row r="259" spans="1:5" x14ac:dyDescent="0.35">
      <c r="A259">
        <v>201110</v>
      </c>
      <c r="B259" s="3">
        <v>0.11349999999999999</v>
      </c>
      <c r="C259" s="3">
        <v>8.7400000000000005E-2</v>
      </c>
      <c r="D259" s="3">
        <v>0.1215</v>
      </c>
      <c r="E259" s="3">
        <v>0</v>
      </c>
    </row>
    <row r="260" spans="1:5" x14ac:dyDescent="0.35">
      <c r="A260">
        <v>201111</v>
      </c>
      <c r="B260" s="3">
        <v>-2.8000000000000004E-3</v>
      </c>
      <c r="C260" s="3">
        <v>-4.6199999999999998E-2</v>
      </c>
      <c r="D260" s="3">
        <v>-6.3700000000000007E-2</v>
      </c>
      <c r="E260" s="3">
        <v>0</v>
      </c>
    </row>
    <row r="261" spans="1:5" x14ac:dyDescent="0.35">
      <c r="A261">
        <v>201112</v>
      </c>
      <c r="B261" s="3">
        <v>7.4000000000000003E-3</v>
      </c>
      <c r="C261" s="3">
        <v>-1.3100000000000001E-2</v>
      </c>
      <c r="D261" s="3">
        <v>-1.2800000000000001E-2</v>
      </c>
      <c r="E261" s="3">
        <v>0</v>
      </c>
    </row>
    <row r="262" spans="1:5" x14ac:dyDescent="0.35">
      <c r="A262">
        <v>201201</v>
      </c>
      <c r="B262" s="3">
        <v>5.0499999999999996E-2</v>
      </c>
      <c r="C262" s="3">
        <v>6.0199999999999997E-2</v>
      </c>
      <c r="D262" s="3">
        <v>0.1116</v>
      </c>
      <c r="E262" s="3">
        <v>0</v>
      </c>
    </row>
    <row r="263" spans="1:5" x14ac:dyDescent="0.35">
      <c r="A263">
        <v>201202</v>
      </c>
      <c r="B263" s="3">
        <v>4.4199999999999996E-2</v>
      </c>
      <c r="C263" s="3">
        <v>5.3499999999999999E-2</v>
      </c>
      <c r="D263" s="3">
        <v>6.3299999999999995E-2</v>
      </c>
      <c r="E263" s="3">
        <v>0</v>
      </c>
    </row>
    <row r="264" spans="1:5" x14ac:dyDescent="0.35">
      <c r="A264">
        <v>201203</v>
      </c>
      <c r="B264" s="3">
        <v>3.1099999999999999E-2</v>
      </c>
      <c r="C264" s="3">
        <v>-2.5000000000000001E-3</v>
      </c>
      <c r="D264" s="3">
        <v>-2.92E-2</v>
      </c>
      <c r="E264" s="3">
        <v>0</v>
      </c>
    </row>
    <row r="265" spans="1:5" x14ac:dyDescent="0.35">
      <c r="A265">
        <v>201204</v>
      </c>
      <c r="B265" s="3">
        <v>-8.5000000000000006E-3</v>
      </c>
      <c r="C265" s="3">
        <v>-1.4499999999999999E-2</v>
      </c>
      <c r="D265" s="3">
        <v>-1.6200000000000003E-2</v>
      </c>
      <c r="E265" s="3">
        <v>0</v>
      </c>
    </row>
    <row r="266" spans="1:5" x14ac:dyDescent="0.35">
      <c r="A266">
        <v>201205</v>
      </c>
      <c r="B266" s="3">
        <v>-6.1800000000000008E-2</v>
      </c>
      <c r="C266" s="3">
        <v>-0.11230000000000001</v>
      </c>
      <c r="D266" s="3">
        <v>-0.10370000000000001</v>
      </c>
      <c r="E266" s="3">
        <v>1E-4</v>
      </c>
    </row>
    <row r="267" spans="1:5" x14ac:dyDescent="0.35">
      <c r="A267">
        <v>201206</v>
      </c>
      <c r="B267" s="3">
        <v>3.8900000000000004E-2</v>
      </c>
      <c r="C267" s="3">
        <v>5.8099999999999999E-2</v>
      </c>
      <c r="D267" s="3">
        <v>3.6699999999999997E-2</v>
      </c>
      <c r="E267" s="3">
        <v>0</v>
      </c>
    </row>
    <row r="268" spans="1:5" x14ac:dyDescent="0.35">
      <c r="A268">
        <v>201207</v>
      </c>
      <c r="B268" s="3">
        <v>7.9000000000000008E-3</v>
      </c>
      <c r="C268" s="3">
        <v>7.9000000000000008E-3</v>
      </c>
      <c r="D268" s="3">
        <v>1.3300000000000001E-2</v>
      </c>
      <c r="E268" s="3">
        <v>0</v>
      </c>
    </row>
    <row r="269" spans="1:5" x14ac:dyDescent="0.35">
      <c r="A269">
        <v>201208</v>
      </c>
      <c r="B269" s="3">
        <v>2.5599999999999998E-2</v>
      </c>
      <c r="C269" s="3">
        <v>2.9600000000000001E-2</v>
      </c>
      <c r="D269" s="3">
        <v>5.6000000000000008E-3</v>
      </c>
      <c r="E269" s="3">
        <v>1E-4</v>
      </c>
    </row>
    <row r="270" spans="1:5" x14ac:dyDescent="0.35">
      <c r="A270">
        <v>201209</v>
      </c>
      <c r="B270" s="3">
        <v>2.7399999999999997E-2</v>
      </c>
      <c r="C270" s="3">
        <v>3.4299999999999997E-2</v>
      </c>
      <c r="D270" s="3">
        <v>5.79E-2</v>
      </c>
      <c r="E270" s="3">
        <v>1E-4</v>
      </c>
    </row>
    <row r="271" spans="1:5" x14ac:dyDescent="0.35">
      <c r="A271">
        <v>201210</v>
      </c>
      <c r="B271" s="3">
        <v>-1.7500000000000002E-2</v>
      </c>
      <c r="C271" s="3">
        <v>7.8000000000000005E-3</v>
      </c>
      <c r="D271" s="3">
        <v>-6.7999999999999996E-3</v>
      </c>
      <c r="E271" s="3">
        <v>1E-4</v>
      </c>
    </row>
    <row r="272" spans="1:5" x14ac:dyDescent="0.35">
      <c r="A272">
        <v>201211</v>
      </c>
      <c r="B272" s="3">
        <v>7.9000000000000008E-3</v>
      </c>
      <c r="C272" s="3">
        <v>1.8000000000000002E-2</v>
      </c>
      <c r="D272" s="3">
        <v>1.09E-2</v>
      </c>
      <c r="E272" s="3">
        <v>1E-4</v>
      </c>
    </row>
    <row r="273" spans="1:5" x14ac:dyDescent="0.35">
      <c r="A273">
        <v>201212</v>
      </c>
      <c r="B273" s="3">
        <v>1.1899999999999999E-2</v>
      </c>
      <c r="C273" s="3">
        <v>3.3000000000000002E-2</v>
      </c>
      <c r="D273" s="3">
        <v>5.1099999999999993E-2</v>
      </c>
      <c r="E273" s="3">
        <v>1E-4</v>
      </c>
    </row>
    <row r="274" spans="1:5" x14ac:dyDescent="0.35">
      <c r="A274">
        <v>201301</v>
      </c>
      <c r="B274" s="3">
        <v>5.57E-2</v>
      </c>
      <c r="C274" s="3">
        <v>5.2600000000000001E-2</v>
      </c>
      <c r="D274" s="3">
        <v>1.7500000000000002E-2</v>
      </c>
      <c r="E274" s="3">
        <v>0</v>
      </c>
    </row>
    <row r="275" spans="1:5" x14ac:dyDescent="0.35">
      <c r="A275">
        <v>201302</v>
      </c>
      <c r="B275" s="3">
        <v>1.29E-2</v>
      </c>
      <c r="C275" s="3">
        <v>-9.3999999999999986E-3</v>
      </c>
      <c r="D275" s="3">
        <v>-8.3000000000000001E-3</v>
      </c>
      <c r="E275" s="3">
        <v>0</v>
      </c>
    </row>
    <row r="276" spans="1:5" x14ac:dyDescent="0.35">
      <c r="A276">
        <v>201303</v>
      </c>
      <c r="B276" s="3">
        <v>4.0300000000000002E-2</v>
      </c>
      <c r="C276" s="3">
        <v>8.199999999999999E-3</v>
      </c>
      <c r="D276" s="3">
        <v>-1.1899999999999999E-2</v>
      </c>
      <c r="E276" s="3">
        <v>0</v>
      </c>
    </row>
    <row r="277" spans="1:5" x14ac:dyDescent="0.35">
      <c r="A277">
        <v>201304</v>
      </c>
      <c r="B277" s="3">
        <v>1.55E-2</v>
      </c>
      <c r="C277" s="3">
        <v>4.4000000000000004E-2</v>
      </c>
      <c r="D277" s="3">
        <v>1.0800000000000001E-2</v>
      </c>
      <c r="E277" s="3">
        <v>0</v>
      </c>
    </row>
    <row r="278" spans="1:5" x14ac:dyDescent="0.35">
      <c r="A278">
        <v>201305</v>
      </c>
      <c r="B278" s="3">
        <v>2.7999999999999997E-2</v>
      </c>
      <c r="C278" s="3">
        <v>-1.49E-2</v>
      </c>
      <c r="D278" s="3">
        <v>-1.89E-2</v>
      </c>
      <c r="E278" s="3">
        <v>0</v>
      </c>
    </row>
    <row r="279" spans="1:5" x14ac:dyDescent="0.35">
      <c r="A279">
        <v>201306</v>
      </c>
      <c r="B279" s="3">
        <v>-1.2E-2</v>
      </c>
      <c r="C279" s="3">
        <v>-3.7400000000000003E-2</v>
      </c>
      <c r="D279" s="3">
        <v>-6.4399999999999999E-2</v>
      </c>
      <c r="E279" s="3">
        <v>0</v>
      </c>
    </row>
    <row r="280" spans="1:5" x14ac:dyDescent="0.35">
      <c r="A280">
        <v>201307</v>
      </c>
      <c r="B280" s="3">
        <v>5.6500000000000002E-2</v>
      </c>
      <c r="C280" s="3">
        <v>5.4900000000000004E-2</v>
      </c>
      <c r="D280" s="3">
        <v>1.5800000000000002E-2</v>
      </c>
      <c r="E280" s="3">
        <v>0</v>
      </c>
    </row>
    <row r="281" spans="1:5" x14ac:dyDescent="0.35">
      <c r="A281">
        <v>201308</v>
      </c>
      <c r="B281" s="3">
        <v>-2.7099999999999999E-2</v>
      </c>
      <c r="C281" s="3">
        <v>-1.04E-2</v>
      </c>
      <c r="D281" s="3">
        <v>-2.4900000000000002E-2</v>
      </c>
      <c r="E281" s="3">
        <v>0</v>
      </c>
    </row>
    <row r="282" spans="1:5" x14ac:dyDescent="0.35">
      <c r="A282">
        <v>201309</v>
      </c>
      <c r="B282" s="3">
        <v>3.7699999999999997E-2</v>
      </c>
      <c r="C282" s="3">
        <v>7.0800000000000002E-2</v>
      </c>
      <c r="D282" s="3">
        <v>6.8199999999999997E-2</v>
      </c>
      <c r="E282" s="3">
        <v>0</v>
      </c>
    </row>
    <row r="283" spans="1:5" x14ac:dyDescent="0.35">
      <c r="A283">
        <v>201310</v>
      </c>
      <c r="B283" s="3">
        <v>4.1799999999999997E-2</v>
      </c>
      <c r="C283" s="3">
        <v>3.3000000000000002E-2</v>
      </c>
      <c r="D283" s="3">
        <v>4.2599999999999999E-2</v>
      </c>
      <c r="E283" s="3">
        <v>0</v>
      </c>
    </row>
    <row r="284" spans="1:5" x14ac:dyDescent="0.35">
      <c r="A284">
        <v>201311</v>
      </c>
      <c r="B284" s="3">
        <v>3.1200000000000002E-2</v>
      </c>
      <c r="C284" s="3">
        <v>6.1999999999999998E-3</v>
      </c>
      <c r="D284" s="3">
        <v>-1.4800000000000001E-2</v>
      </c>
      <c r="E284" s="3">
        <v>0</v>
      </c>
    </row>
    <row r="285" spans="1:5" x14ac:dyDescent="0.35">
      <c r="A285">
        <v>201312</v>
      </c>
      <c r="B285" s="3">
        <v>2.81E-2</v>
      </c>
      <c r="C285" s="3">
        <v>1.7000000000000001E-2</v>
      </c>
      <c r="D285" s="3">
        <v>-4.8999999999999998E-3</v>
      </c>
      <c r="E285" s="3">
        <v>0</v>
      </c>
    </row>
    <row r="286" spans="1:5" x14ac:dyDescent="0.35">
      <c r="A286">
        <v>201401</v>
      </c>
      <c r="B286" s="3">
        <v>-3.32E-2</v>
      </c>
      <c r="C286" s="3">
        <v>-3.1899999999999998E-2</v>
      </c>
      <c r="D286" s="3">
        <v>-5.91E-2</v>
      </c>
      <c r="E286" s="3">
        <v>0</v>
      </c>
    </row>
    <row r="287" spans="1:5" x14ac:dyDescent="0.35">
      <c r="A287">
        <v>201402</v>
      </c>
      <c r="B287" s="3">
        <v>4.6500000000000007E-2</v>
      </c>
      <c r="C287" s="3">
        <v>5.3600000000000002E-2</v>
      </c>
      <c r="D287" s="3">
        <v>3.5900000000000001E-2</v>
      </c>
      <c r="E287" s="3">
        <v>0</v>
      </c>
    </row>
    <row r="288" spans="1:5" x14ac:dyDescent="0.35">
      <c r="A288">
        <v>201403</v>
      </c>
      <c r="B288" s="3">
        <v>4.3E-3</v>
      </c>
      <c r="C288" s="3">
        <v>-2.5000000000000001E-3</v>
      </c>
      <c r="D288" s="3">
        <v>2.5600000000000001E-2</v>
      </c>
      <c r="E288" s="3">
        <v>0</v>
      </c>
    </row>
    <row r="289" spans="1:5" x14ac:dyDescent="0.35">
      <c r="A289">
        <v>201404</v>
      </c>
      <c r="B289" s="3">
        <v>-1.9E-3</v>
      </c>
      <c r="C289" s="3">
        <v>1.0800000000000001E-2</v>
      </c>
      <c r="D289" s="3">
        <v>5.6000000000000008E-3</v>
      </c>
      <c r="E289" s="3">
        <v>0</v>
      </c>
    </row>
    <row r="290" spans="1:5" x14ac:dyDescent="0.35">
      <c r="A290">
        <v>201405</v>
      </c>
      <c r="B290" s="3">
        <v>2.06E-2</v>
      </c>
      <c r="C290" s="3">
        <v>1.4199999999999999E-2</v>
      </c>
      <c r="D290" s="3">
        <v>3.8800000000000001E-2</v>
      </c>
      <c r="E290" s="3">
        <v>0</v>
      </c>
    </row>
    <row r="291" spans="1:5" x14ac:dyDescent="0.35">
      <c r="A291">
        <v>201406</v>
      </c>
      <c r="B291" s="3">
        <v>2.6099999999999998E-2</v>
      </c>
      <c r="C291" s="3">
        <v>1.4800000000000001E-2</v>
      </c>
      <c r="D291" s="3">
        <v>3.0699999999999998E-2</v>
      </c>
      <c r="E291" s="3">
        <v>0</v>
      </c>
    </row>
    <row r="292" spans="1:5" x14ac:dyDescent="0.35">
      <c r="A292">
        <v>201407</v>
      </c>
      <c r="B292" s="3">
        <v>-2.0400000000000001E-2</v>
      </c>
      <c r="C292" s="3">
        <v>-1.9299999999999998E-2</v>
      </c>
      <c r="D292" s="3">
        <v>1.6799999999999999E-2</v>
      </c>
      <c r="E292" s="3">
        <v>0</v>
      </c>
    </row>
    <row r="293" spans="1:5" x14ac:dyDescent="0.35">
      <c r="A293">
        <v>201408</v>
      </c>
      <c r="B293" s="3">
        <v>4.24E-2</v>
      </c>
      <c r="C293" s="3">
        <v>-2.3E-3</v>
      </c>
      <c r="D293" s="3">
        <v>2.1899999999999999E-2</v>
      </c>
      <c r="E293" s="3">
        <v>0</v>
      </c>
    </row>
    <row r="294" spans="1:5" x14ac:dyDescent="0.35">
      <c r="A294">
        <v>201409</v>
      </c>
      <c r="B294" s="3">
        <v>-1.9699999999999999E-2</v>
      </c>
      <c r="C294" s="3">
        <v>-4.0999999999999995E-2</v>
      </c>
      <c r="D294" s="3">
        <v>-6.25E-2</v>
      </c>
      <c r="E294" s="3">
        <v>0</v>
      </c>
    </row>
    <row r="295" spans="1:5" x14ac:dyDescent="0.35">
      <c r="A295">
        <v>201410</v>
      </c>
      <c r="B295" s="3">
        <v>2.52E-2</v>
      </c>
      <c r="C295" s="3">
        <v>-1.8000000000000002E-2</v>
      </c>
      <c r="D295" s="3">
        <v>4.6999999999999993E-3</v>
      </c>
      <c r="E295" s="3">
        <v>0</v>
      </c>
    </row>
    <row r="296" spans="1:5" x14ac:dyDescent="0.35">
      <c r="A296">
        <v>201411</v>
      </c>
      <c r="B296" s="3">
        <v>2.5499999999999998E-2</v>
      </c>
      <c r="C296" s="3">
        <v>8.199999999999999E-3</v>
      </c>
      <c r="D296" s="3">
        <v>-1.1299999999999999E-2</v>
      </c>
      <c r="E296" s="3">
        <v>0</v>
      </c>
    </row>
    <row r="297" spans="1:5" x14ac:dyDescent="0.35">
      <c r="A297">
        <v>201412</v>
      </c>
      <c r="B297" s="3">
        <v>-5.9999999999999995E-4</v>
      </c>
      <c r="C297" s="3">
        <v>-2.8999999999999998E-2</v>
      </c>
      <c r="D297" s="3">
        <v>-3.9699999999999999E-2</v>
      </c>
      <c r="E297" s="3">
        <v>0</v>
      </c>
    </row>
    <row r="298" spans="1:5" x14ac:dyDescent="0.35">
      <c r="A298">
        <v>201501</v>
      </c>
      <c r="B298" s="3">
        <v>-3.1099999999999999E-2</v>
      </c>
      <c r="C298" s="3">
        <v>-2.7000000000000001E-3</v>
      </c>
      <c r="D298" s="3">
        <v>7.7000000000000002E-3</v>
      </c>
      <c r="E298" s="3">
        <v>0</v>
      </c>
    </row>
    <row r="299" spans="1:5" x14ac:dyDescent="0.35">
      <c r="A299">
        <v>201502</v>
      </c>
      <c r="B299" s="3">
        <v>6.13E-2</v>
      </c>
      <c r="C299" s="3">
        <v>5.6399999999999999E-2</v>
      </c>
      <c r="D299" s="3">
        <v>2.5699999999999997E-2</v>
      </c>
      <c r="E299" s="3">
        <v>0</v>
      </c>
    </row>
    <row r="300" spans="1:5" x14ac:dyDescent="0.35">
      <c r="A300">
        <v>201503</v>
      </c>
      <c r="B300" s="3">
        <v>-1.1200000000000002E-2</v>
      </c>
      <c r="C300" s="3">
        <v>-1.2699999999999999E-2</v>
      </c>
      <c r="D300" s="3">
        <v>-1.0800000000000001E-2</v>
      </c>
      <c r="E300" s="3">
        <v>0</v>
      </c>
    </row>
    <row r="301" spans="1:5" x14ac:dyDescent="0.35">
      <c r="A301">
        <v>201504</v>
      </c>
      <c r="B301" s="3">
        <v>5.8999999999999999E-3</v>
      </c>
      <c r="C301" s="3">
        <v>4.9000000000000002E-2</v>
      </c>
      <c r="D301" s="3">
        <v>7.2900000000000006E-2</v>
      </c>
      <c r="E301" s="3">
        <v>0</v>
      </c>
    </row>
    <row r="302" spans="1:5" x14ac:dyDescent="0.35">
      <c r="A302">
        <v>201505</v>
      </c>
      <c r="B302" s="3">
        <v>1.3600000000000001E-2</v>
      </c>
      <c r="C302" s="3">
        <v>-4.1999999999999997E-3</v>
      </c>
      <c r="D302" s="3">
        <v>-2.86E-2</v>
      </c>
      <c r="E302" s="3">
        <v>0</v>
      </c>
    </row>
    <row r="303" spans="1:5" x14ac:dyDescent="0.35">
      <c r="A303">
        <v>201506</v>
      </c>
      <c r="B303" s="3">
        <v>-1.5300000000000001E-2</v>
      </c>
      <c r="C303" s="3">
        <v>-2.5899999999999999E-2</v>
      </c>
      <c r="D303" s="3">
        <v>-2.3399999999999997E-2</v>
      </c>
      <c r="E303" s="3">
        <v>0</v>
      </c>
    </row>
    <row r="304" spans="1:5" x14ac:dyDescent="0.35">
      <c r="A304">
        <v>201507</v>
      </c>
      <c r="B304" s="3">
        <v>1.54E-2</v>
      </c>
      <c r="C304" s="3">
        <v>7.7000000000000002E-3</v>
      </c>
      <c r="D304" s="3">
        <v>-6.7199999999999996E-2</v>
      </c>
      <c r="E304" s="3">
        <v>0</v>
      </c>
    </row>
    <row r="305" spans="1:5" x14ac:dyDescent="0.35">
      <c r="A305">
        <v>201508</v>
      </c>
      <c r="B305" s="3">
        <v>-6.0400000000000002E-2</v>
      </c>
      <c r="C305" s="3">
        <v>-6.3399999999999998E-2</v>
      </c>
      <c r="D305" s="3">
        <v>-8.7799999999999989E-2</v>
      </c>
      <c r="E305" s="3">
        <v>0</v>
      </c>
    </row>
    <row r="306" spans="1:5" x14ac:dyDescent="0.35">
      <c r="A306">
        <v>201509</v>
      </c>
      <c r="B306" s="3">
        <v>-3.0800000000000001E-2</v>
      </c>
      <c r="C306" s="3">
        <v>-4.6399999999999997E-2</v>
      </c>
      <c r="D306" s="3">
        <v>-2.0499999999999997E-2</v>
      </c>
      <c r="E306" s="3">
        <v>0</v>
      </c>
    </row>
    <row r="307" spans="1:5" x14ac:dyDescent="0.35">
      <c r="A307">
        <v>201510</v>
      </c>
      <c r="B307" s="3">
        <v>7.7499999999999999E-2</v>
      </c>
      <c r="C307" s="3">
        <v>6.83E-2</v>
      </c>
      <c r="D307" s="3">
        <v>7.1099999999999997E-2</v>
      </c>
      <c r="E307" s="3">
        <v>0</v>
      </c>
    </row>
    <row r="308" spans="1:5" x14ac:dyDescent="0.35">
      <c r="A308">
        <v>201511</v>
      </c>
      <c r="B308" s="3">
        <v>5.6000000000000008E-3</v>
      </c>
      <c r="C308" s="3">
        <v>-1.3100000000000001E-2</v>
      </c>
      <c r="D308" s="3">
        <v>-2.81E-2</v>
      </c>
      <c r="E308" s="3">
        <v>0</v>
      </c>
    </row>
    <row r="309" spans="1:5" x14ac:dyDescent="0.35">
      <c r="A309">
        <v>201512</v>
      </c>
      <c r="B309" s="3">
        <v>-2.1600000000000001E-2</v>
      </c>
      <c r="C309" s="3">
        <v>-1.2E-2</v>
      </c>
      <c r="D309" s="3">
        <v>-1.61E-2</v>
      </c>
      <c r="E309" s="3">
        <v>1E-4</v>
      </c>
    </row>
    <row r="310" spans="1:5" x14ac:dyDescent="0.35">
      <c r="A310">
        <v>201601</v>
      </c>
      <c r="B310" s="3">
        <v>-5.7599999999999998E-2</v>
      </c>
      <c r="C310" s="3">
        <v>-6.7400000000000002E-2</v>
      </c>
      <c r="D310" s="3">
        <v>-6.2600000000000003E-2</v>
      </c>
      <c r="E310" s="3">
        <v>1E-4</v>
      </c>
    </row>
    <row r="311" spans="1:5" x14ac:dyDescent="0.35">
      <c r="A311">
        <v>201602</v>
      </c>
      <c r="B311" s="3">
        <v>-5.0000000000000001E-4</v>
      </c>
      <c r="C311" s="3">
        <v>-1.06E-2</v>
      </c>
      <c r="D311" s="3">
        <v>-5.8999999999999999E-3</v>
      </c>
      <c r="E311" s="3">
        <v>2.0000000000000001E-4</v>
      </c>
    </row>
    <row r="312" spans="1:5" x14ac:dyDescent="0.35">
      <c r="A312">
        <v>201603</v>
      </c>
      <c r="B312" s="3">
        <v>6.9800000000000001E-2</v>
      </c>
      <c r="C312" s="3">
        <v>7.0299999999999987E-2</v>
      </c>
      <c r="D312" s="3">
        <v>0.12089999999999999</v>
      </c>
      <c r="E312" s="3">
        <v>2.0000000000000001E-4</v>
      </c>
    </row>
    <row r="313" spans="1:5" x14ac:dyDescent="0.35">
      <c r="A313">
        <v>201604</v>
      </c>
      <c r="B313" s="3">
        <v>9.300000000000001E-3</v>
      </c>
      <c r="C313" s="3">
        <v>3.2599999999999997E-2</v>
      </c>
      <c r="D313" s="3">
        <v>1.26E-2</v>
      </c>
      <c r="E313" s="3">
        <v>1E-4</v>
      </c>
    </row>
    <row r="314" spans="1:5" x14ac:dyDescent="0.35">
      <c r="A314">
        <v>201605</v>
      </c>
      <c r="B314" s="3">
        <v>1.7899999999999999E-2</v>
      </c>
      <c r="C314" s="3">
        <v>-9.1000000000000004E-3</v>
      </c>
      <c r="D314" s="3">
        <v>-3.5099999999999999E-2</v>
      </c>
      <c r="E314" s="3">
        <v>1E-4</v>
      </c>
    </row>
    <row r="315" spans="1:5" x14ac:dyDescent="0.35">
      <c r="A315">
        <v>201606</v>
      </c>
      <c r="B315" s="3">
        <v>-3.0000000000000003E-4</v>
      </c>
      <c r="C315" s="3">
        <v>-3.2599999999999997E-2</v>
      </c>
      <c r="D315" s="3">
        <v>4.1299999999999996E-2</v>
      </c>
      <c r="E315" s="3">
        <v>2.0000000000000001E-4</v>
      </c>
    </row>
    <row r="316" spans="1:5" x14ac:dyDescent="0.35">
      <c r="A316">
        <v>201607</v>
      </c>
      <c r="B316" s="3">
        <v>3.9699999999999999E-2</v>
      </c>
      <c r="C316" s="3">
        <v>5.0499999999999996E-2</v>
      </c>
      <c r="D316" s="3">
        <v>4.6699999999999998E-2</v>
      </c>
      <c r="E316" s="3">
        <v>2.0000000000000001E-4</v>
      </c>
    </row>
    <row r="317" spans="1:5" x14ac:dyDescent="0.35">
      <c r="A317">
        <v>201608</v>
      </c>
      <c r="B317" s="3">
        <v>5.1999999999999998E-3</v>
      </c>
      <c r="C317" s="3">
        <v>1.1000000000000001E-3</v>
      </c>
      <c r="D317" s="3">
        <v>2.4399999999999998E-2</v>
      </c>
      <c r="E317" s="3">
        <v>2.0000000000000001E-4</v>
      </c>
    </row>
    <row r="318" spans="1:5" x14ac:dyDescent="0.35">
      <c r="A318">
        <v>201609</v>
      </c>
      <c r="B318" s="3">
        <v>2.7000000000000001E-3</v>
      </c>
      <c r="C318" s="3">
        <v>1.61E-2</v>
      </c>
      <c r="D318" s="3">
        <v>1.23E-2</v>
      </c>
      <c r="E318" s="3">
        <v>2.0000000000000001E-4</v>
      </c>
    </row>
    <row r="319" spans="1:5" x14ac:dyDescent="0.35">
      <c r="A319">
        <v>201610</v>
      </c>
      <c r="B319" s="3">
        <v>-0.02</v>
      </c>
      <c r="C319" s="3">
        <v>-1.6500000000000001E-2</v>
      </c>
      <c r="D319" s="3">
        <v>-1.5000000000000002E-3</v>
      </c>
      <c r="E319" s="3">
        <v>2.0000000000000001E-4</v>
      </c>
    </row>
    <row r="320" spans="1:5" x14ac:dyDescent="0.35">
      <c r="A320">
        <v>201611</v>
      </c>
      <c r="B320" s="3">
        <v>4.87E-2</v>
      </c>
      <c r="C320" s="3">
        <v>-2.1900000000000003E-2</v>
      </c>
      <c r="D320" s="3">
        <v>-4.4800000000000006E-2</v>
      </c>
      <c r="E320" s="3">
        <v>1E-4</v>
      </c>
    </row>
    <row r="321" spans="1:5" x14ac:dyDescent="0.35">
      <c r="A321">
        <v>201612</v>
      </c>
      <c r="B321" s="3">
        <v>1.8500000000000003E-2</v>
      </c>
      <c r="C321" s="3">
        <v>2.8199999999999999E-2</v>
      </c>
      <c r="D321" s="3">
        <v>4.3000000000000009E-3</v>
      </c>
      <c r="E321" s="3">
        <v>2.9999999999999997E-4</v>
      </c>
    </row>
    <row r="322" spans="1:5" x14ac:dyDescent="0.35">
      <c r="A322">
        <v>201701</v>
      </c>
      <c r="B322" s="3">
        <v>1.9799999999999998E-2</v>
      </c>
      <c r="C322" s="3">
        <v>3.6000000000000004E-2</v>
      </c>
      <c r="D322" s="3">
        <v>5.2499999999999998E-2</v>
      </c>
      <c r="E322" s="3">
        <v>4.0000000000000002E-4</v>
      </c>
    </row>
    <row r="323" spans="1:5" x14ac:dyDescent="0.35">
      <c r="A323">
        <v>201702</v>
      </c>
      <c r="B323" s="3">
        <v>3.61E-2</v>
      </c>
      <c r="C323" s="3">
        <v>8.1000000000000013E-3</v>
      </c>
      <c r="D323" s="3">
        <v>3.4700000000000002E-2</v>
      </c>
      <c r="E323" s="3">
        <v>4.0000000000000002E-4</v>
      </c>
    </row>
    <row r="324" spans="1:5" x14ac:dyDescent="0.35">
      <c r="A324">
        <v>201703</v>
      </c>
      <c r="B324" s="3">
        <v>2E-3</v>
      </c>
      <c r="C324" s="3">
        <v>3.0499999999999999E-2</v>
      </c>
      <c r="D324" s="3">
        <v>2.8199999999999999E-2</v>
      </c>
      <c r="E324" s="3">
        <v>2.9999999999999997E-4</v>
      </c>
    </row>
    <row r="325" spans="1:5" x14ac:dyDescent="0.35">
      <c r="A325">
        <v>201704</v>
      </c>
      <c r="B325" s="3">
        <v>1.14E-2</v>
      </c>
      <c r="C325" s="3">
        <v>2.8199999999999999E-2</v>
      </c>
      <c r="D325" s="3">
        <v>1.77E-2</v>
      </c>
      <c r="E325" s="3">
        <v>5.0000000000000001E-4</v>
      </c>
    </row>
    <row r="326" spans="1:5" x14ac:dyDescent="0.35">
      <c r="A326">
        <v>201705</v>
      </c>
      <c r="B326" s="3">
        <v>1.1200000000000002E-2</v>
      </c>
      <c r="C326" s="3">
        <v>3.5799999999999998E-2</v>
      </c>
      <c r="D326" s="3">
        <v>2.4399999999999998E-2</v>
      </c>
      <c r="E326" s="3">
        <v>5.9999999999999995E-4</v>
      </c>
    </row>
    <row r="327" spans="1:5" x14ac:dyDescent="0.35">
      <c r="A327">
        <v>201706</v>
      </c>
      <c r="B327" s="3">
        <v>8.4000000000000012E-3</v>
      </c>
      <c r="C327" s="3">
        <v>4.0999999999999995E-3</v>
      </c>
      <c r="D327" s="3">
        <v>7.7000000000000002E-3</v>
      </c>
      <c r="E327" s="3">
        <v>5.9999999999999995E-4</v>
      </c>
    </row>
    <row r="328" spans="1:5" x14ac:dyDescent="0.35">
      <c r="A328">
        <v>201707</v>
      </c>
      <c r="B328" s="3">
        <v>1.9400000000000001E-2</v>
      </c>
      <c r="C328" s="3">
        <v>3.2799999999999996E-2</v>
      </c>
      <c r="D328" s="3">
        <v>5.3100000000000008E-2</v>
      </c>
      <c r="E328" s="3">
        <v>7.000000000000001E-4</v>
      </c>
    </row>
    <row r="329" spans="1:5" x14ac:dyDescent="0.35">
      <c r="A329">
        <v>201708</v>
      </c>
      <c r="B329" s="3">
        <v>2.5000000000000001E-3</v>
      </c>
      <c r="C329" s="3">
        <v>3.2999999999999995E-3</v>
      </c>
      <c r="D329" s="3">
        <v>2.0499999999999997E-2</v>
      </c>
      <c r="E329" s="3">
        <v>8.9999999999999998E-4</v>
      </c>
    </row>
    <row r="330" spans="1:5" x14ac:dyDescent="0.35">
      <c r="A330">
        <v>201709</v>
      </c>
      <c r="B330" s="3">
        <v>2.5999999999999995E-2</v>
      </c>
      <c r="C330" s="3">
        <v>2.2399999999999996E-2</v>
      </c>
      <c r="D330" s="3">
        <v>-2.3E-3</v>
      </c>
      <c r="E330" s="3">
        <v>8.9999999999999998E-4</v>
      </c>
    </row>
    <row r="331" spans="1:5" x14ac:dyDescent="0.35">
      <c r="A331">
        <v>201710</v>
      </c>
      <c r="B331" s="3">
        <v>2.3399999999999997E-2</v>
      </c>
      <c r="C331" s="3">
        <v>1.4999999999999999E-2</v>
      </c>
      <c r="D331" s="3">
        <v>3.2799999999999996E-2</v>
      </c>
      <c r="E331" s="3">
        <v>8.9999999999999998E-4</v>
      </c>
    </row>
    <row r="332" spans="1:5" x14ac:dyDescent="0.35">
      <c r="A332">
        <v>201711</v>
      </c>
      <c r="B332" s="3">
        <v>3.2000000000000001E-2</v>
      </c>
      <c r="C332" s="3">
        <v>8.199999999999999E-3</v>
      </c>
      <c r="D332" s="3">
        <v>4.8999999999999998E-3</v>
      </c>
      <c r="E332" s="3">
        <v>8.0000000000000004E-4</v>
      </c>
    </row>
    <row r="333" spans="1:5" x14ac:dyDescent="0.35">
      <c r="A333">
        <v>201712</v>
      </c>
      <c r="B333" s="3">
        <v>1.1500000000000002E-2</v>
      </c>
      <c r="C333" s="3">
        <v>1.8700000000000001E-2</v>
      </c>
      <c r="D333" s="3">
        <v>3.6299999999999999E-2</v>
      </c>
      <c r="E333" s="3">
        <v>8.9999999999999998E-4</v>
      </c>
    </row>
    <row r="334" spans="1:5" x14ac:dyDescent="0.35">
      <c r="A334">
        <v>201801</v>
      </c>
      <c r="B334" s="3">
        <v>5.6900000000000006E-2</v>
      </c>
      <c r="C334" s="3">
        <v>4.8300000000000003E-2</v>
      </c>
      <c r="D334" s="3">
        <v>7.7499999999999999E-2</v>
      </c>
      <c r="E334" s="3">
        <v>1.1000000000000001E-3</v>
      </c>
    </row>
    <row r="335" spans="1:5" x14ac:dyDescent="0.35">
      <c r="A335">
        <v>201802</v>
      </c>
      <c r="B335" s="3">
        <v>-3.5400000000000001E-2</v>
      </c>
      <c r="C335" s="3">
        <v>-4.1899999999999993E-2</v>
      </c>
      <c r="D335" s="3">
        <v>-4.3400000000000001E-2</v>
      </c>
      <c r="E335" s="3">
        <v>1.1000000000000001E-3</v>
      </c>
    </row>
    <row r="336" spans="1:5" x14ac:dyDescent="0.35">
      <c r="A336">
        <v>201803</v>
      </c>
      <c r="B336" s="3">
        <v>-2.23E-2</v>
      </c>
      <c r="C336" s="3">
        <v>-1.1200000000000002E-2</v>
      </c>
      <c r="D336" s="3">
        <v>-1.4500000000000002E-2</v>
      </c>
      <c r="E336" s="3">
        <v>1.1999999999999999E-3</v>
      </c>
    </row>
    <row r="337" spans="1:5" x14ac:dyDescent="0.35">
      <c r="A337">
        <v>201804</v>
      </c>
      <c r="B337" s="3">
        <v>4.3E-3</v>
      </c>
      <c r="C337" s="3">
        <v>1.8500000000000003E-2</v>
      </c>
      <c r="D337" s="3">
        <v>-5.1999999999999998E-3</v>
      </c>
      <c r="E337" s="3">
        <v>1.4000000000000002E-3</v>
      </c>
    </row>
    <row r="338" spans="1:5" x14ac:dyDescent="0.35">
      <c r="A338">
        <v>201805</v>
      </c>
      <c r="B338" s="3">
        <v>2.7900000000000001E-2</v>
      </c>
      <c r="C338" s="3">
        <v>-1.5899999999999997E-2</v>
      </c>
      <c r="D338" s="3">
        <v>-2.9399999999999999E-2</v>
      </c>
      <c r="E338" s="3">
        <v>1.4000000000000002E-3</v>
      </c>
    </row>
    <row r="339" spans="1:5" x14ac:dyDescent="0.35">
      <c r="A339">
        <v>201806</v>
      </c>
      <c r="B339" s="3">
        <v>6.1999999999999998E-3</v>
      </c>
      <c r="C339" s="3">
        <v>-1.37E-2</v>
      </c>
      <c r="D339" s="3">
        <v>-4.3299999999999998E-2</v>
      </c>
      <c r="E339" s="3">
        <v>1.4000000000000002E-3</v>
      </c>
    </row>
    <row r="340" spans="1:5" x14ac:dyDescent="0.35">
      <c r="A340">
        <v>201807</v>
      </c>
      <c r="B340" s="3">
        <v>3.3500000000000002E-2</v>
      </c>
      <c r="C340" s="3">
        <v>1.9199999999999998E-2</v>
      </c>
      <c r="D340" s="3">
        <v>1.9599999999999999E-2</v>
      </c>
      <c r="E340" s="3">
        <v>1.6000000000000001E-3</v>
      </c>
    </row>
    <row r="341" spans="1:5" x14ac:dyDescent="0.35">
      <c r="A341">
        <v>201808</v>
      </c>
      <c r="B341" s="3">
        <v>3.6000000000000004E-2</v>
      </c>
      <c r="C341" s="3">
        <v>-1.84E-2</v>
      </c>
      <c r="D341" s="3">
        <v>-2.5499999999999998E-2</v>
      </c>
      <c r="E341" s="3">
        <v>1.6000000000000001E-3</v>
      </c>
    </row>
    <row r="342" spans="1:5" x14ac:dyDescent="0.35">
      <c r="A342">
        <v>201809</v>
      </c>
      <c r="B342" s="3">
        <v>2.0999999999999999E-3</v>
      </c>
      <c r="C342" s="3">
        <v>8.3000000000000001E-3</v>
      </c>
      <c r="D342" s="3">
        <v>-1.1800000000000001E-2</v>
      </c>
      <c r="E342" s="3">
        <v>1.5E-3</v>
      </c>
    </row>
    <row r="343" spans="1:5" x14ac:dyDescent="0.35">
      <c r="A343">
        <v>201810</v>
      </c>
      <c r="B343" s="3">
        <v>-7.4899999999999994E-2</v>
      </c>
      <c r="C343" s="3">
        <v>-8.5300000000000015E-2</v>
      </c>
      <c r="D343" s="3">
        <v>-8.6699999999999999E-2</v>
      </c>
      <c r="E343" s="3">
        <v>1.9E-3</v>
      </c>
    </row>
    <row r="344" spans="1:5" x14ac:dyDescent="0.35">
      <c r="A344">
        <v>201811</v>
      </c>
      <c r="B344" s="3">
        <v>1.8699999999999998E-2</v>
      </c>
      <c r="C344" s="3">
        <v>2.9999999999999997E-4</v>
      </c>
      <c r="D344" s="3">
        <v>4.4399999999999995E-2</v>
      </c>
      <c r="E344" s="3">
        <v>1.8E-3</v>
      </c>
    </row>
    <row r="345" spans="1:5" x14ac:dyDescent="0.35">
      <c r="A345">
        <v>201812</v>
      </c>
      <c r="B345" s="3">
        <v>-9.3600000000000017E-2</v>
      </c>
      <c r="C345" s="3">
        <v>-5.0799999999999991E-2</v>
      </c>
      <c r="D345" s="3">
        <v>-2.0400000000000001E-2</v>
      </c>
      <c r="E345" s="3">
        <v>1.9E-3</v>
      </c>
    </row>
    <row r="346" spans="1:5" x14ac:dyDescent="0.35">
      <c r="A346">
        <v>201901</v>
      </c>
      <c r="B346" s="3">
        <v>8.6200000000000013E-2</v>
      </c>
      <c r="C346" s="3">
        <v>6.6500000000000004E-2</v>
      </c>
      <c r="D346" s="3">
        <v>7.4700000000000003E-2</v>
      </c>
      <c r="E346" s="3">
        <v>2.0999999999999999E-3</v>
      </c>
    </row>
    <row r="347" spans="1:5" x14ac:dyDescent="0.35">
      <c r="A347">
        <v>201902</v>
      </c>
      <c r="B347" s="3">
        <v>3.5799999999999998E-2</v>
      </c>
      <c r="C347" s="3">
        <v>2.5100000000000001E-2</v>
      </c>
      <c r="D347" s="3">
        <v>3.2000000000000002E-3</v>
      </c>
      <c r="E347" s="3">
        <v>1.8E-3</v>
      </c>
    </row>
    <row r="348" spans="1:5" x14ac:dyDescent="0.35">
      <c r="A348">
        <v>201903</v>
      </c>
      <c r="B348" s="3">
        <v>1.29E-2</v>
      </c>
      <c r="C348" s="3">
        <v>5.8000000000000005E-3</v>
      </c>
      <c r="D348" s="3">
        <v>9.8999999999999991E-3</v>
      </c>
      <c r="E348" s="3">
        <v>1.9E-3</v>
      </c>
    </row>
    <row r="349" spans="1:5" x14ac:dyDescent="0.35">
      <c r="A349">
        <v>201904</v>
      </c>
      <c r="B349" s="3">
        <v>4.1700000000000001E-2</v>
      </c>
      <c r="C349" s="3">
        <v>0.03</v>
      </c>
      <c r="D349" s="3">
        <v>1.72E-2</v>
      </c>
      <c r="E349" s="3">
        <v>2.0999999999999999E-3</v>
      </c>
    </row>
    <row r="350" spans="1:5" x14ac:dyDescent="0.35">
      <c r="A350">
        <v>201905</v>
      </c>
      <c r="B350" s="3">
        <v>-6.7299999999999999E-2</v>
      </c>
      <c r="C350" s="3">
        <v>-4.5700000000000005E-2</v>
      </c>
      <c r="D350" s="3">
        <v>-6.13E-2</v>
      </c>
      <c r="E350" s="3">
        <v>2.0999999999999999E-3</v>
      </c>
    </row>
    <row r="351" spans="1:5" x14ac:dyDescent="0.35">
      <c r="A351">
        <v>201906</v>
      </c>
      <c r="B351" s="3">
        <v>7.1099999999999997E-2</v>
      </c>
      <c r="C351" s="3">
        <v>5.16E-2</v>
      </c>
      <c r="D351" s="3">
        <v>5.5699999999999993E-2</v>
      </c>
      <c r="E351" s="3">
        <v>1.8E-3</v>
      </c>
    </row>
    <row r="352" spans="1:5" x14ac:dyDescent="0.35">
      <c r="A352">
        <v>201907</v>
      </c>
      <c r="B352" s="3">
        <v>1.38E-2</v>
      </c>
      <c r="C352" s="3">
        <v>-1.44E-2</v>
      </c>
      <c r="D352" s="3">
        <v>-1.6400000000000001E-2</v>
      </c>
      <c r="E352" s="3">
        <v>1.9E-3</v>
      </c>
    </row>
    <row r="353" spans="1:5" x14ac:dyDescent="0.35">
      <c r="A353">
        <v>201908</v>
      </c>
      <c r="B353" s="3">
        <v>-2.4199999999999999E-2</v>
      </c>
      <c r="C353" s="3">
        <v>-2.3599999999999999E-2</v>
      </c>
      <c r="D353" s="3">
        <v>-4.4399999999999995E-2</v>
      </c>
      <c r="E353" s="3">
        <v>1.6000000000000001E-3</v>
      </c>
    </row>
    <row r="354" spans="1:5" x14ac:dyDescent="0.35">
      <c r="A354">
        <v>201909</v>
      </c>
      <c r="B354" s="3">
        <v>1.6199999999999999E-2</v>
      </c>
      <c r="C354" s="3">
        <v>2.5700000000000004E-2</v>
      </c>
      <c r="D354" s="3">
        <v>2.1499999999999998E-2</v>
      </c>
      <c r="E354" s="3">
        <v>1.8E-3</v>
      </c>
    </row>
    <row r="355" spans="1:5" x14ac:dyDescent="0.35">
      <c r="A355">
        <v>201910</v>
      </c>
      <c r="B355" s="3">
        <v>2.2099999999999998E-2</v>
      </c>
      <c r="C355" s="3">
        <v>3.4299999999999997E-2</v>
      </c>
      <c r="D355" s="3">
        <v>3.95E-2</v>
      </c>
      <c r="E355" s="3">
        <v>1.5E-3</v>
      </c>
    </row>
    <row r="356" spans="1:5" x14ac:dyDescent="0.35">
      <c r="A356">
        <v>201911</v>
      </c>
      <c r="B356" s="3">
        <v>3.9900000000000005E-2</v>
      </c>
      <c r="C356" s="3">
        <v>1.46E-2</v>
      </c>
      <c r="D356" s="3">
        <v>-2.8000000000000004E-3</v>
      </c>
      <c r="E356" s="3">
        <v>1.1999999999999999E-3</v>
      </c>
    </row>
    <row r="357" spans="1:5" x14ac:dyDescent="0.35">
      <c r="A357">
        <v>201912</v>
      </c>
      <c r="B357" s="3">
        <v>2.9100000000000001E-2</v>
      </c>
      <c r="C357" s="3">
        <v>3.5300000000000005E-2</v>
      </c>
      <c r="D357" s="3">
        <v>6.9399999999999989E-2</v>
      </c>
      <c r="E357" s="3">
        <v>1.4000000000000002E-3</v>
      </c>
    </row>
    <row r="358" spans="1:5" x14ac:dyDescent="0.35">
      <c r="A358">
        <v>202001</v>
      </c>
      <c r="B358" s="3">
        <v>2.0000000000000004E-4</v>
      </c>
      <c r="C358" s="3">
        <v>-2.1899999999999999E-2</v>
      </c>
      <c r="D358" s="3">
        <v>-4.4999999999999998E-2</v>
      </c>
      <c r="E358" s="3">
        <v>1.2999999999999999E-3</v>
      </c>
    </row>
    <row r="359" spans="1:5" x14ac:dyDescent="0.35">
      <c r="A359">
        <v>202002</v>
      </c>
      <c r="B359" s="3">
        <v>-8.0100000000000018E-2</v>
      </c>
      <c r="C359" s="3">
        <v>-8.7499999999999994E-2</v>
      </c>
      <c r="D359" s="3">
        <v>-5.5099999999999996E-2</v>
      </c>
      <c r="E359" s="3">
        <v>1.1999999999999999E-3</v>
      </c>
    </row>
    <row r="360" spans="1:5" x14ac:dyDescent="0.35">
      <c r="A360">
        <v>202003</v>
      </c>
      <c r="B360" s="3">
        <v>-0.13270000000000001</v>
      </c>
      <c r="C360" s="3">
        <v>-0.13800000000000001</v>
      </c>
      <c r="D360" s="3">
        <v>-0.17009999999999997</v>
      </c>
      <c r="E360" s="3">
        <v>1.1999999999999999E-3</v>
      </c>
    </row>
    <row r="362" spans="1:5" x14ac:dyDescent="0.35">
      <c r="A362" t="s">
        <v>17</v>
      </c>
      <c r="B362" s="101"/>
      <c r="C362" s="102"/>
      <c r="D362" s="103"/>
      <c r="E362" t="e">
        <f ca="1">_xlfn.FORMULATEXT(D362)</f>
        <v>#N/A</v>
      </c>
    </row>
    <row r="363" spans="1:5" x14ac:dyDescent="0.35">
      <c r="A363" t="s">
        <v>39</v>
      </c>
      <c r="B363" s="104"/>
      <c r="C363" s="105"/>
      <c r="D363" s="106"/>
      <c r="E363" t="e">
        <f ca="1">_xlfn.FORMULATEXT(D363)</f>
        <v>#N/A</v>
      </c>
    </row>
    <row r="365" spans="1:5" x14ac:dyDescent="0.35">
      <c r="A365" t="s">
        <v>40</v>
      </c>
      <c r="B365" s="107"/>
      <c r="C365" s="67"/>
      <c r="D365" s="108"/>
      <c r="E365" t="e">
        <f t="shared" ref="E365:E366" ca="1" si="0">_xlfn.FORMULATEXT(D365)</f>
        <v>#N/A</v>
      </c>
    </row>
    <row r="366" spans="1:5" x14ac:dyDescent="0.35">
      <c r="A366" t="s">
        <v>41</v>
      </c>
      <c r="B366" s="109"/>
      <c r="C366" s="71"/>
      <c r="D366" s="110"/>
      <c r="E366" t="e">
        <f t="shared" ca="1" si="0"/>
        <v>#N/A</v>
      </c>
    </row>
    <row r="368" spans="1:5" x14ac:dyDescent="0.35">
      <c r="A368" s="5" t="s">
        <v>8</v>
      </c>
    </row>
    <row r="369" spans="1:5" x14ac:dyDescent="0.35">
      <c r="A369" s="55" t="s">
        <v>43</v>
      </c>
      <c r="B369" s="35" t="s">
        <v>6</v>
      </c>
      <c r="C369" s="35" t="s">
        <v>5</v>
      </c>
      <c r="D369" s="35" t="s">
        <v>7</v>
      </c>
    </row>
    <row r="370" spans="1:5" x14ac:dyDescent="0.35">
      <c r="A370" s="35" t="s">
        <v>6</v>
      </c>
      <c r="B370" s="57"/>
      <c r="C370" s="58"/>
      <c r="D370" s="59"/>
      <c r="E370" t="e">
        <f ca="1">_xlfn.FORMULATEXT(D370)</f>
        <v>#N/A</v>
      </c>
    </row>
    <row r="371" spans="1:5" x14ac:dyDescent="0.35">
      <c r="A371" s="35" t="s">
        <v>5</v>
      </c>
      <c r="B371" s="60"/>
      <c r="C371" s="15"/>
      <c r="D371" s="61"/>
    </row>
    <row r="372" spans="1:5" x14ac:dyDescent="0.35">
      <c r="A372" s="35" t="s">
        <v>7</v>
      </c>
      <c r="B372" s="62"/>
      <c r="C372" s="34"/>
      <c r="D372" s="63"/>
    </row>
    <row r="374" spans="1:5" x14ac:dyDescent="0.35">
      <c r="A374" s="5" t="s">
        <v>8</v>
      </c>
    </row>
    <row r="375" spans="1:5" x14ac:dyDescent="0.35">
      <c r="A375" s="55" t="s">
        <v>42</v>
      </c>
      <c r="B375" s="35" t="s">
        <v>6</v>
      </c>
      <c r="C375" s="35" t="s">
        <v>5</v>
      </c>
      <c r="D375" s="35" t="s">
        <v>7</v>
      </c>
    </row>
    <row r="376" spans="1:5" x14ac:dyDescent="0.35">
      <c r="A376" s="35" t="s">
        <v>6</v>
      </c>
      <c r="B376" s="57"/>
      <c r="C376" s="58"/>
      <c r="D376" s="59"/>
      <c r="E376" t="e">
        <f ca="1">_xlfn.FORMULATEXT(D376)</f>
        <v>#N/A</v>
      </c>
    </row>
    <row r="377" spans="1:5" x14ac:dyDescent="0.35">
      <c r="A377" s="35" t="s">
        <v>5</v>
      </c>
      <c r="B377" s="60"/>
      <c r="C377" s="15"/>
      <c r="D377" s="61"/>
    </row>
    <row r="378" spans="1:5" x14ac:dyDescent="0.35">
      <c r="A378" s="35" t="s">
        <v>7</v>
      </c>
      <c r="B378" s="62"/>
      <c r="C378" s="34"/>
      <c r="D378" s="63"/>
    </row>
    <row r="379" spans="1:5" x14ac:dyDescent="0.35">
      <c r="A379" s="35"/>
      <c r="B379" s="15"/>
      <c r="C379" s="15"/>
      <c r="D379" s="15"/>
    </row>
    <row r="380" spans="1:5" x14ac:dyDescent="0.35">
      <c r="A380" s="35" t="s">
        <v>45</v>
      </c>
      <c r="B380" s="11"/>
      <c r="C380" s="11"/>
      <c r="D380" s="11"/>
      <c r="E380" t="e">
        <f ca="1">_xlfn.FORMULATEXT(D380)</f>
        <v>#N/A</v>
      </c>
    </row>
    <row r="382" spans="1:5" x14ac:dyDescent="0.35">
      <c r="A382" s="5" t="s">
        <v>44</v>
      </c>
    </row>
    <row r="383" spans="1:5" x14ac:dyDescent="0.35">
      <c r="A383" s="55" t="s">
        <v>43</v>
      </c>
      <c r="B383" s="35" t="s">
        <v>6</v>
      </c>
      <c r="C383" s="35" t="s">
        <v>5</v>
      </c>
      <c r="D383" s="35" t="s">
        <v>7</v>
      </c>
    </row>
    <row r="384" spans="1:5" x14ac:dyDescent="0.35">
      <c r="A384" s="35" t="s">
        <v>6</v>
      </c>
      <c r="B384" s="57"/>
      <c r="C384" s="58"/>
      <c r="D384" s="59"/>
      <c r="E384" t="e">
        <f ca="1">_xlfn.FORMULATEXT(D384)</f>
        <v>#N/A</v>
      </c>
    </row>
    <row r="385" spans="1:4" x14ac:dyDescent="0.35">
      <c r="A385" s="35" t="s">
        <v>5</v>
      </c>
      <c r="B385" s="60"/>
      <c r="C385" s="15"/>
      <c r="D385" s="61"/>
    </row>
    <row r="386" spans="1:4" x14ac:dyDescent="0.35">
      <c r="A386" s="35" t="s">
        <v>7</v>
      </c>
      <c r="B386" s="62"/>
      <c r="C386" s="34"/>
      <c r="D386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>
      <pane ySplit="3" topLeftCell="A354" activePane="bottomLeft" state="frozen"/>
      <selection pane="bottomLeft" activeCell="A4" sqref="A4"/>
    </sheetView>
  </sheetViews>
  <sheetFormatPr defaultRowHeight="14.5" x14ac:dyDescent="0.35"/>
  <cols>
    <col min="1" max="1" width="23.6328125" bestFit="1" customWidth="1"/>
    <col min="2" max="5" width="10.54296875" customWidth="1"/>
  </cols>
  <sheetData>
    <row r="1" spans="1:5" x14ac:dyDescent="0.35">
      <c r="A1" s="5" t="s">
        <v>38</v>
      </c>
    </row>
    <row r="2" spans="1:5" x14ac:dyDescent="0.35">
      <c r="A2" s="9"/>
      <c r="B2" s="9"/>
      <c r="C2" s="9"/>
      <c r="D2" s="9"/>
    </row>
    <row r="3" spans="1:5" ht="58" x14ac:dyDescent="0.35">
      <c r="A3" s="37"/>
      <c r="B3" s="54" t="s">
        <v>46</v>
      </c>
      <c r="C3" s="54" t="s">
        <v>47</v>
      </c>
      <c r="D3" s="54" t="s">
        <v>48</v>
      </c>
      <c r="E3" s="56" t="s">
        <v>1</v>
      </c>
    </row>
    <row r="4" spans="1:5" x14ac:dyDescent="0.35">
      <c r="A4" s="9">
        <v>199007</v>
      </c>
      <c r="B4" s="15">
        <v>-1.2199999999999997E-2</v>
      </c>
      <c r="C4" s="15">
        <v>2.6699999999999998E-2</v>
      </c>
      <c r="D4" s="15">
        <v>7.7499999999999999E-2</v>
      </c>
      <c r="E4" s="3">
        <v>6.8000000000000005E-3</v>
      </c>
    </row>
    <row r="5" spans="1:5" x14ac:dyDescent="0.35">
      <c r="A5">
        <v>199008</v>
      </c>
      <c r="B5" s="3">
        <v>-9.4899999999999998E-2</v>
      </c>
      <c r="C5" s="3">
        <v>-0.10490000000000001</v>
      </c>
      <c r="D5" s="3">
        <v>-0.12689999999999999</v>
      </c>
      <c r="E5" s="3">
        <v>6.6E-3</v>
      </c>
    </row>
    <row r="6" spans="1:5" x14ac:dyDescent="0.35">
      <c r="A6">
        <v>199009</v>
      </c>
      <c r="B6" s="3">
        <v>-5.5200000000000006E-2</v>
      </c>
      <c r="C6" s="3">
        <v>-0.13950000000000001</v>
      </c>
      <c r="D6" s="3">
        <v>-0.11120000000000001</v>
      </c>
      <c r="E6" s="3">
        <v>6.0000000000000001E-3</v>
      </c>
    </row>
    <row r="7" spans="1:5" x14ac:dyDescent="0.35">
      <c r="A7">
        <v>199010</v>
      </c>
      <c r="B7" s="3">
        <v>-1.2399999999999998E-2</v>
      </c>
      <c r="C7" s="3">
        <v>0.15719999999999998</v>
      </c>
      <c r="D7" s="3">
        <v>1.67E-2</v>
      </c>
      <c r="E7" s="3">
        <v>6.8000000000000005E-3</v>
      </c>
    </row>
    <row r="8" spans="1:5" x14ac:dyDescent="0.35">
      <c r="A8">
        <v>199011</v>
      </c>
      <c r="B8" s="3">
        <v>6.9199999999999998E-2</v>
      </c>
      <c r="C8" s="3">
        <v>-7.4499999999999997E-2</v>
      </c>
      <c r="D8" s="3">
        <v>-3.8100000000000002E-2</v>
      </c>
      <c r="E8" s="3">
        <v>5.6999999999999993E-3</v>
      </c>
    </row>
    <row r="9" spans="1:5" x14ac:dyDescent="0.35">
      <c r="A9">
        <v>199012</v>
      </c>
      <c r="B9" s="3">
        <v>3.0600000000000002E-2</v>
      </c>
      <c r="C9" s="3">
        <v>1.04E-2</v>
      </c>
      <c r="D9" s="3">
        <v>8.0999999999999996E-3</v>
      </c>
      <c r="E9" s="3">
        <v>6.0000000000000001E-3</v>
      </c>
    </row>
    <row r="10" spans="1:5" x14ac:dyDescent="0.35">
      <c r="A10">
        <v>199101</v>
      </c>
      <c r="B10" s="3">
        <v>5.2100000000000007E-2</v>
      </c>
      <c r="C10" s="3">
        <v>1.9199999999999998E-2</v>
      </c>
      <c r="D10" s="3">
        <v>2.6000000000000002E-2</v>
      </c>
      <c r="E10" s="3">
        <v>5.1999999999999998E-3</v>
      </c>
    </row>
    <row r="11" spans="1:5" x14ac:dyDescent="0.35">
      <c r="A11">
        <v>199102</v>
      </c>
      <c r="B11" s="3">
        <v>7.6700000000000004E-2</v>
      </c>
      <c r="C11" s="3">
        <v>0.10490000000000001</v>
      </c>
      <c r="D11" s="3">
        <v>0.12860000000000002</v>
      </c>
      <c r="E11" s="3">
        <v>4.7999999999999996E-3</v>
      </c>
    </row>
    <row r="12" spans="1:5" x14ac:dyDescent="0.35">
      <c r="A12">
        <v>199103</v>
      </c>
      <c r="B12" s="3">
        <v>3.0899999999999997E-2</v>
      </c>
      <c r="C12" s="3">
        <v>-4.3299999999999991E-2</v>
      </c>
      <c r="D12" s="3">
        <v>2.98E-2</v>
      </c>
      <c r="E12" s="3">
        <v>4.4000000000000003E-3</v>
      </c>
    </row>
    <row r="13" spans="1:5" x14ac:dyDescent="0.35">
      <c r="A13">
        <v>199104</v>
      </c>
      <c r="B13" s="3">
        <v>2.5000000000000001E-3</v>
      </c>
      <c r="C13" s="3">
        <v>1.4800000000000001E-2</v>
      </c>
      <c r="D13" s="3">
        <v>5.9000000000000007E-3</v>
      </c>
      <c r="E13" s="3">
        <v>5.3E-3</v>
      </c>
    </row>
    <row r="14" spans="1:5" x14ac:dyDescent="0.35">
      <c r="A14">
        <v>199105</v>
      </c>
      <c r="B14" s="3">
        <v>4.1200000000000001E-2</v>
      </c>
      <c r="C14" s="3">
        <v>-3.7000000000000002E-3</v>
      </c>
      <c r="D14" s="3">
        <v>5.04E-2</v>
      </c>
      <c r="E14" s="3">
        <v>4.6999999999999993E-3</v>
      </c>
    </row>
    <row r="15" spans="1:5" x14ac:dyDescent="0.35">
      <c r="A15">
        <v>199106</v>
      </c>
      <c r="B15" s="3">
        <v>-4.5200000000000004E-2</v>
      </c>
      <c r="C15" s="3">
        <v>-6.3E-2</v>
      </c>
      <c r="D15" s="3">
        <v>-3.5500000000000004E-2</v>
      </c>
      <c r="E15" s="3">
        <v>4.1999999999999997E-3</v>
      </c>
    </row>
    <row r="16" spans="1:5" x14ac:dyDescent="0.35">
      <c r="A16">
        <v>199107</v>
      </c>
      <c r="B16" s="3">
        <v>4.7300000000000002E-2</v>
      </c>
      <c r="C16" s="3">
        <v>3.5199999999999995E-2</v>
      </c>
      <c r="D16" s="3">
        <v>1.3900000000000001E-2</v>
      </c>
      <c r="E16" s="3">
        <v>4.8999999999999998E-3</v>
      </c>
    </row>
    <row r="17" spans="1:5" x14ac:dyDescent="0.35">
      <c r="A17">
        <v>199108</v>
      </c>
      <c r="B17" s="3">
        <v>2.7799999999999998E-2</v>
      </c>
      <c r="C17" s="3">
        <v>-2.87E-2</v>
      </c>
      <c r="D17" s="3">
        <v>5.7000000000000002E-3</v>
      </c>
      <c r="E17" s="3">
        <v>4.5999999999999999E-3</v>
      </c>
    </row>
    <row r="18" spans="1:5" x14ac:dyDescent="0.35">
      <c r="A18">
        <v>199109</v>
      </c>
      <c r="B18" s="3">
        <v>-1.1300000000000001E-2</v>
      </c>
      <c r="C18" s="3">
        <v>0.06</v>
      </c>
      <c r="D18" s="3">
        <v>-3.0800000000000001E-2</v>
      </c>
      <c r="E18" s="3">
        <v>4.5999999999999999E-3</v>
      </c>
    </row>
    <row r="19" spans="1:5" x14ac:dyDescent="0.35">
      <c r="A19">
        <v>199110</v>
      </c>
      <c r="B19" s="3">
        <v>1.7100000000000001E-2</v>
      </c>
      <c r="C19" s="3">
        <v>1.8299999999999997E-2</v>
      </c>
      <c r="D19" s="3">
        <v>5.21E-2</v>
      </c>
      <c r="E19" s="3">
        <v>4.1999999999999997E-3</v>
      </c>
    </row>
    <row r="20" spans="1:5" x14ac:dyDescent="0.35">
      <c r="A20">
        <v>199111</v>
      </c>
      <c r="B20" s="3">
        <v>-3.8000000000000006E-2</v>
      </c>
      <c r="C20" s="3">
        <v>-5.1800000000000006E-2</v>
      </c>
      <c r="D20" s="3">
        <v>0</v>
      </c>
      <c r="E20" s="3">
        <v>3.9000000000000003E-3</v>
      </c>
    </row>
    <row r="21" spans="1:5" x14ac:dyDescent="0.35">
      <c r="A21">
        <v>199112</v>
      </c>
      <c r="B21" s="3">
        <v>0.11220000000000001</v>
      </c>
      <c r="C21" s="3">
        <v>4.2000000000000003E-2</v>
      </c>
      <c r="D21" s="3">
        <v>8.950000000000001E-2</v>
      </c>
      <c r="E21" s="3">
        <v>3.8E-3</v>
      </c>
    </row>
    <row r="22" spans="1:5" x14ac:dyDescent="0.35">
      <c r="A22">
        <v>199201</v>
      </c>
      <c r="B22" s="3">
        <v>-2.4999999999999996E-3</v>
      </c>
      <c r="C22" s="3">
        <v>-2.6699999999999998E-2</v>
      </c>
      <c r="D22" s="3">
        <v>8.8699999999999987E-2</v>
      </c>
      <c r="E22" s="3">
        <v>3.4000000000000002E-3</v>
      </c>
    </row>
    <row r="23" spans="1:5" x14ac:dyDescent="0.35">
      <c r="A23">
        <v>199202</v>
      </c>
      <c r="B23" s="3">
        <v>1.37E-2</v>
      </c>
      <c r="C23" s="3">
        <v>-3.4400000000000007E-2</v>
      </c>
      <c r="D23" s="3">
        <v>4.7899999999999998E-2</v>
      </c>
      <c r="E23" s="3">
        <v>2.8000000000000004E-3</v>
      </c>
    </row>
    <row r="24" spans="1:5" x14ac:dyDescent="0.35">
      <c r="A24">
        <v>199203</v>
      </c>
      <c r="B24" s="3">
        <v>-2.3200000000000002E-2</v>
      </c>
      <c r="C24" s="3">
        <v>-6.9800000000000001E-2</v>
      </c>
      <c r="D24" s="3">
        <v>-2.35E-2</v>
      </c>
      <c r="E24" s="3">
        <v>3.4000000000000002E-3</v>
      </c>
    </row>
    <row r="25" spans="1:5" x14ac:dyDescent="0.35">
      <c r="A25">
        <v>199204</v>
      </c>
      <c r="B25" s="3">
        <v>1.3900000000000001E-2</v>
      </c>
      <c r="C25" s="3">
        <v>-8.0999999999999978E-3</v>
      </c>
      <c r="D25" s="3">
        <v>-5.3E-3</v>
      </c>
      <c r="E25" s="3">
        <v>3.2000000000000002E-3</v>
      </c>
    </row>
    <row r="26" spans="1:5" x14ac:dyDescent="0.35">
      <c r="A26">
        <v>199205</v>
      </c>
      <c r="B26" s="3">
        <v>5.8000000000000005E-3</v>
      </c>
      <c r="C26" s="3">
        <v>6.9000000000000006E-2</v>
      </c>
      <c r="D26" s="3">
        <v>-2.3E-3</v>
      </c>
      <c r="E26" s="3">
        <v>2.8000000000000004E-3</v>
      </c>
    </row>
    <row r="27" spans="1:5" x14ac:dyDescent="0.35">
      <c r="A27">
        <v>199206</v>
      </c>
      <c r="B27" s="3">
        <v>-2.0199999999999999E-2</v>
      </c>
      <c r="C27" s="3">
        <v>-4.2900000000000001E-2</v>
      </c>
      <c r="D27" s="3">
        <v>-7.1899999999999992E-2</v>
      </c>
      <c r="E27" s="3">
        <v>3.2000000000000002E-3</v>
      </c>
    </row>
    <row r="28" spans="1:5" x14ac:dyDescent="0.35">
      <c r="A28">
        <v>199207</v>
      </c>
      <c r="B28" s="3">
        <v>4.0800000000000003E-2</v>
      </c>
      <c r="C28" s="3">
        <v>-3.15E-2</v>
      </c>
      <c r="D28" s="3">
        <v>-1.5000000000000002E-3</v>
      </c>
      <c r="E28" s="3">
        <v>3.0999999999999999E-3</v>
      </c>
    </row>
    <row r="29" spans="1:5" x14ac:dyDescent="0.35">
      <c r="A29">
        <v>199208</v>
      </c>
      <c r="B29" s="3">
        <v>-2.12E-2</v>
      </c>
      <c r="C29" s="3">
        <v>6.1200000000000004E-2</v>
      </c>
      <c r="D29" s="3">
        <v>-3.3700000000000001E-2</v>
      </c>
      <c r="E29" s="3">
        <v>2.5999999999999999E-3</v>
      </c>
    </row>
    <row r="30" spans="1:5" x14ac:dyDescent="0.35">
      <c r="A30">
        <v>199209</v>
      </c>
      <c r="B30" s="3">
        <v>1.4499999999999999E-2</v>
      </c>
      <c r="C30" s="3">
        <v>-2.76E-2</v>
      </c>
      <c r="D30" s="3">
        <v>-9.4999999999999998E-3</v>
      </c>
      <c r="E30" s="3">
        <v>2.5999999999999999E-3</v>
      </c>
    </row>
    <row r="31" spans="1:5" x14ac:dyDescent="0.35">
      <c r="A31">
        <v>199210</v>
      </c>
      <c r="B31" s="3">
        <v>1.2500000000000001E-2</v>
      </c>
      <c r="C31" s="3">
        <v>-5.4699999999999999E-2</v>
      </c>
      <c r="D31" s="3">
        <v>4.4700000000000004E-2</v>
      </c>
      <c r="E31" s="3">
        <v>2.3E-3</v>
      </c>
    </row>
    <row r="32" spans="1:5" x14ac:dyDescent="0.35">
      <c r="A32">
        <v>199211</v>
      </c>
      <c r="B32" s="3">
        <v>4.36E-2</v>
      </c>
      <c r="C32" s="3">
        <v>4.6999999999999993E-3</v>
      </c>
      <c r="D32" s="3">
        <v>-6.0000000000000001E-3</v>
      </c>
      <c r="E32" s="3">
        <v>2.3E-3</v>
      </c>
    </row>
    <row r="33" spans="1:5" x14ac:dyDescent="0.35">
      <c r="A33">
        <v>199212</v>
      </c>
      <c r="B33" s="3">
        <v>1.8100000000000002E-2</v>
      </c>
      <c r="C33" s="3">
        <v>5.0000000000000001E-3</v>
      </c>
      <c r="D33" s="3">
        <v>2.2000000000000002E-2</v>
      </c>
      <c r="E33" s="3">
        <v>2.8000000000000004E-3</v>
      </c>
    </row>
    <row r="34" spans="1:5" x14ac:dyDescent="0.35">
      <c r="A34">
        <v>199301</v>
      </c>
      <c r="B34" s="3">
        <v>1.1600000000000001E-2</v>
      </c>
      <c r="C34" s="3">
        <v>1.2999999999999999E-3</v>
      </c>
      <c r="D34" s="3">
        <v>-5.3E-3</v>
      </c>
      <c r="E34" s="3">
        <v>2.3E-3</v>
      </c>
    </row>
    <row r="35" spans="1:5" x14ac:dyDescent="0.35">
      <c r="A35">
        <v>199302</v>
      </c>
      <c r="B35" s="3">
        <v>3.3999999999999998E-3</v>
      </c>
      <c r="C35" s="3">
        <v>3.4099999999999998E-2</v>
      </c>
      <c r="D35" s="3">
        <v>3.4500000000000003E-2</v>
      </c>
      <c r="E35" s="3">
        <v>2.2000000000000001E-3</v>
      </c>
    </row>
    <row r="36" spans="1:5" x14ac:dyDescent="0.35">
      <c r="A36">
        <v>199303</v>
      </c>
      <c r="B36" s="3">
        <v>2.5499999999999998E-2</v>
      </c>
      <c r="C36" s="3">
        <v>0.1026</v>
      </c>
      <c r="D36" s="3">
        <v>3.2899999999999999E-2</v>
      </c>
      <c r="E36" s="3">
        <v>2.5000000000000001E-3</v>
      </c>
    </row>
    <row r="37" spans="1:5" x14ac:dyDescent="0.35">
      <c r="A37">
        <v>199304</v>
      </c>
      <c r="B37" s="3">
        <v>-2.8099999999999997E-2</v>
      </c>
      <c r="C37" s="3">
        <v>9.6099999999999991E-2</v>
      </c>
      <c r="D37" s="3">
        <v>4.4199999999999996E-2</v>
      </c>
      <c r="E37" s="3">
        <v>2.3999999999999998E-3</v>
      </c>
    </row>
    <row r="38" spans="1:5" x14ac:dyDescent="0.35">
      <c r="A38">
        <v>199305</v>
      </c>
      <c r="B38" s="3">
        <v>3.1100000000000003E-2</v>
      </c>
      <c r="C38" s="3">
        <v>3.5200000000000002E-2</v>
      </c>
      <c r="D38" s="3">
        <v>4.3099999999999999E-2</v>
      </c>
      <c r="E38" s="3">
        <v>2.2000000000000001E-3</v>
      </c>
    </row>
    <row r="39" spans="1:5" x14ac:dyDescent="0.35">
      <c r="A39">
        <v>199306</v>
      </c>
      <c r="B39" s="3">
        <v>5.6000000000000008E-3</v>
      </c>
      <c r="C39" s="3">
        <v>-3.2899999999999999E-2</v>
      </c>
      <c r="D39" s="3">
        <v>3.8E-3</v>
      </c>
      <c r="E39" s="3">
        <v>2.5000000000000001E-3</v>
      </c>
    </row>
    <row r="40" spans="1:5" x14ac:dyDescent="0.35">
      <c r="A40">
        <v>199307</v>
      </c>
      <c r="B40" s="3">
        <v>-1.0000000000000002E-3</v>
      </c>
      <c r="C40" s="3">
        <v>4.1700000000000001E-2</v>
      </c>
      <c r="D40" s="3">
        <v>3.7599999999999995E-2</v>
      </c>
      <c r="E40" s="3">
        <v>2.3999999999999998E-3</v>
      </c>
    </row>
    <row r="41" spans="1:5" x14ac:dyDescent="0.35">
      <c r="A41">
        <v>199308</v>
      </c>
      <c r="B41" s="3">
        <v>3.9599999999999996E-2</v>
      </c>
      <c r="C41" s="3">
        <v>5.0599999999999999E-2</v>
      </c>
      <c r="D41" s="3">
        <v>8.4399999999999989E-2</v>
      </c>
      <c r="E41" s="3">
        <v>2.5000000000000001E-3</v>
      </c>
    </row>
    <row r="42" spans="1:5" x14ac:dyDescent="0.35">
      <c r="A42">
        <v>199309</v>
      </c>
      <c r="B42" s="3">
        <v>1.4000000000000002E-3</v>
      </c>
      <c r="C42" s="3">
        <v>-2.8099999999999997E-2</v>
      </c>
      <c r="D42" s="3">
        <v>4.9500000000000002E-2</v>
      </c>
      <c r="E42" s="3">
        <v>2.5999999999999999E-3</v>
      </c>
    </row>
    <row r="43" spans="1:5" x14ac:dyDescent="0.35">
      <c r="A43">
        <v>199310</v>
      </c>
      <c r="B43" s="3">
        <v>1.6299999999999999E-2</v>
      </c>
      <c r="C43" s="3">
        <v>1.1599999999999999E-2</v>
      </c>
      <c r="D43" s="3">
        <v>9.9199999999999997E-2</v>
      </c>
      <c r="E43" s="3">
        <v>2.2000000000000001E-3</v>
      </c>
    </row>
    <row r="44" spans="1:5" x14ac:dyDescent="0.35">
      <c r="A44">
        <v>199311</v>
      </c>
      <c r="B44" s="3">
        <v>-1.6399999999999998E-2</v>
      </c>
      <c r="C44" s="3">
        <v>-8.8699999999999987E-2</v>
      </c>
      <c r="D44" s="3">
        <v>6.1699999999999998E-2</v>
      </c>
      <c r="E44" s="3">
        <v>2.5000000000000001E-3</v>
      </c>
    </row>
    <row r="45" spans="1:5" x14ac:dyDescent="0.35">
      <c r="A45">
        <v>199312</v>
      </c>
      <c r="B45" s="3">
        <v>1.8799999999999997E-2</v>
      </c>
      <c r="C45" s="3">
        <v>5.9700000000000003E-2</v>
      </c>
      <c r="D45" s="3">
        <v>0.18629999999999999</v>
      </c>
      <c r="E45" s="3">
        <v>2.3E-3</v>
      </c>
    </row>
    <row r="46" spans="1:5" x14ac:dyDescent="0.35">
      <c r="A46">
        <v>199401</v>
      </c>
      <c r="B46" s="3">
        <v>3.1200000000000002E-2</v>
      </c>
      <c r="C46" s="3">
        <v>0.10439999999999999</v>
      </c>
      <c r="D46" s="3">
        <v>-1.3300000000000001E-2</v>
      </c>
      <c r="E46" s="3">
        <v>2.5000000000000001E-3</v>
      </c>
    </row>
    <row r="47" spans="1:5" x14ac:dyDescent="0.35">
      <c r="A47">
        <v>199402</v>
      </c>
      <c r="B47" s="3">
        <v>-2.3399999999999997E-2</v>
      </c>
      <c r="C47" s="3">
        <v>-1.3000000000000004E-3</v>
      </c>
      <c r="D47" s="3">
        <v>-9.7000000000000003E-3</v>
      </c>
      <c r="E47" s="3">
        <v>2.0999999999999999E-3</v>
      </c>
    </row>
    <row r="48" spans="1:5" x14ac:dyDescent="0.35">
      <c r="A48">
        <v>199403</v>
      </c>
      <c r="B48" s="3">
        <v>-4.5100000000000001E-2</v>
      </c>
      <c r="C48" s="3">
        <v>-2.8399999999999998E-2</v>
      </c>
      <c r="D48" s="3">
        <v>-0.1134</v>
      </c>
      <c r="E48" s="3">
        <v>2.7000000000000001E-3</v>
      </c>
    </row>
    <row r="49" spans="1:5" x14ac:dyDescent="0.35">
      <c r="A49">
        <v>199404</v>
      </c>
      <c r="B49" s="3">
        <v>9.5000000000000015E-3</v>
      </c>
      <c r="C49" s="3">
        <v>3.5299999999999998E-2</v>
      </c>
      <c r="D49" s="3">
        <v>-1.9E-3</v>
      </c>
      <c r="E49" s="3">
        <v>2.7000000000000001E-3</v>
      </c>
    </row>
    <row r="50" spans="1:5" x14ac:dyDescent="0.35">
      <c r="A50">
        <v>199405</v>
      </c>
      <c r="B50" s="3">
        <v>8.8999999999999982E-3</v>
      </c>
      <c r="C50" s="3">
        <v>-4.0000000000000001E-3</v>
      </c>
      <c r="D50" s="3">
        <v>1.8700000000000001E-2</v>
      </c>
      <c r="E50" s="3">
        <v>3.2000000000000002E-3</v>
      </c>
    </row>
    <row r="51" spans="1:5" x14ac:dyDescent="0.35">
      <c r="A51">
        <v>199406</v>
      </c>
      <c r="B51" s="3">
        <v>-2.7199999999999998E-2</v>
      </c>
      <c r="C51" s="3">
        <v>2.1499999999999998E-2</v>
      </c>
      <c r="D51" s="3">
        <v>-0.03</v>
      </c>
      <c r="E51" s="3">
        <v>3.0999999999999999E-3</v>
      </c>
    </row>
    <row r="52" spans="1:5" x14ac:dyDescent="0.35">
      <c r="A52">
        <v>199407</v>
      </c>
      <c r="B52" s="3">
        <v>3.0999999999999996E-2</v>
      </c>
      <c r="C52" s="3">
        <v>4.7000000000000002E-3</v>
      </c>
      <c r="D52" s="3">
        <v>6.5299999999999997E-2</v>
      </c>
      <c r="E52" s="3">
        <v>2.8000000000000004E-3</v>
      </c>
    </row>
    <row r="53" spans="1:5" x14ac:dyDescent="0.35">
      <c r="A53">
        <v>199408</v>
      </c>
      <c r="B53" s="3">
        <v>4.3799999999999999E-2</v>
      </c>
      <c r="C53" s="3">
        <v>1.44E-2</v>
      </c>
      <c r="D53" s="3">
        <v>0.12179999999999999</v>
      </c>
      <c r="E53" s="3">
        <v>3.7000000000000002E-3</v>
      </c>
    </row>
    <row r="54" spans="1:5" x14ac:dyDescent="0.35">
      <c r="A54">
        <v>199409</v>
      </c>
      <c r="B54" s="3">
        <v>-1.9400000000000001E-2</v>
      </c>
      <c r="C54" s="3">
        <v>-2.7699999999999999E-2</v>
      </c>
      <c r="D54" s="3">
        <v>2.5500000000000002E-2</v>
      </c>
      <c r="E54" s="3">
        <v>3.7000000000000002E-3</v>
      </c>
    </row>
    <row r="55" spans="1:5" x14ac:dyDescent="0.35">
      <c r="A55">
        <v>199410</v>
      </c>
      <c r="B55" s="3">
        <v>1.7200000000000003E-2</v>
      </c>
      <c r="C55" s="3">
        <v>2.8899999999999995E-2</v>
      </c>
      <c r="D55" s="3">
        <v>-2.7800000000000002E-2</v>
      </c>
      <c r="E55" s="3">
        <v>3.8E-3</v>
      </c>
    </row>
    <row r="56" spans="1:5" x14ac:dyDescent="0.35">
      <c r="A56">
        <v>199411</v>
      </c>
      <c r="B56" s="3">
        <v>-3.6699999999999997E-2</v>
      </c>
      <c r="C56" s="3">
        <v>-5.4799999999999995E-2</v>
      </c>
      <c r="D56" s="3">
        <v>-4.2999999999999997E-2</v>
      </c>
      <c r="E56" s="3">
        <v>3.7000000000000002E-3</v>
      </c>
    </row>
    <row r="57" spans="1:5" x14ac:dyDescent="0.35">
      <c r="A57">
        <v>199412</v>
      </c>
      <c r="B57" s="3">
        <v>1.3000000000000001E-2</v>
      </c>
      <c r="C57" s="3">
        <v>1.1399999999999999E-2</v>
      </c>
      <c r="D57" s="3">
        <v>-8.950000000000001E-2</v>
      </c>
      <c r="E57" s="3">
        <v>4.4000000000000003E-3</v>
      </c>
    </row>
    <row r="58" spans="1:5" x14ac:dyDescent="0.35">
      <c r="A58">
        <v>199501</v>
      </c>
      <c r="B58" s="3">
        <v>2.2200000000000001E-2</v>
      </c>
      <c r="C58" s="3">
        <v>-4.2300000000000004E-2</v>
      </c>
      <c r="D58" s="3">
        <v>-0.12330000000000001</v>
      </c>
      <c r="E58" s="3">
        <v>4.1999999999999997E-3</v>
      </c>
    </row>
    <row r="59" spans="1:5" x14ac:dyDescent="0.35">
      <c r="A59">
        <v>199502</v>
      </c>
      <c r="B59" s="3">
        <v>4.0300000000000002E-2</v>
      </c>
      <c r="C59" s="3">
        <v>-8.6E-3</v>
      </c>
      <c r="D59" s="3">
        <v>6.000000000000001E-3</v>
      </c>
      <c r="E59" s="3">
        <v>4.0000000000000001E-3</v>
      </c>
    </row>
    <row r="60" spans="1:5" x14ac:dyDescent="0.35">
      <c r="A60">
        <v>199503</v>
      </c>
      <c r="B60" s="3">
        <v>2.6499999999999999E-2</v>
      </c>
      <c r="C60" s="3">
        <v>6.0100000000000001E-2</v>
      </c>
      <c r="D60" s="3">
        <v>-1.1999999999999995E-3</v>
      </c>
      <c r="E60" s="3">
        <v>4.5999999999999999E-3</v>
      </c>
    </row>
    <row r="61" spans="1:5" x14ac:dyDescent="0.35">
      <c r="A61">
        <v>199504</v>
      </c>
      <c r="B61" s="3">
        <v>2.5499999999999998E-2</v>
      </c>
      <c r="C61" s="3">
        <v>3.4000000000000002E-2</v>
      </c>
      <c r="D61" s="3">
        <v>2.5500000000000002E-2</v>
      </c>
      <c r="E61" s="3">
        <v>4.5000000000000005E-3</v>
      </c>
    </row>
    <row r="62" spans="1:5" x14ac:dyDescent="0.35">
      <c r="A62">
        <v>199505</v>
      </c>
      <c r="B62" s="3">
        <v>3.44E-2</v>
      </c>
      <c r="C62" s="3">
        <v>-1.4699999999999998E-2</v>
      </c>
      <c r="D62" s="3">
        <v>5.9299999999999999E-2</v>
      </c>
      <c r="E62" s="3">
        <v>5.4000000000000003E-3</v>
      </c>
    </row>
    <row r="63" spans="1:5" x14ac:dyDescent="0.35">
      <c r="A63">
        <v>199506</v>
      </c>
      <c r="B63" s="3">
        <v>3.1900000000000005E-2</v>
      </c>
      <c r="C63" s="3">
        <v>-1.26E-2</v>
      </c>
      <c r="D63" s="3">
        <v>5.3E-3</v>
      </c>
      <c r="E63" s="3">
        <v>4.6999999999999993E-3</v>
      </c>
    </row>
    <row r="64" spans="1:5" x14ac:dyDescent="0.35">
      <c r="A64">
        <v>199507</v>
      </c>
      <c r="B64" s="3">
        <v>4.1700000000000001E-2</v>
      </c>
      <c r="C64" s="3">
        <v>5.2499999999999998E-2</v>
      </c>
      <c r="D64" s="3">
        <v>2.98E-2</v>
      </c>
      <c r="E64" s="3">
        <v>4.5000000000000005E-3</v>
      </c>
    </row>
    <row r="65" spans="1:5" x14ac:dyDescent="0.35">
      <c r="A65">
        <v>199508</v>
      </c>
      <c r="B65" s="3">
        <v>1.0200000000000001E-2</v>
      </c>
      <c r="C65" s="3">
        <v>-2.8399999999999998E-2</v>
      </c>
      <c r="D65" s="3">
        <v>-2.41E-2</v>
      </c>
      <c r="E65" s="3">
        <v>4.6999999999999993E-3</v>
      </c>
    </row>
    <row r="66" spans="1:5" x14ac:dyDescent="0.35">
      <c r="A66">
        <v>199509</v>
      </c>
      <c r="B66" s="3">
        <v>3.78E-2</v>
      </c>
      <c r="C66" s="3">
        <v>9.4999999999999998E-3</v>
      </c>
      <c r="D66" s="3">
        <v>-3.8000000000000004E-3</v>
      </c>
      <c r="E66" s="3">
        <v>4.3E-3</v>
      </c>
    </row>
    <row r="67" spans="1:5" x14ac:dyDescent="0.35">
      <c r="A67">
        <v>199510</v>
      </c>
      <c r="B67" s="3">
        <v>-1.0500000000000001E-2</v>
      </c>
      <c r="C67" s="3">
        <v>-1.84E-2</v>
      </c>
      <c r="D67" s="3">
        <v>-3.4099999999999998E-2</v>
      </c>
      <c r="E67" s="3">
        <v>4.6999999999999993E-3</v>
      </c>
    </row>
    <row r="68" spans="1:5" x14ac:dyDescent="0.35">
      <c r="A68">
        <v>199511</v>
      </c>
      <c r="B68" s="3">
        <v>4.3799999999999999E-2</v>
      </c>
      <c r="C68" s="3">
        <v>2.1499999999999998E-2</v>
      </c>
      <c r="D68" s="3">
        <v>-1.1000000000000001E-2</v>
      </c>
      <c r="E68" s="3">
        <v>4.1999999999999997E-3</v>
      </c>
    </row>
    <row r="69" spans="1:5" x14ac:dyDescent="0.35">
      <c r="A69">
        <v>199512</v>
      </c>
      <c r="B69" s="3">
        <v>1.52E-2</v>
      </c>
      <c r="C69" s="3">
        <v>3.4500000000000003E-2</v>
      </c>
      <c r="D69" s="3">
        <v>3.4099999999999998E-2</v>
      </c>
      <c r="E69" s="3">
        <v>4.8999999999999998E-3</v>
      </c>
    </row>
    <row r="70" spans="1:5" x14ac:dyDescent="0.35">
      <c r="A70">
        <v>199601</v>
      </c>
      <c r="B70" s="3">
        <v>2.69E-2</v>
      </c>
      <c r="C70" s="3">
        <v>6.8999999999999999E-3</v>
      </c>
      <c r="D70" s="3">
        <v>9.1400000000000009E-2</v>
      </c>
      <c r="E70" s="3">
        <v>4.3E-3</v>
      </c>
    </row>
    <row r="71" spans="1:5" x14ac:dyDescent="0.35">
      <c r="A71">
        <v>199602</v>
      </c>
      <c r="B71" s="3">
        <v>1.7200000000000003E-2</v>
      </c>
      <c r="C71" s="3">
        <v>4.8999999999999998E-3</v>
      </c>
      <c r="D71" s="3">
        <v>-2.4099999999999996E-2</v>
      </c>
      <c r="E71" s="3">
        <v>3.9000000000000003E-3</v>
      </c>
    </row>
    <row r="72" spans="1:5" x14ac:dyDescent="0.35">
      <c r="A72">
        <v>199603</v>
      </c>
      <c r="B72" s="3">
        <v>1.1200000000000002E-2</v>
      </c>
      <c r="C72" s="3">
        <v>1.8799999999999997E-2</v>
      </c>
      <c r="D72" s="3">
        <v>1.14E-2</v>
      </c>
      <c r="E72" s="3">
        <v>3.9000000000000003E-3</v>
      </c>
    </row>
    <row r="73" spans="1:5" x14ac:dyDescent="0.35">
      <c r="A73">
        <v>199604</v>
      </c>
      <c r="B73" s="3">
        <v>2.52E-2</v>
      </c>
      <c r="C73" s="3">
        <v>3.7100000000000001E-2</v>
      </c>
      <c r="D73" s="3">
        <v>2.5699999999999997E-2</v>
      </c>
      <c r="E73" s="3">
        <v>4.5999999999999999E-3</v>
      </c>
    </row>
    <row r="74" spans="1:5" x14ac:dyDescent="0.35">
      <c r="A74">
        <v>199605</v>
      </c>
      <c r="B74" s="3">
        <v>2.7799999999999998E-2</v>
      </c>
      <c r="C74" s="3">
        <v>-9.4000000000000021E-3</v>
      </c>
      <c r="D74" s="3">
        <v>-1.3800000000000002E-2</v>
      </c>
      <c r="E74" s="3">
        <v>4.1999999999999997E-3</v>
      </c>
    </row>
    <row r="75" spans="1:5" x14ac:dyDescent="0.35">
      <c r="A75">
        <v>199606</v>
      </c>
      <c r="B75" s="3">
        <v>-7.3999999999999986E-3</v>
      </c>
      <c r="C75" s="3">
        <v>1.7000000000000001E-3</v>
      </c>
      <c r="D75" s="3">
        <v>1.1000000000000001E-2</v>
      </c>
      <c r="E75" s="3">
        <v>4.0000000000000001E-3</v>
      </c>
    </row>
    <row r="76" spans="1:5" x14ac:dyDescent="0.35">
      <c r="A76">
        <v>199607</v>
      </c>
      <c r="B76" s="3">
        <v>-5.5199999999999999E-2</v>
      </c>
      <c r="C76" s="3">
        <v>-3.1099999999999999E-2</v>
      </c>
      <c r="D76" s="3">
        <v>-5.3099999999999994E-2</v>
      </c>
      <c r="E76" s="3">
        <v>4.5000000000000005E-3</v>
      </c>
    </row>
    <row r="77" spans="1:5" x14ac:dyDescent="0.35">
      <c r="A77">
        <v>199608</v>
      </c>
      <c r="B77" s="3">
        <v>3.1800000000000002E-2</v>
      </c>
      <c r="C77" s="3">
        <v>5.9999999999999995E-4</v>
      </c>
      <c r="D77" s="3">
        <v>2.9900000000000003E-2</v>
      </c>
      <c r="E77" s="3">
        <v>4.0999999999999995E-3</v>
      </c>
    </row>
    <row r="78" spans="1:5" x14ac:dyDescent="0.35">
      <c r="A78">
        <v>199609</v>
      </c>
      <c r="B78" s="3">
        <v>5.45E-2</v>
      </c>
      <c r="C78" s="3">
        <v>2.29E-2</v>
      </c>
      <c r="D78" s="3">
        <v>1.49E-2</v>
      </c>
      <c r="E78" s="3">
        <v>4.4000000000000003E-3</v>
      </c>
    </row>
    <row r="79" spans="1:5" x14ac:dyDescent="0.35">
      <c r="A79">
        <v>199610</v>
      </c>
      <c r="B79" s="3">
        <v>1.2800000000000001E-2</v>
      </c>
      <c r="C79" s="3">
        <v>-1.21E-2</v>
      </c>
      <c r="D79" s="3">
        <v>-1.8700000000000001E-2</v>
      </c>
      <c r="E79" s="3">
        <v>4.1999999999999997E-3</v>
      </c>
    </row>
    <row r="80" spans="1:5" x14ac:dyDescent="0.35">
      <c r="A80">
        <v>199611</v>
      </c>
      <c r="B80" s="3">
        <v>6.6600000000000006E-2</v>
      </c>
      <c r="C80" s="3">
        <v>3.3300000000000003E-2</v>
      </c>
      <c r="D80" s="3">
        <v>1.4800000000000001E-2</v>
      </c>
      <c r="E80" s="3">
        <v>4.0999999999999995E-3</v>
      </c>
    </row>
    <row r="81" spans="1:5" x14ac:dyDescent="0.35">
      <c r="A81">
        <v>199612</v>
      </c>
      <c r="B81" s="3">
        <v>-1.24E-2</v>
      </c>
      <c r="C81" s="3">
        <v>-1.44E-2</v>
      </c>
      <c r="D81" s="3">
        <v>5.7000000000000002E-3</v>
      </c>
      <c r="E81" s="3">
        <v>4.5999999999999999E-3</v>
      </c>
    </row>
    <row r="82" spans="1:5" x14ac:dyDescent="0.35">
      <c r="A82">
        <v>199701</v>
      </c>
      <c r="B82" s="3">
        <v>5.4300000000000008E-2</v>
      </c>
      <c r="C82" s="3">
        <v>-3.5499999999999997E-2</v>
      </c>
      <c r="D82" s="3">
        <v>7.0800000000000002E-2</v>
      </c>
      <c r="E82" s="3">
        <v>4.5000000000000005E-3</v>
      </c>
    </row>
    <row r="83" spans="1:5" x14ac:dyDescent="0.35">
      <c r="A83">
        <v>199702</v>
      </c>
      <c r="B83" s="3">
        <v>-9.999999999999998E-4</v>
      </c>
      <c r="C83" s="3">
        <v>1.2699999999999999E-2</v>
      </c>
      <c r="D83" s="3">
        <v>5.1499999999999997E-2</v>
      </c>
      <c r="E83" s="3">
        <v>3.9000000000000003E-3</v>
      </c>
    </row>
    <row r="84" spans="1:5" x14ac:dyDescent="0.35">
      <c r="A84">
        <v>199703</v>
      </c>
      <c r="B84" s="3">
        <v>-4.5899999999999996E-2</v>
      </c>
      <c r="C84" s="3">
        <v>-5.1999999999999998E-3</v>
      </c>
      <c r="D84" s="3">
        <v>-2.1199999999999997E-2</v>
      </c>
      <c r="E84" s="3">
        <v>4.3E-3</v>
      </c>
    </row>
    <row r="85" spans="1:5" x14ac:dyDescent="0.35">
      <c r="A85">
        <v>199704</v>
      </c>
      <c r="B85" s="3">
        <v>4.4699999999999997E-2</v>
      </c>
      <c r="C85" s="3">
        <v>5.1999999999999998E-3</v>
      </c>
      <c r="D85" s="3">
        <v>-2.1199999999999997E-2</v>
      </c>
      <c r="E85" s="3">
        <v>4.3E-3</v>
      </c>
    </row>
    <row r="86" spans="1:5" x14ac:dyDescent="0.35">
      <c r="A86">
        <v>199705</v>
      </c>
      <c r="B86" s="3">
        <v>7.2300000000000003E-2</v>
      </c>
      <c r="C86" s="3">
        <v>7.9199999999999993E-2</v>
      </c>
      <c r="D86" s="3">
        <v>3.1399999999999997E-2</v>
      </c>
      <c r="E86" s="3">
        <v>4.8999999999999998E-3</v>
      </c>
    </row>
    <row r="87" spans="1:5" x14ac:dyDescent="0.35">
      <c r="A87">
        <v>199706</v>
      </c>
      <c r="B87" s="3">
        <v>4.4699999999999997E-2</v>
      </c>
      <c r="C87" s="3">
        <v>4.3799999999999999E-2</v>
      </c>
      <c r="D87" s="3">
        <v>4.7300000000000002E-2</v>
      </c>
      <c r="E87" s="3">
        <v>3.7000000000000002E-3</v>
      </c>
    </row>
    <row r="88" spans="1:5" x14ac:dyDescent="0.35">
      <c r="A88">
        <v>199707</v>
      </c>
      <c r="B88" s="3">
        <v>7.7600000000000002E-2</v>
      </c>
      <c r="C88" s="3">
        <v>1.0800000000000001E-2</v>
      </c>
      <c r="D88" s="3">
        <v>7.3000000000000001E-3</v>
      </c>
      <c r="E88" s="3">
        <v>4.3E-3</v>
      </c>
    </row>
    <row r="89" spans="1:5" x14ac:dyDescent="0.35">
      <c r="A89">
        <v>199708</v>
      </c>
      <c r="B89" s="3">
        <v>-3.7400000000000003E-2</v>
      </c>
      <c r="C89" s="3">
        <v>-6.5299999999999997E-2</v>
      </c>
      <c r="D89" s="3">
        <v>-0.1124</v>
      </c>
      <c r="E89" s="3">
        <v>4.0999999999999995E-3</v>
      </c>
    </row>
    <row r="90" spans="1:5" x14ac:dyDescent="0.35">
      <c r="A90">
        <v>199709</v>
      </c>
      <c r="B90" s="3">
        <v>5.79E-2</v>
      </c>
      <c r="C90" s="3">
        <v>5.0799999999999998E-2</v>
      </c>
      <c r="D90" s="3">
        <v>1.72E-2</v>
      </c>
      <c r="E90" s="3">
        <v>4.4000000000000003E-3</v>
      </c>
    </row>
    <row r="91" spans="1:5" x14ac:dyDescent="0.35">
      <c r="A91">
        <v>199710</v>
      </c>
      <c r="B91" s="3">
        <v>-3.3799999999999997E-2</v>
      </c>
      <c r="C91" s="3">
        <v>-6.8699999999999997E-2</v>
      </c>
      <c r="D91" s="3">
        <v>-0.15869999999999998</v>
      </c>
      <c r="E91" s="3">
        <v>4.1999999999999997E-3</v>
      </c>
    </row>
    <row r="92" spans="1:5" x14ac:dyDescent="0.35">
      <c r="A92">
        <v>199711</v>
      </c>
      <c r="B92" s="3">
        <v>3.3700000000000001E-2</v>
      </c>
      <c r="C92" s="3">
        <v>-1.9299999999999998E-2</v>
      </c>
      <c r="D92" s="3">
        <v>-5.4100000000000002E-2</v>
      </c>
      <c r="E92" s="3">
        <v>3.9000000000000003E-3</v>
      </c>
    </row>
    <row r="93" spans="1:5" x14ac:dyDescent="0.35">
      <c r="A93">
        <v>199712</v>
      </c>
      <c r="B93" s="3">
        <v>1.8000000000000002E-2</v>
      </c>
      <c r="C93" s="3">
        <v>-2.8000000000000004E-3</v>
      </c>
      <c r="D93" s="3">
        <v>-1.0000000000000009E-4</v>
      </c>
      <c r="E93" s="3">
        <v>4.7999999999999996E-3</v>
      </c>
    </row>
    <row r="94" spans="1:5" x14ac:dyDescent="0.35">
      <c r="A94">
        <v>199801</v>
      </c>
      <c r="B94" s="3">
        <v>5.7999999999999996E-3</v>
      </c>
      <c r="C94" s="3">
        <v>4.2699999999999995E-2</v>
      </c>
      <c r="D94" s="3">
        <v>-6.0400000000000002E-2</v>
      </c>
      <c r="E94" s="3">
        <v>4.3E-3</v>
      </c>
    </row>
    <row r="95" spans="1:5" x14ac:dyDescent="0.35">
      <c r="A95">
        <v>199802</v>
      </c>
      <c r="B95" s="3">
        <v>7.4299999999999991E-2</v>
      </c>
      <c r="C95" s="3">
        <v>6.409999999999999E-2</v>
      </c>
      <c r="D95" s="3">
        <v>0.10450000000000001</v>
      </c>
      <c r="E95" s="3">
        <v>3.9000000000000003E-3</v>
      </c>
    </row>
    <row r="96" spans="1:5" x14ac:dyDescent="0.35">
      <c r="A96">
        <v>199803</v>
      </c>
      <c r="B96" s="3">
        <v>5.1499999999999997E-2</v>
      </c>
      <c r="C96" s="3">
        <v>3.2300000000000002E-2</v>
      </c>
      <c r="D96" s="3">
        <v>4.1200000000000001E-2</v>
      </c>
      <c r="E96" s="3">
        <v>3.9000000000000003E-3</v>
      </c>
    </row>
    <row r="97" spans="1:5" x14ac:dyDescent="0.35">
      <c r="A97">
        <v>199804</v>
      </c>
      <c r="B97" s="3">
        <v>1.1599999999999999E-2</v>
      </c>
      <c r="C97" s="3">
        <v>9.8999999999999991E-3</v>
      </c>
      <c r="D97" s="3">
        <v>9.4999999999999998E-3</v>
      </c>
      <c r="E97" s="3">
        <v>4.3E-3</v>
      </c>
    </row>
    <row r="98" spans="1:5" x14ac:dyDescent="0.35">
      <c r="A98">
        <v>199805</v>
      </c>
      <c r="B98" s="3">
        <v>-2.6699999999999998E-2</v>
      </c>
      <c r="C98" s="3">
        <v>1.0000000000000009E-4</v>
      </c>
      <c r="D98" s="3">
        <v>-0.10469999999999999</v>
      </c>
      <c r="E98" s="3">
        <v>4.0000000000000001E-3</v>
      </c>
    </row>
    <row r="99" spans="1:5" x14ac:dyDescent="0.35">
      <c r="A99">
        <v>199806</v>
      </c>
      <c r="B99" s="3">
        <v>3.5900000000000001E-2</v>
      </c>
      <c r="C99" s="3">
        <v>-3.8000000000000004E-3</v>
      </c>
      <c r="D99" s="3">
        <v>-0.10369999999999999</v>
      </c>
      <c r="E99" s="3">
        <v>4.0999999999999995E-3</v>
      </c>
    </row>
    <row r="100" spans="1:5" x14ac:dyDescent="0.35">
      <c r="A100">
        <v>199807</v>
      </c>
      <c r="B100" s="3">
        <v>-2.06E-2</v>
      </c>
      <c r="C100" s="3">
        <v>5.1000000000000004E-3</v>
      </c>
      <c r="D100" s="3">
        <v>2.2499999999999999E-2</v>
      </c>
      <c r="E100" s="3">
        <v>4.0000000000000001E-3</v>
      </c>
    </row>
    <row r="101" spans="1:5" x14ac:dyDescent="0.35">
      <c r="A101">
        <v>199808</v>
      </c>
      <c r="B101" s="3">
        <v>-0.15649999999999997</v>
      </c>
      <c r="C101" s="3">
        <v>-0.11620000000000001</v>
      </c>
      <c r="D101" s="3">
        <v>-0.24539999999999998</v>
      </c>
      <c r="E101" s="3">
        <v>4.3E-3</v>
      </c>
    </row>
    <row r="102" spans="1:5" x14ac:dyDescent="0.35">
      <c r="A102">
        <v>199809</v>
      </c>
      <c r="B102" s="3">
        <v>6.6100000000000006E-2</v>
      </c>
      <c r="C102" s="3">
        <v>-3.0800000000000001E-2</v>
      </c>
      <c r="D102" s="3">
        <v>4.1400000000000006E-2</v>
      </c>
      <c r="E102" s="3">
        <v>4.5999999999999999E-3</v>
      </c>
    </row>
    <row r="103" spans="1:5" x14ac:dyDescent="0.35">
      <c r="A103">
        <v>199810</v>
      </c>
      <c r="B103" s="3">
        <v>7.4499999999999997E-2</v>
      </c>
      <c r="C103" s="3">
        <v>9.64E-2</v>
      </c>
      <c r="D103" s="3">
        <v>8.0799999999999997E-2</v>
      </c>
      <c r="E103" s="3">
        <v>3.2000000000000002E-3</v>
      </c>
    </row>
    <row r="104" spans="1:5" x14ac:dyDescent="0.35">
      <c r="A104">
        <v>199811</v>
      </c>
      <c r="B104" s="3">
        <v>6.409999999999999E-2</v>
      </c>
      <c r="C104" s="3">
        <v>4.3799999999999999E-2</v>
      </c>
      <c r="D104" s="3">
        <v>6.409999999999999E-2</v>
      </c>
      <c r="E104" s="3">
        <v>3.0999999999999999E-3</v>
      </c>
    </row>
    <row r="105" spans="1:5" x14ac:dyDescent="0.35">
      <c r="A105">
        <v>199812</v>
      </c>
      <c r="B105" s="3">
        <v>6.54E-2</v>
      </c>
      <c r="C105" s="3">
        <v>2.87E-2</v>
      </c>
      <c r="D105" s="3">
        <v>-1.77E-2</v>
      </c>
      <c r="E105" s="3">
        <v>3.8E-3</v>
      </c>
    </row>
    <row r="106" spans="1:5" x14ac:dyDescent="0.35">
      <c r="A106">
        <v>199901</v>
      </c>
      <c r="B106" s="3">
        <v>3.85E-2</v>
      </c>
      <c r="C106" s="3">
        <v>4.8999999999999998E-3</v>
      </c>
      <c r="D106" s="3">
        <v>-1.5699999999999999E-2</v>
      </c>
      <c r="E106" s="3">
        <v>3.4999999999999996E-3</v>
      </c>
    </row>
    <row r="107" spans="1:5" x14ac:dyDescent="0.35">
      <c r="A107">
        <v>199902</v>
      </c>
      <c r="B107" s="3">
        <v>-3.73E-2</v>
      </c>
      <c r="C107" s="3">
        <v>-2.0299999999999999E-2</v>
      </c>
      <c r="D107" s="3">
        <v>2.4999999999999996E-3</v>
      </c>
      <c r="E107" s="3">
        <v>3.4999999999999996E-3</v>
      </c>
    </row>
    <row r="108" spans="1:5" x14ac:dyDescent="0.35">
      <c r="A108">
        <v>199903</v>
      </c>
      <c r="B108" s="3">
        <v>3.8800000000000001E-2</v>
      </c>
      <c r="C108" s="3">
        <v>4.2299999999999997E-2</v>
      </c>
      <c r="D108" s="3">
        <v>9.1700000000000004E-2</v>
      </c>
      <c r="E108" s="3">
        <v>4.3E-3</v>
      </c>
    </row>
    <row r="109" spans="1:5" x14ac:dyDescent="0.35">
      <c r="A109">
        <v>199904</v>
      </c>
      <c r="B109" s="3">
        <v>4.7E-2</v>
      </c>
      <c r="C109" s="3">
        <v>4.8799999999999996E-2</v>
      </c>
      <c r="D109" s="3">
        <v>0.10920000000000001</v>
      </c>
      <c r="E109" s="3">
        <v>3.7000000000000002E-3</v>
      </c>
    </row>
    <row r="110" spans="1:5" x14ac:dyDescent="0.35">
      <c r="A110">
        <v>199905</v>
      </c>
      <c r="B110" s="3">
        <v>-2.12E-2</v>
      </c>
      <c r="C110" s="3">
        <v>-3.9199999999999999E-2</v>
      </c>
      <c r="D110" s="3">
        <v>1.0700000000000001E-2</v>
      </c>
      <c r="E110" s="3">
        <v>3.4000000000000002E-3</v>
      </c>
    </row>
    <row r="111" spans="1:5" x14ac:dyDescent="0.35">
      <c r="A111">
        <v>199906</v>
      </c>
      <c r="B111" s="3">
        <v>5.1699999999999996E-2</v>
      </c>
      <c r="C111" s="3">
        <v>4.9200000000000001E-2</v>
      </c>
      <c r="D111" s="3">
        <v>0.10580000000000001</v>
      </c>
      <c r="E111" s="3">
        <v>4.0000000000000001E-3</v>
      </c>
    </row>
    <row r="112" spans="1:5" x14ac:dyDescent="0.35">
      <c r="A112">
        <v>199907</v>
      </c>
      <c r="B112" s="3">
        <v>-3.1100000000000003E-2</v>
      </c>
      <c r="C112" s="3">
        <v>3.4299999999999997E-2</v>
      </c>
      <c r="D112" s="3">
        <v>-1.2599999999999998E-2</v>
      </c>
      <c r="E112" s="3">
        <v>3.8E-3</v>
      </c>
    </row>
    <row r="113" spans="1:5" x14ac:dyDescent="0.35">
      <c r="A113">
        <v>199908</v>
      </c>
      <c r="B113" s="3">
        <v>-9.8999999999999991E-3</v>
      </c>
      <c r="C113" s="3">
        <v>1.7999999999999999E-2</v>
      </c>
      <c r="D113" s="3">
        <v>2.81E-2</v>
      </c>
      <c r="E113" s="3">
        <v>3.9000000000000003E-3</v>
      </c>
    </row>
    <row r="114" spans="1:5" x14ac:dyDescent="0.35">
      <c r="A114">
        <v>199909</v>
      </c>
      <c r="B114" s="3">
        <v>-2.4E-2</v>
      </c>
      <c r="C114" s="3">
        <v>2.06E-2</v>
      </c>
      <c r="D114" s="3">
        <v>-2.9399999999999999E-2</v>
      </c>
      <c r="E114" s="3">
        <v>3.9000000000000003E-3</v>
      </c>
    </row>
    <row r="115" spans="1:5" x14ac:dyDescent="0.35">
      <c r="A115">
        <v>199910</v>
      </c>
      <c r="B115" s="3">
        <v>6.5099999999999991E-2</v>
      </c>
      <c r="C115" s="3">
        <v>3.5099999999999999E-2</v>
      </c>
      <c r="D115" s="3">
        <v>3.1899999999999998E-2</v>
      </c>
      <c r="E115" s="3">
        <v>3.9000000000000003E-3</v>
      </c>
    </row>
    <row r="116" spans="1:5" x14ac:dyDescent="0.35">
      <c r="A116">
        <v>199911</v>
      </c>
      <c r="B116" s="3">
        <v>3.73E-2</v>
      </c>
      <c r="C116" s="3">
        <v>4.7800000000000002E-2</v>
      </c>
      <c r="D116" s="3">
        <v>8.6899999999999991E-2</v>
      </c>
      <c r="E116" s="3">
        <v>3.5999999999999999E-3</v>
      </c>
    </row>
    <row r="117" spans="1:5" x14ac:dyDescent="0.35">
      <c r="A117">
        <v>199912</v>
      </c>
      <c r="B117" s="3">
        <v>8.1600000000000006E-2</v>
      </c>
      <c r="C117" s="3">
        <v>8.0399999999999985E-2</v>
      </c>
      <c r="D117" s="3">
        <v>0.11849999999999999</v>
      </c>
      <c r="E117" s="3">
        <v>4.4000000000000003E-3</v>
      </c>
    </row>
    <row r="118" spans="1:5" x14ac:dyDescent="0.35">
      <c r="A118">
        <v>200001</v>
      </c>
      <c r="B118" s="3">
        <v>-4.3299999999999998E-2</v>
      </c>
      <c r="C118" s="3">
        <v>-5.7999999999999996E-2</v>
      </c>
      <c r="D118" s="3">
        <v>6.1999999999999998E-3</v>
      </c>
      <c r="E118" s="3">
        <v>4.0999999999999995E-3</v>
      </c>
    </row>
    <row r="119" spans="1:5" x14ac:dyDescent="0.35">
      <c r="A119">
        <v>200002</v>
      </c>
      <c r="B119" s="3">
        <v>2.8800000000000003E-2</v>
      </c>
      <c r="C119" s="3">
        <v>3.6799999999999999E-2</v>
      </c>
      <c r="D119" s="3">
        <v>2.6600000000000002E-2</v>
      </c>
      <c r="E119" s="3">
        <v>4.3E-3</v>
      </c>
    </row>
    <row r="120" spans="1:5" x14ac:dyDescent="0.35">
      <c r="A120">
        <v>200003</v>
      </c>
      <c r="B120" s="3">
        <v>5.67E-2</v>
      </c>
      <c r="C120" s="3">
        <v>2.87E-2</v>
      </c>
      <c r="D120" s="3">
        <v>6.4999999999999988E-3</v>
      </c>
      <c r="E120" s="3">
        <v>4.6999999999999993E-3</v>
      </c>
    </row>
    <row r="121" spans="1:5" x14ac:dyDescent="0.35">
      <c r="A121">
        <v>200004</v>
      </c>
      <c r="B121" s="3">
        <v>-5.9400000000000001E-2</v>
      </c>
      <c r="C121" s="3">
        <v>-6.1900000000000004E-2</v>
      </c>
      <c r="D121" s="3">
        <v>-0.1084</v>
      </c>
      <c r="E121" s="3">
        <v>4.5999999999999999E-3</v>
      </c>
    </row>
    <row r="122" spans="1:5" x14ac:dyDescent="0.35">
      <c r="A122">
        <v>200005</v>
      </c>
      <c r="B122" s="3">
        <v>-3.9199999999999999E-2</v>
      </c>
      <c r="C122" s="3">
        <v>-2.4799999999999999E-2</v>
      </c>
      <c r="D122" s="3">
        <v>-2.53E-2</v>
      </c>
      <c r="E122" s="3">
        <v>5.0000000000000001E-3</v>
      </c>
    </row>
    <row r="123" spans="1:5" x14ac:dyDescent="0.35">
      <c r="A123">
        <v>200006</v>
      </c>
      <c r="B123" s="3">
        <v>5.04E-2</v>
      </c>
      <c r="C123" s="3">
        <v>3.5699999999999996E-2</v>
      </c>
      <c r="D123" s="3">
        <v>2.2499999999999999E-2</v>
      </c>
      <c r="E123" s="3">
        <v>4.0000000000000001E-3</v>
      </c>
    </row>
    <row r="124" spans="1:5" x14ac:dyDescent="0.35">
      <c r="A124">
        <v>200007</v>
      </c>
      <c r="B124" s="3">
        <v>-2.0299999999999999E-2</v>
      </c>
      <c r="C124" s="3">
        <v>-3.9E-2</v>
      </c>
      <c r="D124" s="3">
        <v>-4.5899999999999996E-2</v>
      </c>
      <c r="E124" s="3">
        <v>4.7999999999999996E-3</v>
      </c>
    </row>
    <row r="125" spans="1:5" x14ac:dyDescent="0.35">
      <c r="A125">
        <v>200008</v>
      </c>
      <c r="B125" s="3">
        <v>7.5300000000000006E-2</v>
      </c>
      <c r="C125" s="3">
        <v>1.7299999999999999E-2</v>
      </c>
      <c r="D125" s="3">
        <v>2.5999999999999999E-3</v>
      </c>
      <c r="E125" s="3">
        <v>5.0000000000000001E-3</v>
      </c>
    </row>
    <row r="126" spans="1:5" x14ac:dyDescent="0.35">
      <c r="A126">
        <v>200009</v>
      </c>
      <c r="B126" s="3">
        <v>-4.9400000000000006E-2</v>
      </c>
      <c r="C126" s="3">
        <v>-4.7500000000000001E-2</v>
      </c>
      <c r="D126" s="3">
        <v>-9.1700000000000004E-2</v>
      </c>
      <c r="E126" s="3">
        <v>5.1000000000000004E-3</v>
      </c>
    </row>
    <row r="127" spans="1:5" x14ac:dyDescent="0.35">
      <c r="A127">
        <v>200010</v>
      </c>
      <c r="B127" s="3">
        <v>-2.1999999999999999E-2</v>
      </c>
      <c r="C127" s="3">
        <v>-3.9200000000000006E-2</v>
      </c>
      <c r="D127" s="3">
        <v>-8.4799999999999986E-2</v>
      </c>
      <c r="E127" s="3">
        <v>5.6000000000000008E-3</v>
      </c>
    </row>
    <row r="128" spans="1:5" x14ac:dyDescent="0.35">
      <c r="A128">
        <v>200011</v>
      </c>
      <c r="B128" s="3">
        <v>-0.10210000000000001</v>
      </c>
      <c r="C128" s="3">
        <v>-3.7000000000000005E-2</v>
      </c>
      <c r="D128" s="3">
        <v>-8.3599999999999994E-2</v>
      </c>
      <c r="E128" s="3">
        <v>5.1000000000000004E-3</v>
      </c>
    </row>
    <row r="129" spans="1:5" x14ac:dyDescent="0.35">
      <c r="A129">
        <v>200012</v>
      </c>
      <c r="B129" s="3">
        <v>1.6899999999999998E-2</v>
      </c>
      <c r="C129" s="3">
        <v>1.8799999999999997E-2</v>
      </c>
      <c r="D129" s="3">
        <v>1.37E-2</v>
      </c>
      <c r="E129" s="3">
        <v>5.0000000000000001E-3</v>
      </c>
    </row>
    <row r="130" spans="1:5" x14ac:dyDescent="0.35">
      <c r="A130">
        <v>200101</v>
      </c>
      <c r="B130" s="3">
        <v>3.6699999999999997E-2</v>
      </c>
      <c r="C130" s="3">
        <v>9.1999999999999998E-3</v>
      </c>
      <c r="D130" s="3">
        <v>0.1198</v>
      </c>
      <c r="E130" s="3">
        <v>5.4000000000000003E-3</v>
      </c>
    </row>
    <row r="131" spans="1:5" x14ac:dyDescent="0.35">
      <c r="A131">
        <v>200102</v>
      </c>
      <c r="B131" s="3">
        <v>-9.6699999999999994E-2</v>
      </c>
      <c r="C131" s="3">
        <v>-7.51E-2</v>
      </c>
      <c r="D131" s="3">
        <v>-6.2800000000000009E-2</v>
      </c>
      <c r="E131" s="3">
        <v>3.8E-3</v>
      </c>
    </row>
    <row r="132" spans="1:5" x14ac:dyDescent="0.35">
      <c r="A132">
        <v>200103</v>
      </c>
      <c r="B132" s="3">
        <v>-6.8400000000000002E-2</v>
      </c>
      <c r="C132" s="3">
        <v>-7.8399999999999997E-2</v>
      </c>
      <c r="D132" s="3">
        <v>-8.2299999999999998E-2</v>
      </c>
      <c r="E132" s="3">
        <v>4.1999999999999997E-3</v>
      </c>
    </row>
    <row r="133" spans="1:5" x14ac:dyDescent="0.35">
      <c r="A133">
        <v>200104</v>
      </c>
      <c r="B133" s="3">
        <v>8.3299999999999999E-2</v>
      </c>
      <c r="C133" s="3">
        <v>7.9799999999999996E-2</v>
      </c>
      <c r="D133" s="3">
        <v>4.0599999999999997E-2</v>
      </c>
      <c r="E133" s="3">
        <v>3.9000000000000003E-3</v>
      </c>
    </row>
    <row r="134" spans="1:5" x14ac:dyDescent="0.35">
      <c r="A134">
        <v>200105</v>
      </c>
      <c r="B134" s="3">
        <v>1.04E-2</v>
      </c>
      <c r="C134" s="3">
        <v>-2.8200000000000003E-2</v>
      </c>
      <c r="D134" s="3">
        <v>1.0700000000000001E-2</v>
      </c>
      <c r="E134" s="3">
        <v>3.2000000000000002E-3</v>
      </c>
    </row>
    <row r="135" spans="1:5" x14ac:dyDescent="0.35">
      <c r="A135">
        <v>200106</v>
      </c>
      <c r="B135" s="3">
        <v>-1.66E-2</v>
      </c>
      <c r="C135" s="3">
        <v>-3.4500000000000003E-2</v>
      </c>
      <c r="D135" s="3">
        <v>-1.8800000000000001E-2</v>
      </c>
      <c r="E135" s="3">
        <v>2.8000000000000004E-3</v>
      </c>
    </row>
    <row r="136" spans="1:5" x14ac:dyDescent="0.35">
      <c r="A136">
        <v>200107</v>
      </c>
      <c r="B136" s="3">
        <v>-1.8299999999999997E-2</v>
      </c>
      <c r="C136" s="3">
        <v>-2.7699999999999999E-2</v>
      </c>
      <c r="D136" s="3">
        <v>-6.7400000000000002E-2</v>
      </c>
      <c r="E136" s="3">
        <v>3.0000000000000001E-3</v>
      </c>
    </row>
    <row r="137" spans="1:5" x14ac:dyDescent="0.35">
      <c r="A137">
        <v>200108</v>
      </c>
      <c r="B137" s="3">
        <v>-6.1500000000000006E-2</v>
      </c>
      <c r="C137" s="3">
        <v>-1.9699999999999999E-2</v>
      </c>
      <c r="D137" s="3">
        <v>-1.3699999999999999E-2</v>
      </c>
      <c r="E137" s="3">
        <v>3.0999999999999999E-3</v>
      </c>
    </row>
    <row r="138" spans="1:5" x14ac:dyDescent="0.35">
      <c r="A138">
        <v>200109</v>
      </c>
      <c r="B138" s="3">
        <v>-8.9700000000000002E-2</v>
      </c>
      <c r="C138" s="3">
        <v>-0.10390000000000001</v>
      </c>
      <c r="D138" s="3">
        <v>-0.14430000000000001</v>
      </c>
      <c r="E138" s="3">
        <v>2.8000000000000004E-3</v>
      </c>
    </row>
    <row r="139" spans="1:5" x14ac:dyDescent="0.35">
      <c r="A139">
        <v>200110</v>
      </c>
      <c r="B139" s="3">
        <v>2.6800000000000001E-2</v>
      </c>
      <c r="C139" s="3">
        <v>2.8400000000000002E-2</v>
      </c>
      <c r="D139" s="3">
        <v>5.2600000000000001E-2</v>
      </c>
      <c r="E139" s="3">
        <v>2.2000000000000001E-3</v>
      </c>
    </row>
    <row r="140" spans="1:5" x14ac:dyDescent="0.35">
      <c r="A140">
        <v>200111</v>
      </c>
      <c r="B140" s="3">
        <v>7.7100000000000002E-2</v>
      </c>
      <c r="C140" s="3">
        <v>3.27E-2</v>
      </c>
      <c r="D140" s="3">
        <v>9.9499999999999991E-2</v>
      </c>
      <c r="E140" s="3">
        <v>1.7000000000000001E-3</v>
      </c>
    </row>
    <row r="141" spans="1:5" x14ac:dyDescent="0.35">
      <c r="A141">
        <v>200112</v>
      </c>
      <c r="B141" s="3">
        <v>1.7600000000000001E-2</v>
      </c>
      <c r="C141" s="3">
        <v>-3.0000000000000005E-3</v>
      </c>
      <c r="D141" s="3">
        <v>8.1000000000000003E-2</v>
      </c>
      <c r="E141" s="3">
        <v>1.5E-3</v>
      </c>
    </row>
    <row r="142" spans="1:5" x14ac:dyDescent="0.35">
      <c r="A142">
        <v>200201</v>
      </c>
      <c r="B142" s="3">
        <v>-1.2999999999999998E-2</v>
      </c>
      <c r="C142" s="3">
        <v>-4.590000000000001E-2</v>
      </c>
      <c r="D142" s="3">
        <v>3.2300000000000002E-2</v>
      </c>
      <c r="E142" s="3">
        <v>1.4000000000000002E-3</v>
      </c>
    </row>
    <row r="143" spans="1:5" x14ac:dyDescent="0.35">
      <c r="A143">
        <v>200202</v>
      </c>
      <c r="B143" s="3">
        <v>-2.1600000000000001E-2</v>
      </c>
      <c r="C143" s="3">
        <v>1.3100000000000001E-2</v>
      </c>
      <c r="D143" s="3">
        <v>1.3500000000000002E-2</v>
      </c>
      <c r="E143" s="3">
        <v>1.2999999999999999E-3</v>
      </c>
    </row>
    <row r="144" spans="1:5" x14ac:dyDescent="0.35">
      <c r="A144">
        <v>200203</v>
      </c>
      <c r="B144" s="3">
        <v>4.3700000000000003E-2</v>
      </c>
      <c r="C144" s="3">
        <v>5.2299999999999992E-2</v>
      </c>
      <c r="D144" s="3">
        <v>6.4799999999999996E-2</v>
      </c>
      <c r="E144" s="3">
        <v>1.2999999999999999E-3</v>
      </c>
    </row>
    <row r="145" spans="1:5" x14ac:dyDescent="0.35">
      <c r="A145">
        <v>200204</v>
      </c>
      <c r="B145" s="3">
        <v>-5.0499999999999996E-2</v>
      </c>
      <c r="C145" s="3">
        <v>1.1299999999999999E-2</v>
      </c>
      <c r="D145" s="3">
        <v>1.6999999999999999E-3</v>
      </c>
      <c r="E145" s="3">
        <v>1.5E-3</v>
      </c>
    </row>
    <row r="146" spans="1:5" x14ac:dyDescent="0.35">
      <c r="A146">
        <v>200205</v>
      </c>
      <c r="B146" s="3">
        <v>-1.2399999999999998E-2</v>
      </c>
      <c r="C146" s="3">
        <v>2.3000000000000003E-2</v>
      </c>
      <c r="D146" s="3">
        <v>-1.84E-2</v>
      </c>
      <c r="E146" s="3">
        <v>1.4000000000000002E-3</v>
      </c>
    </row>
    <row r="147" spans="1:5" x14ac:dyDescent="0.35">
      <c r="A147">
        <v>200206</v>
      </c>
      <c r="B147" s="3">
        <v>-7.0800000000000002E-2</v>
      </c>
      <c r="C147" s="3">
        <v>-3.2300000000000002E-2</v>
      </c>
      <c r="D147" s="3">
        <v>-7.3700000000000002E-2</v>
      </c>
      <c r="E147" s="3">
        <v>1.2999999999999999E-3</v>
      </c>
    </row>
    <row r="148" spans="1:5" x14ac:dyDescent="0.35">
      <c r="A148">
        <v>200207</v>
      </c>
      <c r="B148" s="3">
        <v>-8.0299999999999996E-2</v>
      </c>
      <c r="C148" s="3">
        <v>-9.0800000000000006E-2</v>
      </c>
      <c r="D148" s="3">
        <v>-6.4399999999999999E-2</v>
      </c>
      <c r="E148" s="3">
        <v>1.5E-3</v>
      </c>
    </row>
    <row r="149" spans="1:5" x14ac:dyDescent="0.35">
      <c r="A149">
        <v>200208</v>
      </c>
      <c r="B149" s="3">
        <v>6.4000000000000003E-3</v>
      </c>
      <c r="C149" s="3">
        <v>-2.9999999999999997E-4</v>
      </c>
      <c r="D149" s="3">
        <v>1.15E-2</v>
      </c>
      <c r="E149" s="3">
        <v>1.4000000000000002E-3</v>
      </c>
    </row>
    <row r="150" spans="1:5" x14ac:dyDescent="0.35">
      <c r="A150">
        <v>200209</v>
      </c>
      <c r="B150" s="3">
        <v>-0.1021</v>
      </c>
      <c r="C150" s="3">
        <v>-0.10289999999999999</v>
      </c>
      <c r="D150" s="3">
        <v>-0.10830000000000001</v>
      </c>
      <c r="E150" s="3">
        <v>1.4000000000000002E-3</v>
      </c>
    </row>
    <row r="151" spans="1:5" x14ac:dyDescent="0.35">
      <c r="A151">
        <v>200210</v>
      </c>
      <c r="B151" s="3">
        <v>7.9799999999999996E-2</v>
      </c>
      <c r="C151" s="3">
        <v>4.1200000000000001E-2</v>
      </c>
      <c r="D151" s="3">
        <v>5.9899999999999995E-2</v>
      </c>
      <c r="E151" s="3">
        <v>1.4000000000000002E-3</v>
      </c>
    </row>
    <row r="152" spans="1:5" x14ac:dyDescent="0.35">
      <c r="A152">
        <v>200211</v>
      </c>
      <c r="B152" s="3">
        <v>6.08E-2</v>
      </c>
      <c r="C152" s="3">
        <v>4.3200000000000002E-2</v>
      </c>
      <c r="D152" s="3">
        <v>6.1799999999999994E-2</v>
      </c>
      <c r="E152" s="3">
        <v>1.1999999999999999E-3</v>
      </c>
    </row>
    <row r="153" spans="1:5" x14ac:dyDescent="0.35">
      <c r="A153">
        <v>200212</v>
      </c>
      <c r="B153" s="3">
        <v>-5.6499999999999995E-2</v>
      </c>
      <c r="C153" s="3">
        <v>-2.4300000000000002E-2</v>
      </c>
      <c r="D153" s="3">
        <v>-2.6000000000000002E-2</v>
      </c>
      <c r="E153" s="3">
        <v>1.1000000000000001E-3</v>
      </c>
    </row>
    <row r="154" spans="1:5" x14ac:dyDescent="0.35">
      <c r="A154">
        <v>200301</v>
      </c>
      <c r="B154" s="3">
        <v>-2.4699999999999996E-2</v>
      </c>
      <c r="C154" s="3">
        <v>-2.58E-2</v>
      </c>
      <c r="D154" s="3">
        <v>-4.999999999999999E-4</v>
      </c>
      <c r="E154" s="3">
        <v>1E-3</v>
      </c>
    </row>
    <row r="155" spans="1:5" x14ac:dyDescent="0.35">
      <c r="A155">
        <v>200302</v>
      </c>
      <c r="B155" s="3">
        <v>-1.7899999999999999E-2</v>
      </c>
      <c r="C155" s="3">
        <v>-1.6899999999999998E-2</v>
      </c>
      <c r="D155" s="3">
        <v>-2.7400000000000001E-2</v>
      </c>
      <c r="E155" s="3">
        <v>8.9999999999999998E-4</v>
      </c>
    </row>
    <row r="156" spans="1:5" x14ac:dyDescent="0.35">
      <c r="A156">
        <v>200303</v>
      </c>
      <c r="B156" s="3">
        <v>1.1900000000000001E-2</v>
      </c>
      <c r="C156" s="3">
        <v>-1.6799999999999999E-2</v>
      </c>
      <c r="D156" s="3">
        <v>-3.1200000000000002E-2</v>
      </c>
      <c r="E156" s="3">
        <v>1E-3</v>
      </c>
    </row>
    <row r="157" spans="1:5" x14ac:dyDescent="0.35">
      <c r="A157">
        <v>200304</v>
      </c>
      <c r="B157" s="3">
        <v>8.3199999999999996E-2</v>
      </c>
      <c r="C157" s="3">
        <v>9.35E-2</v>
      </c>
      <c r="D157" s="3">
        <v>9.1399999999999981E-2</v>
      </c>
      <c r="E157" s="3">
        <v>1E-3</v>
      </c>
    </row>
    <row r="158" spans="1:5" x14ac:dyDescent="0.35">
      <c r="A158">
        <v>200305</v>
      </c>
      <c r="B158" s="3">
        <v>6.1399999999999996E-2</v>
      </c>
      <c r="C158" s="3">
        <v>7.1099999999999997E-2</v>
      </c>
      <c r="D158" s="3">
        <v>7.1899999999999992E-2</v>
      </c>
      <c r="E158" s="3">
        <v>8.9999999999999998E-4</v>
      </c>
    </row>
    <row r="159" spans="1:5" x14ac:dyDescent="0.35">
      <c r="A159">
        <v>200306</v>
      </c>
      <c r="B159" s="3">
        <v>1.52E-2</v>
      </c>
      <c r="C159" s="3">
        <v>2.8999999999999998E-2</v>
      </c>
      <c r="D159" s="3">
        <v>5.8499999999999996E-2</v>
      </c>
      <c r="E159" s="3">
        <v>1E-3</v>
      </c>
    </row>
    <row r="160" spans="1:5" x14ac:dyDescent="0.35">
      <c r="A160">
        <v>200307</v>
      </c>
      <c r="B160" s="3">
        <v>2.4199999999999999E-2</v>
      </c>
      <c r="C160" s="3">
        <v>2.1399999999999995E-2</v>
      </c>
      <c r="D160" s="3">
        <v>5.2499999999999998E-2</v>
      </c>
      <c r="E160" s="3">
        <v>7.000000000000001E-4</v>
      </c>
    </row>
    <row r="161" spans="1:5" x14ac:dyDescent="0.35">
      <c r="A161">
        <v>200308</v>
      </c>
      <c r="B161" s="3">
        <v>2.4099999999999996E-2</v>
      </c>
      <c r="C161" s="3">
        <v>3.1899999999999998E-2</v>
      </c>
      <c r="D161" s="3">
        <v>6.6000000000000003E-2</v>
      </c>
      <c r="E161" s="3">
        <v>7.000000000000001E-4</v>
      </c>
    </row>
    <row r="162" spans="1:5" x14ac:dyDescent="0.35">
      <c r="A162">
        <v>200309</v>
      </c>
      <c r="B162" s="3">
        <v>-1.1599999999999999E-2</v>
      </c>
      <c r="C162" s="3">
        <v>4.1900000000000007E-2</v>
      </c>
      <c r="D162" s="3">
        <v>1.5900000000000001E-2</v>
      </c>
      <c r="E162" s="3">
        <v>8.0000000000000004E-4</v>
      </c>
    </row>
    <row r="163" spans="1:5" x14ac:dyDescent="0.35">
      <c r="A163">
        <v>200310</v>
      </c>
      <c r="B163" s="3">
        <v>6.1500000000000006E-2</v>
      </c>
      <c r="C163" s="3">
        <v>5.8200000000000002E-2</v>
      </c>
      <c r="D163" s="3">
        <v>7.6000000000000012E-2</v>
      </c>
      <c r="E163" s="3">
        <v>7.000000000000001E-4</v>
      </c>
    </row>
    <row r="164" spans="1:5" x14ac:dyDescent="0.35">
      <c r="A164">
        <v>200311</v>
      </c>
      <c r="B164" s="3">
        <v>1.4200000000000001E-2</v>
      </c>
      <c r="C164" s="3">
        <v>2.0400000000000001E-2</v>
      </c>
      <c r="D164" s="3">
        <v>1.26E-2</v>
      </c>
      <c r="E164" s="3">
        <v>7.000000000000001E-4</v>
      </c>
    </row>
    <row r="165" spans="1:5" x14ac:dyDescent="0.35">
      <c r="A165">
        <v>200312</v>
      </c>
      <c r="B165" s="3">
        <v>4.3700000000000003E-2</v>
      </c>
      <c r="C165" s="3">
        <v>6.9400000000000003E-2</v>
      </c>
      <c r="D165" s="3">
        <v>7.3300000000000004E-2</v>
      </c>
      <c r="E165" s="3">
        <v>8.0000000000000004E-4</v>
      </c>
    </row>
    <row r="166" spans="1:5" x14ac:dyDescent="0.35">
      <c r="A166">
        <v>200401</v>
      </c>
      <c r="B166" s="3">
        <v>2.2199999999999998E-2</v>
      </c>
      <c r="C166" s="3">
        <v>2.4799999999999999E-2</v>
      </c>
      <c r="D166" s="3">
        <v>3.6499999999999998E-2</v>
      </c>
      <c r="E166" s="3">
        <v>7.000000000000001E-4</v>
      </c>
    </row>
    <row r="167" spans="1:5" x14ac:dyDescent="0.35">
      <c r="A167">
        <v>200402</v>
      </c>
      <c r="B167" s="3">
        <v>1.46E-2</v>
      </c>
      <c r="C167" s="3">
        <v>2.4300000000000002E-2</v>
      </c>
      <c r="D167" s="3">
        <v>4.7399999999999991E-2</v>
      </c>
      <c r="E167" s="3">
        <v>5.9999999999999995E-4</v>
      </c>
    </row>
    <row r="168" spans="1:5" x14ac:dyDescent="0.35">
      <c r="A168">
        <v>200403</v>
      </c>
      <c r="B168" s="3">
        <v>-1.23E-2</v>
      </c>
      <c r="C168" s="3">
        <v>1.29E-2</v>
      </c>
      <c r="D168" s="3">
        <v>1.5900000000000001E-2</v>
      </c>
      <c r="E168" s="3">
        <v>8.9999999999999998E-4</v>
      </c>
    </row>
    <row r="169" spans="1:5" x14ac:dyDescent="0.35">
      <c r="A169">
        <v>200404</v>
      </c>
      <c r="B169" s="3">
        <v>-1.7500000000000002E-2</v>
      </c>
      <c r="C169" s="3">
        <v>-2.6999999999999996E-2</v>
      </c>
      <c r="D169" s="3">
        <v>-7.0199999999999999E-2</v>
      </c>
      <c r="E169" s="3">
        <v>8.0000000000000004E-4</v>
      </c>
    </row>
    <row r="170" spans="1:5" x14ac:dyDescent="0.35">
      <c r="A170">
        <v>200405</v>
      </c>
      <c r="B170" s="3">
        <v>1.23E-2</v>
      </c>
      <c r="C170" s="3">
        <v>2.0999999999999999E-3</v>
      </c>
      <c r="D170" s="3">
        <v>-1.8599999999999998E-2</v>
      </c>
      <c r="E170" s="3">
        <v>5.9999999999999995E-4</v>
      </c>
    </row>
    <row r="171" spans="1:5" x14ac:dyDescent="0.35">
      <c r="A171">
        <v>200406</v>
      </c>
      <c r="B171" s="3">
        <v>1.9400000000000001E-2</v>
      </c>
      <c r="C171" s="3">
        <v>2.8999999999999998E-2</v>
      </c>
      <c r="D171" s="3">
        <v>5.4000000000000003E-3</v>
      </c>
      <c r="E171" s="3">
        <v>8.0000000000000004E-4</v>
      </c>
    </row>
    <row r="172" spans="1:5" x14ac:dyDescent="0.35">
      <c r="A172">
        <v>200407</v>
      </c>
      <c r="B172" s="3">
        <v>-3.9599999999999996E-2</v>
      </c>
      <c r="C172" s="3">
        <v>-3.4699999999999995E-2</v>
      </c>
      <c r="D172" s="3">
        <v>-1.72E-2</v>
      </c>
      <c r="E172" s="3">
        <v>1E-3</v>
      </c>
    </row>
    <row r="173" spans="1:5" x14ac:dyDescent="0.35">
      <c r="A173">
        <v>200408</v>
      </c>
      <c r="B173" s="3">
        <v>1.9E-3</v>
      </c>
      <c r="C173" s="3">
        <v>8.0000000000000002E-3</v>
      </c>
      <c r="D173" s="3">
        <v>4.1800000000000004E-2</v>
      </c>
      <c r="E173" s="3">
        <v>1.1000000000000001E-3</v>
      </c>
    </row>
    <row r="174" spans="1:5" x14ac:dyDescent="0.35">
      <c r="A174">
        <v>200409</v>
      </c>
      <c r="B174" s="3">
        <v>1.7100000000000001E-2</v>
      </c>
      <c r="C174" s="3">
        <v>2.7099999999999999E-2</v>
      </c>
      <c r="D174" s="3">
        <v>5.9400000000000001E-2</v>
      </c>
      <c r="E174" s="3">
        <v>1.1000000000000001E-3</v>
      </c>
    </row>
    <row r="175" spans="1:5" x14ac:dyDescent="0.35">
      <c r="A175">
        <v>200410</v>
      </c>
      <c r="B175" s="3">
        <v>1.54E-2</v>
      </c>
      <c r="C175" s="3">
        <v>3.8599999999999995E-2</v>
      </c>
      <c r="D175" s="3">
        <v>2.6999999999999996E-2</v>
      </c>
      <c r="E175" s="3">
        <v>1.1000000000000001E-3</v>
      </c>
    </row>
    <row r="176" spans="1:5" x14ac:dyDescent="0.35">
      <c r="A176">
        <v>200411</v>
      </c>
      <c r="B176" s="3">
        <v>4.6900000000000004E-2</v>
      </c>
      <c r="C176" s="3">
        <v>6.2400000000000004E-2</v>
      </c>
      <c r="D176" s="3">
        <v>8.610000000000001E-2</v>
      </c>
      <c r="E176" s="3">
        <v>1.5E-3</v>
      </c>
    </row>
    <row r="177" spans="1:5" x14ac:dyDescent="0.35">
      <c r="A177">
        <v>200412</v>
      </c>
      <c r="B177" s="3">
        <v>3.5900000000000001E-2</v>
      </c>
      <c r="C177" s="3">
        <v>4.2999999999999997E-2</v>
      </c>
      <c r="D177" s="3">
        <v>5.45E-2</v>
      </c>
      <c r="E177" s="3">
        <v>1.6000000000000001E-3</v>
      </c>
    </row>
    <row r="178" spans="1:5" x14ac:dyDescent="0.35">
      <c r="A178">
        <v>200501</v>
      </c>
      <c r="B178" s="3">
        <v>-2.5999999999999995E-2</v>
      </c>
      <c r="C178" s="3">
        <v>-1.1300000000000001E-2</v>
      </c>
      <c r="D178" s="3">
        <v>7.9000000000000008E-3</v>
      </c>
      <c r="E178" s="3">
        <v>1.6000000000000001E-3</v>
      </c>
    </row>
    <row r="179" spans="1:5" x14ac:dyDescent="0.35">
      <c r="A179">
        <v>200502</v>
      </c>
      <c r="B179" s="3">
        <v>2.0499999999999997E-2</v>
      </c>
      <c r="C179" s="3">
        <v>4.0899999999999999E-2</v>
      </c>
      <c r="D179" s="3">
        <v>8.5800000000000001E-2</v>
      </c>
      <c r="E179" s="3">
        <v>1.6000000000000001E-3</v>
      </c>
    </row>
    <row r="180" spans="1:5" x14ac:dyDescent="0.35">
      <c r="A180">
        <v>200503</v>
      </c>
      <c r="B180" s="3">
        <v>-1.7600000000000001E-2</v>
      </c>
      <c r="C180" s="3">
        <v>-1.9199999999999998E-2</v>
      </c>
      <c r="D180" s="3">
        <v>-5.8099999999999999E-2</v>
      </c>
      <c r="E180" s="3">
        <v>2.0999999999999999E-3</v>
      </c>
    </row>
    <row r="181" spans="1:5" x14ac:dyDescent="0.35">
      <c r="A181">
        <v>200504</v>
      </c>
      <c r="B181" s="3">
        <v>-2.4E-2</v>
      </c>
      <c r="C181" s="3">
        <v>-2.3599999999999999E-2</v>
      </c>
      <c r="D181" s="3">
        <v>-2.64E-2</v>
      </c>
      <c r="E181" s="3">
        <v>2.0999999999999999E-3</v>
      </c>
    </row>
    <row r="182" spans="1:5" x14ac:dyDescent="0.35">
      <c r="A182">
        <v>200505</v>
      </c>
      <c r="B182" s="3">
        <v>3.8899999999999997E-2</v>
      </c>
      <c r="C182" s="3">
        <v>-2.5000000000000001E-3</v>
      </c>
      <c r="D182" s="3">
        <v>3.4099999999999998E-2</v>
      </c>
      <c r="E182" s="3">
        <v>2.3999999999999998E-3</v>
      </c>
    </row>
    <row r="183" spans="1:5" x14ac:dyDescent="0.35">
      <c r="A183">
        <v>200506</v>
      </c>
      <c r="B183" s="3">
        <v>8.0000000000000002E-3</v>
      </c>
      <c r="C183" s="3">
        <v>2.1099999999999997E-2</v>
      </c>
      <c r="D183" s="3">
        <v>3.6200000000000003E-2</v>
      </c>
      <c r="E183" s="3">
        <v>2.3E-3</v>
      </c>
    </row>
    <row r="184" spans="1:5" x14ac:dyDescent="0.35">
      <c r="A184">
        <v>200507</v>
      </c>
      <c r="B184" s="3">
        <v>4.1599999999999998E-2</v>
      </c>
      <c r="C184" s="3">
        <v>3.4200000000000001E-2</v>
      </c>
      <c r="D184" s="3">
        <v>6.6800000000000012E-2</v>
      </c>
      <c r="E184" s="3">
        <v>2.3999999999999998E-3</v>
      </c>
    </row>
    <row r="185" spans="1:5" x14ac:dyDescent="0.35">
      <c r="A185">
        <v>200508</v>
      </c>
      <c r="B185" s="3">
        <v>-9.1999999999999998E-3</v>
      </c>
      <c r="C185" s="3">
        <v>3.4699999999999995E-2</v>
      </c>
      <c r="D185" s="3">
        <v>1.0200000000000001E-2</v>
      </c>
      <c r="E185" s="3">
        <v>3.0000000000000001E-3</v>
      </c>
    </row>
    <row r="186" spans="1:5" x14ac:dyDescent="0.35">
      <c r="A186">
        <v>200509</v>
      </c>
      <c r="B186" s="3">
        <v>7.8000000000000005E-3</v>
      </c>
      <c r="C186" s="3">
        <v>3.78E-2</v>
      </c>
      <c r="D186" s="3">
        <v>8.6999999999999994E-2</v>
      </c>
      <c r="E186" s="3">
        <v>2.8999999999999998E-3</v>
      </c>
    </row>
    <row r="187" spans="1:5" x14ac:dyDescent="0.35">
      <c r="A187">
        <v>200510</v>
      </c>
      <c r="B187" s="3">
        <v>-1.7500000000000002E-2</v>
      </c>
      <c r="C187" s="3">
        <v>-3.0200000000000001E-2</v>
      </c>
      <c r="D187" s="3">
        <v>-5.8200000000000002E-2</v>
      </c>
      <c r="E187" s="3">
        <v>2.7000000000000001E-3</v>
      </c>
    </row>
    <row r="188" spans="1:5" x14ac:dyDescent="0.35">
      <c r="A188">
        <v>200511</v>
      </c>
      <c r="B188" s="3">
        <v>3.9199999999999999E-2</v>
      </c>
      <c r="C188" s="3">
        <v>2.4799999999999999E-2</v>
      </c>
      <c r="D188" s="3">
        <v>7.8E-2</v>
      </c>
      <c r="E188" s="3">
        <v>3.0999999999999999E-3</v>
      </c>
    </row>
    <row r="189" spans="1:5" x14ac:dyDescent="0.35">
      <c r="A189">
        <v>200512</v>
      </c>
      <c r="B189" s="3">
        <v>7.000000000000001E-4</v>
      </c>
      <c r="C189" s="3">
        <v>5.4300000000000008E-2</v>
      </c>
      <c r="D189" s="3">
        <v>6.2400000000000004E-2</v>
      </c>
      <c r="E189" s="3">
        <v>3.2000000000000002E-3</v>
      </c>
    </row>
    <row r="190" spans="1:5" x14ac:dyDescent="0.35">
      <c r="A190">
        <v>200601</v>
      </c>
      <c r="B190" s="3">
        <v>3.39E-2</v>
      </c>
      <c r="C190" s="3">
        <v>6.0899999999999996E-2</v>
      </c>
      <c r="D190" s="3">
        <v>0.10299999999999999</v>
      </c>
      <c r="E190" s="3">
        <v>3.4999999999999996E-3</v>
      </c>
    </row>
    <row r="191" spans="1:5" x14ac:dyDescent="0.35">
      <c r="A191">
        <v>200602</v>
      </c>
      <c r="B191" s="3">
        <v>4.0000000000000034E-4</v>
      </c>
      <c r="C191" s="3">
        <v>-1.8E-3</v>
      </c>
      <c r="D191" s="3">
        <v>5.3E-3</v>
      </c>
      <c r="E191" s="3">
        <v>3.4000000000000002E-3</v>
      </c>
    </row>
    <row r="192" spans="1:5" x14ac:dyDescent="0.35">
      <c r="A192">
        <v>200603</v>
      </c>
      <c r="B192" s="3">
        <v>1.83E-2</v>
      </c>
      <c r="C192" s="3">
        <v>3.6400000000000002E-2</v>
      </c>
      <c r="D192" s="3">
        <v>1.1299999999999999E-2</v>
      </c>
      <c r="E192" s="3">
        <v>3.7000000000000002E-3</v>
      </c>
    </row>
    <row r="193" spans="1:5" x14ac:dyDescent="0.35">
      <c r="A193">
        <v>200604</v>
      </c>
      <c r="B193" s="3">
        <v>1.0899999999999998E-2</v>
      </c>
      <c r="C193" s="3">
        <v>4.9400000000000006E-2</v>
      </c>
      <c r="D193" s="3">
        <v>7.5700000000000003E-2</v>
      </c>
      <c r="E193" s="3">
        <v>3.5999999999999999E-3</v>
      </c>
    </row>
    <row r="194" spans="1:5" x14ac:dyDescent="0.35">
      <c r="A194">
        <v>200605</v>
      </c>
      <c r="B194" s="3">
        <v>-3.1399999999999997E-2</v>
      </c>
      <c r="C194" s="3">
        <v>-4.24E-2</v>
      </c>
      <c r="D194" s="3">
        <v>-9.8900000000000002E-2</v>
      </c>
      <c r="E194" s="3">
        <v>4.3E-3</v>
      </c>
    </row>
    <row r="195" spans="1:5" x14ac:dyDescent="0.35">
      <c r="A195">
        <v>200606</v>
      </c>
      <c r="B195" s="3">
        <v>5.0000000000000044E-4</v>
      </c>
      <c r="C195" s="3">
        <v>-3.9000000000000003E-3</v>
      </c>
      <c r="D195" s="3">
        <v>-1.0200000000000001E-2</v>
      </c>
      <c r="E195" s="3">
        <v>4.0000000000000001E-3</v>
      </c>
    </row>
    <row r="196" spans="1:5" x14ac:dyDescent="0.35">
      <c r="A196">
        <v>200607</v>
      </c>
      <c r="B196" s="3">
        <v>-3.8E-3</v>
      </c>
      <c r="C196" s="3">
        <v>5.9000000000000007E-3</v>
      </c>
      <c r="D196" s="3">
        <v>1.2699999999999999E-2</v>
      </c>
      <c r="E196" s="3">
        <v>4.0000000000000001E-3</v>
      </c>
    </row>
    <row r="197" spans="1:5" x14ac:dyDescent="0.35">
      <c r="A197">
        <v>200608</v>
      </c>
      <c r="B197" s="3">
        <v>2.4499999999999997E-2</v>
      </c>
      <c r="C197" s="3">
        <v>2.8799999999999999E-2</v>
      </c>
      <c r="D197" s="3">
        <v>3.0200000000000001E-2</v>
      </c>
      <c r="E197" s="3">
        <v>4.1999999999999997E-3</v>
      </c>
    </row>
    <row r="198" spans="1:5" x14ac:dyDescent="0.35">
      <c r="A198">
        <v>200609</v>
      </c>
      <c r="B198" s="3">
        <v>2.2499999999999999E-2</v>
      </c>
      <c r="C198" s="3">
        <v>2.999999999999997E-4</v>
      </c>
      <c r="D198" s="3">
        <v>1.06E-2</v>
      </c>
      <c r="E198" s="3">
        <v>4.0999999999999995E-3</v>
      </c>
    </row>
    <row r="199" spans="1:5" x14ac:dyDescent="0.35">
      <c r="A199">
        <v>200610</v>
      </c>
      <c r="B199" s="3">
        <v>3.6400000000000002E-2</v>
      </c>
      <c r="C199" s="3">
        <v>3.8699999999999998E-2</v>
      </c>
      <c r="D199" s="3">
        <v>4.6600000000000003E-2</v>
      </c>
      <c r="E199" s="3">
        <v>4.0999999999999995E-3</v>
      </c>
    </row>
    <row r="200" spans="1:5" x14ac:dyDescent="0.35">
      <c r="A200">
        <v>200611</v>
      </c>
      <c r="B200" s="3">
        <v>2.1299999999999999E-2</v>
      </c>
      <c r="C200" s="3">
        <v>3.1200000000000002E-2</v>
      </c>
      <c r="D200" s="3">
        <v>7.6399999999999996E-2</v>
      </c>
      <c r="E200" s="3">
        <v>4.1999999999999997E-3</v>
      </c>
    </row>
    <row r="201" spans="1:5" x14ac:dyDescent="0.35">
      <c r="A201">
        <v>200612</v>
      </c>
      <c r="B201" s="3">
        <v>1.2699999999999999E-2</v>
      </c>
      <c r="C201" s="3">
        <v>3.0600000000000002E-2</v>
      </c>
      <c r="D201" s="3">
        <v>4.6199999999999998E-2</v>
      </c>
      <c r="E201" s="3">
        <v>4.0000000000000001E-3</v>
      </c>
    </row>
    <row r="202" spans="1:5" x14ac:dyDescent="0.35">
      <c r="A202">
        <v>200701</v>
      </c>
      <c r="B202" s="3">
        <v>1.84E-2</v>
      </c>
      <c r="C202" s="3">
        <v>1.0500000000000001E-2</v>
      </c>
      <c r="D202" s="3">
        <v>-7.1999999999999998E-3</v>
      </c>
      <c r="E202" s="3">
        <v>4.4000000000000003E-3</v>
      </c>
    </row>
    <row r="203" spans="1:5" x14ac:dyDescent="0.35">
      <c r="A203">
        <v>200702</v>
      </c>
      <c r="B203" s="3">
        <v>-1.5800000000000002E-2</v>
      </c>
      <c r="C203" s="3">
        <v>9.1999999999999998E-3</v>
      </c>
      <c r="D203" s="3">
        <v>2.3E-3</v>
      </c>
      <c r="E203" s="3">
        <v>3.8E-3</v>
      </c>
    </row>
    <row r="204" spans="1:5" x14ac:dyDescent="0.35">
      <c r="A204">
        <v>200703</v>
      </c>
      <c r="B204" s="3">
        <v>1.11E-2</v>
      </c>
      <c r="C204" s="3">
        <v>2.9200000000000004E-2</v>
      </c>
      <c r="D204" s="3">
        <v>4.3099999999999999E-2</v>
      </c>
      <c r="E204" s="3">
        <v>4.3E-3</v>
      </c>
    </row>
    <row r="205" spans="1:5" x14ac:dyDescent="0.35">
      <c r="A205">
        <v>200704</v>
      </c>
      <c r="B205" s="3">
        <v>3.9300000000000002E-2</v>
      </c>
      <c r="C205" s="3">
        <v>4.1900000000000007E-2</v>
      </c>
      <c r="D205" s="3">
        <v>5.04E-2</v>
      </c>
      <c r="E205" s="3">
        <v>4.4000000000000003E-3</v>
      </c>
    </row>
    <row r="206" spans="1:5" x14ac:dyDescent="0.35">
      <c r="A206">
        <v>200705</v>
      </c>
      <c r="B206" s="3">
        <v>3.6500000000000005E-2</v>
      </c>
      <c r="C206" s="3">
        <v>2.3300000000000001E-2</v>
      </c>
      <c r="D206" s="3">
        <v>5.5800000000000002E-2</v>
      </c>
      <c r="E206" s="3">
        <v>4.0999999999999995E-3</v>
      </c>
    </row>
    <row r="207" spans="1:5" x14ac:dyDescent="0.35">
      <c r="A207">
        <v>200706</v>
      </c>
      <c r="B207" s="3">
        <v>-1.5600000000000001E-2</v>
      </c>
      <c r="C207" s="3">
        <v>4.0000000000000001E-3</v>
      </c>
      <c r="D207" s="3">
        <v>4.6699999999999998E-2</v>
      </c>
      <c r="E207" s="3">
        <v>4.0000000000000001E-3</v>
      </c>
    </row>
    <row r="208" spans="1:5" x14ac:dyDescent="0.35">
      <c r="A208">
        <v>200707</v>
      </c>
      <c r="B208" s="3">
        <v>-3.3300000000000003E-2</v>
      </c>
      <c r="C208" s="3">
        <v>-1.0200000000000001E-2</v>
      </c>
      <c r="D208" s="3">
        <v>5.9500000000000004E-2</v>
      </c>
      <c r="E208" s="3">
        <v>4.0000000000000001E-3</v>
      </c>
    </row>
    <row r="209" spans="1:5" x14ac:dyDescent="0.35">
      <c r="A209">
        <v>200708</v>
      </c>
      <c r="B209" s="3">
        <v>1.34E-2</v>
      </c>
      <c r="C209" s="3">
        <v>-2.18E-2</v>
      </c>
      <c r="D209" s="3">
        <v>-2.9700000000000001E-2</v>
      </c>
      <c r="E209" s="3">
        <v>4.1999999999999997E-3</v>
      </c>
    </row>
    <row r="210" spans="1:5" x14ac:dyDescent="0.35">
      <c r="A210">
        <v>200709</v>
      </c>
      <c r="B210" s="3">
        <v>3.5400000000000001E-2</v>
      </c>
      <c r="C210" s="3">
        <v>5.6100000000000004E-2</v>
      </c>
      <c r="D210" s="3">
        <v>9.2600000000000002E-2</v>
      </c>
      <c r="E210" s="3">
        <v>3.2000000000000002E-3</v>
      </c>
    </row>
    <row r="211" spans="1:5" x14ac:dyDescent="0.35">
      <c r="A211">
        <v>200710</v>
      </c>
      <c r="B211" s="3">
        <v>2.12E-2</v>
      </c>
      <c r="C211" s="3">
        <v>4.6300000000000001E-2</v>
      </c>
      <c r="D211" s="3">
        <v>9.8800000000000013E-2</v>
      </c>
      <c r="E211" s="3">
        <v>3.2000000000000002E-3</v>
      </c>
    </row>
    <row r="212" spans="1:5" x14ac:dyDescent="0.35">
      <c r="A212">
        <v>200711</v>
      </c>
      <c r="B212" s="3">
        <v>-4.4900000000000002E-2</v>
      </c>
      <c r="C212" s="3">
        <v>-4.2700000000000002E-2</v>
      </c>
      <c r="D212" s="3">
        <v>-6.7299999999999999E-2</v>
      </c>
      <c r="E212" s="3">
        <v>3.4000000000000002E-3</v>
      </c>
    </row>
    <row r="213" spans="1:5" x14ac:dyDescent="0.35">
      <c r="A213">
        <v>200712</v>
      </c>
      <c r="B213" s="3">
        <v>-6.0000000000000001E-3</v>
      </c>
      <c r="C213" s="3">
        <v>-1.7799999999999996E-2</v>
      </c>
      <c r="D213" s="3">
        <v>1.2699999999999999E-2</v>
      </c>
      <c r="E213" s="3">
        <v>2.7000000000000001E-3</v>
      </c>
    </row>
    <row r="214" spans="1:5" x14ac:dyDescent="0.35">
      <c r="A214">
        <v>200801</v>
      </c>
      <c r="B214" s="3">
        <v>-6.1500000000000006E-2</v>
      </c>
      <c r="C214" s="3">
        <v>-8.6699999999999999E-2</v>
      </c>
      <c r="D214" s="3">
        <v>-0.12179999999999999</v>
      </c>
      <c r="E214" s="3">
        <v>2.0999999999999999E-3</v>
      </c>
    </row>
    <row r="215" spans="1:5" x14ac:dyDescent="0.35">
      <c r="A215">
        <v>200802</v>
      </c>
      <c r="B215" s="3">
        <v>-2.9600000000000001E-2</v>
      </c>
      <c r="C215" s="3">
        <v>2.2199999999999998E-2</v>
      </c>
      <c r="D215" s="3">
        <v>6.9699999999999998E-2</v>
      </c>
      <c r="E215" s="3">
        <v>1.2999999999999999E-3</v>
      </c>
    </row>
    <row r="216" spans="1:5" x14ac:dyDescent="0.35">
      <c r="A216">
        <v>200803</v>
      </c>
      <c r="B216" s="3">
        <v>-7.6E-3</v>
      </c>
      <c r="C216" s="3">
        <v>-1.37E-2</v>
      </c>
      <c r="D216" s="3">
        <v>-4.7599999999999996E-2</v>
      </c>
      <c r="E216" s="3">
        <v>1.7000000000000001E-3</v>
      </c>
    </row>
    <row r="217" spans="1:5" x14ac:dyDescent="0.35">
      <c r="A217">
        <v>200804</v>
      </c>
      <c r="B217" s="3">
        <v>4.7799999999999995E-2</v>
      </c>
      <c r="C217" s="3">
        <v>5.3599999999999995E-2</v>
      </c>
      <c r="D217" s="3">
        <v>7.17E-2</v>
      </c>
      <c r="E217" s="3">
        <v>1.8E-3</v>
      </c>
    </row>
    <row r="218" spans="1:5" x14ac:dyDescent="0.35">
      <c r="A218">
        <v>200805</v>
      </c>
      <c r="B218" s="3">
        <v>2.0400000000000001E-2</v>
      </c>
      <c r="C218" s="3">
        <v>1.9400000000000001E-2</v>
      </c>
      <c r="D218" s="3">
        <v>1.9900000000000001E-2</v>
      </c>
      <c r="E218" s="3">
        <v>1.8E-3</v>
      </c>
    </row>
    <row r="219" spans="1:5" x14ac:dyDescent="0.35">
      <c r="A219">
        <v>200806</v>
      </c>
      <c r="B219" s="3">
        <v>-8.2699999999999996E-2</v>
      </c>
      <c r="C219" s="3">
        <v>-7.7399999999999997E-2</v>
      </c>
      <c r="D219" s="3">
        <v>-9.4499999999999987E-2</v>
      </c>
      <c r="E219" s="3">
        <v>1.7000000000000001E-3</v>
      </c>
    </row>
    <row r="220" spans="1:5" x14ac:dyDescent="0.35">
      <c r="A220">
        <v>200807</v>
      </c>
      <c r="B220" s="3">
        <v>-6.1999999999999998E-3</v>
      </c>
      <c r="C220" s="3">
        <v>-3.9200000000000006E-2</v>
      </c>
      <c r="D220" s="3">
        <v>-4.0699999999999993E-2</v>
      </c>
      <c r="E220" s="3">
        <v>1.5E-3</v>
      </c>
    </row>
    <row r="221" spans="1:5" x14ac:dyDescent="0.35">
      <c r="A221">
        <v>200808</v>
      </c>
      <c r="B221" s="3">
        <v>1.66E-2</v>
      </c>
      <c r="C221" s="3">
        <v>-4.4400000000000002E-2</v>
      </c>
      <c r="D221" s="3">
        <v>-8.0499999999999988E-2</v>
      </c>
      <c r="E221" s="3">
        <v>1.2999999999999999E-3</v>
      </c>
    </row>
    <row r="222" spans="1:5" x14ac:dyDescent="0.35">
      <c r="A222">
        <v>200809</v>
      </c>
      <c r="B222" s="3">
        <v>-9.0899999999999995E-2</v>
      </c>
      <c r="C222" s="3">
        <v>-0.14279999999999998</v>
      </c>
      <c r="D222" s="3">
        <v>-0.17929999999999999</v>
      </c>
      <c r="E222" s="3">
        <v>1.5E-3</v>
      </c>
    </row>
    <row r="223" spans="1:5" x14ac:dyDescent="0.35">
      <c r="A223">
        <v>200810</v>
      </c>
      <c r="B223" s="3">
        <v>-0.17150000000000001</v>
      </c>
      <c r="C223" s="3">
        <v>-0.21030000000000001</v>
      </c>
      <c r="D223" s="3">
        <v>-0.27210000000000001</v>
      </c>
      <c r="E223" s="3">
        <v>8.0000000000000004E-4</v>
      </c>
    </row>
    <row r="224" spans="1:5" x14ac:dyDescent="0.35">
      <c r="A224">
        <v>200811</v>
      </c>
      <c r="B224" s="3">
        <v>-7.8299999999999995E-2</v>
      </c>
      <c r="C224" s="3">
        <v>-5.4100000000000002E-2</v>
      </c>
      <c r="D224" s="3">
        <v>-7.7100000000000002E-2</v>
      </c>
      <c r="E224" s="3">
        <v>2.9999999999999997E-4</v>
      </c>
    </row>
    <row r="225" spans="1:5" x14ac:dyDescent="0.35">
      <c r="A225">
        <v>200812</v>
      </c>
      <c r="B225" s="3">
        <v>1.7399999999999999E-2</v>
      </c>
      <c r="C225" s="3">
        <v>6.6400000000000001E-2</v>
      </c>
      <c r="D225" s="3">
        <v>7.4200000000000002E-2</v>
      </c>
      <c r="E225" s="3">
        <v>0</v>
      </c>
    </row>
    <row r="226" spans="1:5" x14ac:dyDescent="0.35">
      <c r="A226">
        <v>200901</v>
      </c>
      <c r="B226" s="3">
        <v>-8.1199999999999994E-2</v>
      </c>
      <c r="C226" s="3">
        <v>-9.0200000000000002E-2</v>
      </c>
      <c r="D226" s="3">
        <v>-6.3600000000000004E-2</v>
      </c>
      <c r="E226" s="3">
        <v>0</v>
      </c>
    </row>
    <row r="227" spans="1:5" x14ac:dyDescent="0.35">
      <c r="A227">
        <v>200902</v>
      </c>
      <c r="B227" s="3">
        <v>-0.1009</v>
      </c>
      <c r="C227" s="3">
        <v>-9.9399999999999988E-2</v>
      </c>
      <c r="D227" s="3">
        <v>-5.0600000000000006E-2</v>
      </c>
      <c r="E227" s="3">
        <v>1E-4</v>
      </c>
    </row>
    <row r="228" spans="1:5" x14ac:dyDescent="0.35">
      <c r="A228">
        <v>200903</v>
      </c>
      <c r="B228" s="3">
        <v>8.9699999999999988E-2</v>
      </c>
      <c r="C228" s="3">
        <v>6.0899999999999996E-2</v>
      </c>
      <c r="D228" s="3">
        <v>0.13699999999999998</v>
      </c>
      <c r="E228" s="3">
        <v>2.0000000000000001E-4</v>
      </c>
    </row>
    <row r="229" spans="1:5" x14ac:dyDescent="0.35">
      <c r="A229">
        <v>200904</v>
      </c>
      <c r="B229" s="3">
        <v>0.10199999999999999</v>
      </c>
      <c r="C229" s="3">
        <v>0.12390000000000001</v>
      </c>
      <c r="D229" s="3">
        <v>0.16980000000000001</v>
      </c>
      <c r="E229" s="3">
        <v>1E-4</v>
      </c>
    </row>
    <row r="230" spans="1:5" x14ac:dyDescent="0.35">
      <c r="A230">
        <v>200905</v>
      </c>
      <c r="B230" s="3">
        <v>5.21E-2</v>
      </c>
      <c r="C230" s="3">
        <v>0.13669999999999999</v>
      </c>
      <c r="D230" s="3">
        <v>0.17980000000000002</v>
      </c>
      <c r="E230" s="3">
        <v>0</v>
      </c>
    </row>
    <row r="231" spans="1:5" x14ac:dyDescent="0.35">
      <c r="A231">
        <v>200906</v>
      </c>
      <c r="B231" s="3">
        <v>4.4000000000000003E-3</v>
      </c>
      <c r="C231" s="3">
        <v>-7.7000000000000002E-3</v>
      </c>
      <c r="D231" s="3">
        <v>-1.4199999999999999E-2</v>
      </c>
      <c r="E231" s="3">
        <v>1E-4</v>
      </c>
    </row>
    <row r="232" spans="1:5" x14ac:dyDescent="0.35">
      <c r="A232">
        <v>200907</v>
      </c>
      <c r="B232" s="3">
        <v>7.7299999999999994E-2</v>
      </c>
      <c r="C232" s="3">
        <v>9.2699999999999991E-2</v>
      </c>
      <c r="D232" s="3">
        <v>0.111</v>
      </c>
      <c r="E232" s="3">
        <v>1E-4</v>
      </c>
    </row>
    <row r="233" spans="1:5" x14ac:dyDescent="0.35">
      <c r="A233">
        <v>200908</v>
      </c>
      <c r="B233" s="3">
        <v>3.3399999999999999E-2</v>
      </c>
      <c r="C233" s="3">
        <v>4.2099999999999999E-2</v>
      </c>
      <c r="D233" s="3">
        <v>4.0000000000000002E-4</v>
      </c>
      <c r="E233" s="3">
        <v>1E-4</v>
      </c>
    </row>
    <row r="234" spans="1:5" x14ac:dyDescent="0.35">
      <c r="A234">
        <v>200909</v>
      </c>
      <c r="B234" s="3">
        <v>4.0899999999999999E-2</v>
      </c>
      <c r="C234" s="3">
        <v>4.6499999999999993E-2</v>
      </c>
      <c r="D234" s="3">
        <v>9.4200000000000006E-2</v>
      </c>
      <c r="E234" s="3">
        <v>1E-4</v>
      </c>
    </row>
    <row r="235" spans="1:5" x14ac:dyDescent="0.35">
      <c r="A235">
        <v>200910</v>
      </c>
      <c r="B235" s="3">
        <v>-2.5899999999999999E-2</v>
      </c>
      <c r="C235" s="3">
        <v>-1.83E-2</v>
      </c>
      <c r="D235" s="3">
        <v>-2.5999999999999999E-3</v>
      </c>
      <c r="E235" s="3">
        <v>0</v>
      </c>
    </row>
    <row r="236" spans="1:5" x14ac:dyDescent="0.35">
      <c r="A236">
        <v>200911</v>
      </c>
      <c r="B236" s="3">
        <v>5.5599999999999997E-2</v>
      </c>
      <c r="C236" s="3">
        <v>2.3199999999999998E-2</v>
      </c>
      <c r="D236" s="3">
        <v>4.1900000000000007E-2</v>
      </c>
      <c r="E236" s="3">
        <v>0</v>
      </c>
    </row>
    <row r="237" spans="1:5" x14ac:dyDescent="0.35">
      <c r="A237">
        <v>200912</v>
      </c>
      <c r="B237" s="3">
        <v>2.76E-2</v>
      </c>
      <c r="C237" s="3">
        <v>1.24E-2</v>
      </c>
      <c r="D237" s="3">
        <v>4.6300000000000001E-2</v>
      </c>
      <c r="E237" s="3">
        <v>1E-4</v>
      </c>
    </row>
    <row r="238" spans="1:5" x14ac:dyDescent="0.35">
      <c r="A238">
        <v>201001</v>
      </c>
      <c r="B238" s="3">
        <v>-3.3599999999999998E-2</v>
      </c>
      <c r="C238" s="3">
        <v>-4.0099999999999997E-2</v>
      </c>
      <c r="D238" s="3">
        <v>-4.5599999999999995E-2</v>
      </c>
      <c r="E238" s="3">
        <v>0</v>
      </c>
    </row>
    <row r="239" spans="1:5" x14ac:dyDescent="0.35">
      <c r="A239">
        <v>201002</v>
      </c>
      <c r="B239" s="3">
        <v>3.4000000000000002E-2</v>
      </c>
      <c r="C239" s="3">
        <v>-2.2000000000000001E-3</v>
      </c>
      <c r="D239" s="3">
        <v>6.6E-3</v>
      </c>
      <c r="E239" s="3">
        <v>0</v>
      </c>
    </row>
    <row r="240" spans="1:5" x14ac:dyDescent="0.35">
      <c r="A240">
        <v>201003</v>
      </c>
      <c r="B240" s="3">
        <v>6.3199999999999992E-2</v>
      </c>
      <c r="C240" s="3">
        <v>6.3299999999999995E-2</v>
      </c>
      <c r="D240" s="3">
        <v>8.1199999999999994E-2</v>
      </c>
      <c r="E240" s="3">
        <v>1E-4</v>
      </c>
    </row>
    <row r="241" spans="1:5" x14ac:dyDescent="0.35">
      <c r="A241">
        <v>201004</v>
      </c>
      <c r="B241" s="3">
        <v>2.0099999999999996E-2</v>
      </c>
      <c r="C241" s="3">
        <v>-6.5000000000000006E-3</v>
      </c>
      <c r="D241" s="3">
        <v>1.5300000000000001E-2</v>
      </c>
      <c r="E241" s="3">
        <v>1E-4</v>
      </c>
    </row>
    <row r="242" spans="1:5" x14ac:dyDescent="0.35">
      <c r="A242">
        <v>201005</v>
      </c>
      <c r="B242" s="3">
        <v>-7.8799999999999995E-2</v>
      </c>
      <c r="C242" s="3">
        <v>-0.10700000000000001</v>
      </c>
      <c r="D242" s="3">
        <v>-8.8800000000000004E-2</v>
      </c>
      <c r="E242" s="3">
        <v>1E-4</v>
      </c>
    </row>
    <row r="243" spans="1:5" x14ac:dyDescent="0.35">
      <c r="A243">
        <v>201006</v>
      </c>
      <c r="B243" s="3">
        <v>-5.5500000000000001E-2</v>
      </c>
      <c r="C243" s="3">
        <v>-1.21E-2</v>
      </c>
      <c r="D243" s="3">
        <v>-2.2000000000000001E-3</v>
      </c>
      <c r="E243" s="3">
        <v>1E-4</v>
      </c>
    </row>
    <row r="244" spans="1:5" x14ac:dyDescent="0.35">
      <c r="A244">
        <v>201007</v>
      </c>
      <c r="B244" s="3">
        <v>6.9399999999999989E-2</v>
      </c>
      <c r="C244" s="3">
        <v>9.2499999999999999E-2</v>
      </c>
      <c r="D244" s="3">
        <v>8.1500000000000003E-2</v>
      </c>
      <c r="E244" s="3">
        <v>1E-4</v>
      </c>
    </row>
    <row r="245" spans="1:5" x14ac:dyDescent="0.35">
      <c r="A245">
        <v>201008</v>
      </c>
      <c r="B245" s="3">
        <v>-4.7599999999999996E-2</v>
      </c>
      <c r="C245" s="3">
        <v>-3.2600000000000004E-2</v>
      </c>
      <c r="D245" s="3">
        <v>-1.43E-2</v>
      </c>
      <c r="E245" s="3">
        <v>1E-4</v>
      </c>
    </row>
    <row r="246" spans="1:5" x14ac:dyDescent="0.35">
      <c r="A246">
        <v>201009</v>
      </c>
      <c r="B246" s="3">
        <v>9.5499999999999988E-2</v>
      </c>
      <c r="C246" s="3">
        <v>0.1002</v>
      </c>
      <c r="D246" s="3">
        <v>0.11220000000000001</v>
      </c>
      <c r="E246" s="3">
        <v>1E-4</v>
      </c>
    </row>
    <row r="247" spans="1:5" x14ac:dyDescent="0.35">
      <c r="A247">
        <v>201010</v>
      </c>
      <c r="B247" s="3">
        <v>3.8899999999999997E-2</v>
      </c>
      <c r="C247" s="3">
        <v>3.9899999999999998E-2</v>
      </c>
      <c r="D247" s="3">
        <v>2.9899999999999996E-2</v>
      </c>
      <c r="E247" s="3">
        <v>1E-4</v>
      </c>
    </row>
    <row r="248" spans="1:5" x14ac:dyDescent="0.35">
      <c r="A248">
        <v>201011</v>
      </c>
      <c r="B248" s="3">
        <v>6.0999999999999995E-3</v>
      </c>
      <c r="C248" s="3">
        <v>-4.2800000000000005E-2</v>
      </c>
      <c r="D248" s="3">
        <v>-2.2800000000000001E-2</v>
      </c>
      <c r="E248" s="3">
        <v>1E-4</v>
      </c>
    </row>
    <row r="249" spans="1:5" x14ac:dyDescent="0.35">
      <c r="A249">
        <v>201012</v>
      </c>
      <c r="B249" s="3">
        <v>6.83E-2</v>
      </c>
      <c r="C249" s="3">
        <v>8.2799999999999999E-2</v>
      </c>
      <c r="D249" s="3">
        <v>7.2400000000000006E-2</v>
      </c>
      <c r="E249" s="3">
        <v>1E-4</v>
      </c>
    </row>
    <row r="250" spans="1:5" x14ac:dyDescent="0.35">
      <c r="A250">
        <v>201101</v>
      </c>
      <c r="B250" s="3">
        <v>0.02</v>
      </c>
      <c r="C250" s="3">
        <v>2.1399999999999995E-2</v>
      </c>
      <c r="D250" s="3">
        <v>-2.3800000000000002E-2</v>
      </c>
      <c r="E250" s="3">
        <v>1E-4</v>
      </c>
    </row>
    <row r="251" spans="1:5" x14ac:dyDescent="0.35">
      <c r="A251">
        <v>201102</v>
      </c>
      <c r="B251" s="3">
        <v>3.5000000000000003E-2</v>
      </c>
      <c r="C251" s="3">
        <v>3.4200000000000001E-2</v>
      </c>
      <c r="D251" s="3">
        <v>-1.6899999999999998E-2</v>
      </c>
      <c r="E251" s="3">
        <v>1E-4</v>
      </c>
    </row>
    <row r="252" spans="1:5" x14ac:dyDescent="0.35">
      <c r="A252">
        <v>201103</v>
      </c>
      <c r="B252" s="3">
        <v>4.5999999999999999E-3</v>
      </c>
      <c r="C252" s="3">
        <v>-1.5900000000000001E-2</v>
      </c>
      <c r="D252" s="3">
        <v>5.5099999999999996E-2</v>
      </c>
      <c r="E252" s="3">
        <v>1E-4</v>
      </c>
    </row>
    <row r="253" spans="1:5" x14ac:dyDescent="0.35">
      <c r="A253">
        <v>201104</v>
      </c>
      <c r="B253" s="3">
        <v>2.8999999999999998E-2</v>
      </c>
      <c r="C253" s="3">
        <v>5.7000000000000002E-2</v>
      </c>
      <c r="D253" s="3">
        <v>3.73E-2</v>
      </c>
      <c r="E253" s="3">
        <v>0</v>
      </c>
    </row>
    <row r="254" spans="1:5" x14ac:dyDescent="0.35">
      <c r="A254">
        <v>201105</v>
      </c>
      <c r="B254" s="3">
        <v>-1.2699999999999999E-2</v>
      </c>
      <c r="C254" s="3">
        <v>-2.7699999999999999E-2</v>
      </c>
      <c r="D254" s="3">
        <v>-2.5699999999999997E-2</v>
      </c>
      <c r="E254" s="3">
        <v>0</v>
      </c>
    </row>
    <row r="255" spans="1:5" x14ac:dyDescent="0.35">
      <c r="A255">
        <v>201106</v>
      </c>
      <c r="B255" s="3">
        <v>-1.7500000000000002E-2</v>
      </c>
      <c r="C255" s="3">
        <v>-1.38E-2</v>
      </c>
      <c r="D255" s="3">
        <v>-1.4499999999999999E-2</v>
      </c>
      <c r="E255" s="3">
        <v>0</v>
      </c>
    </row>
    <row r="256" spans="1:5" x14ac:dyDescent="0.35">
      <c r="A256">
        <v>201107</v>
      </c>
      <c r="B256" s="3">
        <v>-2.3599999999999999E-2</v>
      </c>
      <c r="C256" s="3">
        <v>-1.18E-2</v>
      </c>
      <c r="D256" s="3">
        <v>3.4000000000000002E-3</v>
      </c>
      <c r="E256" s="3">
        <v>0</v>
      </c>
    </row>
    <row r="257" spans="1:5" x14ac:dyDescent="0.35">
      <c r="A257">
        <v>201108</v>
      </c>
      <c r="B257" s="3">
        <v>-5.9800000000000006E-2</v>
      </c>
      <c r="C257" s="3">
        <v>-8.5600000000000009E-2</v>
      </c>
      <c r="D257" s="3">
        <v>-9.0700000000000003E-2</v>
      </c>
      <c r="E257" s="3">
        <v>1E-4</v>
      </c>
    </row>
    <row r="258" spans="1:5" x14ac:dyDescent="0.35">
      <c r="A258">
        <v>201109</v>
      </c>
      <c r="B258" s="3">
        <v>-7.5899999999999995E-2</v>
      </c>
      <c r="C258" s="3">
        <v>-0.1032</v>
      </c>
      <c r="D258" s="3">
        <v>-0.1482</v>
      </c>
      <c r="E258" s="3">
        <v>0</v>
      </c>
    </row>
    <row r="259" spans="1:5" x14ac:dyDescent="0.35">
      <c r="A259">
        <v>201110</v>
      </c>
      <c r="B259" s="3">
        <v>0.11349999999999999</v>
      </c>
      <c r="C259" s="3">
        <v>8.7400000000000005E-2</v>
      </c>
      <c r="D259" s="3">
        <v>0.1215</v>
      </c>
      <c r="E259" s="3">
        <v>0</v>
      </c>
    </row>
    <row r="260" spans="1:5" x14ac:dyDescent="0.35">
      <c r="A260">
        <v>201111</v>
      </c>
      <c r="B260" s="3">
        <v>-2.8000000000000004E-3</v>
      </c>
      <c r="C260" s="3">
        <v>-4.6199999999999998E-2</v>
      </c>
      <c r="D260" s="3">
        <v>-6.3700000000000007E-2</v>
      </c>
      <c r="E260" s="3">
        <v>0</v>
      </c>
    </row>
    <row r="261" spans="1:5" x14ac:dyDescent="0.35">
      <c r="A261">
        <v>201112</v>
      </c>
      <c r="B261" s="3">
        <v>7.4000000000000003E-3</v>
      </c>
      <c r="C261" s="3">
        <v>-1.3100000000000001E-2</v>
      </c>
      <c r="D261" s="3">
        <v>-1.2800000000000001E-2</v>
      </c>
      <c r="E261" s="3">
        <v>0</v>
      </c>
    </row>
    <row r="262" spans="1:5" x14ac:dyDescent="0.35">
      <c r="A262">
        <v>201201</v>
      </c>
      <c r="B262" s="3">
        <v>5.0499999999999996E-2</v>
      </c>
      <c r="C262" s="3">
        <v>6.0199999999999997E-2</v>
      </c>
      <c r="D262" s="3">
        <v>0.1116</v>
      </c>
      <c r="E262" s="3">
        <v>0</v>
      </c>
    </row>
    <row r="263" spans="1:5" x14ac:dyDescent="0.35">
      <c r="A263">
        <v>201202</v>
      </c>
      <c r="B263" s="3">
        <v>4.4199999999999996E-2</v>
      </c>
      <c r="C263" s="3">
        <v>5.3499999999999999E-2</v>
      </c>
      <c r="D263" s="3">
        <v>6.3299999999999995E-2</v>
      </c>
      <c r="E263" s="3">
        <v>0</v>
      </c>
    </row>
    <row r="264" spans="1:5" x14ac:dyDescent="0.35">
      <c r="A264">
        <v>201203</v>
      </c>
      <c r="B264" s="3">
        <v>3.1099999999999999E-2</v>
      </c>
      <c r="C264" s="3">
        <v>-2.5000000000000001E-3</v>
      </c>
      <c r="D264" s="3">
        <v>-2.92E-2</v>
      </c>
      <c r="E264" s="3">
        <v>0</v>
      </c>
    </row>
    <row r="265" spans="1:5" x14ac:dyDescent="0.35">
      <c r="A265">
        <v>201204</v>
      </c>
      <c r="B265" s="3">
        <v>-8.5000000000000006E-3</v>
      </c>
      <c r="C265" s="3">
        <v>-1.4499999999999999E-2</v>
      </c>
      <c r="D265" s="3">
        <v>-1.6200000000000003E-2</v>
      </c>
      <c r="E265" s="3">
        <v>0</v>
      </c>
    </row>
    <row r="266" spans="1:5" x14ac:dyDescent="0.35">
      <c r="A266">
        <v>201205</v>
      </c>
      <c r="B266" s="3">
        <v>-6.1800000000000008E-2</v>
      </c>
      <c r="C266" s="3">
        <v>-0.11230000000000001</v>
      </c>
      <c r="D266" s="3">
        <v>-0.10370000000000001</v>
      </c>
      <c r="E266" s="3">
        <v>1E-4</v>
      </c>
    </row>
    <row r="267" spans="1:5" x14ac:dyDescent="0.35">
      <c r="A267">
        <v>201206</v>
      </c>
      <c r="B267" s="3">
        <v>3.8900000000000004E-2</v>
      </c>
      <c r="C267" s="3">
        <v>5.8099999999999999E-2</v>
      </c>
      <c r="D267" s="3">
        <v>3.6699999999999997E-2</v>
      </c>
      <c r="E267" s="3">
        <v>0</v>
      </c>
    </row>
    <row r="268" spans="1:5" x14ac:dyDescent="0.35">
      <c r="A268">
        <v>201207</v>
      </c>
      <c r="B268" s="3">
        <v>7.9000000000000008E-3</v>
      </c>
      <c r="C268" s="3">
        <v>7.9000000000000008E-3</v>
      </c>
      <c r="D268" s="3">
        <v>1.3300000000000001E-2</v>
      </c>
      <c r="E268" s="3">
        <v>0</v>
      </c>
    </row>
    <row r="269" spans="1:5" x14ac:dyDescent="0.35">
      <c r="A269">
        <v>201208</v>
      </c>
      <c r="B269" s="3">
        <v>2.5599999999999998E-2</v>
      </c>
      <c r="C269" s="3">
        <v>2.9600000000000001E-2</v>
      </c>
      <c r="D269" s="3">
        <v>5.6000000000000008E-3</v>
      </c>
      <c r="E269" s="3">
        <v>1E-4</v>
      </c>
    </row>
    <row r="270" spans="1:5" x14ac:dyDescent="0.35">
      <c r="A270">
        <v>201209</v>
      </c>
      <c r="B270" s="3">
        <v>2.7399999999999997E-2</v>
      </c>
      <c r="C270" s="3">
        <v>3.4299999999999997E-2</v>
      </c>
      <c r="D270" s="3">
        <v>5.79E-2</v>
      </c>
      <c r="E270" s="3">
        <v>1E-4</v>
      </c>
    </row>
    <row r="271" spans="1:5" x14ac:dyDescent="0.35">
      <c r="A271">
        <v>201210</v>
      </c>
      <c r="B271" s="3">
        <v>-1.7500000000000002E-2</v>
      </c>
      <c r="C271" s="3">
        <v>7.8000000000000005E-3</v>
      </c>
      <c r="D271" s="3">
        <v>-6.7999999999999996E-3</v>
      </c>
      <c r="E271" s="3">
        <v>1E-4</v>
      </c>
    </row>
    <row r="272" spans="1:5" x14ac:dyDescent="0.35">
      <c r="A272">
        <v>201211</v>
      </c>
      <c r="B272" s="3">
        <v>7.9000000000000008E-3</v>
      </c>
      <c r="C272" s="3">
        <v>1.8000000000000002E-2</v>
      </c>
      <c r="D272" s="3">
        <v>1.09E-2</v>
      </c>
      <c r="E272" s="3">
        <v>1E-4</v>
      </c>
    </row>
    <row r="273" spans="1:5" x14ac:dyDescent="0.35">
      <c r="A273">
        <v>201212</v>
      </c>
      <c r="B273" s="3">
        <v>1.1899999999999999E-2</v>
      </c>
      <c r="C273" s="3">
        <v>3.3000000000000002E-2</v>
      </c>
      <c r="D273" s="3">
        <v>5.1099999999999993E-2</v>
      </c>
      <c r="E273" s="3">
        <v>1E-4</v>
      </c>
    </row>
    <row r="274" spans="1:5" x14ac:dyDescent="0.35">
      <c r="A274">
        <v>201301</v>
      </c>
      <c r="B274" s="3">
        <v>5.57E-2</v>
      </c>
      <c r="C274" s="3">
        <v>5.2600000000000001E-2</v>
      </c>
      <c r="D274" s="3">
        <v>1.7500000000000002E-2</v>
      </c>
      <c r="E274" s="3">
        <v>0</v>
      </c>
    </row>
    <row r="275" spans="1:5" x14ac:dyDescent="0.35">
      <c r="A275">
        <v>201302</v>
      </c>
      <c r="B275" s="3">
        <v>1.29E-2</v>
      </c>
      <c r="C275" s="3">
        <v>-9.3999999999999986E-3</v>
      </c>
      <c r="D275" s="3">
        <v>-8.3000000000000001E-3</v>
      </c>
      <c r="E275" s="3">
        <v>0</v>
      </c>
    </row>
    <row r="276" spans="1:5" x14ac:dyDescent="0.35">
      <c r="A276">
        <v>201303</v>
      </c>
      <c r="B276" s="3">
        <v>4.0300000000000002E-2</v>
      </c>
      <c r="C276" s="3">
        <v>8.199999999999999E-3</v>
      </c>
      <c r="D276" s="3">
        <v>-1.1899999999999999E-2</v>
      </c>
      <c r="E276" s="3">
        <v>0</v>
      </c>
    </row>
    <row r="277" spans="1:5" x14ac:dyDescent="0.35">
      <c r="A277">
        <v>201304</v>
      </c>
      <c r="B277" s="3">
        <v>1.55E-2</v>
      </c>
      <c r="C277" s="3">
        <v>4.4000000000000004E-2</v>
      </c>
      <c r="D277" s="3">
        <v>1.0800000000000001E-2</v>
      </c>
      <c r="E277" s="3">
        <v>0</v>
      </c>
    </row>
    <row r="278" spans="1:5" x14ac:dyDescent="0.35">
      <c r="A278">
        <v>201305</v>
      </c>
      <c r="B278" s="3">
        <v>2.7999999999999997E-2</v>
      </c>
      <c r="C278" s="3">
        <v>-1.49E-2</v>
      </c>
      <c r="D278" s="3">
        <v>-1.89E-2</v>
      </c>
      <c r="E278" s="3">
        <v>0</v>
      </c>
    </row>
    <row r="279" spans="1:5" x14ac:dyDescent="0.35">
      <c r="A279">
        <v>201306</v>
      </c>
      <c r="B279" s="3">
        <v>-1.2E-2</v>
      </c>
      <c r="C279" s="3">
        <v>-3.7400000000000003E-2</v>
      </c>
      <c r="D279" s="3">
        <v>-6.4399999999999999E-2</v>
      </c>
      <c r="E279" s="3">
        <v>0</v>
      </c>
    </row>
    <row r="280" spans="1:5" x14ac:dyDescent="0.35">
      <c r="A280">
        <v>201307</v>
      </c>
      <c r="B280" s="3">
        <v>5.6500000000000002E-2</v>
      </c>
      <c r="C280" s="3">
        <v>5.4900000000000004E-2</v>
      </c>
      <c r="D280" s="3">
        <v>1.5800000000000002E-2</v>
      </c>
      <c r="E280" s="3">
        <v>0</v>
      </c>
    </row>
    <row r="281" spans="1:5" x14ac:dyDescent="0.35">
      <c r="A281">
        <v>201308</v>
      </c>
      <c r="B281" s="3">
        <v>-2.7099999999999999E-2</v>
      </c>
      <c r="C281" s="3">
        <v>-1.04E-2</v>
      </c>
      <c r="D281" s="3">
        <v>-2.4900000000000002E-2</v>
      </c>
      <c r="E281" s="3">
        <v>0</v>
      </c>
    </row>
    <row r="282" spans="1:5" x14ac:dyDescent="0.35">
      <c r="A282">
        <v>201309</v>
      </c>
      <c r="B282" s="3">
        <v>3.7699999999999997E-2</v>
      </c>
      <c r="C282" s="3">
        <v>7.0800000000000002E-2</v>
      </c>
      <c r="D282" s="3">
        <v>6.8199999999999997E-2</v>
      </c>
      <c r="E282" s="3">
        <v>0</v>
      </c>
    </row>
    <row r="283" spans="1:5" x14ac:dyDescent="0.35">
      <c r="A283">
        <v>201310</v>
      </c>
      <c r="B283" s="3">
        <v>4.1799999999999997E-2</v>
      </c>
      <c r="C283" s="3">
        <v>3.3000000000000002E-2</v>
      </c>
      <c r="D283" s="3">
        <v>4.2599999999999999E-2</v>
      </c>
      <c r="E283" s="3">
        <v>0</v>
      </c>
    </row>
    <row r="284" spans="1:5" x14ac:dyDescent="0.35">
      <c r="A284">
        <v>201311</v>
      </c>
      <c r="B284" s="3">
        <v>3.1200000000000002E-2</v>
      </c>
      <c r="C284" s="3">
        <v>6.1999999999999998E-3</v>
      </c>
      <c r="D284" s="3">
        <v>-1.4800000000000001E-2</v>
      </c>
      <c r="E284" s="3">
        <v>0</v>
      </c>
    </row>
    <row r="285" spans="1:5" x14ac:dyDescent="0.35">
      <c r="A285">
        <v>201312</v>
      </c>
      <c r="B285" s="3">
        <v>2.81E-2</v>
      </c>
      <c r="C285" s="3">
        <v>1.7000000000000001E-2</v>
      </c>
      <c r="D285" s="3">
        <v>-4.8999999999999998E-3</v>
      </c>
      <c r="E285" s="3">
        <v>0</v>
      </c>
    </row>
    <row r="286" spans="1:5" x14ac:dyDescent="0.35">
      <c r="A286">
        <v>201401</v>
      </c>
      <c r="B286" s="3">
        <v>-3.32E-2</v>
      </c>
      <c r="C286" s="3">
        <v>-3.1899999999999998E-2</v>
      </c>
      <c r="D286" s="3">
        <v>-5.91E-2</v>
      </c>
      <c r="E286" s="3">
        <v>0</v>
      </c>
    </row>
    <row r="287" spans="1:5" x14ac:dyDescent="0.35">
      <c r="A287">
        <v>201402</v>
      </c>
      <c r="B287" s="3">
        <v>4.6500000000000007E-2</v>
      </c>
      <c r="C287" s="3">
        <v>5.3600000000000002E-2</v>
      </c>
      <c r="D287" s="3">
        <v>3.5900000000000001E-2</v>
      </c>
      <c r="E287" s="3">
        <v>0</v>
      </c>
    </row>
    <row r="288" spans="1:5" x14ac:dyDescent="0.35">
      <c r="A288">
        <v>201403</v>
      </c>
      <c r="B288" s="3">
        <v>4.3E-3</v>
      </c>
      <c r="C288" s="3">
        <v>-2.5000000000000001E-3</v>
      </c>
      <c r="D288" s="3">
        <v>2.5600000000000001E-2</v>
      </c>
      <c r="E288" s="3">
        <v>0</v>
      </c>
    </row>
    <row r="289" spans="1:5" x14ac:dyDescent="0.35">
      <c r="A289">
        <v>201404</v>
      </c>
      <c r="B289" s="3">
        <v>-1.9E-3</v>
      </c>
      <c r="C289" s="3">
        <v>1.0800000000000001E-2</v>
      </c>
      <c r="D289" s="3">
        <v>5.6000000000000008E-3</v>
      </c>
      <c r="E289" s="3">
        <v>0</v>
      </c>
    </row>
    <row r="290" spans="1:5" x14ac:dyDescent="0.35">
      <c r="A290">
        <v>201405</v>
      </c>
      <c r="B290" s="3">
        <v>2.06E-2</v>
      </c>
      <c r="C290" s="3">
        <v>1.4199999999999999E-2</v>
      </c>
      <c r="D290" s="3">
        <v>3.8800000000000001E-2</v>
      </c>
      <c r="E290" s="3">
        <v>0</v>
      </c>
    </row>
    <row r="291" spans="1:5" x14ac:dyDescent="0.35">
      <c r="A291">
        <v>201406</v>
      </c>
      <c r="B291" s="3">
        <v>2.6099999999999998E-2</v>
      </c>
      <c r="C291" s="3">
        <v>1.4800000000000001E-2</v>
      </c>
      <c r="D291" s="3">
        <v>3.0699999999999998E-2</v>
      </c>
      <c r="E291" s="3">
        <v>0</v>
      </c>
    </row>
    <row r="292" spans="1:5" x14ac:dyDescent="0.35">
      <c r="A292">
        <v>201407</v>
      </c>
      <c r="B292" s="3">
        <v>-2.0400000000000001E-2</v>
      </c>
      <c r="C292" s="3">
        <v>-1.9299999999999998E-2</v>
      </c>
      <c r="D292" s="3">
        <v>1.6799999999999999E-2</v>
      </c>
      <c r="E292" s="3">
        <v>0</v>
      </c>
    </row>
    <row r="293" spans="1:5" x14ac:dyDescent="0.35">
      <c r="A293">
        <v>201408</v>
      </c>
      <c r="B293" s="3">
        <v>4.24E-2</v>
      </c>
      <c r="C293" s="3">
        <v>-2.3E-3</v>
      </c>
      <c r="D293" s="3">
        <v>2.1899999999999999E-2</v>
      </c>
      <c r="E293" s="3">
        <v>0</v>
      </c>
    </row>
    <row r="294" spans="1:5" x14ac:dyDescent="0.35">
      <c r="A294">
        <v>201409</v>
      </c>
      <c r="B294" s="3">
        <v>-1.9699999999999999E-2</v>
      </c>
      <c r="C294" s="3">
        <v>-4.0999999999999995E-2</v>
      </c>
      <c r="D294" s="3">
        <v>-6.25E-2</v>
      </c>
      <c r="E294" s="3">
        <v>0</v>
      </c>
    </row>
    <row r="295" spans="1:5" x14ac:dyDescent="0.35">
      <c r="A295">
        <v>201410</v>
      </c>
      <c r="B295" s="3">
        <v>2.52E-2</v>
      </c>
      <c r="C295" s="3">
        <v>-1.8000000000000002E-2</v>
      </c>
      <c r="D295" s="3">
        <v>4.6999999999999993E-3</v>
      </c>
      <c r="E295" s="3">
        <v>0</v>
      </c>
    </row>
    <row r="296" spans="1:5" x14ac:dyDescent="0.35">
      <c r="A296">
        <v>201411</v>
      </c>
      <c r="B296" s="3">
        <v>2.5499999999999998E-2</v>
      </c>
      <c r="C296" s="3">
        <v>8.199999999999999E-3</v>
      </c>
      <c r="D296" s="3">
        <v>-1.1299999999999999E-2</v>
      </c>
      <c r="E296" s="3">
        <v>0</v>
      </c>
    </row>
    <row r="297" spans="1:5" x14ac:dyDescent="0.35">
      <c r="A297">
        <v>201412</v>
      </c>
      <c r="B297" s="3">
        <v>-5.9999999999999995E-4</v>
      </c>
      <c r="C297" s="3">
        <v>-2.8999999999999998E-2</v>
      </c>
      <c r="D297" s="3">
        <v>-3.9699999999999999E-2</v>
      </c>
      <c r="E297" s="3">
        <v>0</v>
      </c>
    </row>
    <row r="298" spans="1:5" x14ac:dyDescent="0.35">
      <c r="A298">
        <v>201501</v>
      </c>
      <c r="B298" s="3">
        <v>-3.1099999999999999E-2</v>
      </c>
      <c r="C298" s="3">
        <v>-2.7000000000000001E-3</v>
      </c>
      <c r="D298" s="3">
        <v>7.7000000000000002E-3</v>
      </c>
      <c r="E298" s="3">
        <v>0</v>
      </c>
    </row>
    <row r="299" spans="1:5" x14ac:dyDescent="0.35">
      <c r="A299">
        <v>201502</v>
      </c>
      <c r="B299" s="3">
        <v>6.13E-2</v>
      </c>
      <c r="C299" s="3">
        <v>5.6399999999999999E-2</v>
      </c>
      <c r="D299" s="3">
        <v>2.5699999999999997E-2</v>
      </c>
      <c r="E299" s="3">
        <v>0</v>
      </c>
    </row>
    <row r="300" spans="1:5" x14ac:dyDescent="0.35">
      <c r="A300">
        <v>201503</v>
      </c>
      <c r="B300" s="3">
        <v>-1.1200000000000002E-2</v>
      </c>
      <c r="C300" s="3">
        <v>-1.2699999999999999E-2</v>
      </c>
      <c r="D300" s="3">
        <v>-1.0800000000000001E-2</v>
      </c>
      <c r="E300" s="3">
        <v>0</v>
      </c>
    </row>
    <row r="301" spans="1:5" x14ac:dyDescent="0.35">
      <c r="A301">
        <v>201504</v>
      </c>
      <c r="B301" s="3">
        <v>5.8999999999999999E-3</v>
      </c>
      <c r="C301" s="3">
        <v>4.9000000000000002E-2</v>
      </c>
      <c r="D301" s="3">
        <v>7.2900000000000006E-2</v>
      </c>
      <c r="E301" s="3">
        <v>0</v>
      </c>
    </row>
    <row r="302" spans="1:5" x14ac:dyDescent="0.35">
      <c r="A302">
        <v>201505</v>
      </c>
      <c r="B302" s="3">
        <v>1.3600000000000001E-2</v>
      </c>
      <c r="C302" s="3">
        <v>-4.1999999999999997E-3</v>
      </c>
      <c r="D302" s="3">
        <v>-2.86E-2</v>
      </c>
      <c r="E302" s="3">
        <v>0</v>
      </c>
    </row>
    <row r="303" spans="1:5" x14ac:dyDescent="0.35">
      <c r="A303">
        <v>201506</v>
      </c>
      <c r="B303" s="3">
        <v>-1.5300000000000001E-2</v>
      </c>
      <c r="C303" s="3">
        <v>-2.5899999999999999E-2</v>
      </c>
      <c r="D303" s="3">
        <v>-2.3399999999999997E-2</v>
      </c>
      <c r="E303" s="3">
        <v>0</v>
      </c>
    </row>
    <row r="304" spans="1:5" x14ac:dyDescent="0.35">
      <c r="A304">
        <v>201507</v>
      </c>
      <c r="B304" s="3">
        <v>1.54E-2</v>
      </c>
      <c r="C304" s="3">
        <v>7.7000000000000002E-3</v>
      </c>
      <c r="D304" s="3">
        <v>-6.7199999999999996E-2</v>
      </c>
      <c r="E304" s="3">
        <v>0</v>
      </c>
    </row>
    <row r="305" spans="1:5" x14ac:dyDescent="0.35">
      <c r="A305">
        <v>201508</v>
      </c>
      <c r="B305" s="3">
        <v>-6.0400000000000002E-2</v>
      </c>
      <c r="C305" s="3">
        <v>-6.3399999999999998E-2</v>
      </c>
      <c r="D305" s="3">
        <v>-8.7799999999999989E-2</v>
      </c>
      <c r="E305" s="3">
        <v>0</v>
      </c>
    </row>
    <row r="306" spans="1:5" x14ac:dyDescent="0.35">
      <c r="A306">
        <v>201509</v>
      </c>
      <c r="B306" s="3">
        <v>-3.0800000000000001E-2</v>
      </c>
      <c r="C306" s="3">
        <v>-4.6399999999999997E-2</v>
      </c>
      <c r="D306" s="3">
        <v>-2.0499999999999997E-2</v>
      </c>
      <c r="E306" s="3">
        <v>0</v>
      </c>
    </row>
    <row r="307" spans="1:5" x14ac:dyDescent="0.35">
      <c r="A307">
        <v>201510</v>
      </c>
      <c r="B307" s="3">
        <v>7.7499999999999999E-2</v>
      </c>
      <c r="C307" s="3">
        <v>6.83E-2</v>
      </c>
      <c r="D307" s="3">
        <v>7.1099999999999997E-2</v>
      </c>
      <c r="E307" s="3">
        <v>0</v>
      </c>
    </row>
    <row r="308" spans="1:5" x14ac:dyDescent="0.35">
      <c r="A308">
        <v>201511</v>
      </c>
      <c r="B308" s="3">
        <v>5.6000000000000008E-3</v>
      </c>
      <c r="C308" s="3">
        <v>-1.3100000000000001E-2</v>
      </c>
      <c r="D308" s="3">
        <v>-2.81E-2</v>
      </c>
      <c r="E308" s="3">
        <v>0</v>
      </c>
    </row>
    <row r="309" spans="1:5" x14ac:dyDescent="0.35">
      <c r="A309">
        <v>201512</v>
      </c>
      <c r="B309" s="3">
        <v>-2.1600000000000001E-2</v>
      </c>
      <c r="C309" s="3">
        <v>-1.2E-2</v>
      </c>
      <c r="D309" s="3">
        <v>-1.61E-2</v>
      </c>
      <c r="E309" s="3">
        <v>1E-4</v>
      </c>
    </row>
    <row r="310" spans="1:5" x14ac:dyDescent="0.35">
      <c r="A310">
        <v>201601</v>
      </c>
      <c r="B310" s="3">
        <v>-5.7599999999999998E-2</v>
      </c>
      <c r="C310" s="3">
        <v>-6.7400000000000002E-2</v>
      </c>
      <c r="D310" s="3">
        <v>-6.2600000000000003E-2</v>
      </c>
      <c r="E310" s="3">
        <v>1E-4</v>
      </c>
    </row>
    <row r="311" spans="1:5" x14ac:dyDescent="0.35">
      <c r="A311">
        <v>201602</v>
      </c>
      <c r="B311" s="3">
        <v>-5.0000000000000001E-4</v>
      </c>
      <c r="C311" s="3">
        <v>-1.06E-2</v>
      </c>
      <c r="D311" s="3">
        <v>-5.8999999999999999E-3</v>
      </c>
      <c r="E311" s="3">
        <v>2.0000000000000001E-4</v>
      </c>
    </row>
    <row r="312" spans="1:5" x14ac:dyDescent="0.35">
      <c r="A312">
        <v>201603</v>
      </c>
      <c r="B312" s="3">
        <v>6.9800000000000001E-2</v>
      </c>
      <c r="C312" s="3">
        <v>7.0299999999999987E-2</v>
      </c>
      <c r="D312" s="3">
        <v>0.12089999999999999</v>
      </c>
      <c r="E312" s="3">
        <v>2.0000000000000001E-4</v>
      </c>
    </row>
    <row r="313" spans="1:5" x14ac:dyDescent="0.35">
      <c r="A313">
        <v>201604</v>
      </c>
      <c r="B313" s="3">
        <v>9.300000000000001E-3</v>
      </c>
      <c r="C313" s="3">
        <v>3.2599999999999997E-2</v>
      </c>
      <c r="D313" s="3">
        <v>1.26E-2</v>
      </c>
      <c r="E313" s="3">
        <v>1E-4</v>
      </c>
    </row>
    <row r="314" spans="1:5" x14ac:dyDescent="0.35">
      <c r="A314">
        <v>201605</v>
      </c>
      <c r="B314" s="3">
        <v>1.7899999999999999E-2</v>
      </c>
      <c r="C314" s="3">
        <v>-9.1000000000000004E-3</v>
      </c>
      <c r="D314" s="3">
        <v>-3.5099999999999999E-2</v>
      </c>
      <c r="E314" s="3">
        <v>1E-4</v>
      </c>
    </row>
    <row r="315" spans="1:5" x14ac:dyDescent="0.35">
      <c r="A315">
        <v>201606</v>
      </c>
      <c r="B315" s="3">
        <v>-3.0000000000000003E-4</v>
      </c>
      <c r="C315" s="3">
        <v>-3.2599999999999997E-2</v>
      </c>
      <c r="D315" s="3">
        <v>4.1299999999999996E-2</v>
      </c>
      <c r="E315" s="3">
        <v>2.0000000000000001E-4</v>
      </c>
    </row>
    <row r="316" spans="1:5" x14ac:dyDescent="0.35">
      <c r="A316">
        <v>201607</v>
      </c>
      <c r="B316" s="3">
        <v>3.9699999999999999E-2</v>
      </c>
      <c r="C316" s="3">
        <v>5.0499999999999996E-2</v>
      </c>
      <c r="D316" s="3">
        <v>4.6699999999999998E-2</v>
      </c>
      <c r="E316" s="3">
        <v>2.0000000000000001E-4</v>
      </c>
    </row>
    <row r="317" spans="1:5" x14ac:dyDescent="0.35">
      <c r="A317">
        <v>201608</v>
      </c>
      <c r="B317" s="3">
        <v>5.1999999999999998E-3</v>
      </c>
      <c r="C317" s="3">
        <v>1.1000000000000001E-3</v>
      </c>
      <c r="D317" s="3">
        <v>2.4399999999999998E-2</v>
      </c>
      <c r="E317" s="3">
        <v>2.0000000000000001E-4</v>
      </c>
    </row>
    <row r="318" spans="1:5" x14ac:dyDescent="0.35">
      <c r="A318">
        <v>201609</v>
      </c>
      <c r="B318" s="3">
        <v>2.7000000000000001E-3</v>
      </c>
      <c r="C318" s="3">
        <v>1.61E-2</v>
      </c>
      <c r="D318" s="3">
        <v>1.23E-2</v>
      </c>
      <c r="E318" s="3">
        <v>2.0000000000000001E-4</v>
      </c>
    </row>
    <row r="319" spans="1:5" x14ac:dyDescent="0.35">
      <c r="A319">
        <v>201610</v>
      </c>
      <c r="B319" s="3">
        <v>-0.02</v>
      </c>
      <c r="C319" s="3">
        <v>-1.6500000000000001E-2</v>
      </c>
      <c r="D319" s="3">
        <v>-1.5000000000000002E-3</v>
      </c>
      <c r="E319" s="3">
        <v>2.0000000000000001E-4</v>
      </c>
    </row>
    <row r="320" spans="1:5" x14ac:dyDescent="0.35">
      <c r="A320">
        <v>201611</v>
      </c>
      <c r="B320" s="3">
        <v>4.87E-2</v>
      </c>
      <c r="C320" s="3">
        <v>-2.1900000000000003E-2</v>
      </c>
      <c r="D320" s="3">
        <v>-4.4800000000000006E-2</v>
      </c>
      <c r="E320" s="3">
        <v>1E-4</v>
      </c>
    </row>
    <row r="321" spans="1:5" x14ac:dyDescent="0.35">
      <c r="A321">
        <v>201612</v>
      </c>
      <c r="B321" s="3">
        <v>1.8500000000000003E-2</v>
      </c>
      <c r="C321" s="3">
        <v>2.8199999999999999E-2</v>
      </c>
      <c r="D321" s="3">
        <v>4.3000000000000009E-3</v>
      </c>
      <c r="E321" s="3">
        <v>2.9999999999999997E-4</v>
      </c>
    </row>
    <row r="322" spans="1:5" x14ac:dyDescent="0.35">
      <c r="A322">
        <v>201701</v>
      </c>
      <c r="B322" s="3">
        <v>1.9799999999999998E-2</v>
      </c>
      <c r="C322" s="3">
        <v>3.6000000000000004E-2</v>
      </c>
      <c r="D322" s="3">
        <v>5.2499999999999998E-2</v>
      </c>
      <c r="E322" s="3">
        <v>4.0000000000000002E-4</v>
      </c>
    </row>
    <row r="323" spans="1:5" x14ac:dyDescent="0.35">
      <c r="A323">
        <v>201702</v>
      </c>
      <c r="B323" s="3">
        <v>3.61E-2</v>
      </c>
      <c r="C323" s="3">
        <v>8.1000000000000013E-3</v>
      </c>
      <c r="D323" s="3">
        <v>3.4700000000000002E-2</v>
      </c>
      <c r="E323" s="3">
        <v>4.0000000000000002E-4</v>
      </c>
    </row>
    <row r="324" spans="1:5" x14ac:dyDescent="0.35">
      <c r="A324">
        <v>201703</v>
      </c>
      <c r="B324" s="3">
        <v>2E-3</v>
      </c>
      <c r="C324" s="3">
        <v>3.0499999999999999E-2</v>
      </c>
      <c r="D324" s="3">
        <v>2.8199999999999999E-2</v>
      </c>
      <c r="E324" s="3">
        <v>2.9999999999999997E-4</v>
      </c>
    </row>
    <row r="325" spans="1:5" x14ac:dyDescent="0.35">
      <c r="A325">
        <v>201704</v>
      </c>
      <c r="B325" s="3">
        <v>1.14E-2</v>
      </c>
      <c r="C325" s="3">
        <v>2.8199999999999999E-2</v>
      </c>
      <c r="D325" s="3">
        <v>1.77E-2</v>
      </c>
      <c r="E325" s="3">
        <v>5.0000000000000001E-4</v>
      </c>
    </row>
    <row r="326" spans="1:5" x14ac:dyDescent="0.35">
      <c r="A326">
        <v>201705</v>
      </c>
      <c r="B326" s="3">
        <v>1.1200000000000002E-2</v>
      </c>
      <c r="C326" s="3">
        <v>3.5799999999999998E-2</v>
      </c>
      <c r="D326" s="3">
        <v>2.4399999999999998E-2</v>
      </c>
      <c r="E326" s="3">
        <v>5.9999999999999995E-4</v>
      </c>
    </row>
    <row r="327" spans="1:5" x14ac:dyDescent="0.35">
      <c r="A327">
        <v>201706</v>
      </c>
      <c r="B327" s="3">
        <v>8.4000000000000012E-3</v>
      </c>
      <c r="C327" s="3">
        <v>4.0999999999999995E-3</v>
      </c>
      <c r="D327" s="3">
        <v>7.7000000000000002E-3</v>
      </c>
      <c r="E327" s="3">
        <v>5.9999999999999995E-4</v>
      </c>
    </row>
    <row r="328" spans="1:5" x14ac:dyDescent="0.35">
      <c r="A328">
        <v>201707</v>
      </c>
      <c r="B328" s="3">
        <v>1.9400000000000001E-2</v>
      </c>
      <c r="C328" s="3">
        <v>3.2799999999999996E-2</v>
      </c>
      <c r="D328" s="3">
        <v>5.3100000000000008E-2</v>
      </c>
      <c r="E328" s="3">
        <v>7.000000000000001E-4</v>
      </c>
    </row>
    <row r="329" spans="1:5" x14ac:dyDescent="0.35">
      <c r="A329">
        <v>201708</v>
      </c>
      <c r="B329" s="3">
        <v>2.5000000000000001E-3</v>
      </c>
      <c r="C329" s="3">
        <v>3.2999999999999995E-3</v>
      </c>
      <c r="D329" s="3">
        <v>2.0499999999999997E-2</v>
      </c>
      <c r="E329" s="3">
        <v>8.9999999999999998E-4</v>
      </c>
    </row>
    <row r="330" spans="1:5" x14ac:dyDescent="0.35">
      <c r="A330">
        <v>201709</v>
      </c>
      <c r="B330" s="3">
        <v>2.5999999999999995E-2</v>
      </c>
      <c r="C330" s="3">
        <v>2.2399999999999996E-2</v>
      </c>
      <c r="D330" s="3">
        <v>-2.3E-3</v>
      </c>
      <c r="E330" s="3">
        <v>8.9999999999999998E-4</v>
      </c>
    </row>
    <row r="331" spans="1:5" x14ac:dyDescent="0.35">
      <c r="A331">
        <v>201710</v>
      </c>
      <c r="B331" s="3">
        <v>2.3399999999999997E-2</v>
      </c>
      <c r="C331" s="3">
        <v>1.4999999999999999E-2</v>
      </c>
      <c r="D331" s="3">
        <v>3.2799999999999996E-2</v>
      </c>
      <c r="E331" s="3">
        <v>8.9999999999999998E-4</v>
      </c>
    </row>
    <row r="332" spans="1:5" x14ac:dyDescent="0.35">
      <c r="A332">
        <v>201711</v>
      </c>
      <c r="B332" s="3">
        <v>3.2000000000000001E-2</v>
      </c>
      <c r="C332" s="3">
        <v>8.199999999999999E-3</v>
      </c>
      <c r="D332" s="3">
        <v>4.8999999999999998E-3</v>
      </c>
      <c r="E332" s="3">
        <v>8.0000000000000004E-4</v>
      </c>
    </row>
    <row r="333" spans="1:5" x14ac:dyDescent="0.35">
      <c r="A333">
        <v>201712</v>
      </c>
      <c r="B333" s="3">
        <v>1.1500000000000002E-2</v>
      </c>
      <c r="C333" s="3">
        <v>1.8700000000000001E-2</v>
      </c>
      <c r="D333" s="3">
        <v>3.6299999999999999E-2</v>
      </c>
      <c r="E333" s="3">
        <v>8.9999999999999998E-4</v>
      </c>
    </row>
    <row r="334" spans="1:5" x14ac:dyDescent="0.35">
      <c r="A334">
        <v>201801</v>
      </c>
      <c r="B334" s="3">
        <v>5.6900000000000006E-2</v>
      </c>
      <c r="C334" s="3">
        <v>4.8300000000000003E-2</v>
      </c>
      <c r="D334" s="3">
        <v>7.7499999999999999E-2</v>
      </c>
      <c r="E334" s="3">
        <v>1.1000000000000001E-3</v>
      </c>
    </row>
    <row r="335" spans="1:5" x14ac:dyDescent="0.35">
      <c r="A335">
        <v>201802</v>
      </c>
      <c r="B335" s="3">
        <v>-3.5400000000000001E-2</v>
      </c>
      <c r="C335" s="3">
        <v>-4.1899999999999993E-2</v>
      </c>
      <c r="D335" s="3">
        <v>-4.3400000000000001E-2</v>
      </c>
      <c r="E335" s="3">
        <v>1.1000000000000001E-3</v>
      </c>
    </row>
    <row r="336" spans="1:5" x14ac:dyDescent="0.35">
      <c r="A336">
        <v>201803</v>
      </c>
      <c r="B336" s="3">
        <v>-2.23E-2</v>
      </c>
      <c r="C336" s="3">
        <v>-1.1200000000000002E-2</v>
      </c>
      <c r="D336" s="3">
        <v>-1.4500000000000002E-2</v>
      </c>
      <c r="E336" s="3">
        <v>1.1999999999999999E-3</v>
      </c>
    </row>
    <row r="337" spans="1:5" x14ac:dyDescent="0.35">
      <c r="A337">
        <v>201804</v>
      </c>
      <c r="B337" s="3">
        <v>4.3E-3</v>
      </c>
      <c r="C337" s="3">
        <v>1.8500000000000003E-2</v>
      </c>
      <c r="D337" s="3">
        <v>-5.1999999999999998E-3</v>
      </c>
      <c r="E337" s="3">
        <v>1.4000000000000002E-3</v>
      </c>
    </row>
    <row r="338" spans="1:5" x14ac:dyDescent="0.35">
      <c r="A338">
        <v>201805</v>
      </c>
      <c r="B338" s="3">
        <v>2.7900000000000001E-2</v>
      </c>
      <c r="C338" s="3">
        <v>-1.5899999999999997E-2</v>
      </c>
      <c r="D338" s="3">
        <v>-2.9399999999999999E-2</v>
      </c>
      <c r="E338" s="3">
        <v>1.4000000000000002E-3</v>
      </c>
    </row>
    <row r="339" spans="1:5" x14ac:dyDescent="0.35">
      <c r="A339">
        <v>201806</v>
      </c>
      <c r="B339" s="3">
        <v>6.1999999999999998E-3</v>
      </c>
      <c r="C339" s="3">
        <v>-1.37E-2</v>
      </c>
      <c r="D339" s="3">
        <v>-4.3299999999999998E-2</v>
      </c>
      <c r="E339" s="3">
        <v>1.4000000000000002E-3</v>
      </c>
    </row>
    <row r="340" spans="1:5" x14ac:dyDescent="0.35">
      <c r="A340">
        <v>201807</v>
      </c>
      <c r="B340" s="3">
        <v>3.3500000000000002E-2</v>
      </c>
      <c r="C340" s="3">
        <v>1.9199999999999998E-2</v>
      </c>
      <c r="D340" s="3">
        <v>1.9599999999999999E-2</v>
      </c>
      <c r="E340" s="3">
        <v>1.6000000000000001E-3</v>
      </c>
    </row>
    <row r="341" spans="1:5" x14ac:dyDescent="0.35">
      <c r="A341">
        <v>201808</v>
      </c>
      <c r="B341" s="3">
        <v>3.6000000000000004E-2</v>
      </c>
      <c r="C341" s="3">
        <v>-1.84E-2</v>
      </c>
      <c r="D341" s="3">
        <v>-2.5499999999999998E-2</v>
      </c>
      <c r="E341" s="3">
        <v>1.6000000000000001E-3</v>
      </c>
    </row>
    <row r="342" spans="1:5" x14ac:dyDescent="0.35">
      <c r="A342">
        <v>201809</v>
      </c>
      <c r="B342" s="3">
        <v>2.0999999999999999E-3</v>
      </c>
      <c r="C342" s="3">
        <v>8.3000000000000001E-3</v>
      </c>
      <c r="D342" s="3">
        <v>-1.1800000000000001E-2</v>
      </c>
      <c r="E342" s="3">
        <v>1.5E-3</v>
      </c>
    </row>
    <row r="343" spans="1:5" x14ac:dyDescent="0.35">
      <c r="A343">
        <v>201810</v>
      </c>
      <c r="B343" s="3">
        <v>-7.4899999999999994E-2</v>
      </c>
      <c r="C343" s="3">
        <v>-8.5300000000000015E-2</v>
      </c>
      <c r="D343" s="3">
        <v>-8.6699999999999999E-2</v>
      </c>
      <c r="E343" s="3">
        <v>1.9E-3</v>
      </c>
    </row>
    <row r="344" spans="1:5" x14ac:dyDescent="0.35">
      <c r="A344">
        <v>201811</v>
      </c>
      <c r="B344" s="3">
        <v>1.8699999999999998E-2</v>
      </c>
      <c r="C344" s="3">
        <v>2.9999999999999997E-4</v>
      </c>
      <c r="D344" s="3">
        <v>4.4399999999999995E-2</v>
      </c>
      <c r="E344" s="3">
        <v>1.8E-3</v>
      </c>
    </row>
    <row r="345" spans="1:5" x14ac:dyDescent="0.35">
      <c r="A345">
        <v>201812</v>
      </c>
      <c r="B345" s="3">
        <v>-9.3600000000000017E-2</v>
      </c>
      <c r="C345" s="3">
        <v>-5.0799999999999991E-2</v>
      </c>
      <c r="D345" s="3">
        <v>-2.0400000000000001E-2</v>
      </c>
      <c r="E345" s="3">
        <v>1.9E-3</v>
      </c>
    </row>
    <row r="346" spans="1:5" x14ac:dyDescent="0.35">
      <c r="A346">
        <v>201901</v>
      </c>
      <c r="B346" s="3">
        <v>8.6200000000000013E-2</v>
      </c>
      <c r="C346" s="3">
        <v>6.6500000000000004E-2</v>
      </c>
      <c r="D346" s="3">
        <v>7.4700000000000003E-2</v>
      </c>
      <c r="E346" s="3">
        <v>2.0999999999999999E-3</v>
      </c>
    </row>
    <row r="347" spans="1:5" x14ac:dyDescent="0.35">
      <c r="A347">
        <v>201902</v>
      </c>
      <c r="B347" s="3">
        <v>3.5799999999999998E-2</v>
      </c>
      <c r="C347" s="3">
        <v>2.5100000000000001E-2</v>
      </c>
      <c r="D347" s="3">
        <v>3.2000000000000002E-3</v>
      </c>
      <c r="E347" s="3">
        <v>1.8E-3</v>
      </c>
    </row>
    <row r="348" spans="1:5" x14ac:dyDescent="0.35">
      <c r="A348">
        <v>201903</v>
      </c>
      <c r="B348" s="3">
        <v>1.29E-2</v>
      </c>
      <c r="C348" s="3">
        <v>5.8000000000000005E-3</v>
      </c>
      <c r="D348" s="3">
        <v>9.8999999999999991E-3</v>
      </c>
      <c r="E348" s="3">
        <v>1.9E-3</v>
      </c>
    </row>
    <row r="349" spans="1:5" x14ac:dyDescent="0.35">
      <c r="A349">
        <v>201904</v>
      </c>
      <c r="B349" s="3">
        <v>4.1700000000000001E-2</v>
      </c>
      <c r="C349" s="3">
        <v>0.03</v>
      </c>
      <c r="D349" s="3">
        <v>1.72E-2</v>
      </c>
      <c r="E349" s="3">
        <v>2.0999999999999999E-3</v>
      </c>
    </row>
    <row r="350" spans="1:5" x14ac:dyDescent="0.35">
      <c r="A350">
        <v>201905</v>
      </c>
      <c r="B350" s="3">
        <v>-6.7299999999999999E-2</v>
      </c>
      <c r="C350" s="3">
        <v>-4.5700000000000005E-2</v>
      </c>
      <c r="D350" s="3">
        <v>-6.13E-2</v>
      </c>
      <c r="E350" s="3">
        <v>2.0999999999999999E-3</v>
      </c>
    </row>
    <row r="351" spans="1:5" x14ac:dyDescent="0.35">
      <c r="A351">
        <v>201906</v>
      </c>
      <c r="B351" s="3">
        <v>7.1099999999999997E-2</v>
      </c>
      <c r="C351" s="3">
        <v>5.16E-2</v>
      </c>
      <c r="D351" s="3">
        <v>5.5699999999999993E-2</v>
      </c>
      <c r="E351" s="3">
        <v>1.8E-3</v>
      </c>
    </row>
    <row r="352" spans="1:5" x14ac:dyDescent="0.35">
      <c r="A352">
        <v>201907</v>
      </c>
      <c r="B352" s="3">
        <v>1.38E-2</v>
      </c>
      <c r="C352" s="3">
        <v>-1.44E-2</v>
      </c>
      <c r="D352" s="3">
        <v>-1.6400000000000001E-2</v>
      </c>
      <c r="E352" s="3">
        <v>1.9E-3</v>
      </c>
    </row>
    <row r="353" spans="1:5" x14ac:dyDescent="0.35">
      <c r="A353">
        <v>201908</v>
      </c>
      <c r="B353" s="3">
        <v>-2.4199999999999999E-2</v>
      </c>
      <c r="C353" s="3">
        <v>-2.3599999999999999E-2</v>
      </c>
      <c r="D353" s="3">
        <v>-4.4399999999999995E-2</v>
      </c>
      <c r="E353" s="3">
        <v>1.6000000000000001E-3</v>
      </c>
    </row>
    <row r="354" spans="1:5" x14ac:dyDescent="0.35">
      <c r="A354">
        <v>201909</v>
      </c>
      <c r="B354" s="3">
        <v>1.6199999999999999E-2</v>
      </c>
      <c r="C354" s="3">
        <v>2.5700000000000004E-2</v>
      </c>
      <c r="D354" s="3">
        <v>2.1499999999999998E-2</v>
      </c>
      <c r="E354" s="3">
        <v>1.8E-3</v>
      </c>
    </row>
    <row r="355" spans="1:5" x14ac:dyDescent="0.35">
      <c r="A355">
        <v>201910</v>
      </c>
      <c r="B355" s="3">
        <v>2.2099999999999998E-2</v>
      </c>
      <c r="C355" s="3">
        <v>3.4299999999999997E-2</v>
      </c>
      <c r="D355" s="3">
        <v>3.95E-2</v>
      </c>
      <c r="E355" s="3">
        <v>1.5E-3</v>
      </c>
    </row>
    <row r="356" spans="1:5" x14ac:dyDescent="0.35">
      <c r="A356">
        <v>201911</v>
      </c>
      <c r="B356" s="3">
        <v>3.9900000000000005E-2</v>
      </c>
      <c r="C356" s="3">
        <v>1.46E-2</v>
      </c>
      <c r="D356" s="3">
        <v>-2.8000000000000004E-3</v>
      </c>
      <c r="E356" s="3">
        <v>1.1999999999999999E-3</v>
      </c>
    </row>
    <row r="357" spans="1:5" x14ac:dyDescent="0.35">
      <c r="A357">
        <v>201912</v>
      </c>
      <c r="B357" s="3">
        <v>2.9100000000000001E-2</v>
      </c>
      <c r="C357" s="3">
        <v>3.5300000000000005E-2</v>
      </c>
      <c r="D357" s="3">
        <v>6.9399999999999989E-2</v>
      </c>
      <c r="E357" s="3">
        <v>1.4000000000000002E-3</v>
      </c>
    </row>
    <row r="358" spans="1:5" x14ac:dyDescent="0.35">
      <c r="A358">
        <v>202001</v>
      </c>
      <c r="B358" s="3">
        <v>2.0000000000000004E-4</v>
      </c>
      <c r="C358" s="3">
        <v>-2.1899999999999999E-2</v>
      </c>
      <c r="D358" s="3">
        <v>-4.4999999999999998E-2</v>
      </c>
      <c r="E358" s="3">
        <v>1.2999999999999999E-3</v>
      </c>
    </row>
    <row r="359" spans="1:5" x14ac:dyDescent="0.35">
      <c r="A359">
        <v>202002</v>
      </c>
      <c r="B359" s="3">
        <v>-8.0100000000000018E-2</v>
      </c>
      <c r="C359" s="3">
        <v>-8.7499999999999994E-2</v>
      </c>
      <c r="D359" s="3">
        <v>-5.5099999999999996E-2</v>
      </c>
      <c r="E359" s="3">
        <v>1.1999999999999999E-3</v>
      </c>
    </row>
    <row r="360" spans="1:5" x14ac:dyDescent="0.35">
      <c r="A360">
        <v>202003</v>
      </c>
      <c r="B360" s="3">
        <v>-0.13270000000000001</v>
      </c>
      <c r="C360" s="3">
        <v>-0.13800000000000001</v>
      </c>
      <c r="D360" s="3">
        <v>-0.17009999999999997</v>
      </c>
      <c r="E360" s="3">
        <v>1.1999999999999999E-3</v>
      </c>
    </row>
    <row r="362" spans="1:5" x14ac:dyDescent="0.35">
      <c r="A362" t="s">
        <v>17</v>
      </c>
      <c r="B362" s="101">
        <f>AVERAGE(B4:B360)</f>
        <v>8.328851540616241E-3</v>
      </c>
      <c r="C362" s="102">
        <f t="shared" ref="C362:D362" si="0">AVERAGE(C4:C360)</f>
        <v>4.8865546218487422E-3</v>
      </c>
      <c r="D362" s="103">
        <f t="shared" si="0"/>
        <v>7.5350140056022396E-3</v>
      </c>
      <c r="E362" t="str">
        <f ca="1">_xlfn.FORMULATEXT(D362)</f>
        <v>=AVERAGE(D4:D360)</v>
      </c>
    </row>
    <row r="363" spans="1:5" x14ac:dyDescent="0.35">
      <c r="A363" t="s">
        <v>39</v>
      </c>
      <c r="B363" s="104">
        <f>_xlfn.STDEV.S(B4:B360)</f>
        <v>4.2895065089944728E-2</v>
      </c>
      <c r="C363" s="105">
        <f t="shared" ref="C363:D363" si="1">_xlfn.STDEV.S(C4:C360)</f>
        <v>4.7547562097447559E-2</v>
      </c>
      <c r="D363" s="106">
        <f t="shared" si="1"/>
        <v>6.1333506072984774E-2</v>
      </c>
      <c r="E363" t="str">
        <f ca="1">_xlfn.FORMULATEXT(D363)</f>
        <v>=STDEV.S(D4:D360)</v>
      </c>
    </row>
    <row r="365" spans="1:5" x14ac:dyDescent="0.35">
      <c r="A365" t="s">
        <v>40</v>
      </c>
      <c r="B365" s="107">
        <f>B362*12</f>
        <v>9.9946218487394892E-2</v>
      </c>
      <c r="C365" s="67">
        <f t="shared" ref="C365:D365" si="2">C362*12</f>
        <v>5.8638655462184906E-2</v>
      </c>
      <c r="D365" s="108">
        <f t="shared" si="2"/>
        <v>9.0420168067226872E-2</v>
      </c>
      <c r="E365" t="str">
        <f t="shared" ref="E365:E366" ca="1" si="3">_xlfn.FORMULATEXT(D365)</f>
        <v>=D362*12</v>
      </c>
    </row>
    <row r="366" spans="1:5" x14ac:dyDescent="0.35">
      <c r="A366" t="s">
        <v>41</v>
      </c>
      <c r="B366" s="109">
        <f>B363*SQRT(12)</f>
        <v>0.14859286425951665</v>
      </c>
      <c r="C366" s="71">
        <f t="shared" ref="C366:D366" si="4">C363*SQRT(12)</f>
        <v>0.16470958665763075</v>
      </c>
      <c r="D366" s="110">
        <f t="shared" si="4"/>
        <v>0.21246549744948781</v>
      </c>
      <c r="E366" t="str">
        <f t="shared" ca="1" si="3"/>
        <v>=D363*SQRT(12)</v>
      </c>
    </row>
    <row r="368" spans="1:5" x14ac:dyDescent="0.35">
      <c r="A368" s="5" t="s">
        <v>8</v>
      </c>
    </row>
    <row r="369" spans="1:7" x14ac:dyDescent="0.35">
      <c r="A369" s="55" t="s">
        <v>43</v>
      </c>
      <c r="B369" s="35" t="s">
        <v>6</v>
      </c>
      <c r="C369" s="35" t="s">
        <v>5</v>
      </c>
      <c r="D369" s="35" t="s">
        <v>7</v>
      </c>
    </row>
    <row r="370" spans="1:7" x14ac:dyDescent="0.35">
      <c r="A370" s="35" t="s">
        <v>6</v>
      </c>
      <c r="B370" s="57">
        <f ca="1">_xlfn.COVARIANCE.S(INDIRECT($A370),INDIRECT(B$369))</f>
        <v>1.8399866090705933E-3</v>
      </c>
      <c r="C370" s="58">
        <f t="shared" ref="C370:D372" ca="1" si="5">_xlfn.COVARIANCE.S(INDIRECT($A370),INDIRECT(C$369))</f>
        <v>1.5407295182230194E-3</v>
      </c>
      <c r="D370" s="59">
        <f t="shared" ca="1" si="5"/>
        <v>1.894225953246467E-3</v>
      </c>
      <c r="E370" t="str">
        <f ca="1">_xlfn.FORMULATEXT(D370)</f>
        <v>=COVARIANCE.S(INDIRECT($A370),INDIRECT(D$369))</v>
      </c>
    </row>
    <row r="371" spans="1:7" x14ac:dyDescent="0.35">
      <c r="A371" s="35" t="s">
        <v>5</v>
      </c>
      <c r="B371" s="60">
        <f t="shared" ref="B371:B372" ca="1" si="6">_xlfn.COVARIANCE.S(INDIRECT($A371),INDIRECT(B$369))</f>
        <v>1.5407295182230194E-3</v>
      </c>
      <c r="C371" s="15">
        <f t="shared" ca="1" si="5"/>
        <v>2.2607706614106333E-3</v>
      </c>
      <c r="D371" s="61">
        <f t="shared" ca="1" si="5"/>
        <v>2.2279917361438958E-3</v>
      </c>
      <c r="F371" s="5" t="s">
        <v>52</v>
      </c>
    </row>
    <row r="372" spans="1:7" x14ac:dyDescent="0.35">
      <c r="A372" s="35" t="s">
        <v>7</v>
      </c>
      <c r="B372" s="62">
        <f t="shared" ca="1" si="6"/>
        <v>1.894225953246467E-3</v>
      </c>
      <c r="C372" s="34">
        <f t="shared" ca="1" si="5"/>
        <v>2.2279917361438958E-3</v>
      </c>
      <c r="D372" s="63">
        <f t="shared" ca="1" si="5"/>
        <v>3.7617989672048646E-3</v>
      </c>
      <c r="F372">
        <f>_xlfn.COVARIANCE.S($B$4:$B$360,C4:C360)</f>
        <v>1.5407295182230194E-3</v>
      </c>
      <c r="G372" t="str">
        <f ca="1">_xlfn.FORMULATEXT(F372)</f>
        <v>=COVARIANCE.S($B$4:$B$360,C4:C360)</v>
      </c>
    </row>
    <row r="374" spans="1:7" x14ac:dyDescent="0.35">
      <c r="A374" s="5" t="s">
        <v>8</v>
      </c>
    </row>
    <row r="375" spans="1:7" x14ac:dyDescent="0.35">
      <c r="A375" s="55" t="s">
        <v>42</v>
      </c>
      <c r="B375" s="35" t="s">
        <v>6</v>
      </c>
      <c r="C375" s="35" t="s">
        <v>5</v>
      </c>
      <c r="D375" s="35" t="s">
        <v>7</v>
      </c>
    </row>
    <row r="376" spans="1:7" x14ac:dyDescent="0.35">
      <c r="A376" s="35" t="s">
        <v>6</v>
      </c>
      <c r="B376" s="57">
        <f ca="1">B370*12</f>
        <v>2.2079839308847118E-2</v>
      </c>
      <c r="C376" s="58">
        <f t="shared" ref="C376:D376" ca="1" si="7">C370*12</f>
        <v>1.8488754218676233E-2</v>
      </c>
      <c r="D376" s="59">
        <f t="shared" ca="1" si="7"/>
        <v>2.2730711438957604E-2</v>
      </c>
      <c r="E376" t="str">
        <f ca="1">_xlfn.FORMULATEXT(D376)</f>
        <v>=D370*12</v>
      </c>
    </row>
    <row r="377" spans="1:7" x14ac:dyDescent="0.35">
      <c r="A377" s="35" t="s">
        <v>5</v>
      </c>
      <c r="B377" s="60">
        <f t="shared" ref="B377:D377" ca="1" si="8">B371*12</f>
        <v>1.8488754218676233E-2</v>
      </c>
      <c r="C377" s="15">
        <f t="shared" ca="1" si="8"/>
        <v>2.71292479369276E-2</v>
      </c>
      <c r="D377" s="61">
        <f t="shared" ca="1" si="8"/>
        <v>2.6735900833726747E-2</v>
      </c>
    </row>
    <row r="378" spans="1:7" x14ac:dyDescent="0.35">
      <c r="A378" s="35" t="s">
        <v>7</v>
      </c>
      <c r="B378" s="62">
        <f t="shared" ref="B378:D378" ca="1" si="9">B372*12</f>
        <v>2.2730711438957604E-2</v>
      </c>
      <c r="C378" s="34">
        <f t="shared" ca="1" si="9"/>
        <v>2.6735900833726747E-2</v>
      </c>
      <c r="D378" s="63">
        <f t="shared" ca="1" si="9"/>
        <v>4.5141587606458373E-2</v>
      </c>
    </row>
    <row r="379" spans="1:7" x14ac:dyDescent="0.35">
      <c r="A379" s="35"/>
      <c r="B379" s="15"/>
      <c r="C379" s="15"/>
      <c r="D379" s="15"/>
    </row>
    <row r="380" spans="1:7" x14ac:dyDescent="0.35">
      <c r="A380" s="35" t="s">
        <v>45</v>
      </c>
      <c r="B380" s="11">
        <f ca="1">SQRT(B376)</f>
        <v>0.14859286425951657</v>
      </c>
      <c r="C380" s="11">
        <f ca="1">SQRT(C377)</f>
        <v>0.16470958665763083</v>
      </c>
      <c r="D380" s="11">
        <f ca="1">SQRT(D378)</f>
        <v>0.21246549744948795</v>
      </c>
      <c r="E380" t="str">
        <f ca="1">_xlfn.FORMULATEXT(D380)</f>
        <v>=SQRT(D378)</v>
      </c>
    </row>
    <row r="382" spans="1:7" x14ac:dyDescent="0.35">
      <c r="A382" s="5" t="s">
        <v>44</v>
      </c>
    </row>
    <row r="383" spans="1:7" x14ac:dyDescent="0.35">
      <c r="A383" s="55" t="s">
        <v>43</v>
      </c>
      <c r="B383" s="35" t="s">
        <v>6</v>
      </c>
      <c r="C383" s="35" t="s">
        <v>5</v>
      </c>
      <c r="D383" s="35" t="s">
        <v>7</v>
      </c>
    </row>
    <row r="384" spans="1:7" x14ac:dyDescent="0.35">
      <c r="A384" s="35" t="s">
        <v>6</v>
      </c>
      <c r="B384" s="57">
        <f ca="1">CORREL(INDIRECT($A384),INDIRECT(B$369))</f>
        <v>1</v>
      </c>
      <c r="C384" s="58">
        <f t="shared" ref="C384:D386" ca="1" si="10">CORREL(INDIRECT($A384),INDIRECT(C$369))</f>
        <v>0.75542406836893539</v>
      </c>
      <c r="D384" s="59">
        <f t="shared" ca="1" si="10"/>
        <v>0.7199903242053054</v>
      </c>
      <c r="E384" t="str">
        <f ca="1">_xlfn.FORMULATEXT(D384)</f>
        <v>=CORREL(INDIRECT($A384),INDIRECT(D$369))</v>
      </c>
    </row>
    <row r="385" spans="1:4" x14ac:dyDescent="0.35">
      <c r="A385" s="35" t="s">
        <v>5</v>
      </c>
      <c r="B385" s="60">
        <f t="shared" ref="B385:B386" ca="1" si="11">CORREL(INDIRECT($A385),INDIRECT(B$369))</f>
        <v>0.75542406836893539</v>
      </c>
      <c r="C385" s="15">
        <f t="shared" ca="1" si="10"/>
        <v>0.99999999999999978</v>
      </c>
      <c r="D385" s="61">
        <f t="shared" ca="1" si="10"/>
        <v>0.76398974645424278</v>
      </c>
    </row>
    <row r="386" spans="1:4" x14ac:dyDescent="0.35">
      <c r="A386" s="35" t="s">
        <v>7</v>
      </c>
      <c r="B386" s="62">
        <f t="shared" ca="1" si="11"/>
        <v>0.7199903242053054</v>
      </c>
      <c r="C386" s="34">
        <f t="shared" ca="1" si="10"/>
        <v>0.76398974645424278</v>
      </c>
      <c r="D386" s="63">
        <f t="shared" ca="1" si="10"/>
        <v>0.99999999999999989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Normal="100" workbookViewId="0">
      <pane ySplit="16" topLeftCell="A17" activePane="bottomLeft" state="frozen"/>
      <selection pane="bottomLeft" activeCell="A17" sqref="A17"/>
    </sheetView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2" x14ac:dyDescent="0.35">
      <c r="A1" s="5" t="s">
        <v>31</v>
      </c>
    </row>
    <row r="2" spans="1:12" ht="15" thickBot="1" x14ac:dyDescent="0.4"/>
    <row r="3" spans="1:12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2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2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2" ht="15" thickBot="1" x14ac:dyDescent="0.4">
      <c r="C6" s="1"/>
      <c r="D6" s="1"/>
      <c r="E6" s="1"/>
      <c r="H6" s="9"/>
      <c r="I6" s="9"/>
      <c r="J6" s="9"/>
      <c r="K6" s="9"/>
    </row>
    <row r="7" spans="1:12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2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2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2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2" x14ac:dyDescent="0.35">
      <c r="H11" s="9"/>
      <c r="I11" s="9"/>
      <c r="J11" s="9"/>
      <c r="K11" s="9"/>
    </row>
    <row r="12" spans="1:12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2" x14ac:dyDescent="0.35">
      <c r="C13" s="10"/>
      <c r="H13" s="9"/>
      <c r="I13" s="9"/>
      <c r="J13" s="15"/>
      <c r="K13" s="9"/>
    </row>
    <row r="14" spans="1:12" x14ac:dyDescent="0.35">
      <c r="C14" s="10"/>
      <c r="I14" t="e">
        <f ca="1">_xlfn.FORMULATEXT(I17)</f>
        <v>#N/A</v>
      </c>
      <c r="J14" s="3"/>
    </row>
    <row r="15" spans="1:12" ht="29" customHeight="1" x14ac:dyDescent="0.35">
      <c r="C15" s="127" t="s">
        <v>9</v>
      </c>
      <c r="D15" s="127"/>
      <c r="E15" s="127"/>
      <c r="G15" t="e">
        <f ca="1">_xlfn.FORMULATEXT(G17)</f>
        <v>#N/A</v>
      </c>
      <c r="J15" s="3"/>
    </row>
    <row r="16" spans="1:12" ht="29" x14ac:dyDescent="0.35">
      <c r="C16" s="41" t="s">
        <v>2</v>
      </c>
      <c r="D16" s="41" t="s">
        <v>3</v>
      </c>
      <c r="E16" s="41" t="s">
        <v>4</v>
      </c>
      <c r="F16" s="41" t="s">
        <v>14</v>
      </c>
      <c r="G16" s="41" t="s">
        <v>15</v>
      </c>
      <c r="H16" s="41" t="s">
        <v>11</v>
      </c>
      <c r="I16" s="41" t="s">
        <v>16</v>
      </c>
      <c r="J16" s="38"/>
      <c r="K16" s="38"/>
      <c r="L16" s="38"/>
    </row>
    <row r="17" spans="3:9" x14ac:dyDescent="0.35">
      <c r="C17" s="65"/>
      <c r="D17" s="66"/>
      <c r="E17" s="66"/>
      <c r="F17" s="67"/>
      <c r="G17" s="58"/>
      <c r="H17" s="67"/>
      <c r="I17" s="59"/>
    </row>
    <row r="18" spans="3:9" x14ac:dyDescent="0.35">
      <c r="C18" s="68"/>
      <c r="D18" s="25"/>
      <c r="E18" s="25"/>
      <c r="F18" s="26"/>
      <c r="G18" s="15"/>
      <c r="H18" s="26"/>
      <c r="I18" s="61"/>
    </row>
    <row r="19" spans="3:9" x14ac:dyDescent="0.35">
      <c r="C19" s="68"/>
      <c r="D19" s="25"/>
      <c r="E19" s="25"/>
      <c r="F19" s="26"/>
      <c r="G19" s="15"/>
      <c r="H19" s="26"/>
      <c r="I19" s="61"/>
    </row>
    <row r="20" spans="3:9" x14ac:dyDescent="0.35">
      <c r="C20" s="68"/>
      <c r="D20" s="25"/>
      <c r="E20" s="25"/>
      <c r="F20" s="26"/>
      <c r="G20" s="15"/>
      <c r="H20" s="26"/>
      <c r="I20" s="61"/>
    </row>
    <row r="21" spans="3:9" x14ac:dyDescent="0.35">
      <c r="C21" s="68"/>
      <c r="D21" s="25"/>
      <c r="E21" s="25"/>
      <c r="F21" s="26"/>
      <c r="G21" s="15"/>
      <c r="H21" s="26"/>
      <c r="I21" s="61"/>
    </row>
    <row r="22" spans="3:9" x14ac:dyDescent="0.35">
      <c r="C22" s="68"/>
      <c r="D22" s="25"/>
      <c r="E22" s="25"/>
      <c r="F22" s="26"/>
      <c r="G22" s="15"/>
      <c r="H22" s="26"/>
      <c r="I22" s="61"/>
    </row>
    <row r="23" spans="3:9" x14ac:dyDescent="0.35">
      <c r="C23" s="68"/>
      <c r="D23" s="25"/>
      <c r="E23" s="25"/>
      <c r="F23" s="26"/>
      <c r="G23" s="15"/>
      <c r="H23" s="26"/>
      <c r="I23" s="61"/>
    </row>
    <row r="24" spans="3:9" x14ac:dyDescent="0.35">
      <c r="C24" s="68"/>
      <c r="D24" s="25"/>
      <c r="E24" s="25"/>
      <c r="F24" s="26"/>
      <c r="G24" s="15"/>
      <c r="H24" s="26"/>
      <c r="I24" s="61"/>
    </row>
    <row r="25" spans="3:9" x14ac:dyDescent="0.35">
      <c r="C25" s="68"/>
      <c r="D25" s="25"/>
      <c r="E25" s="25"/>
      <c r="F25" s="26"/>
      <c r="G25" s="15"/>
      <c r="H25" s="26"/>
      <c r="I25" s="61"/>
    </row>
    <row r="26" spans="3:9" x14ac:dyDescent="0.35">
      <c r="C26" s="68"/>
      <c r="D26" s="25"/>
      <c r="E26" s="25"/>
      <c r="F26" s="26"/>
      <c r="G26" s="15"/>
      <c r="H26" s="26"/>
      <c r="I26" s="61"/>
    </row>
    <row r="27" spans="3:9" x14ac:dyDescent="0.35">
      <c r="C27" s="68"/>
      <c r="D27" s="25"/>
      <c r="E27" s="25"/>
      <c r="F27" s="26"/>
      <c r="G27" s="15"/>
      <c r="H27" s="26"/>
      <c r="I27" s="61"/>
    </row>
    <row r="28" spans="3:9" x14ac:dyDescent="0.35">
      <c r="C28" s="68"/>
      <c r="D28" s="25"/>
      <c r="E28" s="25"/>
      <c r="F28" s="26"/>
      <c r="G28" s="15"/>
      <c r="H28" s="26"/>
      <c r="I28" s="61"/>
    </row>
    <row r="29" spans="3:9" x14ac:dyDescent="0.35">
      <c r="C29" s="68"/>
      <c r="D29" s="25"/>
      <c r="E29" s="25"/>
      <c r="F29" s="26"/>
      <c r="G29" s="15"/>
      <c r="H29" s="26"/>
      <c r="I29" s="61"/>
    </row>
    <row r="30" spans="3:9" x14ac:dyDescent="0.35">
      <c r="C30" s="68"/>
      <c r="D30" s="25"/>
      <c r="E30" s="25"/>
      <c r="F30" s="26"/>
      <c r="G30" s="15"/>
      <c r="H30" s="26"/>
      <c r="I30" s="61"/>
    </row>
    <row r="31" spans="3:9" x14ac:dyDescent="0.35">
      <c r="C31" s="68"/>
      <c r="D31" s="25"/>
      <c r="E31" s="25"/>
      <c r="F31" s="26"/>
      <c r="G31" s="15"/>
      <c r="H31" s="26"/>
      <c r="I31" s="61"/>
    </row>
    <row r="32" spans="3:9" x14ac:dyDescent="0.35">
      <c r="C32" s="68"/>
      <c r="D32" s="25"/>
      <c r="E32" s="25"/>
      <c r="F32" s="26"/>
      <c r="G32" s="15"/>
      <c r="H32" s="26"/>
      <c r="I32" s="61"/>
    </row>
    <row r="33" spans="3:9" x14ac:dyDescent="0.35">
      <c r="C33" s="68"/>
      <c r="D33" s="25"/>
      <c r="E33" s="25"/>
      <c r="F33" s="26"/>
      <c r="G33" s="15"/>
      <c r="H33" s="26"/>
      <c r="I33" s="61"/>
    </row>
    <row r="34" spans="3:9" x14ac:dyDescent="0.35">
      <c r="C34" s="68"/>
      <c r="D34" s="25"/>
      <c r="E34" s="25"/>
      <c r="F34" s="26"/>
      <c r="G34" s="15"/>
      <c r="H34" s="26"/>
      <c r="I34" s="61"/>
    </row>
    <row r="35" spans="3:9" x14ac:dyDescent="0.35">
      <c r="C35" s="68"/>
      <c r="D35" s="25"/>
      <c r="E35" s="25"/>
      <c r="F35" s="26"/>
      <c r="G35" s="15"/>
      <c r="H35" s="26"/>
      <c r="I35" s="61"/>
    </row>
    <row r="36" spans="3:9" x14ac:dyDescent="0.35">
      <c r="C36" s="68"/>
      <c r="D36" s="25"/>
      <c r="E36" s="25"/>
      <c r="F36" s="26"/>
      <c r="G36" s="15"/>
      <c r="H36" s="26"/>
      <c r="I36" s="61"/>
    </row>
    <row r="37" spans="3:9" x14ac:dyDescent="0.35">
      <c r="C37" s="68"/>
      <c r="D37" s="25"/>
      <c r="E37" s="25"/>
      <c r="F37" s="26"/>
      <c r="G37" s="15"/>
      <c r="H37" s="26"/>
      <c r="I37" s="61"/>
    </row>
    <row r="38" spans="3:9" x14ac:dyDescent="0.35">
      <c r="C38" s="68"/>
      <c r="D38" s="25"/>
      <c r="E38" s="25"/>
      <c r="F38" s="26"/>
      <c r="G38" s="15"/>
      <c r="H38" s="26"/>
      <c r="I38" s="61"/>
    </row>
    <row r="39" spans="3:9" x14ac:dyDescent="0.35">
      <c r="C39" s="68"/>
      <c r="D39" s="25"/>
      <c r="E39" s="25"/>
      <c r="F39" s="26"/>
      <c r="G39" s="15"/>
      <c r="H39" s="26"/>
      <c r="I39" s="61"/>
    </row>
    <row r="40" spans="3:9" x14ac:dyDescent="0.35">
      <c r="C40" s="68"/>
      <c r="D40" s="25"/>
      <c r="E40" s="25"/>
      <c r="F40" s="26"/>
      <c r="G40" s="15"/>
      <c r="H40" s="26"/>
      <c r="I40" s="61"/>
    </row>
    <row r="41" spans="3:9" x14ac:dyDescent="0.35">
      <c r="C41" s="68"/>
      <c r="D41" s="25"/>
      <c r="E41" s="25"/>
      <c r="F41" s="26"/>
      <c r="G41" s="15"/>
      <c r="H41" s="26"/>
      <c r="I41" s="61"/>
    </row>
    <row r="42" spans="3:9" x14ac:dyDescent="0.35">
      <c r="C42" s="68"/>
      <c r="D42" s="25"/>
      <c r="E42" s="25"/>
      <c r="F42" s="26"/>
      <c r="G42" s="15"/>
      <c r="H42" s="26"/>
      <c r="I42" s="61"/>
    </row>
    <row r="43" spans="3:9" x14ac:dyDescent="0.35">
      <c r="C43" s="68"/>
      <c r="D43" s="25"/>
      <c r="E43" s="25"/>
      <c r="F43" s="26"/>
      <c r="G43" s="15"/>
      <c r="H43" s="26"/>
      <c r="I43" s="61"/>
    </row>
    <row r="44" spans="3:9" x14ac:dyDescent="0.35">
      <c r="C44" s="68"/>
      <c r="D44" s="25"/>
      <c r="E44" s="25"/>
      <c r="F44" s="26"/>
      <c r="G44" s="15"/>
      <c r="H44" s="26"/>
      <c r="I44" s="61"/>
    </row>
    <row r="45" spans="3:9" x14ac:dyDescent="0.35">
      <c r="C45" s="68"/>
      <c r="D45" s="25"/>
      <c r="E45" s="25"/>
      <c r="F45" s="26"/>
      <c r="G45" s="15"/>
      <c r="H45" s="26"/>
      <c r="I45" s="61"/>
    </row>
    <row r="46" spans="3:9" x14ac:dyDescent="0.35">
      <c r="C46" s="68"/>
      <c r="D46" s="25"/>
      <c r="E46" s="25"/>
      <c r="F46" s="26"/>
      <c r="G46" s="15"/>
      <c r="H46" s="26"/>
      <c r="I46" s="61"/>
    </row>
    <row r="47" spans="3:9" x14ac:dyDescent="0.35">
      <c r="C47" s="69"/>
      <c r="D47" s="70"/>
      <c r="E47" s="70"/>
      <c r="F47" s="71"/>
      <c r="G47" s="34"/>
      <c r="H47" s="71"/>
      <c r="I47" s="63"/>
    </row>
    <row r="48" spans="3:9" x14ac:dyDescent="0.35">
      <c r="C48" s="13"/>
      <c r="D48" s="13"/>
      <c r="E48" s="13"/>
      <c r="F48" s="11"/>
      <c r="G48" s="3"/>
      <c r="H48" s="11"/>
      <c r="I48" s="3"/>
    </row>
    <row r="49" spans="3:9" x14ac:dyDescent="0.35">
      <c r="C49" s="13"/>
      <c r="D49" s="13"/>
      <c r="E49" s="13"/>
      <c r="F49" s="11"/>
      <c r="G49" s="3"/>
      <c r="H49" s="11"/>
      <c r="I49" s="3"/>
    </row>
    <row r="50" spans="3:9" x14ac:dyDescent="0.35">
      <c r="C50" s="13"/>
      <c r="D50" s="13"/>
      <c r="E50" s="13"/>
      <c r="F50" s="11"/>
      <c r="G50" s="3"/>
      <c r="H50" s="11"/>
      <c r="I50" s="3"/>
    </row>
    <row r="51" spans="3:9" x14ac:dyDescent="0.35">
      <c r="C51" s="13"/>
      <c r="D51" s="13"/>
      <c r="E51" s="13"/>
      <c r="F51" s="11"/>
      <c r="G51" s="3"/>
      <c r="H51" s="11"/>
      <c r="I51" s="3"/>
    </row>
    <row r="52" spans="3:9" x14ac:dyDescent="0.35">
      <c r="C52" s="13"/>
      <c r="D52" s="13"/>
      <c r="E52" s="13"/>
      <c r="F52" s="11"/>
      <c r="G52" s="3"/>
      <c r="H52" s="11"/>
      <c r="I52" s="3"/>
    </row>
    <row r="53" spans="3:9" x14ac:dyDescent="0.35">
      <c r="C53" s="13"/>
      <c r="D53" s="13"/>
      <c r="E53" s="13"/>
      <c r="F53" s="11"/>
      <c r="G53" s="3"/>
      <c r="H53" s="11"/>
      <c r="I53" s="3"/>
    </row>
    <row r="54" spans="3:9" x14ac:dyDescent="0.35">
      <c r="C54" s="13"/>
      <c r="D54" s="13"/>
      <c r="E54" s="13"/>
      <c r="F54" s="11"/>
      <c r="G54" s="3"/>
      <c r="H54" s="11"/>
      <c r="I54" s="3"/>
    </row>
    <row r="55" spans="3:9" x14ac:dyDescent="0.35">
      <c r="C55" s="13"/>
      <c r="D55" s="13"/>
      <c r="E55" s="13"/>
      <c r="F55" s="11"/>
      <c r="G55" s="3"/>
      <c r="H55" s="11"/>
      <c r="I55" s="3"/>
    </row>
    <row r="56" spans="3:9" x14ac:dyDescent="0.35">
      <c r="C56" s="13"/>
      <c r="D56" s="13"/>
      <c r="E56" s="13"/>
      <c r="F56" s="11"/>
      <c r="G56" s="3"/>
      <c r="H56" s="11"/>
      <c r="I56" s="3"/>
    </row>
    <row r="57" spans="3:9" x14ac:dyDescent="0.35">
      <c r="C57" s="13"/>
      <c r="D57" s="13"/>
      <c r="E57" s="13"/>
      <c r="F57" s="11"/>
      <c r="G57" s="3"/>
      <c r="H57" s="11"/>
      <c r="I57" s="3"/>
    </row>
    <row r="58" spans="3:9" x14ac:dyDescent="0.35">
      <c r="C58" s="13"/>
      <c r="D58" s="13"/>
      <c r="E58" s="13"/>
      <c r="F58" s="11"/>
      <c r="G58" s="3"/>
      <c r="H58" s="11"/>
      <c r="I58" s="3"/>
    </row>
    <row r="59" spans="3:9" x14ac:dyDescent="0.35">
      <c r="C59" s="13"/>
      <c r="D59" s="13"/>
      <c r="E59" s="13"/>
      <c r="F59" s="11"/>
      <c r="G59" s="3"/>
      <c r="H59" s="11"/>
      <c r="I59" s="3"/>
    </row>
    <row r="60" spans="3:9" x14ac:dyDescent="0.35">
      <c r="C60" s="13"/>
      <c r="D60" s="13"/>
      <c r="E60" s="13"/>
      <c r="F60" s="11"/>
      <c r="G60" s="3"/>
      <c r="H60" s="11"/>
      <c r="I60" s="3"/>
    </row>
    <row r="61" spans="3:9" x14ac:dyDescent="0.35">
      <c r="C61" s="13"/>
      <c r="D61" s="13"/>
      <c r="E61" s="13"/>
      <c r="F61" s="11"/>
      <c r="G61" s="3"/>
      <c r="H61" s="11"/>
      <c r="I61" s="3"/>
    </row>
    <row r="62" spans="3:9" x14ac:dyDescent="0.35">
      <c r="C62" s="13"/>
      <c r="D62" s="13"/>
      <c r="E62" s="13"/>
      <c r="F62" s="11"/>
      <c r="G62" s="3"/>
      <c r="H62" s="11"/>
      <c r="I62" s="3"/>
    </row>
    <row r="63" spans="3:9" x14ac:dyDescent="0.35">
      <c r="C63" s="13"/>
      <c r="D63" s="13"/>
      <c r="E63" s="13"/>
      <c r="F63" s="11"/>
      <c r="G63" s="3"/>
      <c r="H63" s="11"/>
      <c r="I63" s="3"/>
    </row>
    <row r="64" spans="3:9" x14ac:dyDescent="0.35">
      <c r="C64" s="13"/>
      <c r="D64" s="13"/>
      <c r="E64" s="13"/>
      <c r="F64" s="11"/>
      <c r="G64" s="3"/>
      <c r="H64" s="11"/>
      <c r="I64" s="3"/>
    </row>
    <row r="65" spans="3:9" x14ac:dyDescent="0.35">
      <c r="C65" s="13"/>
      <c r="D65" s="13"/>
      <c r="E65" s="13"/>
      <c r="F65" s="11"/>
      <c r="G65" s="3"/>
      <c r="H65" s="11"/>
      <c r="I65" s="3"/>
    </row>
    <row r="66" spans="3:9" x14ac:dyDescent="0.35">
      <c r="C66" s="13"/>
      <c r="D66" s="13"/>
      <c r="E66" s="13"/>
      <c r="F66" s="11"/>
      <c r="G66" s="3"/>
      <c r="H66" s="11"/>
      <c r="I66" s="3"/>
    </row>
    <row r="67" spans="3:9" x14ac:dyDescent="0.35">
      <c r="C67" s="13"/>
      <c r="D67" s="13"/>
      <c r="E67" s="13"/>
      <c r="F67" s="11"/>
      <c r="G67" s="3"/>
      <c r="H67" s="11"/>
      <c r="I67" s="3"/>
    </row>
    <row r="68" spans="3:9" x14ac:dyDescent="0.35">
      <c r="C68" s="13"/>
      <c r="D68" s="13"/>
      <c r="E68" s="13"/>
      <c r="F68" s="11"/>
      <c r="G68" s="3"/>
      <c r="H68" s="11"/>
      <c r="I68" s="3"/>
    </row>
    <row r="69" spans="3:9" x14ac:dyDescent="0.35">
      <c r="C69" s="13"/>
      <c r="D69" s="13"/>
      <c r="E69" s="13"/>
      <c r="F69" s="11"/>
      <c r="G69" s="3"/>
      <c r="H69" s="11"/>
      <c r="I69" s="3"/>
    </row>
    <row r="70" spans="3:9" x14ac:dyDescent="0.35">
      <c r="C70" s="13"/>
      <c r="D70" s="13"/>
      <c r="E70" s="13"/>
      <c r="F70" s="11"/>
      <c r="G70" s="3"/>
      <c r="H70" s="11"/>
      <c r="I70" s="3"/>
    </row>
    <row r="71" spans="3:9" x14ac:dyDescent="0.35">
      <c r="C71" s="13"/>
      <c r="D71" s="13"/>
      <c r="E71" s="13"/>
      <c r="F71" s="11"/>
      <c r="G71" s="3"/>
      <c r="H71" s="11"/>
      <c r="I71" s="3"/>
    </row>
    <row r="72" spans="3:9" x14ac:dyDescent="0.35">
      <c r="C72" s="13"/>
      <c r="D72" s="13"/>
      <c r="E72" s="13"/>
      <c r="F72" s="11"/>
      <c r="G72" s="3"/>
      <c r="H72" s="11"/>
      <c r="I72" s="3"/>
    </row>
    <row r="73" spans="3:9" x14ac:dyDescent="0.35">
      <c r="C73" s="13"/>
      <c r="D73" s="13"/>
      <c r="E73" s="13"/>
      <c r="F73" s="11"/>
      <c r="G73" s="3"/>
      <c r="H73" s="11"/>
      <c r="I73" s="3"/>
    </row>
    <row r="74" spans="3:9" x14ac:dyDescent="0.35">
      <c r="C74" s="13"/>
      <c r="D74" s="13"/>
      <c r="E74" s="13"/>
      <c r="F74" s="11"/>
      <c r="G74" s="3"/>
      <c r="H74" s="11"/>
      <c r="I74" s="3"/>
    </row>
    <row r="75" spans="3:9" x14ac:dyDescent="0.35">
      <c r="C75" s="13"/>
      <c r="D75" s="13"/>
      <c r="E75" s="13"/>
      <c r="F75" s="11"/>
      <c r="G75" s="3"/>
      <c r="H75" s="11"/>
      <c r="I75" s="3"/>
    </row>
    <row r="76" spans="3:9" x14ac:dyDescent="0.35">
      <c r="C76" s="13"/>
      <c r="D76" s="13"/>
      <c r="E76" s="13"/>
      <c r="F76" s="11"/>
      <c r="G76" s="3"/>
      <c r="H76" s="11"/>
      <c r="I76" s="3"/>
    </row>
    <row r="77" spans="3:9" x14ac:dyDescent="0.35">
      <c r="C77" s="13"/>
      <c r="D77" s="13"/>
      <c r="E77" s="13"/>
      <c r="F77" s="11"/>
      <c r="G77" s="3"/>
      <c r="H77" s="11"/>
      <c r="I77" s="3"/>
    </row>
    <row r="78" spans="3:9" x14ac:dyDescent="0.35">
      <c r="C78" s="13"/>
      <c r="D78" s="13"/>
      <c r="E78" s="13"/>
      <c r="F78" s="11"/>
      <c r="G78" s="3"/>
      <c r="H78" s="11"/>
      <c r="I78" s="3"/>
    </row>
    <row r="79" spans="3:9" x14ac:dyDescent="0.35">
      <c r="C79" s="13"/>
      <c r="D79" s="13"/>
      <c r="E79" s="13"/>
      <c r="F79" s="11"/>
      <c r="G79" s="3"/>
      <c r="H79" s="11"/>
      <c r="I79" s="3"/>
    </row>
    <row r="80" spans="3:9" x14ac:dyDescent="0.35">
      <c r="C80" s="13"/>
      <c r="D80" s="13"/>
      <c r="E80" s="13"/>
      <c r="F80" s="11"/>
      <c r="G80" s="3"/>
      <c r="H80" s="11"/>
      <c r="I80" s="3"/>
    </row>
    <row r="81" spans="3:9" x14ac:dyDescent="0.35">
      <c r="C81" s="13"/>
      <c r="D81" s="13"/>
      <c r="E81" s="13"/>
      <c r="F81" s="11"/>
      <c r="G81" s="3"/>
      <c r="H81" s="11"/>
      <c r="I81" s="3"/>
    </row>
    <row r="82" spans="3:9" x14ac:dyDescent="0.35">
      <c r="C82" s="13"/>
      <c r="D82" s="13"/>
      <c r="E82" s="13"/>
      <c r="F82" s="11"/>
      <c r="G82" s="3"/>
      <c r="H82" s="11"/>
      <c r="I82" s="3"/>
    </row>
    <row r="83" spans="3:9" x14ac:dyDescent="0.35">
      <c r="C83" s="13"/>
      <c r="D83" s="13"/>
      <c r="E83" s="13"/>
      <c r="F83" s="11"/>
      <c r="G83" s="3"/>
      <c r="H83" s="11"/>
      <c r="I83" s="3"/>
    </row>
    <row r="84" spans="3:9" x14ac:dyDescent="0.35">
      <c r="C84" s="13"/>
      <c r="D84" s="13"/>
      <c r="E84" s="13"/>
      <c r="F84" s="11"/>
      <c r="G84" s="3"/>
      <c r="H84" s="11"/>
      <c r="I84" s="3"/>
    </row>
    <row r="85" spans="3:9" x14ac:dyDescent="0.35">
      <c r="C85" s="13"/>
      <c r="D85" s="13"/>
      <c r="E85" s="13"/>
      <c r="F85" s="11"/>
      <c r="G85" s="3"/>
      <c r="H85" s="11"/>
      <c r="I85" s="3"/>
    </row>
    <row r="86" spans="3:9" x14ac:dyDescent="0.35">
      <c r="C86" s="13"/>
      <c r="D86" s="13"/>
      <c r="E86" s="13"/>
      <c r="F86" s="11"/>
      <c r="G86" s="3"/>
      <c r="H86" s="11"/>
      <c r="I86" s="3"/>
    </row>
    <row r="87" spans="3:9" x14ac:dyDescent="0.35">
      <c r="C87" s="13"/>
      <c r="D87" s="13"/>
      <c r="E87" s="13"/>
      <c r="F87" s="11"/>
      <c r="G87" s="3"/>
      <c r="H87" s="11"/>
      <c r="I87" s="3"/>
    </row>
    <row r="88" spans="3:9" x14ac:dyDescent="0.35">
      <c r="C88" s="13"/>
      <c r="D88" s="13"/>
      <c r="E88" s="13"/>
      <c r="F88" s="11"/>
      <c r="G88" s="3"/>
      <c r="H88" s="11"/>
      <c r="I88" s="3"/>
    </row>
    <row r="89" spans="3:9" x14ac:dyDescent="0.35">
      <c r="C89" s="13"/>
      <c r="D89" s="13"/>
      <c r="E89" s="13"/>
      <c r="F89" s="11"/>
      <c r="G89" s="3"/>
      <c r="H89" s="11"/>
      <c r="I89" s="3"/>
    </row>
    <row r="90" spans="3:9" x14ac:dyDescent="0.35">
      <c r="C90" s="13"/>
      <c r="D90" s="13"/>
      <c r="E90" s="13"/>
      <c r="F90" s="11"/>
      <c r="G90" s="3"/>
      <c r="H90" s="11"/>
      <c r="I90" s="3"/>
    </row>
    <row r="91" spans="3:9" x14ac:dyDescent="0.35">
      <c r="C91" s="13"/>
      <c r="D91" s="13"/>
      <c r="E91" s="13"/>
      <c r="F91" s="11"/>
      <c r="G91" s="3"/>
      <c r="H91" s="11"/>
      <c r="I91" s="3"/>
    </row>
    <row r="92" spans="3:9" x14ac:dyDescent="0.35">
      <c r="C92" s="13"/>
      <c r="D92" s="13"/>
      <c r="E92" s="13"/>
      <c r="F92" s="11"/>
      <c r="G92" s="3"/>
      <c r="H92" s="11"/>
      <c r="I92" s="3"/>
    </row>
    <row r="93" spans="3:9" x14ac:dyDescent="0.35">
      <c r="C93" s="13"/>
      <c r="D93" s="13"/>
      <c r="E93" s="13"/>
      <c r="F93" s="11"/>
      <c r="G93" s="3"/>
      <c r="H93" s="11"/>
      <c r="I93" s="3"/>
    </row>
    <row r="94" spans="3:9" x14ac:dyDescent="0.35">
      <c r="C94" s="13"/>
      <c r="D94" s="13"/>
      <c r="E94" s="13"/>
      <c r="F94" s="11"/>
      <c r="G94" s="3"/>
      <c r="H94" s="11"/>
      <c r="I94" s="3"/>
    </row>
    <row r="95" spans="3:9" x14ac:dyDescent="0.35">
      <c r="C95" s="13"/>
      <c r="D95" s="13"/>
      <c r="E95" s="13"/>
      <c r="F95" s="11"/>
      <c r="G95" s="3"/>
      <c r="H95" s="11"/>
      <c r="I95" s="3"/>
    </row>
    <row r="96" spans="3:9" x14ac:dyDescent="0.35">
      <c r="C96" s="13"/>
      <c r="D96" s="13"/>
      <c r="E96" s="13"/>
      <c r="F96" s="11"/>
      <c r="G96" s="3"/>
      <c r="H96" s="11"/>
      <c r="I96" s="3"/>
    </row>
    <row r="97" spans="3:9" x14ac:dyDescent="0.35">
      <c r="C97" s="13"/>
      <c r="D97" s="13"/>
      <c r="E97" s="13"/>
      <c r="F97" s="11"/>
      <c r="G97" s="3"/>
      <c r="H97" s="11"/>
      <c r="I97" s="3"/>
    </row>
    <row r="98" spans="3:9" x14ac:dyDescent="0.35">
      <c r="C98" s="13"/>
      <c r="D98" s="13"/>
      <c r="E98" s="13"/>
      <c r="F98" s="11"/>
      <c r="G98" s="3"/>
      <c r="H98" s="11"/>
      <c r="I98" s="3"/>
    </row>
    <row r="99" spans="3:9" x14ac:dyDescent="0.35">
      <c r="C99" s="13"/>
      <c r="D99" s="13"/>
      <c r="E99" s="13"/>
      <c r="F99" s="11"/>
      <c r="G99" s="3"/>
      <c r="H99" s="11"/>
      <c r="I99" s="3"/>
    </row>
    <row r="100" spans="3:9" x14ac:dyDescent="0.35">
      <c r="C100" s="13"/>
      <c r="D100" s="13"/>
      <c r="E100" s="13"/>
      <c r="F100" s="11"/>
      <c r="G100" s="3"/>
      <c r="H100" s="11"/>
      <c r="I100" s="3"/>
    </row>
    <row r="101" spans="3:9" x14ac:dyDescent="0.35">
      <c r="C101" s="13"/>
      <c r="D101" s="13"/>
      <c r="E101" s="13"/>
      <c r="F101" s="11"/>
      <c r="G101" s="3"/>
      <c r="H101" s="11"/>
      <c r="I101" s="3"/>
    </row>
    <row r="102" spans="3:9" x14ac:dyDescent="0.35">
      <c r="C102" s="13"/>
      <c r="D102" s="13"/>
      <c r="E102" s="13"/>
      <c r="F102" s="11"/>
      <c r="G102" s="3"/>
      <c r="H102" s="11"/>
      <c r="I102" s="3"/>
    </row>
    <row r="103" spans="3:9" x14ac:dyDescent="0.35">
      <c r="C103" s="13"/>
      <c r="D103" s="13"/>
      <c r="E103" s="13"/>
      <c r="F103" s="11"/>
      <c r="G103" s="3"/>
      <c r="H103" s="11"/>
      <c r="I103" s="3"/>
    </row>
    <row r="104" spans="3:9" x14ac:dyDescent="0.35">
      <c r="C104" s="13"/>
      <c r="D104" s="13"/>
      <c r="E104" s="13"/>
      <c r="F104" s="11"/>
      <c r="G104" s="3"/>
      <c r="H104" s="11"/>
      <c r="I104" s="3"/>
    </row>
    <row r="105" spans="3:9" x14ac:dyDescent="0.35">
      <c r="C105" s="13"/>
      <c r="D105" s="13"/>
      <c r="E105" s="13"/>
      <c r="F105" s="11"/>
      <c r="G105" s="3"/>
      <c r="H105" s="11"/>
      <c r="I105" s="3"/>
    </row>
    <row r="106" spans="3:9" x14ac:dyDescent="0.35">
      <c r="C106" s="13"/>
      <c r="D106" s="13"/>
      <c r="E106" s="13"/>
      <c r="F106" s="11"/>
      <c r="G106" s="3"/>
      <c r="H106" s="11"/>
      <c r="I106" s="3"/>
    </row>
    <row r="107" spans="3:9" x14ac:dyDescent="0.35">
      <c r="C107" s="13"/>
      <c r="D107" s="13"/>
      <c r="E107" s="13"/>
      <c r="F107" s="11"/>
      <c r="G107" s="3"/>
      <c r="H107" s="11"/>
      <c r="I107" s="3"/>
    </row>
    <row r="108" spans="3:9" x14ac:dyDescent="0.35">
      <c r="C108" s="13"/>
      <c r="D108" s="13"/>
      <c r="E108" s="13"/>
      <c r="F108" s="11"/>
      <c r="G108" s="3"/>
      <c r="H108" s="11"/>
      <c r="I108" s="3"/>
    </row>
    <row r="109" spans="3:9" x14ac:dyDescent="0.35">
      <c r="C109" s="13"/>
      <c r="D109" s="13"/>
      <c r="E109" s="13"/>
      <c r="F109" s="11"/>
      <c r="G109" s="3"/>
      <c r="H109" s="11"/>
      <c r="I109" s="3"/>
    </row>
    <row r="110" spans="3:9" x14ac:dyDescent="0.35">
      <c r="C110" s="13"/>
      <c r="D110" s="13"/>
      <c r="E110" s="13"/>
      <c r="F110" s="11"/>
      <c r="G110" s="3"/>
      <c r="H110" s="11"/>
      <c r="I110" s="3"/>
    </row>
    <row r="111" spans="3:9" x14ac:dyDescent="0.35">
      <c r="C111" s="13"/>
      <c r="D111" s="13"/>
      <c r="E111" s="13"/>
      <c r="F111" s="11"/>
      <c r="G111" s="3"/>
      <c r="H111" s="11"/>
      <c r="I111" s="3"/>
    </row>
    <row r="112" spans="3:9" x14ac:dyDescent="0.35">
      <c r="C112" s="13"/>
      <c r="D112" s="13"/>
      <c r="E112" s="13"/>
      <c r="F112" s="11"/>
      <c r="G112" s="3"/>
      <c r="H112" s="11"/>
      <c r="I112" s="3"/>
    </row>
    <row r="113" spans="3:9" x14ac:dyDescent="0.35">
      <c r="C113" s="13"/>
      <c r="D113" s="13"/>
      <c r="E113" s="13"/>
      <c r="F113" s="11"/>
      <c r="G113" s="3"/>
      <c r="H113" s="11"/>
      <c r="I113" s="3"/>
    </row>
    <row r="114" spans="3:9" x14ac:dyDescent="0.35">
      <c r="C114" s="13"/>
      <c r="D114" s="13"/>
      <c r="E114" s="13"/>
      <c r="F114" s="11"/>
      <c r="G114" s="3"/>
      <c r="H114" s="11"/>
      <c r="I114" s="3"/>
    </row>
    <row r="115" spans="3:9" x14ac:dyDescent="0.35">
      <c r="C115" s="13"/>
      <c r="D115" s="13"/>
      <c r="E115" s="13"/>
      <c r="F115" s="11"/>
      <c r="G115" s="3"/>
      <c r="H115" s="11"/>
      <c r="I115" s="3"/>
    </row>
    <row r="116" spans="3:9" x14ac:dyDescent="0.35">
      <c r="C116" s="13"/>
      <c r="D116" s="13"/>
      <c r="E116" s="13"/>
      <c r="F116" s="11"/>
      <c r="G116" s="3"/>
      <c r="H116" s="11"/>
      <c r="I116" s="3"/>
    </row>
    <row r="117" spans="3:9" x14ac:dyDescent="0.35">
      <c r="C117" s="13"/>
      <c r="D117" s="13"/>
      <c r="E117" s="13"/>
      <c r="F117" s="11"/>
      <c r="G117" s="3"/>
      <c r="H117" s="11"/>
      <c r="I117" s="3"/>
    </row>
    <row r="118" spans="3:9" x14ac:dyDescent="0.35">
      <c r="C118" s="13"/>
      <c r="D118" s="13"/>
      <c r="E118" s="13"/>
      <c r="F118" s="11"/>
      <c r="G118" s="3"/>
      <c r="H118" s="11"/>
      <c r="I118" s="3"/>
    </row>
    <row r="119" spans="3:9" x14ac:dyDescent="0.35">
      <c r="C119" s="13"/>
      <c r="D119" s="13"/>
      <c r="E119" s="13"/>
      <c r="F119" s="11"/>
      <c r="G119" s="3"/>
      <c r="H119" s="11"/>
      <c r="I119" s="3"/>
    </row>
    <row r="120" spans="3:9" x14ac:dyDescent="0.35">
      <c r="C120" s="13"/>
      <c r="D120" s="13"/>
      <c r="E120" s="13"/>
      <c r="F120" s="11"/>
      <c r="G120" s="3"/>
      <c r="H120" s="11"/>
      <c r="I120" s="3"/>
    </row>
    <row r="121" spans="3:9" x14ac:dyDescent="0.35">
      <c r="C121" s="13"/>
      <c r="D121" s="13"/>
      <c r="E121" s="13"/>
      <c r="F121" s="11"/>
      <c r="G121" s="3"/>
      <c r="H121" s="11"/>
      <c r="I121" s="3"/>
    </row>
    <row r="122" spans="3:9" x14ac:dyDescent="0.35">
      <c r="C122" s="13"/>
      <c r="D122" s="13"/>
      <c r="E122" s="13"/>
      <c r="F122" s="11"/>
      <c r="G122" s="3"/>
      <c r="H122" s="11"/>
      <c r="I122" s="3"/>
    </row>
    <row r="123" spans="3:9" x14ac:dyDescent="0.35">
      <c r="C123" s="13"/>
      <c r="D123" s="13"/>
      <c r="E123" s="13"/>
      <c r="F123" s="11"/>
      <c r="G123" s="3"/>
      <c r="H123" s="11"/>
      <c r="I123" s="3"/>
    </row>
    <row r="124" spans="3:9" x14ac:dyDescent="0.35">
      <c r="C124" s="13"/>
      <c r="D124" s="13"/>
      <c r="E124" s="13"/>
      <c r="F124" s="11"/>
      <c r="G124" s="3"/>
      <c r="H124" s="11"/>
      <c r="I124" s="3"/>
    </row>
    <row r="125" spans="3:9" x14ac:dyDescent="0.35">
      <c r="C125" s="13"/>
      <c r="D125" s="13"/>
      <c r="E125" s="13"/>
      <c r="F125" s="11"/>
      <c r="G125" s="3"/>
      <c r="H125" s="11"/>
      <c r="I125" s="3"/>
    </row>
    <row r="126" spans="3:9" x14ac:dyDescent="0.35">
      <c r="C126" s="13"/>
      <c r="D126" s="13"/>
      <c r="E126" s="13"/>
      <c r="F126" s="11"/>
      <c r="G126" s="3"/>
      <c r="H126" s="11"/>
      <c r="I126" s="3"/>
    </row>
  </sheetData>
  <mergeCells count="1">
    <mergeCell ref="C15:E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Normal="100" workbookViewId="0">
      <pane ySplit="16" topLeftCell="A17" activePane="bottomLeft" state="frozen"/>
      <selection pane="bottomLeft" activeCell="A17" sqref="A17"/>
    </sheetView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2" x14ac:dyDescent="0.35">
      <c r="A1" s="5" t="s">
        <v>31</v>
      </c>
    </row>
    <row r="2" spans="1:12" ht="15" thickBot="1" x14ac:dyDescent="0.4"/>
    <row r="3" spans="1:12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2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2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2" ht="15" thickBot="1" x14ac:dyDescent="0.4">
      <c r="C6" s="1"/>
      <c r="D6" s="1"/>
      <c r="E6" s="1"/>
      <c r="H6" s="9"/>
      <c r="I6" s="9"/>
      <c r="J6" s="9"/>
      <c r="K6" s="9"/>
    </row>
    <row r="7" spans="1:12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2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2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2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2" x14ac:dyDescent="0.35">
      <c r="H11" s="9"/>
      <c r="I11" s="9"/>
      <c r="J11" s="9"/>
      <c r="K11" s="9"/>
    </row>
    <row r="12" spans="1:12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2" x14ac:dyDescent="0.35">
      <c r="C13" s="10"/>
      <c r="H13" s="9"/>
      <c r="I13" s="9"/>
      <c r="J13" s="15"/>
      <c r="K13" s="9"/>
    </row>
    <row r="14" spans="1:12" x14ac:dyDescent="0.35">
      <c r="C14" s="10"/>
      <c r="I14" t="str">
        <f ca="1">_xlfn.FORMULATEXT(I17)</f>
        <v>=(F17-$C$12)/H17</v>
      </c>
      <c r="J14" s="3"/>
    </row>
    <row r="15" spans="1:12" ht="29" customHeight="1" x14ac:dyDescent="0.35">
      <c r="C15" s="127" t="s">
        <v>9</v>
      </c>
      <c r="D15" s="127"/>
      <c r="E15" s="127"/>
      <c r="G15" t="str">
        <f ca="1">_xlfn.FORMULATEXT(G17)</f>
        <v>=C17^2*$C$8+D17^2*$D$9+2*C17*D17*$C$9</v>
      </c>
      <c r="J15" s="3"/>
    </row>
    <row r="16" spans="1:12" ht="29" x14ac:dyDescent="0.35">
      <c r="C16" s="41" t="s">
        <v>2</v>
      </c>
      <c r="D16" s="41" t="s">
        <v>3</v>
      </c>
      <c r="E16" s="41" t="s">
        <v>4</v>
      </c>
      <c r="F16" s="41" t="s">
        <v>14</v>
      </c>
      <c r="G16" s="41" t="s">
        <v>15</v>
      </c>
      <c r="H16" s="41" t="s">
        <v>11</v>
      </c>
      <c r="I16" s="41" t="s">
        <v>16</v>
      </c>
      <c r="J16" s="38"/>
      <c r="K16" s="38"/>
      <c r="L16" s="38"/>
    </row>
    <row r="17" spans="3:9" x14ac:dyDescent="0.35">
      <c r="C17" s="65">
        <v>-1</v>
      </c>
      <c r="D17" s="66">
        <f>1-C17</f>
        <v>2</v>
      </c>
      <c r="E17" s="66">
        <v>0</v>
      </c>
      <c r="F17" s="67">
        <f>SUMPRODUCT(C17:E17,$C$4:$E$4)</f>
        <v>7.0000000000000007E-2</v>
      </c>
      <c r="G17" s="58">
        <f>C17^2*$C$8+D17^2*$D$9+2*C17*D17*$C$9</f>
        <v>5.715000000000002E-2</v>
      </c>
      <c r="H17" s="67">
        <f t="shared" ref="H17:H47" si="0">SQRT(G17)</f>
        <v>0.23906066175763846</v>
      </c>
      <c r="I17" s="59">
        <f>(F17-$C$12)/H17</f>
        <v>0.27273412330005292</v>
      </c>
    </row>
    <row r="18" spans="3:9" x14ac:dyDescent="0.35">
      <c r="C18" s="68">
        <f>C17+10%</f>
        <v>-0.9</v>
      </c>
      <c r="D18" s="25">
        <f t="shared" ref="D18:D47" si="1">1-C18</f>
        <v>1.9</v>
      </c>
      <c r="E18" s="25">
        <v>0</v>
      </c>
      <c r="F18" s="26">
        <f t="shared" ref="F18:F37" si="2">SUMPRODUCT(C18:E18,$C$4:$E$4)</f>
        <v>6.9500000000000006E-2</v>
      </c>
      <c r="G18" s="15">
        <f t="shared" ref="G18:G47" si="3">C18^2*$C$8+D18^2*$D$9+2*C18*D18*$C$9</f>
        <v>5.3023500000000015E-2</v>
      </c>
      <c r="H18" s="26">
        <f t="shared" si="0"/>
        <v>0.23026832174660938</v>
      </c>
      <c r="I18" s="61">
        <f>(F18-$C$12)/H18</f>
        <v>0.28097655599886134</v>
      </c>
    </row>
    <row r="19" spans="3:9" x14ac:dyDescent="0.35">
      <c r="C19" s="68">
        <f t="shared" ref="C19:C37" si="4">C18+10%</f>
        <v>-0.8</v>
      </c>
      <c r="D19" s="25">
        <f t="shared" si="1"/>
        <v>1.8</v>
      </c>
      <c r="E19" s="25">
        <v>0</v>
      </c>
      <c r="F19" s="26">
        <f t="shared" si="2"/>
        <v>6.9000000000000006E-2</v>
      </c>
      <c r="G19" s="15">
        <f t="shared" si="3"/>
        <v>4.9149000000000005E-2</v>
      </c>
      <c r="H19" s="26">
        <f t="shared" si="0"/>
        <v>0.22169573744210783</v>
      </c>
      <c r="I19" s="61">
        <f t="shared" ref="I19:I37" si="5">(F19-$C$12)/H19</f>
        <v>0.28958608199115587</v>
      </c>
    </row>
    <row r="20" spans="3:9" x14ac:dyDescent="0.35">
      <c r="C20" s="68">
        <f t="shared" si="4"/>
        <v>-0.70000000000000007</v>
      </c>
      <c r="D20" s="25">
        <f t="shared" si="1"/>
        <v>1.7000000000000002</v>
      </c>
      <c r="E20" s="25">
        <v>0</v>
      </c>
      <c r="F20" s="26">
        <f t="shared" si="2"/>
        <v>6.8500000000000005E-2</v>
      </c>
      <c r="G20" s="15">
        <f t="shared" si="3"/>
        <v>4.5526500000000025E-2</v>
      </c>
      <c r="H20" s="26">
        <f t="shared" si="0"/>
        <v>0.21336939799324556</v>
      </c>
      <c r="I20" s="61">
        <f t="shared" si="5"/>
        <v>0.29854328033496397</v>
      </c>
    </row>
    <row r="21" spans="3:9" x14ac:dyDescent="0.35">
      <c r="C21" s="68">
        <f t="shared" si="4"/>
        <v>-0.60000000000000009</v>
      </c>
      <c r="D21" s="25">
        <f t="shared" si="1"/>
        <v>1.6</v>
      </c>
      <c r="E21" s="25">
        <v>0</v>
      </c>
      <c r="F21" s="26">
        <f t="shared" si="2"/>
        <v>6.8000000000000005E-2</v>
      </c>
      <c r="G21" s="15">
        <f t="shared" si="3"/>
        <v>4.2156000000000013E-2</v>
      </c>
      <c r="H21" s="26">
        <f t="shared" si="0"/>
        <v>0.2053192635872241</v>
      </c>
      <c r="I21" s="61">
        <f t="shared" si="5"/>
        <v>0.30781329961838316</v>
      </c>
    </row>
    <row r="22" spans="3:9" x14ac:dyDescent="0.35">
      <c r="C22" s="68">
        <f t="shared" si="4"/>
        <v>-0.50000000000000011</v>
      </c>
      <c r="D22" s="25">
        <f t="shared" si="1"/>
        <v>1.5</v>
      </c>
      <c r="E22" s="25">
        <v>0</v>
      </c>
      <c r="F22" s="26">
        <f t="shared" si="2"/>
        <v>6.7500000000000004E-2</v>
      </c>
      <c r="G22" s="15">
        <f t="shared" si="3"/>
        <v>3.9037499999999996E-2</v>
      </c>
      <c r="H22" s="26">
        <f t="shared" si="0"/>
        <v>0.19757909808479235</v>
      </c>
      <c r="I22" s="61">
        <f t="shared" si="5"/>
        <v>0.31734126032446963</v>
      </c>
    </row>
    <row r="23" spans="3:9" x14ac:dyDescent="0.35">
      <c r="C23" s="68">
        <f t="shared" si="4"/>
        <v>-0.40000000000000013</v>
      </c>
      <c r="D23" s="25">
        <f t="shared" si="1"/>
        <v>1.4000000000000001</v>
      </c>
      <c r="E23" s="25">
        <v>0</v>
      </c>
      <c r="F23" s="26">
        <f t="shared" si="2"/>
        <v>6.7000000000000004E-2</v>
      </c>
      <c r="G23" s="15">
        <f t="shared" si="3"/>
        <v>3.6171000000000016E-2</v>
      </c>
      <c r="H23" s="26">
        <f t="shared" si="0"/>
        <v>0.1901867503271456</v>
      </c>
      <c r="I23" s="61">
        <f t="shared" si="5"/>
        <v>0.327046967746218</v>
      </c>
    </row>
    <row r="24" spans="3:9" x14ac:dyDescent="0.35">
      <c r="C24" s="68">
        <f t="shared" si="4"/>
        <v>-0.30000000000000016</v>
      </c>
      <c r="D24" s="25">
        <f t="shared" si="1"/>
        <v>1.3000000000000003</v>
      </c>
      <c r="E24" s="25">
        <v>0</v>
      </c>
      <c r="F24" s="26">
        <f t="shared" si="2"/>
        <v>6.6500000000000004E-2</v>
      </c>
      <c r="G24" s="15">
        <f t="shared" si="3"/>
        <v>3.355650000000001E-2</v>
      </c>
      <c r="H24" s="26">
        <f t="shared" si="0"/>
        <v>0.18318433339125922</v>
      </c>
      <c r="I24" s="61">
        <f t="shared" si="5"/>
        <v>0.33681919658607695</v>
      </c>
    </row>
    <row r="25" spans="3:9" x14ac:dyDescent="0.35">
      <c r="C25" s="68">
        <f t="shared" si="4"/>
        <v>-0.20000000000000015</v>
      </c>
      <c r="D25" s="25">
        <f t="shared" si="1"/>
        <v>1.2000000000000002</v>
      </c>
      <c r="E25" s="25">
        <v>0</v>
      </c>
      <c r="F25" s="26">
        <f t="shared" si="2"/>
        <v>6.6000000000000003E-2</v>
      </c>
      <c r="G25" s="15">
        <f t="shared" si="3"/>
        <v>3.1194000000000006E-2</v>
      </c>
      <c r="H25" s="26">
        <f t="shared" si="0"/>
        <v>0.17661823235442031</v>
      </c>
      <c r="I25" s="61">
        <f t="shared" si="5"/>
        <v>0.34651009232834912</v>
      </c>
    </row>
    <row r="26" spans="3:9" x14ac:dyDescent="0.35">
      <c r="C26" s="68">
        <f t="shared" si="4"/>
        <v>-0.10000000000000014</v>
      </c>
      <c r="D26" s="25">
        <f t="shared" si="1"/>
        <v>1.1000000000000001</v>
      </c>
      <c r="E26" s="25">
        <v>0</v>
      </c>
      <c r="F26" s="26">
        <f t="shared" si="2"/>
        <v>6.5500000000000003E-2</v>
      </c>
      <c r="G26" s="15">
        <f t="shared" si="3"/>
        <v>2.9083500000000005E-2</v>
      </c>
      <c r="H26" s="26">
        <f t="shared" si="0"/>
        <v>0.17053885187839166</v>
      </c>
      <c r="I26" s="61">
        <f t="shared" si="5"/>
        <v>0.3559306242033583</v>
      </c>
    </row>
    <row r="27" spans="3:9" x14ac:dyDescent="0.35">
      <c r="C27" s="68">
        <f t="shared" si="4"/>
        <v>-1.3877787807814457E-16</v>
      </c>
      <c r="D27" s="25">
        <f t="shared" si="1"/>
        <v>1.0000000000000002</v>
      </c>
      <c r="E27" s="25">
        <v>0</v>
      </c>
      <c r="F27" s="26">
        <f t="shared" si="2"/>
        <v>6.5000000000000002E-2</v>
      </c>
      <c r="G27" s="15">
        <f t="shared" si="3"/>
        <v>2.722500000000001E-2</v>
      </c>
      <c r="H27" s="26">
        <f t="shared" si="0"/>
        <v>0.16500000000000004</v>
      </c>
      <c r="I27" s="61">
        <f t="shared" si="5"/>
        <v>0.36484848484848481</v>
      </c>
    </row>
    <row r="28" spans="3:9" x14ac:dyDescent="0.35">
      <c r="C28" s="68">
        <f t="shared" si="4"/>
        <v>9.9999999999999867E-2</v>
      </c>
      <c r="D28" s="25">
        <f t="shared" si="1"/>
        <v>0.90000000000000013</v>
      </c>
      <c r="E28" s="25">
        <v>0</v>
      </c>
      <c r="F28" s="26">
        <f t="shared" si="2"/>
        <v>6.4500000000000002E-2</v>
      </c>
      <c r="G28" s="15">
        <f t="shared" si="3"/>
        <v>2.5618500000000006E-2</v>
      </c>
      <c r="H28" s="26">
        <f t="shared" si="0"/>
        <v>0.16005780205913114</v>
      </c>
      <c r="I28" s="61">
        <f t="shared" si="5"/>
        <v>0.37299025247107082</v>
      </c>
    </row>
    <row r="29" spans="3:9" x14ac:dyDescent="0.35">
      <c r="C29" s="68">
        <f t="shared" si="4"/>
        <v>0.19999999999999987</v>
      </c>
      <c r="D29" s="25">
        <f t="shared" si="1"/>
        <v>0.80000000000000016</v>
      </c>
      <c r="E29" s="25">
        <v>0</v>
      </c>
      <c r="F29" s="26">
        <f t="shared" si="2"/>
        <v>6.4000000000000001E-2</v>
      </c>
      <c r="G29" s="15">
        <f t="shared" si="3"/>
        <v>2.4264000000000004E-2</v>
      </c>
      <c r="H29" s="26">
        <f t="shared" si="0"/>
        <v>0.15576905982896605</v>
      </c>
      <c r="I29" s="61">
        <f t="shared" si="5"/>
        <v>0.38004979978053038</v>
      </c>
    </row>
    <row r="30" spans="3:9" x14ac:dyDescent="0.35">
      <c r="C30" s="68">
        <f t="shared" si="4"/>
        <v>0.29999999999999988</v>
      </c>
      <c r="D30" s="25">
        <f t="shared" si="1"/>
        <v>0.70000000000000018</v>
      </c>
      <c r="E30" s="25">
        <v>0</v>
      </c>
      <c r="F30" s="26">
        <f t="shared" si="2"/>
        <v>6.3500000000000001E-2</v>
      </c>
      <c r="G30" s="15">
        <f t="shared" si="3"/>
        <v>2.3161500000000005E-2</v>
      </c>
      <c r="H30" s="26">
        <f t="shared" si="0"/>
        <v>0.15218902719972949</v>
      </c>
      <c r="I30" s="61">
        <f t="shared" si="5"/>
        <v>0.38570454835067336</v>
      </c>
    </row>
    <row r="31" spans="3:9" x14ac:dyDescent="0.35">
      <c r="C31" s="68">
        <f t="shared" si="4"/>
        <v>0.39999999999999991</v>
      </c>
      <c r="D31" s="25">
        <f t="shared" si="1"/>
        <v>0.60000000000000009</v>
      </c>
      <c r="E31" s="25">
        <v>0</v>
      </c>
      <c r="F31" s="26">
        <f t="shared" si="2"/>
        <v>6.3E-2</v>
      </c>
      <c r="G31" s="15">
        <f t="shared" si="3"/>
        <v>2.2311000000000004E-2</v>
      </c>
      <c r="H31" s="26">
        <f t="shared" si="0"/>
        <v>0.14936867141405524</v>
      </c>
      <c r="I31" s="61">
        <f t="shared" si="5"/>
        <v>0.38963993887759463</v>
      </c>
    </row>
    <row r="32" spans="3:9" x14ac:dyDescent="0.35">
      <c r="C32" s="68">
        <f t="shared" si="4"/>
        <v>0.49999999999999989</v>
      </c>
      <c r="D32" s="25">
        <f t="shared" si="1"/>
        <v>0.50000000000000011</v>
      </c>
      <c r="E32" s="25">
        <v>0</v>
      </c>
      <c r="F32" s="26">
        <f t="shared" si="2"/>
        <v>6.25E-2</v>
      </c>
      <c r="G32" s="15">
        <f t="shared" si="3"/>
        <v>2.1712500000000003E-2</v>
      </c>
      <c r="H32" s="26">
        <f t="shared" si="0"/>
        <v>0.14735162028291376</v>
      </c>
      <c r="I32" s="61">
        <f t="shared" si="5"/>
        <v>0.39158035649161188</v>
      </c>
    </row>
    <row r="33" spans="3:9" x14ac:dyDescent="0.35">
      <c r="C33" s="68">
        <f t="shared" si="4"/>
        <v>0.59999999999999987</v>
      </c>
      <c r="D33" s="25">
        <f t="shared" si="1"/>
        <v>0.40000000000000013</v>
      </c>
      <c r="E33" s="25">
        <v>0</v>
      </c>
      <c r="F33" s="26">
        <f t="shared" si="2"/>
        <v>6.2E-2</v>
      </c>
      <c r="G33" s="15">
        <f t="shared" si="3"/>
        <v>2.1366E-2</v>
      </c>
      <c r="H33" s="26">
        <f t="shared" si="0"/>
        <v>0.14617113258095799</v>
      </c>
      <c r="I33" s="61">
        <f t="shared" si="5"/>
        <v>0.39132213721009068</v>
      </c>
    </row>
    <row r="34" spans="3:9" x14ac:dyDescent="0.35">
      <c r="C34" s="68">
        <f t="shared" si="4"/>
        <v>0.69999999999999984</v>
      </c>
      <c r="D34" s="25">
        <f t="shared" si="1"/>
        <v>0.30000000000000016</v>
      </c>
      <c r="E34" s="25">
        <v>0</v>
      </c>
      <c r="F34" s="26">
        <f t="shared" si="2"/>
        <v>6.1499999999999999E-2</v>
      </c>
      <c r="G34" s="15">
        <f t="shared" si="3"/>
        <v>2.1271499999999999E-2</v>
      </c>
      <c r="H34" s="26">
        <f t="shared" si="0"/>
        <v>0.14584752311918087</v>
      </c>
      <c r="I34" s="61">
        <f t="shared" si="5"/>
        <v>0.38876217290071485</v>
      </c>
    </row>
    <row r="35" spans="3:9" x14ac:dyDescent="0.35">
      <c r="C35" s="68">
        <f t="shared" si="4"/>
        <v>0.79999999999999982</v>
      </c>
      <c r="D35" s="25">
        <f t="shared" si="1"/>
        <v>0.20000000000000018</v>
      </c>
      <c r="E35" s="25">
        <v>0</v>
      </c>
      <c r="F35" s="26">
        <f t="shared" si="2"/>
        <v>6.0999999999999999E-2</v>
      </c>
      <c r="G35" s="15">
        <f t="shared" si="3"/>
        <v>2.1428999999999997E-2</v>
      </c>
      <c r="H35" s="26">
        <f t="shared" si="0"/>
        <v>0.14638647478507022</v>
      </c>
      <c r="I35" s="61">
        <f t="shared" si="5"/>
        <v>0.38391524956465289</v>
      </c>
    </row>
    <row r="36" spans="3:9" x14ac:dyDescent="0.35">
      <c r="C36" s="68">
        <f t="shared" si="4"/>
        <v>0.8999999999999998</v>
      </c>
      <c r="D36" s="25">
        <f t="shared" si="1"/>
        <v>0.1000000000000002</v>
      </c>
      <c r="E36" s="25">
        <v>0</v>
      </c>
      <c r="F36" s="26">
        <f t="shared" si="2"/>
        <v>6.0499999999999998E-2</v>
      </c>
      <c r="G36" s="15">
        <f t="shared" si="3"/>
        <v>2.18385E-2</v>
      </c>
      <c r="H36" s="26">
        <f t="shared" si="0"/>
        <v>0.14777855054100375</v>
      </c>
      <c r="I36" s="61">
        <f t="shared" si="5"/>
        <v>0.37691532225811797</v>
      </c>
    </row>
    <row r="37" spans="3:9" x14ac:dyDescent="0.35">
      <c r="C37" s="68">
        <f t="shared" si="4"/>
        <v>0.99999999999999978</v>
      </c>
      <c r="D37" s="25">
        <f t="shared" si="1"/>
        <v>0</v>
      </c>
      <c r="E37" s="25">
        <v>0</v>
      </c>
      <c r="F37" s="26">
        <f t="shared" si="2"/>
        <v>5.9999999999999984E-2</v>
      </c>
      <c r="G37" s="15">
        <f t="shared" si="3"/>
        <v>2.2499999999999989E-2</v>
      </c>
      <c r="H37" s="26">
        <f t="shared" si="0"/>
        <v>0.14999999999999997</v>
      </c>
      <c r="I37" s="61">
        <f t="shared" si="5"/>
        <v>0.36799999999999999</v>
      </c>
    </row>
    <row r="38" spans="3:9" x14ac:dyDescent="0.35">
      <c r="C38" s="68">
        <f t="shared" ref="C38:C47" si="6">C37+10%</f>
        <v>1.0999999999999999</v>
      </c>
      <c r="D38" s="25">
        <f t="shared" si="1"/>
        <v>-9.9999999999999867E-2</v>
      </c>
      <c r="E38" s="25">
        <v>0</v>
      </c>
      <c r="F38" s="26">
        <f t="shared" ref="F38:F47" si="7">SUMPRODUCT(C38:E38,$C$4:$E$4)</f>
        <v>5.9499999999999997E-2</v>
      </c>
      <c r="G38" s="15">
        <f t="shared" si="3"/>
        <v>2.3413499999999997E-2</v>
      </c>
      <c r="H38" s="26">
        <f t="shared" si="0"/>
        <v>0.15301470517567911</v>
      </c>
      <c r="I38" s="61">
        <f t="shared" ref="I38:I47" si="8">(F38-$C$12)/H38</f>
        <v>0.35748198146836857</v>
      </c>
    </row>
    <row r="39" spans="3:9" x14ac:dyDescent="0.35">
      <c r="C39" s="68">
        <f t="shared" si="6"/>
        <v>1.2</v>
      </c>
      <c r="D39" s="25">
        <f t="shared" si="1"/>
        <v>-0.19999999999999996</v>
      </c>
      <c r="E39" s="25">
        <v>0</v>
      </c>
      <c r="F39" s="26">
        <f t="shared" si="7"/>
        <v>5.8999999999999997E-2</v>
      </c>
      <c r="G39" s="15">
        <f t="shared" si="3"/>
        <v>2.4579E-2</v>
      </c>
      <c r="H39" s="26">
        <f t="shared" si="0"/>
        <v>0.15677691156544704</v>
      </c>
      <c r="I39" s="61">
        <f t="shared" si="8"/>
        <v>0.34571417091204804</v>
      </c>
    </row>
    <row r="40" spans="3:9" x14ac:dyDescent="0.35">
      <c r="C40" s="68">
        <f t="shared" si="6"/>
        <v>1.3</v>
      </c>
      <c r="D40" s="25">
        <f t="shared" si="1"/>
        <v>-0.30000000000000004</v>
      </c>
      <c r="E40" s="25">
        <v>0</v>
      </c>
      <c r="F40" s="26">
        <f t="shared" si="7"/>
        <v>5.8499999999999996E-2</v>
      </c>
      <c r="G40" s="15">
        <f t="shared" si="3"/>
        <v>2.5996500000000002E-2</v>
      </c>
      <c r="H40" s="26">
        <f t="shared" si="0"/>
        <v>0.16123430156142335</v>
      </c>
      <c r="I40" s="61">
        <f t="shared" si="8"/>
        <v>0.33305568033575411</v>
      </c>
    </row>
    <row r="41" spans="3:9" x14ac:dyDescent="0.35">
      <c r="C41" s="68">
        <f t="shared" si="6"/>
        <v>1.4000000000000001</v>
      </c>
      <c r="D41" s="25">
        <f t="shared" si="1"/>
        <v>-0.40000000000000013</v>
      </c>
      <c r="E41" s="25">
        <v>0</v>
      </c>
      <c r="F41" s="26">
        <f t="shared" si="7"/>
        <v>5.7999999999999996E-2</v>
      </c>
      <c r="G41" s="15">
        <f t="shared" si="3"/>
        <v>2.7666000000000003E-2</v>
      </c>
      <c r="H41" s="26">
        <f t="shared" si="0"/>
        <v>0.16633099530754936</v>
      </c>
      <c r="I41" s="61">
        <f t="shared" si="8"/>
        <v>0.31984417517391828</v>
      </c>
    </row>
    <row r="42" spans="3:9" x14ac:dyDescent="0.35">
      <c r="C42" s="68">
        <f t="shared" si="6"/>
        <v>1.5000000000000002</v>
      </c>
      <c r="D42" s="25">
        <f t="shared" si="1"/>
        <v>-0.50000000000000022</v>
      </c>
      <c r="E42" s="25">
        <v>0</v>
      </c>
      <c r="F42" s="26">
        <f t="shared" si="7"/>
        <v>5.7499999999999996E-2</v>
      </c>
      <c r="G42" s="15">
        <f t="shared" si="3"/>
        <v>2.958750000000001E-2</v>
      </c>
      <c r="H42" s="26">
        <f t="shared" si="0"/>
        <v>0.17201017411769576</v>
      </c>
      <c r="I42" s="61">
        <f t="shared" si="8"/>
        <v>0.30637722605838824</v>
      </c>
    </row>
    <row r="43" spans="3:9" x14ac:dyDescent="0.35">
      <c r="C43" s="68">
        <f t="shared" si="6"/>
        <v>1.6000000000000003</v>
      </c>
      <c r="D43" s="25">
        <f t="shared" si="1"/>
        <v>-0.60000000000000031</v>
      </c>
      <c r="E43" s="25">
        <v>0</v>
      </c>
      <c r="F43" s="26">
        <f t="shared" si="7"/>
        <v>5.6999999999999995E-2</v>
      </c>
      <c r="G43" s="15">
        <f t="shared" si="3"/>
        <v>3.1761000000000011E-2</v>
      </c>
      <c r="H43" s="26">
        <f t="shared" si="0"/>
        <v>0.17821616088334977</v>
      </c>
      <c r="I43" s="61">
        <f t="shared" si="8"/>
        <v>0.29290272970343678</v>
      </c>
    </row>
    <row r="44" spans="3:9" x14ac:dyDescent="0.35">
      <c r="C44" s="68">
        <f t="shared" si="6"/>
        <v>1.7000000000000004</v>
      </c>
      <c r="D44" s="25">
        <f t="shared" si="1"/>
        <v>-0.7000000000000004</v>
      </c>
      <c r="E44" s="25">
        <v>0</v>
      </c>
      <c r="F44" s="26">
        <f t="shared" si="7"/>
        <v>5.6499999999999995E-2</v>
      </c>
      <c r="G44" s="15">
        <f t="shared" si="3"/>
        <v>3.4186500000000002E-2</v>
      </c>
      <c r="H44" s="26">
        <f t="shared" si="0"/>
        <v>0.1848959166666479</v>
      </c>
      <c r="I44" s="61">
        <f t="shared" si="8"/>
        <v>0.27961677538401691</v>
      </c>
    </row>
    <row r="45" spans="3:9" x14ac:dyDescent="0.35">
      <c r="C45" s="68">
        <f t="shared" si="6"/>
        <v>1.8000000000000005</v>
      </c>
      <c r="D45" s="25">
        <f t="shared" si="1"/>
        <v>-0.80000000000000049</v>
      </c>
      <c r="E45" s="25">
        <v>0</v>
      </c>
      <c r="F45" s="26">
        <f t="shared" si="7"/>
        <v>5.5999999999999994E-2</v>
      </c>
      <c r="G45" s="15">
        <f t="shared" si="3"/>
        <v>3.6864000000000015E-2</v>
      </c>
      <c r="H45" s="26">
        <f t="shared" si="0"/>
        <v>0.19200000000000003</v>
      </c>
      <c r="I45" s="61">
        <f t="shared" si="8"/>
        <v>0.26666666666666661</v>
      </c>
    </row>
    <row r="46" spans="3:9" x14ac:dyDescent="0.35">
      <c r="C46" s="68">
        <f t="shared" si="6"/>
        <v>1.9000000000000006</v>
      </c>
      <c r="D46" s="25">
        <f t="shared" si="1"/>
        <v>-0.90000000000000058</v>
      </c>
      <c r="E46" s="25">
        <v>0</v>
      </c>
      <c r="F46" s="26">
        <f t="shared" si="7"/>
        <v>5.5499999999999994E-2</v>
      </c>
      <c r="G46" s="15">
        <f t="shared" si="3"/>
        <v>3.9793500000000023E-2</v>
      </c>
      <c r="H46" s="26">
        <f t="shared" si="0"/>
        <v>0.19948308198942591</v>
      </c>
      <c r="I46" s="61">
        <f t="shared" si="8"/>
        <v>0.25415689137331193</v>
      </c>
    </row>
    <row r="47" spans="3:9" x14ac:dyDescent="0.35">
      <c r="C47" s="69">
        <f t="shared" si="6"/>
        <v>2.0000000000000004</v>
      </c>
      <c r="D47" s="70">
        <f t="shared" si="1"/>
        <v>-1.0000000000000004</v>
      </c>
      <c r="E47" s="70">
        <v>0</v>
      </c>
      <c r="F47" s="71">
        <f t="shared" si="7"/>
        <v>5.4999999999999993E-2</v>
      </c>
      <c r="G47" s="34">
        <f t="shared" si="3"/>
        <v>4.2975000000000013E-2</v>
      </c>
      <c r="H47" s="71">
        <f t="shared" si="0"/>
        <v>0.20730412441627882</v>
      </c>
      <c r="I47" s="63">
        <f t="shared" si="8"/>
        <v>0.24215630123786372</v>
      </c>
    </row>
    <row r="48" spans="3:9" x14ac:dyDescent="0.35">
      <c r="C48" s="13"/>
      <c r="D48" s="13"/>
      <c r="E48" s="13"/>
      <c r="F48" s="11"/>
      <c r="G48" s="3"/>
      <c r="H48" s="11"/>
      <c r="I48" s="3"/>
    </row>
    <row r="49" spans="3:9" x14ac:dyDescent="0.35">
      <c r="C49" s="13"/>
      <c r="D49" s="13"/>
      <c r="E49" s="13"/>
      <c r="F49" s="11"/>
      <c r="G49" s="3"/>
      <c r="H49" s="11"/>
      <c r="I49" s="3"/>
    </row>
    <row r="50" spans="3:9" x14ac:dyDescent="0.35">
      <c r="C50" s="13"/>
      <c r="D50" s="13"/>
      <c r="E50" s="13"/>
      <c r="F50" s="11"/>
      <c r="G50" s="3"/>
      <c r="H50" s="11"/>
      <c r="I50" s="3"/>
    </row>
    <row r="51" spans="3:9" x14ac:dyDescent="0.35">
      <c r="C51" s="13"/>
      <c r="D51" s="13"/>
      <c r="E51" s="13"/>
      <c r="F51" s="11"/>
      <c r="G51" s="3"/>
      <c r="H51" s="11"/>
      <c r="I51" s="3"/>
    </row>
    <row r="52" spans="3:9" x14ac:dyDescent="0.35">
      <c r="C52" s="13"/>
      <c r="D52" s="13"/>
      <c r="E52" s="13"/>
      <c r="F52" s="11"/>
      <c r="G52" s="3"/>
      <c r="H52" s="11"/>
      <c r="I52" s="3"/>
    </row>
    <row r="53" spans="3:9" x14ac:dyDescent="0.35">
      <c r="C53" s="13"/>
      <c r="D53" s="13"/>
      <c r="E53" s="13"/>
      <c r="F53" s="11"/>
      <c r="G53" s="3"/>
      <c r="H53" s="11"/>
      <c r="I53" s="3"/>
    </row>
    <row r="54" spans="3:9" x14ac:dyDescent="0.35">
      <c r="C54" s="13"/>
      <c r="D54" s="13"/>
      <c r="E54" s="13"/>
      <c r="F54" s="11"/>
      <c r="G54" s="3"/>
      <c r="H54" s="11"/>
      <c r="I54" s="3"/>
    </row>
    <row r="55" spans="3:9" x14ac:dyDescent="0.35">
      <c r="C55" s="13"/>
      <c r="D55" s="13"/>
      <c r="E55" s="13"/>
      <c r="F55" s="11"/>
      <c r="G55" s="3"/>
      <c r="H55" s="11"/>
      <c r="I55" s="3"/>
    </row>
    <row r="56" spans="3:9" x14ac:dyDescent="0.35">
      <c r="C56" s="13"/>
      <c r="D56" s="13"/>
      <c r="E56" s="13"/>
      <c r="F56" s="11"/>
      <c r="G56" s="3"/>
      <c r="H56" s="11"/>
      <c r="I56" s="3"/>
    </row>
    <row r="57" spans="3:9" x14ac:dyDescent="0.35">
      <c r="C57" s="13"/>
      <c r="D57" s="13"/>
      <c r="E57" s="13"/>
      <c r="F57" s="11"/>
      <c r="G57" s="3"/>
      <c r="H57" s="11"/>
      <c r="I57" s="3"/>
    </row>
    <row r="58" spans="3:9" x14ac:dyDescent="0.35">
      <c r="C58" s="13"/>
      <c r="D58" s="13"/>
      <c r="E58" s="13"/>
      <c r="F58" s="11"/>
      <c r="G58" s="3"/>
      <c r="H58" s="11"/>
      <c r="I58" s="3"/>
    </row>
    <row r="59" spans="3:9" x14ac:dyDescent="0.35">
      <c r="C59" s="13"/>
      <c r="D59" s="13"/>
      <c r="E59" s="13"/>
      <c r="F59" s="11"/>
      <c r="G59" s="3"/>
      <c r="H59" s="11"/>
      <c r="I59" s="3"/>
    </row>
    <row r="60" spans="3:9" x14ac:dyDescent="0.35">
      <c r="C60" s="13"/>
      <c r="D60" s="13"/>
      <c r="E60" s="13"/>
      <c r="F60" s="11"/>
      <c r="G60" s="3"/>
      <c r="H60" s="11"/>
      <c r="I60" s="3"/>
    </row>
    <row r="61" spans="3:9" x14ac:dyDescent="0.35">
      <c r="C61" s="13"/>
      <c r="D61" s="13"/>
      <c r="E61" s="13"/>
      <c r="F61" s="11"/>
      <c r="G61" s="3"/>
      <c r="H61" s="11"/>
      <c r="I61" s="3"/>
    </row>
    <row r="62" spans="3:9" x14ac:dyDescent="0.35">
      <c r="C62" s="13"/>
      <c r="D62" s="13"/>
      <c r="E62" s="13"/>
      <c r="F62" s="11"/>
      <c r="G62" s="3"/>
      <c r="H62" s="11"/>
      <c r="I62" s="3"/>
    </row>
    <row r="63" spans="3:9" x14ac:dyDescent="0.35">
      <c r="C63" s="13"/>
      <c r="D63" s="13"/>
      <c r="E63" s="13"/>
      <c r="F63" s="11"/>
      <c r="G63" s="3"/>
      <c r="H63" s="11"/>
      <c r="I63" s="3"/>
    </row>
    <row r="64" spans="3:9" x14ac:dyDescent="0.35">
      <c r="C64" s="13"/>
      <c r="D64" s="13"/>
      <c r="E64" s="13"/>
      <c r="F64" s="11"/>
      <c r="G64" s="3"/>
      <c r="H64" s="11"/>
      <c r="I64" s="3"/>
    </row>
    <row r="65" spans="3:9" x14ac:dyDescent="0.35">
      <c r="C65" s="13"/>
      <c r="D65" s="13"/>
      <c r="E65" s="13"/>
      <c r="F65" s="11"/>
      <c r="G65" s="3"/>
      <c r="H65" s="11"/>
      <c r="I65" s="3"/>
    </row>
    <row r="66" spans="3:9" x14ac:dyDescent="0.35">
      <c r="C66" s="13"/>
      <c r="D66" s="13"/>
      <c r="E66" s="13"/>
      <c r="F66" s="11"/>
      <c r="G66" s="3"/>
      <c r="H66" s="11"/>
      <c r="I66" s="3"/>
    </row>
    <row r="67" spans="3:9" x14ac:dyDescent="0.35">
      <c r="C67" s="13"/>
      <c r="D67" s="13"/>
      <c r="E67" s="13"/>
      <c r="F67" s="11"/>
      <c r="G67" s="3"/>
      <c r="H67" s="11"/>
      <c r="I67" s="3"/>
    </row>
    <row r="68" spans="3:9" x14ac:dyDescent="0.35">
      <c r="C68" s="13"/>
      <c r="D68" s="13"/>
      <c r="E68" s="13"/>
      <c r="F68" s="11"/>
      <c r="G68" s="3"/>
      <c r="H68" s="11"/>
      <c r="I68" s="3"/>
    </row>
    <row r="69" spans="3:9" x14ac:dyDescent="0.35">
      <c r="C69" s="13"/>
      <c r="D69" s="13"/>
      <c r="E69" s="13"/>
      <c r="F69" s="11"/>
      <c r="G69" s="3"/>
      <c r="H69" s="11"/>
      <c r="I69" s="3"/>
    </row>
    <row r="70" spans="3:9" x14ac:dyDescent="0.35">
      <c r="C70" s="13"/>
      <c r="D70" s="13"/>
      <c r="E70" s="13"/>
      <c r="F70" s="11"/>
      <c r="G70" s="3"/>
      <c r="H70" s="11"/>
      <c r="I70" s="3"/>
    </row>
    <row r="71" spans="3:9" x14ac:dyDescent="0.35">
      <c r="C71" s="13"/>
      <c r="D71" s="13"/>
      <c r="E71" s="13"/>
      <c r="F71" s="11"/>
      <c r="G71" s="3"/>
      <c r="H71" s="11"/>
      <c r="I71" s="3"/>
    </row>
    <row r="72" spans="3:9" x14ac:dyDescent="0.35">
      <c r="C72" s="13"/>
      <c r="D72" s="13"/>
      <c r="E72" s="13"/>
      <c r="F72" s="11"/>
      <c r="G72" s="3"/>
      <c r="H72" s="11"/>
      <c r="I72" s="3"/>
    </row>
    <row r="73" spans="3:9" x14ac:dyDescent="0.35">
      <c r="C73" s="13"/>
      <c r="D73" s="13"/>
      <c r="E73" s="13"/>
      <c r="F73" s="11"/>
      <c r="G73" s="3"/>
      <c r="H73" s="11"/>
      <c r="I73" s="3"/>
    </row>
    <row r="74" spans="3:9" x14ac:dyDescent="0.35">
      <c r="C74" s="13"/>
      <c r="D74" s="13"/>
      <c r="E74" s="13"/>
      <c r="F74" s="11"/>
      <c r="G74" s="3"/>
      <c r="H74" s="11"/>
      <c r="I74" s="3"/>
    </row>
    <row r="75" spans="3:9" x14ac:dyDescent="0.35">
      <c r="C75" s="13"/>
      <c r="D75" s="13"/>
      <c r="E75" s="13"/>
      <c r="F75" s="11"/>
      <c r="G75" s="3"/>
      <c r="H75" s="11"/>
      <c r="I75" s="3"/>
    </row>
    <row r="76" spans="3:9" x14ac:dyDescent="0.35">
      <c r="C76" s="13"/>
      <c r="D76" s="13"/>
      <c r="E76" s="13"/>
      <c r="F76" s="11"/>
      <c r="G76" s="3"/>
      <c r="H76" s="11"/>
      <c r="I76" s="3"/>
    </row>
    <row r="77" spans="3:9" x14ac:dyDescent="0.35">
      <c r="C77" s="13"/>
      <c r="D77" s="13"/>
      <c r="E77" s="13"/>
      <c r="F77" s="11"/>
      <c r="G77" s="3"/>
      <c r="H77" s="11"/>
      <c r="I77" s="3"/>
    </row>
    <row r="78" spans="3:9" x14ac:dyDescent="0.35">
      <c r="C78" s="13"/>
      <c r="D78" s="13"/>
      <c r="E78" s="13"/>
      <c r="F78" s="11"/>
      <c r="G78" s="3"/>
      <c r="H78" s="11"/>
      <c r="I78" s="3"/>
    </row>
    <row r="79" spans="3:9" x14ac:dyDescent="0.35">
      <c r="C79" s="13"/>
      <c r="D79" s="13"/>
      <c r="E79" s="13"/>
      <c r="F79" s="11"/>
      <c r="G79" s="3"/>
      <c r="H79" s="11"/>
      <c r="I79" s="3"/>
    </row>
    <row r="80" spans="3:9" x14ac:dyDescent="0.35">
      <c r="C80" s="13"/>
      <c r="D80" s="13"/>
      <c r="E80" s="13"/>
      <c r="F80" s="11"/>
      <c r="G80" s="3"/>
      <c r="H80" s="11"/>
      <c r="I80" s="3"/>
    </row>
    <row r="81" spans="3:9" x14ac:dyDescent="0.35">
      <c r="C81" s="13"/>
      <c r="D81" s="13"/>
      <c r="E81" s="13"/>
      <c r="F81" s="11"/>
      <c r="G81" s="3"/>
      <c r="H81" s="11"/>
      <c r="I81" s="3"/>
    </row>
    <row r="82" spans="3:9" x14ac:dyDescent="0.35">
      <c r="C82" s="13"/>
      <c r="D82" s="13"/>
      <c r="E82" s="13"/>
      <c r="F82" s="11"/>
      <c r="G82" s="3"/>
      <c r="H82" s="11"/>
      <c r="I82" s="3"/>
    </row>
    <row r="83" spans="3:9" x14ac:dyDescent="0.35">
      <c r="C83" s="13"/>
      <c r="D83" s="13"/>
      <c r="E83" s="13"/>
      <c r="F83" s="11"/>
      <c r="G83" s="3"/>
      <c r="H83" s="11"/>
      <c r="I83" s="3"/>
    </row>
    <row r="84" spans="3:9" x14ac:dyDescent="0.35">
      <c r="C84" s="13"/>
      <c r="D84" s="13"/>
      <c r="E84" s="13"/>
      <c r="F84" s="11"/>
      <c r="G84" s="3"/>
      <c r="H84" s="11"/>
      <c r="I84" s="3"/>
    </row>
    <row r="85" spans="3:9" x14ac:dyDescent="0.35">
      <c r="C85" s="13"/>
      <c r="D85" s="13"/>
      <c r="E85" s="13"/>
      <c r="F85" s="11"/>
      <c r="G85" s="3"/>
      <c r="H85" s="11"/>
      <c r="I85" s="3"/>
    </row>
    <row r="86" spans="3:9" x14ac:dyDescent="0.35">
      <c r="C86" s="13"/>
      <c r="D86" s="13"/>
      <c r="E86" s="13"/>
      <c r="F86" s="11"/>
      <c r="G86" s="3"/>
      <c r="H86" s="11"/>
      <c r="I86" s="3"/>
    </row>
    <row r="87" spans="3:9" x14ac:dyDescent="0.35">
      <c r="C87" s="13"/>
      <c r="D87" s="13"/>
      <c r="E87" s="13"/>
      <c r="F87" s="11"/>
      <c r="G87" s="3"/>
      <c r="H87" s="11"/>
      <c r="I87" s="3"/>
    </row>
    <row r="88" spans="3:9" x14ac:dyDescent="0.35">
      <c r="C88" s="13"/>
      <c r="D88" s="13"/>
      <c r="E88" s="13"/>
      <c r="F88" s="11"/>
      <c r="G88" s="3"/>
      <c r="H88" s="11"/>
      <c r="I88" s="3"/>
    </row>
    <row r="89" spans="3:9" x14ac:dyDescent="0.35">
      <c r="C89" s="13"/>
      <c r="D89" s="13"/>
      <c r="E89" s="13"/>
      <c r="F89" s="11"/>
      <c r="G89" s="3"/>
      <c r="H89" s="11"/>
      <c r="I89" s="3"/>
    </row>
    <row r="90" spans="3:9" x14ac:dyDescent="0.35">
      <c r="C90" s="13"/>
      <c r="D90" s="13"/>
      <c r="E90" s="13"/>
      <c r="F90" s="11"/>
      <c r="G90" s="3"/>
      <c r="H90" s="11"/>
      <c r="I90" s="3"/>
    </row>
    <row r="91" spans="3:9" x14ac:dyDescent="0.35">
      <c r="C91" s="13"/>
      <c r="D91" s="13"/>
      <c r="E91" s="13"/>
      <c r="F91" s="11"/>
      <c r="G91" s="3"/>
      <c r="H91" s="11"/>
      <c r="I91" s="3"/>
    </row>
    <row r="92" spans="3:9" x14ac:dyDescent="0.35">
      <c r="C92" s="13"/>
      <c r="D92" s="13"/>
      <c r="E92" s="13"/>
      <c r="F92" s="11"/>
      <c r="G92" s="3"/>
      <c r="H92" s="11"/>
      <c r="I92" s="3"/>
    </row>
    <row r="93" spans="3:9" x14ac:dyDescent="0.35">
      <c r="C93" s="13"/>
      <c r="D93" s="13"/>
      <c r="E93" s="13"/>
      <c r="F93" s="11"/>
      <c r="G93" s="3"/>
      <c r="H93" s="11"/>
      <c r="I93" s="3"/>
    </row>
    <row r="94" spans="3:9" x14ac:dyDescent="0.35">
      <c r="C94" s="13"/>
      <c r="D94" s="13"/>
      <c r="E94" s="13"/>
      <c r="F94" s="11"/>
      <c r="G94" s="3"/>
      <c r="H94" s="11"/>
      <c r="I94" s="3"/>
    </row>
    <row r="95" spans="3:9" x14ac:dyDescent="0.35">
      <c r="C95" s="13"/>
      <c r="D95" s="13"/>
      <c r="E95" s="13"/>
      <c r="F95" s="11"/>
      <c r="G95" s="3"/>
      <c r="H95" s="11"/>
      <c r="I95" s="3"/>
    </row>
    <row r="96" spans="3:9" x14ac:dyDescent="0.35">
      <c r="C96" s="13"/>
      <c r="D96" s="13"/>
      <c r="E96" s="13"/>
      <c r="F96" s="11"/>
      <c r="G96" s="3"/>
      <c r="H96" s="11"/>
      <c r="I96" s="3"/>
    </row>
    <row r="97" spans="3:9" x14ac:dyDescent="0.35">
      <c r="C97" s="13"/>
      <c r="D97" s="13"/>
      <c r="E97" s="13"/>
      <c r="F97" s="11"/>
      <c r="G97" s="3"/>
      <c r="H97" s="11"/>
      <c r="I97" s="3"/>
    </row>
    <row r="98" spans="3:9" x14ac:dyDescent="0.35">
      <c r="C98" s="13"/>
      <c r="D98" s="13"/>
      <c r="E98" s="13"/>
      <c r="F98" s="11"/>
      <c r="G98" s="3"/>
      <c r="H98" s="11"/>
      <c r="I98" s="3"/>
    </row>
    <row r="99" spans="3:9" x14ac:dyDescent="0.35">
      <c r="C99" s="13"/>
      <c r="D99" s="13"/>
      <c r="E99" s="13"/>
      <c r="F99" s="11"/>
      <c r="G99" s="3"/>
      <c r="H99" s="11"/>
      <c r="I99" s="3"/>
    </row>
    <row r="100" spans="3:9" x14ac:dyDescent="0.35">
      <c r="C100" s="13"/>
      <c r="D100" s="13"/>
      <c r="E100" s="13"/>
      <c r="F100" s="11"/>
      <c r="G100" s="3"/>
      <c r="H100" s="11"/>
      <c r="I100" s="3"/>
    </row>
    <row r="101" spans="3:9" x14ac:dyDescent="0.35">
      <c r="C101" s="13"/>
      <c r="D101" s="13"/>
      <c r="E101" s="13"/>
      <c r="F101" s="11"/>
      <c r="G101" s="3"/>
      <c r="H101" s="11"/>
      <c r="I101" s="3"/>
    </row>
    <row r="102" spans="3:9" x14ac:dyDescent="0.35">
      <c r="C102" s="13"/>
      <c r="D102" s="13"/>
      <c r="E102" s="13"/>
      <c r="F102" s="11"/>
      <c r="G102" s="3"/>
      <c r="H102" s="11"/>
      <c r="I102" s="3"/>
    </row>
    <row r="103" spans="3:9" x14ac:dyDescent="0.35">
      <c r="C103" s="13"/>
      <c r="D103" s="13"/>
      <c r="E103" s="13"/>
      <c r="F103" s="11"/>
      <c r="G103" s="3"/>
      <c r="H103" s="11"/>
      <c r="I103" s="3"/>
    </row>
    <row r="104" spans="3:9" x14ac:dyDescent="0.35">
      <c r="C104" s="13"/>
      <c r="D104" s="13"/>
      <c r="E104" s="13"/>
      <c r="F104" s="11"/>
      <c r="G104" s="3"/>
      <c r="H104" s="11"/>
      <c r="I104" s="3"/>
    </row>
    <row r="105" spans="3:9" x14ac:dyDescent="0.35">
      <c r="C105" s="13"/>
      <c r="D105" s="13"/>
      <c r="E105" s="13"/>
      <c r="F105" s="11"/>
      <c r="G105" s="3"/>
      <c r="H105" s="11"/>
      <c r="I105" s="3"/>
    </row>
    <row r="106" spans="3:9" x14ac:dyDescent="0.35">
      <c r="C106" s="13"/>
      <c r="D106" s="13"/>
      <c r="E106" s="13"/>
      <c r="F106" s="11"/>
      <c r="G106" s="3"/>
      <c r="H106" s="11"/>
      <c r="I106" s="3"/>
    </row>
    <row r="107" spans="3:9" x14ac:dyDescent="0.35">
      <c r="C107" s="13"/>
      <c r="D107" s="13"/>
      <c r="E107" s="13"/>
      <c r="F107" s="11"/>
      <c r="G107" s="3"/>
      <c r="H107" s="11"/>
      <c r="I107" s="3"/>
    </row>
    <row r="108" spans="3:9" x14ac:dyDescent="0.35">
      <c r="C108" s="13"/>
      <c r="D108" s="13"/>
      <c r="E108" s="13"/>
      <c r="F108" s="11"/>
      <c r="G108" s="3"/>
      <c r="H108" s="11"/>
      <c r="I108" s="3"/>
    </row>
    <row r="109" spans="3:9" x14ac:dyDescent="0.35">
      <c r="C109" s="13"/>
      <c r="D109" s="13"/>
      <c r="E109" s="13"/>
      <c r="F109" s="11"/>
      <c r="G109" s="3"/>
      <c r="H109" s="11"/>
      <c r="I109" s="3"/>
    </row>
    <row r="110" spans="3:9" x14ac:dyDescent="0.35">
      <c r="C110" s="13"/>
      <c r="D110" s="13"/>
      <c r="E110" s="13"/>
      <c r="F110" s="11"/>
      <c r="G110" s="3"/>
      <c r="H110" s="11"/>
      <c r="I110" s="3"/>
    </row>
    <row r="111" spans="3:9" x14ac:dyDescent="0.35">
      <c r="C111" s="13"/>
      <c r="D111" s="13"/>
      <c r="E111" s="13"/>
      <c r="F111" s="11"/>
      <c r="G111" s="3"/>
      <c r="H111" s="11"/>
      <c r="I111" s="3"/>
    </row>
    <row r="112" spans="3:9" x14ac:dyDescent="0.35">
      <c r="C112" s="13"/>
      <c r="D112" s="13"/>
      <c r="E112" s="13"/>
      <c r="F112" s="11"/>
      <c r="G112" s="3"/>
      <c r="H112" s="11"/>
      <c r="I112" s="3"/>
    </row>
    <row r="113" spans="3:9" x14ac:dyDescent="0.35">
      <c r="C113" s="13"/>
      <c r="D113" s="13"/>
      <c r="E113" s="13"/>
      <c r="F113" s="11"/>
      <c r="G113" s="3"/>
      <c r="H113" s="11"/>
      <c r="I113" s="3"/>
    </row>
    <row r="114" spans="3:9" x14ac:dyDescent="0.35">
      <c r="C114" s="13"/>
      <c r="D114" s="13"/>
      <c r="E114" s="13"/>
      <c r="F114" s="11"/>
      <c r="G114" s="3"/>
      <c r="H114" s="11"/>
      <c r="I114" s="3"/>
    </row>
    <row r="115" spans="3:9" x14ac:dyDescent="0.35">
      <c r="C115" s="13"/>
      <c r="D115" s="13"/>
      <c r="E115" s="13"/>
      <c r="F115" s="11"/>
      <c r="G115" s="3"/>
      <c r="H115" s="11"/>
      <c r="I115" s="3"/>
    </row>
    <row r="116" spans="3:9" x14ac:dyDescent="0.35">
      <c r="C116" s="13"/>
      <c r="D116" s="13"/>
      <c r="E116" s="13"/>
      <c r="F116" s="11"/>
      <c r="G116" s="3"/>
      <c r="H116" s="11"/>
      <c r="I116" s="3"/>
    </row>
    <row r="117" spans="3:9" x14ac:dyDescent="0.35">
      <c r="C117" s="13"/>
      <c r="D117" s="13"/>
      <c r="E117" s="13"/>
      <c r="F117" s="11"/>
      <c r="G117" s="3"/>
      <c r="H117" s="11"/>
      <c r="I117" s="3"/>
    </row>
    <row r="118" spans="3:9" x14ac:dyDescent="0.35">
      <c r="C118" s="13"/>
      <c r="D118" s="13"/>
      <c r="E118" s="13"/>
      <c r="F118" s="11"/>
      <c r="G118" s="3"/>
      <c r="H118" s="11"/>
      <c r="I118" s="3"/>
    </row>
    <row r="119" spans="3:9" x14ac:dyDescent="0.35">
      <c r="C119" s="13"/>
      <c r="D119" s="13"/>
      <c r="E119" s="13"/>
      <c r="F119" s="11"/>
      <c r="G119" s="3"/>
      <c r="H119" s="11"/>
      <c r="I119" s="3"/>
    </row>
    <row r="120" spans="3:9" x14ac:dyDescent="0.35">
      <c r="C120" s="13"/>
      <c r="D120" s="13"/>
      <c r="E120" s="13"/>
      <c r="F120" s="11"/>
      <c r="G120" s="3"/>
      <c r="H120" s="11"/>
      <c r="I120" s="3"/>
    </row>
    <row r="121" spans="3:9" x14ac:dyDescent="0.35">
      <c r="C121" s="13"/>
      <c r="D121" s="13"/>
      <c r="E121" s="13"/>
      <c r="F121" s="11"/>
      <c r="G121" s="3"/>
      <c r="H121" s="11"/>
      <c r="I121" s="3"/>
    </row>
    <row r="122" spans="3:9" x14ac:dyDescent="0.35">
      <c r="C122" s="13"/>
      <c r="D122" s="13"/>
      <c r="E122" s="13"/>
      <c r="F122" s="11"/>
      <c r="G122" s="3"/>
      <c r="H122" s="11"/>
      <c r="I122" s="3"/>
    </row>
    <row r="123" spans="3:9" x14ac:dyDescent="0.35">
      <c r="C123" s="13"/>
      <c r="D123" s="13"/>
      <c r="E123" s="13"/>
      <c r="F123" s="11"/>
      <c r="G123" s="3"/>
      <c r="H123" s="11"/>
      <c r="I123" s="3"/>
    </row>
    <row r="124" spans="3:9" x14ac:dyDescent="0.35">
      <c r="C124" s="13"/>
      <c r="D124" s="13"/>
      <c r="E124" s="13"/>
      <c r="F124" s="11"/>
      <c r="G124" s="3"/>
      <c r="H124" s="11"/>
      <c r="I124" s="3"/>
    </row>
    <row r="125" spans="3:9" x14ac:dyDescent="0.35">
      <c r="C125" s="13"/>
      <c r="D125" s="13"/>
      <c r="E125" s="13"/>
      <c r="F125" s="11"/>
      <c r="G125" s="3"/>
      <c r="H125" s="11"/>
      <c r="I125" s="3"/>
    </row>
    <row r="126" spans="3:9" x14ac:dyDescent="0.35">
      <c r="C126" s="13"/>
      <c r="D126" s="13"/>
      <c r="E126" s="13"/>
      <c r="F126" s="11"/>
      <c r="G126" s="3"/>
      <c r="H126" s="11"/>
      <c r="I126" s="3"/>
    </row>
  </sheetData>
  <mergeCells count="1">
    <mergeCell ref="C15:E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Normal="100" workbookViewId="0">
      <pane ySplit="16" topLeftCell="A17" activePane="bottomLeft" state="frozen"/>
      <selection pane="bottomLeft"/>
    </sheetView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2" x14ac:dyDescent="0.35">
      <c r="A1" s="5" t="s">
        <v>20</v>
      </c>
    </row>
    <row r="2" spans="1:12" ht="15" thickBot="1" x14ac:dyDescent="0.4"/>
    <row r="3" spans="1:12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2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2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2" ht="15" thickBot="1" x14ac:dyDescent="0.4">
      <c r="C6" s="1"/>
      <c r="D6" s="1"/>
      <c r="E6" s="1"/>
      <c r="H6" s="9"/>
      <c r="I6" s="9"/>
      <c r="J6" s="9"/>
      <c r="K6" s="9"/>
    </row>
    <row r="7" spans="1:12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2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2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2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2" x14ac:dyDescent="0.35">
      <c r="H11" s="9"/>
      <c r="I11" s="9"/>
      <c r="J11" s="9"/>
      <c r="K11" s="9"/>
    </row>
    <row r="12" spans="1:12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2" x14ac:dyDescent="0.35">
      <c r="C13" s="10"/>
      <c r="H13" s="9"/>
      <c r="I13" s="9"/>
      <c r="J13" s="15"/>
      <c r="K13" s="9"/>
    </row>
    <row r="14" spans="1:12" x14ac:dyDescent="0.35">
      <c r="B14" t="s">
        <v>59</v>
      </c>
      <c r="C14" s="112">
        <v>10</v>
      </c>
      <c r="I14" t="str">
        <f ca="1">_xlfn.FORMULATEXT(I17)</f>
        <v>=(F17-$C$12)/H17</v>
      </c>
      <c r="J14" s="3"/>
    </row>
    <row r="15" spans="1:12" ht="29" customHeight="1" x14ac:dyDescent="0.35">
      <c r="C15" s="127" t="s">
        <v>9</v>
      </c>
      <c r="D15" s="127"/>
      <c r="E15" s="127"/>
      <c r="G15" t="str">
        <f ca="1">_xlfn.FORMULATEXT(G17)</f>
        <v>{=MMULT(C17:E17,MMULT($C$8:$E$10,TRANSPOSE(C17:E17)))}</v>
      </c>
      <c r="J15" s="3"/>
    </row>
    <row r="16" spans="1:12" ht="29" x14ac:dyDescent="0.35">
      <c r="C16" s="41" t="s">
        <v>2</v>
      </c>
      <c r="D16" s="41" t="s">
        <v>3</v>
      </c>
      <c r="E16" s="41" t="s">
        <v>4</v>
      </c>
      <c r="F16" s="41" t="s">
        <v>14</v>
      </c>
      <c r="G16" s="41" t="s">
        <v>15</v>
      </c>
      <c r="H16" s="41" t="s">
        <v>11</v>
      </c>
      <c r="I16" s="41" t="s">
        <v>16</v>
      </c>
      <c r="J16" s="38" t="s">
        <v>27</v>
      </c>
      <c r="K16" s="38" t="s">
        <v>28</v>
      </c>
      <c r="L16" s="38" t="s">
        <v>29</v>
      </c>
    </row>
    <row r="17" spans="3:12" x14ac:dyDescent="0.35">
      <c r="C17" s="13">
        <f>$C$14/100*K17</f>
        <v>0.1</v>
      </c>
      <c r="D17" s="13">
        <f>$C$14/100*L17</f>
        <v>0</v>
      </c>
      <c r="E17" s="13">
        <f>1-C17-D17</f>
        <v>0.9</v>
      </c>
      <c r="F17" s="11">
        <f>SUMPRODUCT(C17:E17,$C$4:$E$4)</f>
        <v>7.8000000000000014E-2</v>
      </c>
      <c r="G17" s="3">
        <f t="array" ref="G17">MMULT(C17:E17,MMULT($C$8:$E$10,TRANSPOSE(C17:E17)))</f>
        <v>4.0198499999999991E-2</v>
      </c>
      <c r="H17" s="11">
        <f t="shared" ref="H17:H126" si="0">SQRT(G17)</f>
        <v>0.20049563586272892</v>
      </c>
      <c r="I17" s="3">
        <f>(F17-$C$12)/H17</f>
        <v>0.3650952285570796</v>
      </c>
      <c r="J17">
        <v>0</v>
      </c>
      <c r="K17" s="79">
        <f>(MOD(J17,$C$14)+1)</f>
        <v>1</v>
      </c>
      <c r="L17">
        <f>FLOOR(J17/$C$14,1)</f>
        <v>0</v>
      </c>
    </row>
    <row r="18" spans="3:12" x14ac:dyDescent="0.35">
      <c r="C18" s="13">
        <f t="shared" ref="C18:C81" si="1">$C$14/100*K18</f>
        <v>0.2</v>
      </c>
      <c r="D18" s="13">
        <f t="shared" ref="D18:D81" si="2">$C$14/100*L18</f>
        <v>0</v>
      </c>
      <c r="E18" s="13">
        <f t="shared" ref="E18:E57" si="3">1-C18-D18</f>
        <v>0.8</v>
      </c>
      <c r="F18" s="11">
        <f t="shared" ref="F18:F57" si="4">SUMPRODUCT(C18:E18,$C$4:$E$4)</f>
        <v>7.5999999999999998E-2</v>
      </c>
      <c r="G18" s="3">
        <f t="array" ref="G18">MMULT(C18:E18,MMULT($C$8:$E$10,TRANSPOSE(C18:E18)))</f>
        <v>3.6683999999999994E-2</v>
      </c>
      <c r="H18" s="11">
        <f t="shared" si="0"/>
        <v>0.19153067639414839</v>
      </c>
      <c r="I18" s="3">
        <f>(F18-$C$12)/H18</f>
        <v>0.37174201720813893</v>
      </c>
      <c r="J18">
        <f>J17+1</f>
        <v>1</v>
      </c>
      <c r="K18" s="79">
        <f t="shared" ref="K18:K81" si="5">(MOD(J18,$C$14)+1)</f>
        <v>2</v>
      </c>
      <c r="L18">
        <f t="shared" ref="L18:L81" si="6">FLOOR(J18/$C$14,1)</f>
        <v>0</v>
      </c>
    </row>
    <row r="19" spans="3:12" x14ac:dyDescent="0.35">
      <c r="C19" s="13">
        <f t="shared" si="1"/>
        <v>0.30000000000000004</v>
      </c>
      <c r="D19" s="13">
        <f t="shared" si="2"/>
        <v>0</v>
      </c>
      <c r="E19" s="13">
        <f t="shared" si="3"/>
        <v>0.7</v>
      </c>
      <c r="F19" s="11">
        <f t="shared" si="4"/>
        <v>7.3999999999999996E-2</v>
      </c>
      <c r="G19" s="3">
        <f t="array" ref="G19">MMULT(C19:E19,MMULT($C$8:$E$10,TRANSPOSE(C19:E19)))</f>
        <v>3.3556499999999989E-2</v>
      </c>
      <c r="H19" s="11">
        <f t="shared" si="0"/>
        <v>0.18318433339125917</v>
      </c>
      <c r="I19" s="3">
        <f t="shared" ref="I19:I57" si="7">(F19-$C$12)/H19</f>
        <v>0.3777615624595872</v>
      </c>
      <c r="J19">
        <f t="shared" ref="J19:J82" si="8">J18+1</f>
        <v>2</v>
      </c>
      <c r="K19" s="79">
        <f t="shared" si="5"/>
        <v>3</v>
      </c>
      <c r="L19">
        <f t="shared" si="6"/>
        <v>0</v>
      </c>
    </row>
    <row r="20" spans="3:12" x14ac:dyDescent="0.35">
      <c r="C20" s="13">
        <f t="shared" si="1"/>
        <v>0.4</v>
      </c>
      <c r="D20" s="13">
        <f t="shared" si="2"/>
        <v>0</v>
      </c>
      <c r="E20" s="13">
        <f t="shared" si="3"/>
        <v>0.6</v>
      </c>
      <c r="F20" s="11">
        <f t="shared" si="4"/>
        <v>7.2000000000000008E-2</v>
      </c>
      <c r="G20" s="3">
        <f t="array" ref="G20">MMULT(C20:E20,MMULT($C$8:$E$10,TRANSPOSE(C20:E20)))</f>
        <v>3.0815999999999996E-2</v>
      </c>
      <c r="H20" s="11">
        <f t="shared" si="0"/>
        <v>0.17554486605993352</v>
      </c>
      <c r="I20" s="3">
        <f t="shared" si="7"/>
        <v>0.38280811913381146</v>
      </c>
      <c r="J20">
        <f t="shared" si="8"/>
        <v>3</v>
      </c>
      <c r="K20" s="79">
        <f t="shared" si="5"/>
        <v>4</v>
      </c>
      <c r="L20">
        <f t="shared" si="6"/>
        <v>0</v>
      </c>
    </row>
    <row r="21" spans="3:12" x14ac:dyDescent="0.35">
      <c r="C21" s="13">
        <f t="shared" si="1"/>
        <v>0.5</v>
      </c>
      <c r="D21" s="13">
        <f t="shared" si="2"/>
        <v>0</v>
      </c>
      <c r="E21" s="13">
        <f t="shared" si="3"/>
        <v>0.5</v>
      </c>
      <c r="F21" s="11">
        <f t="shared" si="4"/>
        <v>7.0000000000000007E-2</v>
      </c>
      <c r="G21" s="3">
        <f t="array" ref="G21">MMULT(C21:E21,MMULT($C$8:$E$10,TRANSPOSE(C21:E21)))</f>
        <v>2.8462499999999998E-2</v>
      </c>
      <c r="H21" s="11">
        <f t="shared" si="0"/>
        <v>0.16870832818802989</v>
      </c>
      <c r="I21" s="3">
        <f t="shared" si="7"/>
        <v>0.38646580580973389</v>
      </c>
      <c r="J21">
        <f t="shared" si="8"/>
        <v>4</v>
      </c>
      <c r="K21" s="79">
        <f t="shared" si="5"/>
        <v>5</v>
      </c>
      <c r="L21">
        <f t="shared" si="6"/>
        <v>0</v>
      </c>
    </row>
    <row r="22" spans="3:12" x14ac:dyDescent="0.35">
      <c r="C22" s="13">
        <f t="shared" si="1"/>
        <v>0.60000000000000009</v>
      </c>
      <c r="D22" s="13">
        <f t="shared" si="2"/>
        <v>0</v>
      </c>
      <c r="E22" s="13">
        <f t="shared" si="3"/>
        <v>0.39999999999999991</v>
      </c>
      <c r="F22" s="11">
        <f t="shared" si="4"/>
        <v>6.8000000000000005E-2</v>
      </c>
      <c r="G22" s="3">
        <f t="array" ref="G22">MMULT(C22:E22,MMULT($C$8:$E$10,TRANSPOSE(C22:E22)))</f>
        <v>2.6495999999999999E-2</v>
      </c>
      <c r="H22" s="11">
        <f t="shared" si="0"/>
        <v>0.16277591959500642</v>
      </c>
      <c r="I22" s="3">
        <f t="shared" si="7"/>
        <v>0.38826381787456249</v>
      </c>
      <c r="J22">
        <f t="shared" si="8"/>
        <v>5</v>
      </c>
      <c r="K22" s="79">
        <f t="shared" si="5"/>
        <v>6</v>
      </c>
      <c r="L22">
        <f t="shared" si="6"/>
        <v>0</v>
      </c>
    </row>
    <row r="23" spans="3:12" x14ac:dyDescent="0.35">
      <c r="C23" s="13">
        <f t="shared" si="1"/>
        <v>0.70000000000000007</v>
      </c>
      <c r="D23" s="13">
        <f t="shared" si="2"/>
        <v>0</v>
      </c>
      <c r="E23" s="13">
        <f t="shared" si="3"/>
        <v>0.29999999999999993</v>
      </c>
      <c r="F23" s="11">
        <f t="shared" si="4"/>
        <v>6.6000000000000003E-2</v>
      </c>
      <c r="G23" s="3">
        <f t="array" ref="G23">MMULT(C23:E23,MMULT($C$8:$E$10,TRANSPOSE(C23:E23)))</f>
        <v>2.4916499999999998E-2</v>
      </c>
      <c r="H23" s="11">
        <f t="shared" si="0"/>
        <v>0.15784961197291553</v>
      </c>
      <c r="I23" s="3">
        <f t="shared" si="7"/>
        <v>0.38771080419571097</v>
      </c>
      <c r="J23">
        <f t="shared" si="8"/>
        <v>6</v>
      </c>
      <c r="K23" s="79">
        <f t="shared" si="5"/>
        <v>7</v>
      </c>
      <c r="L23">
        <f t="shared" si="6"/>
        <v>0</v>
      </c>
    </row>
    <row r="24" spans="3:12" x14ac:dyDescent="0.35">
      <c r="C24" s="13">
        <f t="shared" si="1"/>
        <v>0.8</v>
      </c>
      <c r="D24" s="13">
        <f t="shared" si="2"/>
        <v>0</v>
      </c>
      <c r="E24" s="13">
        <f t="shared" si="3"/>
        <v>0.19999999999999996</v>
      </c>
      <c r="F24" s="11">
        <f t="shared" si="4"/>
        <v>6.4000000000000001E-2</v>
      </c>
      <c r="G24" s="3">
        <f t="array" ref="G24">MMULT(C24:E24,MMULT($C$8:$E$10,TRANSPOSE(C24:E24)))</f>
        <v>2.3723999999999995E-2</v>
      </c>
      <c r="H24" s="11">
        <f t="shared" si="0"/>
        <v>0.1540259718359212</v>
      </c>
      <c r="I24" s="3">
        <f t="shared" si="7"/>
        <v>0.38435076431826581</v>
      </c>
      <c r="J24">
        <f t="shared" si="8"/>
        <v>7</v>
      </c>
      <c r="K24" s="79">
        <f t="shared" si="5"/>
        <v>8</v>
      </c>
      <c r="L24">
        <f t="shared" si="6"/>
        <v>0</v>
      </c>
    </row>
    <row r="25" spans="3:12" x14ac:dyDescent="0.35">
      <c r="C25" s="13">
        <f t="shared" si="1"/>
        <v>0.9</v>
      </c>
      <c r="D25" s="13">
        <f t="shared" si="2"/>
        <v>0</v>
      </c>
      <c r="E25" s="13">
        <f t="shared" si="3"/>
        <v>9.9999999999999978E-2</v>
      </c>
      <c r="F25" s="11">
        <f t="shared" si="4"/>
        <v>6.2E-2</v>
      </c>
      <c r="G25" s="3">
        <f t="array" ref="G25">MMULT(C25:E25,MMULT($C$8:$E$10,TRANSPOSE(C25:E25)))</f>
        <v>2.2918500000000001E-2</v>
      </c>
      <c r="H25" s="11">
        <f t="shared" si="0"/>
        <v>0.15138857288448163</v>
      </c>
      <c r="I25" s="3">
        <f t="shared" si="7"/>
        <v>0.37783565106758066</v>
      </c>
      <c r="J25">
        <f t="shared" si="8"/>
        <v>8</v>
      </c>
      <c r="K25" s="79">
        <f t="shared" si="5"/>
        <v>9</v>
      </c>
      <c r="L25">
        <f t="shared" si="6"/>
        <v>0</v>
      </c>
    </row>
    <row r="26" spans="3:12" x14ac:dyDescent="0.35">
      <c r="C26" s="13">
        <f t="shared" si="1"/>
        <v>1</v>
      </c>
      <c r="D26" s="13">
        <f t="shared" si="2"/>
        <v>0</v>
      </c>
      <c r="E26" s="13">
        <f t="shared" si="3"/>
        <v>0</v>
      </c>
      <c r="F26" s="11">
        <f t="shared" si="4"/>
        <v>0.06</v>
      </c>
      <c r="G26" s="3">
        <f t="array" ref="G26">MMULT(C26:E26,MMULT($C$8:$E$10,TRANSPOSE(C26:E26)))</f>
        <v>2.2499999999999999E-2</v>
      </c>
      <c r="H26" s="11">
        <f t="shared" si="0"/>
        <v>0.15</v>
      </c>
      <c r="I26" s="3">
        <f t="shared" si="7"/>
        <v>0.36799999999999999</v>
      </c>
      <c r="J26">
        <f t="shared" si="8"/>
        <v>9</v>
      </c>
      <c r="K26" s="79">
        <f t="shared" si="5"/>
        <v>10</v>
      </c>
      <c r="L26">
        <f t="shared" si="6"/>
        <v>0</v>
      </c>
    </row>
    <row r="27" spans="3:12" x14ac:dyDescent="0.35">
      <c r="C27" s="13">
        <f t="shared" si="1"/>
        <v>0.1</v>
      </c>
      <c r="D27" s="13">
        <f t="shared" si="2"/>
        <v>0.1</v>
      </c>
      <c r="E27" s="13">
        <f t="shared" si="3"/>
        <v>0.8</v>
      </c>
      <c r="F27" s="11">
        <f t="shared" si="4"/>
        <v>7.6499999999999999E-2</v>
      </c>
      <c r="G27" s="3">
        <f t="array" ref="G27">MMULT(C27:E27,MMULT($C$8:$E$10,TRANSPOSE(C27:E27)))</f>
        <v>3.7030500000000001E-2</v>
      </c>
      <c r="H27" s="11">
        <f t="shared" si="0"/>
        <v>0.19243310525998378</v>
      </c>
      <c r="I27" s="3">
        <f t="shared" si="7"/>
        <v>0.37259701184539334</v>
      </c>
      <c r="J27">
        <f t="shared" si="8"/>
        <v>10</v>
      </c>
      <c r="K27" s="79">
        <f t="shared" si="5"/>
        <v>1</v>
      </c>
      <c r="L27">
        <f t="shared" si="6"/>
        <v>1</v>
      </c>
    </row>
    <row r="28" spans="3:12" x14ac:dyDescent="0.35">
      <c r="C28" s="13">
        <f t="shared" si="1"/>
        <v>0.2</v>
      </c>
      <c r="D28" s="13">
        <f t="shared" si="2"/>
        <v>0.1</v>
      </c>
      <c r="E28" s="13">
        <f t="shared" si="3"/>
        <v>0.70000000000000007</v>
      </c>
      <c r="F28" s="11">
        <f t="shared" si="4"/>
        <v>7.4500000000000011E-2</v>
      </c>
      <c r="G28" s="3">
        <f t="array" ref="G28">MMULT(C28:E28,MMULT($C$8:$E$10,TRANSPOSE(C28:E28)))</f>
        <v>3.3777000000000001E-2</v>
      </c>
      <c r="H28" s="11">
        <f t="shared" si="0"/>
        <v>0.18378520070995924</v>
      </c>
      <c r="I28" s="3">
        <f t="shared" si="7"/>
        <v>0.37924707610161235</v>
      </c>
      <c r="J28">
        <f t="shared" si="8"/>
        <v>11</v>
      </c>
      <c r="K28" s="79">
        <f t="shared" si="5"/>
        <v>2</v>
      </c>
      <c r="L28">
        <f t="shared" si="6"/>
        <v>1</v>
      </c>
    </row>
    <row r="29" spans="3:12" x14ac:dyDescent="0.35">
      <c r="C29" s="13">
        <f t="shared" si="1"/>
        <v>0.30000000000000004</v>
      </c>
      <c r="D29" s="13">
        <f t="shared" si="2"/>
        <v>0.1</v>
      </c>
      <c r="E29" s="13">
        <f t="shared" si="3"/>
        <v>0.6</v>
      </c>
      <c r="F29" s="11">
        <f t="shared" si="4"/>
        <v>7.2500000000000009E-2</v>
      </c>
      <c r="G29" s="3">
        <f t="array" ref="G29">MMULT(C29:E29,MMULT($C$8:$E$10,TRANSPOSE(C29:E29)))</f>
        <v>3.0910499999999994E-2</v>
      </c>
      <c r="H29" s="11">
        <f t="shared" si="0"/>
        <v>0.17581382198223208</v>
      </c>
      <c r="I29" s="3">
        <f t="shared" si="7"/>
        <v>0.38506642558991661</v>
      </c>
      <c r="J29">
        <f t="shared" si="8"/>
        <v>12</v>
      </c>
      <c r="K29" s="79">
        <f t="shared" si="5"/>
        <v>3</v>
      </c>
      <c r="L29">
        <f t="shared" si="6"/>
        <v>1</v>
      </c>
    </row>
    <row r="30" spans="3:12" x14ac:dyDescent="0.35">
      <c r="C30" s="13">
        <f t="shared" si="1"/>
        <v>0.4</v>
      </c>
      <c r="D30" s="13">
        <f t="shared" si="2"/>
        <v>0.1</v>
      </c>
      <c r="E30" s="13">
        <f t="shared" si="3"/>
        <v>0.5</v>
      </c>
      <c r="F30" s="11">
        <f t="shared" si="4"/>
        <v>7.0500000000000007E-2</v>
      </c>
      <c r="G30" s="3">
        <f t="array" ref="G30">MMULT(C30:E30,MMULT($C$8:$E$10,TRANSPOSE(C30:E30)))</f>
        <v>2.8430999999999998E-2</v>
      </c>
      <c r="H30" s="11">
        <f t="shared" si="0"/>
        <v>0.16861494595675675</v>
      </c>
      <c r="I30" s="3">
        <f t="shared" si="7"/>
        <v>0.38964517425904543</v>
      </c>
      <c r="J30">
        <f t="shared" si="8"/>
        <v>13</v>
      </c>
      <c r="K30" s="79">
        <f t="shared" si="5"/>
        <v>4</v>
      </c>
      <c r="L30">
        <f t="shared" si="6"/>
        <v>1</v>
      </c>
    </row>
    <row r="31" spans="3:12" x14ac:dyDescent="0.35">
      <c r="C31" s="13">
        <f t="shared" si="1"/>
        <v>0.5</v>
      </c>
      <c r="D31" s="13">
        <f t="shared" si="2"/>
        <v>0.1</v>
      </c>
      <c r="E31" s="13">
        <f t="shared" si="3"/>
        <v>0.4</v>
      </c>
      <c r="F31" s="11">
        <f t="shared" si="4"/>
        <v>6.8500000000000005E-2</v>
      </c>
      <c r="G31" s="3">
        <f t="array" ref="G31">MMULT(C31:E31,MMULT($C$8:$E$10,TRANSPOSE(C31:E31)))</f>
        <v>2.6338500000000001E-2</v>
      </c>
      <c r="H31" s="11">
        <f t="shared" si="0"/>
        <v>0.16229140457830785</v>
      </c>
      <c r="I31" s="3">
        <f t="shared" si="7"/>
        <v>0.39250384310565184</v>
      </c>
      <c r="J31">
        <f t="shared" si="8"/>
        <v>14</v>
      </c>
      <c r="K31" s="79">
        <f t="shared" si="5"/>
        <v>5</v>
      </c>
      <c r="L31">
        <f t="shared" si="6"/>
        <v>1</v>
      </c>
    </row>
    <row r="32" spans="3:12" x14ac:dyDescent="0.35">
      <c r="C32" s="13">
        <f t="shared" si="1"/>
        <v>0.60000000000000009</v>
      </c>
      <c r="D32" s="13">
        <f t="shared" si="2"/>
        <v>0.1</v>
      </c>
      <c r="E32" s="13">
        <f t="shared" si="3"/>
        <v>0.29999999999999993</v>
      </c>
      <c r="F32" s="11">
        <f t="shared" si="4"/>
        <v>6.6500000000000004E-2</v>
      </c>
      <c r="G32" s="3">
        <f t="array" ref="G32">MMULT(C32:E32,MMULT($C$8:$E$10,TRANSPOSE(C32:E32)))</f>
        <v>2.4632999999999995E-2</v>
      </c>
      <c r="H32" s="11">
        <f t="shared" si="0"/>
        <v>0.15694903631433993</v>
      </c>
      <c r="I32" s="3">
        <f t="shared" si="7"/>
        <v>0.39312124144825139</v>
      </c>
      <c r="J32">
        <f t="shared" si="8"/>
        <v>15</v>
      </c>
      <c r="K32" s="79">
        <f t="shared" si="5"/>
        <v>6</v>
      </c>
      <c r="L32">
        <f t="shared" si="6"/>
        <v>1</v>
      </c>
    </row>
    <row r="33" spans="3:12" x14ac:dyDescent="0.35">
      <c r="C33" s="13">
        <f t="shared" si="1"/>
        <v>0.70000000000000007</v>
      </c>
      <c r="D33" s="13">
        <f t="shared" si="2"/>
        <v>0.1</v>
      </c>
      <c r="E33" s="13">
        <f t="shared" si="3"/>
        <v>0.19999999999999993</v>
      </c>
      <c r="F33" s="11">
        <f t="shared" si="4"/>
        <v>6.4500000000000002E-2</v>
      </c>
      <c r="G33" s="3">
        <f t="array" ref="G33">MMULT(C33:E33,MMULT($C$8:$E$10,TRANSPOSE(C33:E33)))</f>
        <v>2.3314499999999995E-2</v>
      </c>
      <c r="H33" s="11">
        <f t="shared" si="0"/>
        <v>0.15269086416678634</v>
      </c>
      <c r="I33" s="3">
        <f t="shared" si="7"/>
        <v>0.39098606406987696</v>
      </c>
      <c r="J33">
        <f t="shared" si="8"/>
        <v>16</v>
      </c>
      <c r="K33" s="79">
        <f t="shared" si="5"/>
        <v>7</v>
      </c>
      <c r="L33">
        <f t="shared" si="6"/>
        <v>1</v>
      </c>
    </row>
    <row r="34" spans="3:12" x14ac:dyDescent="0.35">
      <c r="C34" s="13">
        <f t="shared" si="1"/>
        <v>0.8</v>
      </c>
      <c r="D34" s="13">
        <f t="shared" si="2"/>
        <v>0.1</v>
      </c>
      <c r="E34" s="13">
        <f t="shared" si="3"/>
        <v>9.999999999999995E-2</v>
      </c>
      <c r="F34" s="11">
        <f t="shared" si="4"/>
        <v>6.25E-2</v>
      </c>
      <c r="G34" s="3">
        <f t="array" ref="G34">MMULT(C34:E34,MMULT($C$8:$E$10,TRANSPOSE(C34:E34)))</f>
        <v>2.2382999999999997E-2</v>
      </c>
      <c r="H34" s="11">
        <f t="shared" si="0"/>
        <v>0.14960949167750018</v>
      </c>
      <c r="I34" s="3">
        <f t="shared" si="7"/>
        <v>0.38567071749952025</v>
      </c>
      <c r="J34">
        <f t="shared" si="8"/>
        <v>17</v>
      </c>
      <c r="K34" s="79">
        <f t="shared" si="5"/>
        <v>8</v>
      </c>
      <c r="L34">
        <f t="shared" si="6"/>
        <v>1</v>
      </c>
    </row>
    <row r="35" spans="3:12" x14ac:dyDescent="0.35">
      <c r="C35" s="13">
        <f t="shared" si="1"/>
        <v>0.9</v>
      </c>
      <c r="D35" s="13">
        <f t="shared" si="2"/>
        <v>0.1</v>
      </c>
      <c r="E35" s="13">
        <f t="shared" si="3"/>
        <v>0</v>
      </c>
      <c r="F35" s="11">
        <f t="shared" si="4"/>
        <v>6.0499999999999998E-2</v>
      </c>
      <c r="G35" s="3">
        <f t="array" ref="G35">MMULT(C35:E35,MMULT($C$8:$E$10,TRANSPOSE(C35:E35)))</f>
        <v>2.18385E-2</v>
      </c>
      <c r="H35" s="11">
        <f t="shared" si="0"/>
        <v>0.14777855054100375</v>
      </c>
      <c r="I35" s="3">
        <f t="shared" si="7"/>
        <v>0.37691532225811797</v>
      </c>
      <c r="J35">
        <f t="shared" si="8"/>
        <v>18</v>
      </c>
      <c r="K35" s="79">
        <f t="shared" si="5"/>
        <v>9</v>
      </c>
      <c r="L35">
        <f t="shared" si="6"/>
        <v>1</v>
      </c>
    </row>
    <row r="36" spans="3:12" x14ac:dyDescent="0.35">
      <c r="C36" s="13">
        <f t="shared" si="1"/>
        <v>1</v>
      </c>
      <c r="D36" s="13">
        <f t="shared" si="2"/>
        <v>0.1</v>
      </c>
      <c r="E36" s="13">
        <f t="shared" si="3"/>
        <v>-0.1</v>
      </c>
      <c r="F36" s="11">
        <f t="shared" si="4"/>
        <v>5.8500000000000003E-2</v>
      </c>
      <c r="G36" s="3">
        <f t="array" ref="G36">MMULT(C36:E36,MMULT($C$8:$E$10,TRANSPOSE(C36:E36)))</f>
        <v>2.1680999999999999E-2</v>
      </c>
      <c r="H36" s="11">
        <f t="shared" si="0"/>
        <v>0.14724469430169632</v>
      </c>
      <c r="I36" s="3">
        <f t="shared" si="7"/>
        <v>0.36469904912140089</v>
      </c>
      <c r="J36">
        <f t="shared" si="8"/>
        <v>19</v>
      </c>
      <c r="K36" s="79">
        <f t="shared" si="5"/>
        <v>10</v>
      </c>
      <c r="L36">
        <f t="shared" si="6"/>
        <v>1</v>
      </c>
    </row>
    <row r="37" spans="3:12" x14ac:dyDescent="0.35">
      <c r="C37" s="13">
        <f t="shared" si="1"/>
        <v>0.1</v>
      </c>
      <c r="D37" s="13">
        <f t="shared" si="2"/>
        <v>0.2</v>
      </c>
      <c r="E37" s="13">
        <f t="shared" si="3"/>
        <v>0.7</v>
      </c>
      <c r="F37" s="11">
        <f t="shared" si="4"/>
        <v>7.4999999999999997E-2</v>
      </c>
      <c r="G37" s="3">
        <f t="array" ref="G37">MMULT(C37:E37,MMULT($C$8:$E$10,TRANSPOSE(C37:E37)))</f>
        <v>3.4249499999999995E-2</v>
      </c>
      <c r="H37" s="11">
        <f t="shared" si="0"/>
        <v>0.18506620437021989</v>
      </c>
      <c r="I37" s="3">
        <f t="shared" si="7"/>
        <v>0.37932371412106564</v>
      </c>
      <c r="J37">
        <f t="shared" si="8"/>
        <v>20</v>
      </c>
      <c r="K37" s="79">
        <f t="shared" si="5"/>
        <v>1</v>
      </c>
      <c r="L37">
        <f t="shared" si="6"/>
        <v>2</v>
      </c>
    </row>
    <row r="38" spans="3:12" x14ac:dyDescent="0.35">
      <c r="C38" s="13">
        <f t="shared" si="1"/>
        <v>0.2</v>
      </c>
      <c r="D38" s="13">
        <f t="shared" si="2"/>
        <v>0.2</v>
      </c>
      <c r="E38" s="13">
        <f t="shared" si="3"/>
        <v>0.60000000000000009</v>
      </c>
      <c r="F38" s="11">
        <f t="shared" si="4"/>
        <v>7.3000000000000009E-2</v>
      </c>
      <c r="G38" s="3">
        <f t="array" ref="G38">MMULT(C38:E38,MMULT($C$8:$E$10,TRANSPOSE(C38:E38)))</f>
        <v>3.1257E-2</v>
      </c>
      <c r="H38" s="11">
        <f t="shared" si="0"/>
        <v>0.17679649317789084</v>
      </c>
      <c r="I38" s="3">
        <f t="shared" si="7"/>
        <v>0.38575425775769129</v>
      </c>
      <c r="J38">
        <f t="shared" si="8"/>
        <v>21</v>
      </c>
      <c r="K38" s="79">
        <f t="shared" si="5"/>
        <v>2</v>
      </c>
      <c r="L38">
        <f t="shared" si="6"/>
        <v>2</v>
      </c>
    </row>
    <row r="39" spans="3:12" x14ac:dyDescent="0.35">
      <c r="C39" s="13">
        <f t="shared" si="1"/>
        <v>0.30000000000000004</v>
      </c>
      <c r="D39" s="13">
        <f t="shared" si="2"/>
        <v>0.2</v>
      </c>
      <c r="E39" s="13">
        <f t="shared" si="3"/>
        <v>0.49999999999999994</v>
      </c>
      <c r="F39" s="11">
        <f t="shared" si="4"/>
        <v>7.0999999999999994E-2</v>
      </c>
      <c r="G39" s="3">
        <f t="array" ref="G39">MMULT(C39:E39,MMULT($C$8:$E$10,TRANSPOSE(C39:E39)))</f>
        <v>2.8651499999999993E-2</v>
      </c>
      <c r="H39" s="11">
        <f t="shared" si="0"/>
        <v>0.16926753971154657</v>
      </c>
      <c r="I39" s="3">
        <f t="shared" si="7"/>
        <v>0.39109684061582761</v>
      </c>
      <c r="J39">
        <f t="shared" si="8"/>
        <v>22</v>
      </c>
      <c r="K39" s="79">
        <f t="shared" si="5"/>
        <v>3</v>
      </c>
      <c r="L39">
        <f t="shared" si="6"/>
        <v>2</v>
      </c>
    </row>
    <row r="40" spans="3:12" x14ac:dyDescent="0.35">
      <c r="C40" s="13">
        <f t="shared" si="1"/>
        <v>0.4</v>
      </c>
      <c r="D40" s="13">
        <f t="shared" si="2"/>
        <v>0.2</v>
      </c>
      <c r="E40" s="13">
        <f t="shared" si="3"/>
        <v>0.39999999999999997</v>
      </c>
      <c r="F40" s="11">
        <f t="shared" si="4"/>
        <v>6.9000000000000006E-2</v>
      </c>
      <c r="G40" s="3">
        <f t="array" ref="G40">MMULT(C40:E40,MMULT($C$8:$E$10,TRANSPOSE(C40:E40)))</f>
        <v>2.6432999999999998E-2</v>
      </c>
      <c r="H40" s="11">
        <f t="shared" si="0"/>
        <v>0.16258228685807072</v>
      </c>
      <c r="I40" s="3">
        <f t="shared" si="7"/>
        <v>0.39487696501676478</v>
      </c>
      <c r="J40">
        <f t="shared" si="8"/>
        <v>23</v>
      </c>
      <c r="K40" s="79">
        <f t="shared" si="5"/>
        <v>4</v>
      </c>
      <c r="L40">
        <f t="shared" si="6"/>
        <v>2</v>
      </c>
    </row>
    <row r="41" spans="3:12" x14ac:dyDescent="0.35">
      <c r="C41" s="13">
        <f t="shared" si="1"/>
        <v>0.5</v>
      </c>
      <c r="D41" s="13">
        <f t="shared" si="2"/>
        <v>0.2</v>
      </c>
      <c r="E41" s="13">
        <f t="shared" si="3"/>
        <v>0.3</v>
      </c>
      <c r="F41" s="11">
        <f t="shared" si="4"/>
        <v>6.7000000000000004E-2</v>
      </c>
      <c r="G41" s="3">
        <f t="array" ref="G41">MMULT(C41:E41,MMULT($C$8:$E$10,TRANSPOSE(C41:E41)))</f>
        <v>2.4601499999999998E-2</v>
      </c>
      <c r="H41" s="11">
        <f t="shared" si="0"/>
        <v>0.15684865316603774</v>
      </c>
      <c r="I41" s="3">
        <f t="shared" si="7"/>
        <v>0.39656062544672266</v>
      </c>
      <c r="J41">
        <f t="shared" si="8"/>
        <v>24</v>
      </c>
      <c r="K41" s="79">
        <f t="shared" si="5"/>
        <v>5</v>
      </c>
      <c r="L41">
        <f t="shared" si="6"/>
        <v>2</v>
      </c>
    </row>
    <row r="42" spans="3:12" x14ac:dyDescent="0.35">
      <c r="C42" s="13">
        <f t="shared" si="1"/>
        <v>0.60000000000000009</v>
      </c>
      <c r="D42" s="13">
        <f t="shared" si="2"/>
        <v>0.2</v>
      </c>
      <c r="E42" s="13">
        <f t="shared" si="3"/>
        <v>0.1999999999999999</v>
      </c>
      <c r="F42" s="11">
        <f t="shared" si="4"/>
        <v>6.5000000000000002E-2</v>
      </c>
      <c r="G42" s="3">
        <f t="array" ref="G42">MMULT(C42:E42,MMULT($C$8:$E$10,TRANSPOSE(C42:E42)))</f>
        <v>2.3156999999999997E-2</v>
      </c>
      <c r="H42" s="11">
        <f t="shared" si="0"/>
        <v>0.15217424223566878</v>
      </c>
      <c r="I42" s="3">
        <f t="shared" si="7"/>
        <v>0.39559914421502185</v>
      </c>
      <c r="J42">
        <f t="shared" si="8"/>
        <v>25</v>
      </c>
      <c r="K42" s="79">
        <f t="shared" si="5"/>
        <v>6</v>
      </c>
      <c r="L42">
        <f t="shared" si="6"/>
        <v>2</v>
      </c>
    </row>
    <row r="43" spans="3:12" x14ac:dyDescent="0.35">
      <c r="C43" s="13">
        <f t="shared" si="1"/>
        <v>0.70000000000000007</v>
      </c>
      <c r="D43" s="13">
        <f t="shared" si="2"/>
        <v>0.2</v>
      </c>
      <c r="E43" s="13">
        <f t="shared" si="3"/>
        <v>9.9999999999999922E-2</v>
      </c>
      <c r="F43" s="11">
        <f t="shared" si="4"/>
        <v>6.3E-2</v>
      </c>
      <c r="G43" s="3">
        <f t="array" ref="G43">MMULT(C43:E43,MMULT($C$8:$E$10,TRANSPOSE(C43:E43)))</f>
        <v>2.2099499999999998E-2</v>
      </c>
      <c r="H43" s="11">
        <f t="shared" si="0"/>
        <v>0.14865900578168817</v>
      </c>
      <c r="I43" s="3">
        <f t="shared" si="7"/>
        <v>0.39149999486387715</v>
      </c>
      <c r="J43">
        <f t="shared" si="8"/>
        <v>26</v>
      </c>
      <c r="K43" s="79">
        <f t="shared" si="5"/>
        <v>7</v>
      </c>
      <c r="L43">
        <f t="shared" si="6"/>
        <v>2</v>
      </c>
    </row>
    <row r="44" spans="3:12" x14ac:dyDescent="0.35">
      <c r="C44" s="13">
        <f t="shared" si="1"/>
        <v>0.8</v>
      </c>
      <c r="D44" s="13">
        <f t="shared" si="2"/>
        <v>0.2</v>
      </c>
      <c r="E44" s="13">
        <f t="shared" si="3"/>
        <v>0</v>
      </c>
      <c r="F44" s="11">
        <f t="shared" si="4"/>
        <v>6.0999999999999999E-2</v>
      </c>
      <c r="G44" s="3">
        <f t="array" ref="G44">MMULT(C44:E44,MMULT($C$8:$E$10,TRANSPOSE(C44:E44)))</f>
        <v>2.1429E-2</v>
      </c>
      <c r="H44" s="11">
        <f t="shared" si="0"/>
        <v>0.14638647478507022</v>
      </c>
      <c r="I44" s="3">
        <f t="shared" si="7"/>
        <v>0.38391524956465289</v>
      </c>
      <c r="J44">
        <f t="shared" si="8"/>
        <v>27</v>
      </c>
      <c r="K44" s="79">
        <f t="shared" si="5"/>
        <v>8</v>
      </c>
      <c r="L44">
        <f t="shared" si="6"/>
        <v>2</v>
      </c>
    </row>
    <row r="45" spans="3:12" x14ac:dyDescent="0.35">
      <c r="C45" s="13">
        <f t="shared" si="1"/>
        <v>0.9</v>
      </c>
      <c r="D45" s="13">
        <f t="shared" si="2"/>
        <v>0.2</v>
      </c>
      <c r="E45" s="13">
        <f t="shared" si="3"/>
        <v>-0.10000000000000003</v>
      </c>
      <c r="F45" s="11">
        <f t="shared" si="4"/>
        <v>5.8999999999999997E-2</v>
      </c>
      <c r="G45" s="3">
        <f t="array" ref="G45">MMULT(C45:E45,MMULT($C$8:$E$10,TRANSPOSE(C45:E45)))</f>
        <v>2.1145500000000005E-2</v>
      </c>
      <c r="H45" s="11">
        <f t="shared" si="0"/>
        <v>0.14541492358076596</v>
      </c>
      <c r="I45" s="3">
        <f t="shared" si="7"/>
        <v>0.37272653084947216</v>
      </c>
      <c r="J45">
        <f t="shared" si="8"/>
        <v>28</v>
      </c>
      <c r="K45" s="79">
        <f t="shared" si="5"/>
        <v>9</v>
      </c>
      <c r="L45">
        <f t="shared" si="6"/>
        <v>2</v>
      </c>
    </row>
    <row r="46" spans="3:12" x14ac:dyDescent="0.35">
      <c r="C46" s="13">
        <f t="shared" si="1"/>
        <v>1</v>
      </c>
      <c r="D46" s="13">
        <f t="shared" si="2"/>
        <v>0.2</v>
      </c>
      <c r="E46" s="13">
        <f t="shared" si="3"/>
        <v>-0.2</v>
      </c>
      <c r="F46" s="11">
        <f t="shared" si="4"/>
        <v>5.6999999999999995E-2</v>
      </c>
      <c r="G46" s="3">
        <f t="array" ref="G46">MMULT(C46:E46,MMULT($C$8:$E$10,TRANSPOSE(C46:E46)))</f>
        <v>2.1249000000000001E-2</v>
      </c>
      <c r="H46" s="11">
        <f t="shared" si="0"/>
        <v>0.14577036735907611</v>
      </c>
      <c r="I46" s="3">
        <f t="shared" si="7"/>
        <v>0.35809747169955158</v>
      </c>
      <c r="J46">
        <f t="shared" si="8"/>
        <v>29</v>
      </c>
      <c r="K46" s="79">
        <f t="shared" si="5"/>
        <v>10</v>
      </c>
      <c r="L46">
        <f t="shared" si="6"/>
        <v>2</v>
      </c>
    </row>
    <row r="47" spans="3:12" x14ac:dyDescent="0.35">
      <c r="C47" s="13">
        <f t="shared" si="1"/>
        <v>0.1</v>
      </c>
      <c r="D47" s="13">
        <f t="shared" si="2"/>
        <v>0.30000000000000004</v>
      </c>
      <c r="E47" s="13">
        <f t="shared" si="3"/>
        <v>0.6</v>
      </c>
      <c r="F47" s="11">
        <f t="shared" si="4"/>
        <v>7.350000000000001E-2</v>
      </c>
      <c r="G47" s="3">
        <f t="array" ref="G47">MMULT(C47:E47,MMULT($C$8:$E$10,TRANSPOSE(C47:E47)))</f>
        <v>3.1855499999999995E-2</v>
      </c>
      <c r="H47" s="11">
        <f t="shared" si="0"/>
        <v>0.17848109143547949</v>
      </c>
      <c r="I47" s="3">
        <f t="shared" si="7"/>
        <v>0.38491472372486529</v>
      </c>
      <c r="J47">
        <f t="shared" si="8"/>
        <v>30</v>
      </c>
      <c r="K47" s="79">
        <f t="shared" si="5"/>
        <v>1</v>
      </c>
      <c r="L47">
        <f t="shared" si="6"/>
        <v>3</v>
      </c>
    </row>
    <row r="48" spans="3:12" x14ac:dyDescent="0.35">
      <c r="C48" s="13">
        <f t="shared" si="1"/>
        <v>0.2</v>
      </c>
      <c r="D48" s="13">
        <f t="shared" si="2"/>
        <v>0.30000000000000004</v>
      </c>
      <c r="E48" s="13">
        <f t="shared" si="3"/>
        <v>0.5</v>
      </c>
      <c r="F48" s="11">
        <f t="shared" si="4"/>
        <v>7.1500000000000008E-2</v>
      </c>
      <c r="G48" s="3">
        <f t="array" ref="G48">MMULT(C48:E48,MMULT($C$8:$E$10,TRANSPOSE(C48:E48)))</f>
        <v>2.9124000000000001E-2</v>
      </c>
      <c r="H48" s="11">
        <f t="shared" si="0"/>
        <v>0.1706575518399347</v>
      </c>
      <c r="I48" s="3">
        <f t="shared" si="7"/>
        <v>0.39084118622866526</v>
      </c>
      <c r="J48">
        <f t="shared" si="8"/>
        <v>31</v>
      </c>
      <c r="K48" s="79">
        <f t="shared" si="5"/>
        <v>2</v>
      </c>
      <c r="L48">
        <f t="shared" si="6"/>
        <v>3</v>
      </c>
    </row>
    <row r="49" spans="3:12" x14ac:dyDescent="0.35">
      <c r="C49" s="13">
        <f t="shared" si="1"/>
        <v>0.30000000000000004</v>
      </c>
      <c r="D49" s="13">
        <f t="shared" si="2"/>
        <v>0.30000000000000004</v>
      </c>
      <c r="E49" s="13">
        <f t="shared" si="3"/>
        <v>0.39999999999999991</v>
      </c>
      <c r="F49" s="11">
        <f t="shared" si="4"/>
        <v>6.9500000000000006E-2</v>
      </c>
      <c r="G49" s="3">
        <f t="array" ref="G49">MMULT(C49:E49,MMULT($C$8:$E$10,TRANSPOSE(C49:E49)))</f>
        <v>2.6779499999999994E-2</v>
      </c>
      <c r="H49" s="11">
        <f t="shared" si="0"/>
        <v>0.16364443161928852</v>
      </c>
      <c r="I49" s="3">
        <f t="shared" si="7"/>
        <v>0.39536939546175137</v>
      </c>
      <c r="J49">
        <f t="shared" si="8"/>
        <v>32</v>
      </c>
      <c r="K49" s="79">
        <f t="shared" si="5"/>
        <v>3</v>
      </c>
      <c r="L49">
        <f t="shared" si="6"/>
        <v>3</v>
      </c>
    </row>
    <row r="50" spans="3:12" x14ac:dyDescent="0.35">
      <c r="C50" s="13">
        <f t="shared" si="1"/>
        <v>0.4</v>
      </c>
      <c r="D50" s="13">
        <f t="shared" si="2"/>
        <v>0.30000000000000004</v>
      </c>
      <c r="E50" s="13">
        <f t="shared" si="3"/>
        <v>0.29999999999999993</v>
      </c>
      <c r="F50" s="11">
        <f t="shared" si="4"/>
        <v>6.7500000000000004E-2</v>
      </c>
      <c r="G50" s="3">
        <f t="array" ref="G50">MMULT(C50:E50,MMULT($C$8:$E$10,TRANSPOSE(C50:E50)))</f>
        <v>2.4821999999999997E-2</v>
      </c>
      <c r="H50" s="11">
        <f t="shared" si="0"/>
        <v>0.15754999206601059</v>
      </c>
      <c r="I50" s="3">
        <f t="shared" si="7"/>
        <v>0.39796891880343505</v>
      </c>
      <c r="J50">
        <f t="shared" si="8"/>
        <v>33</v>
      </c>
      <c r="K50" s="79">
        <f t="shared" si="5"/>
        <v>4</v>
      </c>
      <c r="L50">
        <f t="shared" si="6"/>
        <v>3</v>
      </c>
    </row>
    <row r="51" spans="3:12" x14ac:dyDescent="0.35">
      <c r="C51" s="13">
        <f t="shared" si="1"/>
        <v>0.5</v>
      </c>
      <c r="D51" s="13">
        <f t="shared" si="2"/>
        <v>0.30000000000000004</v>
      </c>
      <c r="E51" s="13">
        <f t="shared" si="3"/>
        <v>0.19999999999999996</v>
      </c>
      <c r="F51" s="11">
        <f t="shared" si="4"/>
        <v>6.5500000000000003E-2</v>
      </c>
      <c r="G51" s="3">
        <f t="array" ref="G51">MMULT(C51:E51,MMULT($C$8:$E$10,TRANSPOSE(C51:E51)))</f>
        <v>2.3251500000000001E-2</v>
      </c>
      <c r="H51" s="11">
        <f t="shared" si="0"/>
        <v>0.15248442543420623</v>
      </c>
      <c r="I51" s="3">
        <f t="shared" si="7"/>
        <v>0.39807344144921053</v>
      </c>
      <c r="J51">
        <f t="shared" si="8"/>
        <v>34</v>
      </c>
      <c r="K51" s="79">
        <f t="shared" si="5"/>
        <v>5</v>
      </c>
      <c r="L51">
        <f t="shared" si="6"/>
        <v>3</v>
      </c>
    </row>
    <row r="52" spans="3:12" x14ac:dyDescent="0.35">
      <c r="C52" s="13">
        <f t="shared" si="1"/>
        <v>0.60000000000000009</v>
      </c>
      <c r="D52" s="13">
        <f t="shared" si="2"/>
        <v>0.30000000000000004</v>
      </c>
      <c r="E52" s="13">
        <f t="shared" si="3"/>
        <v>9.9999999999999867E-2</v>
      </c>
      <c r="F52" s="11">
        <f t="shared" si="4"/>
        <v>6.3500000000000001E-2</v>
      </c>
      <c r="G52" s="3">
        <f t="array" ref="G52">MMULT(C52:E52,MMULT($C$8:$E$10,TRANSPOSE(C52:E52)))</f>
        <v>2.2067999999999994E-2</v>
      </c>
      <c r="H52" s="11">
        <f t="shared" si="0"/>
        <v>0.14855302083767935</v>
      </c>
      <c r="I52" s="3">
        <f t="shared" si="7"/>
        <v>0.39514511161735455</v>
      </c>
      <c r="J52">
        <f t="shared" si="8"/>
        <v>35</v>
      </c>
      <c r="K52" s="79">
        <f t="shared" si="5"/>
        <v>6</v>
      </c>
      <c r="L52">
        <f t="shared" si="6"/>
        <v>3</v>
      </c>
    </row>
    <row r="53" spans="3:12" x14ac:dyDescent="0.35">
      <c r="C53" s="13">
        <f t="shared" si="1"/>
        <v>0.70000000000000007</v>
      </c>
      <c r="D53" s="13">
        <f t="shared" si="2"/>
        <v>0.30000000000000004</v>
      </c>
      <c r="E53" s="13">
        <f t="shared" si="3"/>
        <v>0</v>
      </c>
      <c r="F53" s="11">
        <f t="shared" si="4"/>
        <v>6.1500000000000006E-2</v>
      </c>
      <c r="G53" s="3">
        <f t="array" ref="G53">MMULT(C53:E53,MMULT($C$8:$E$10,TRANSPOSE(C53:E53)))</f>
        <v>2.1271500000000002E-2</v>
      </c>
      <c r="H53" s="11">
        <f t="shared" si="0"/>
        <v>0.14584752311918089</v>
      </c>
      <c r="I53" s="3">
        <f t="shared" si="7"/>
        <v>0.38876217290071485</v>
      </c>
      <c r="J53">
        <f t="shared" si="8"/>
        <v>36</v>
      </c>
      <c r="K53" s="79">
        <f t="shared" si="5"/>
        <v>7</v>
      </c>
      <c r="L53">
        <f t="shared" si="6"/>
        <v>3</v>
      </c>
    </row>
    <row r="54" spans="3:12" x14ac:dyDescent="0.35">
      <c r="C54" s="13">
        <f t="shared" si="1"/>
        <v>0.8</v>
      </c>
      <c r="D54" s="13">
        <f t="shared" si="2"/>
        <v>0.30000000000000004</v>
      </c>
      <c r="E54" s="13">
        <f t="shared" si="3"/>
        <v>-0.10000000000000009</v>
      </c>
      <c r="F54" s="11">
        <f t="shared" si="4"/>
        <v>5.9499999999999997E-2</v>
      </c>
      <c r="G54" s="3">
        <f t="array" ref="G54">MMULT(C54:E54,MMULT($C$8:$E$10,TRANSPOSE(C54:E54)))</f>
        <v>2.0861999999999995E-2</v>
      </c>
      <c r="H54" s="11">
        <f t="shared" si="0"/>
        <v>0.14443683740652866</v>
      </c>
      <c r="I54" s="3">
        <f t="shared" si="7"/>
        <v>0.37871225223550564</v>
      </c>
      <c r="J54">
        <f t="shared" si="8"/>
        <v>37</v>
      </c>
      <c r="K54" s="79">
        <f t="shared" si="5"/>
        <v>8</v>
      </c>
      <c r="L54">
        <f t="shared" si="6"/>
        <v>3</v>
      </c>
    </row>
    <row r="55" spans="3:12" x14ac:dyDescent="0.35">
      <c r="C55" s="13">
        <f t="shared" si="1"/>
        <v>0.9</v>
      </c>
      <c r="D55" s="13">
        <f t="shared" si="2"/>
        <v>0.30000000000000004</v>
      </c>
      <c r="E55" s="13">
        <f t="shared" si="3"/>
        <v>-0.20000000000000007</v>
      </c>
      <c r="F55" s="11">
        <f t="shared" si="4"/>
        <v>5.7500000000000002E-2</v>
      </c>
      <c r="G55" s="3">
        <f t="array" ref="G55">MMULT(C55:E55,MMULT($C$8:$E$10,TRANSPOSE(C55:E55)))</f>
        <v>2.0839500000000004E-2</v>
      </c>
      <c r="H55" s="11">
        <f t="shared" si="0"/>
        <v>0.14435892767681535</v>
      </c>
      <c r="I55" s="3">
        <f t="shared" si="7"/>
        <v>0.36506228501490762</v>
      </c>
      <c r="J55">
        <f t="shared" si="8"/>
        <v>38</v>
      </c>
      <c r="K55" s="79">
        <f t="shared" si="5"/>
        <v>9</v>
      </c>
      <c r="L55">
        <f t="shared" si="6"/>
        <v>3</v>
      </c>
    </row>
    <row r="56" spans="3:12" x14ac:dyDescent="0.35">
      <c r="C56" s="13">
        <f t="shared" si="1"/>
        <v>1</v>
      </c>
      <c r="D56" s="13">
        <f t="shared" si="2"/>
        <v>0.30000000000000004</v>
      </c>
      <c r="E56" s="13">
        <f t="shared" si="3"/>
        <v>-0.30000000000000004</v>
      </c>
      <c r="F56" s="11">
        <f t="shared" si="4"/>
        <v>5.5499999999999994E-2</v>
      </c>
      <c r="G56" s="3">
        <f t="array" ref="G56">MMULT(C56:E56,MMULT($C$8:$E$10,TRANSPOSE(C56:E56)))</f>
        <v>2.1204000000000001E-2</v>
      </c>
      <c r="H56" s="11">
        <f t="shared" si="0"/>
        <v>0.14561593319413918</v>
      </c>
      <c r="I56" s="3">
        <f t="shared" si="7"/>
        <v>0.34817618434931402</v>
      </c>
      <c r="J56">
        <f t="shared" si="8"/>
        <v>39</v>
      </c>
      <c r="K56" s="79">
        <f t="shared" si="5"/>
        <v>10</v>
      </c>
      <c r="L56">
        <f t="shared" si="6"/>
        <v>3</v>
      </c>
    </row>
    <row r="57" spans="3:12" x14ac:dyDescent="0.35">
      <c r="C57" s="13">
        <f t="shared" si="1"/>
        <v>0.1</v>
      </c>
      <c r="D57" s="13">
        <f t="shared" si="2"/>
        <v>0.4</v>
      </c>
      <c r="E57" s="13">
        <f t="shared" si="3"/>
        <v>0.5</v>
      </c>
      <c r="F57" s="11">
        <f t="shared" si="4"/>
        <v>7.2000000000000008E-2</v>
      </c>
      <c r="G57" s="3">
        <f t="array" ref="G57">MMULT(C57:E57,MMULT($C$8:$E$10,TRANSPOSE(C57:E57)))</f>
        <v>2.98485E-2</v>
      </c>
      <c r="H57" s="11">
        <f t="shared" si="0"/>
        <v>0.17276718438407221</v>
      </c>
      <c r="I57" s="3">
        <f t="shared" si="7"/>
        <v>0.38896275493273202</v>
      </c>
      <c r="J57">
        <f t="shared" si="8"/>
        <v>40</v>
      </c>
      <c r="K57" s="79">
        <f t="shared" si="5"/>
        <v>1</v>
      </c>
      <c r="L57">
        <f t="shared" si="6"/>
        <v>4</v>
      </c>
    </row>
    <row r="58" spans="3:12" x14ac:dyDescent="0.35">
      <c r="C58" s="13">
        <f t="shared" si="1"/>
        <v>0.2</v>
      </c>
      <c r="D58" s="13">
        <f t="shared" si="2"/>
        <v>0.4</v>
      </c>
      <c r="E58" s="13">
        <f t="shared" ref="E58:E121" si="9">1-C58-D58</f>
        <v>0.4</v>
      </c>
      <c r="F58" s="11">
        <f t="shared" ref="F58:F121" si="10">SUMPRODUCT(C58:E58,$C$4:$E$4)</f>
        <v>7.0000000000000007E-2</v>
      </c>
      <c r="G58" s="3">
        <f t="array" ref="G58">MMULT(C58:E58,MMULT($C$8:$E$10,TRANSPOSE(C58:E58)))</f>
        <v>2.7378E-2</v>
      </c>
      <c r="H58" s="11">
        <f t="shared" si="0"/>
        <v>0.16546298679765212</v>
      </c>
      <c r="I58" s="3">
        <f t="shared" ref="I58:I121" si="11">(F58-$C$12)/H58</f>
        <v>0.39404583019968292</v>
      </c>
      <c r="J58">
        <f t="shared" si="8"/>
        <v>41</v>
      </c>
      <c r="K58" s="79">
        <f t="shared" si="5"/>
        <v>2</v>
      </c>
      <c r="L58">
        <f t="shared" si="6"/>
        <v>4</v>
      </c>
    </row>
    <row r="59" spans="3:12" x14ac:dyDescent="0.35">
      <c r="C59" s="13">
        <f t="shared" si="1"/>
        <v>0.30000000000000004</v>
      </c>
      <c r="D59" s="13">
        <f t="shared" si="2"/>
        <v>0.4</v>
      </c>
      <c r="E59" s="13">
        <f t="shared" si="9"/>
        <v>0.29999999999999993</v>
      </c>
      <c r="F59" s="11">
        <f t="shared" si="10"/>
        <v>6.8000000000000005E-2</v>
      </c>
      <c r="G59" s="3">
        <f t="array" ref="G59">MMULT(C59:E59,MMULT($C$8:$E$10,TRANSPOSE(C59:E59)))</f>
        <v>2.5294499999999998E-2</v>
      </c>
      <c r="H59" s="11">
        <f t="shared" si="0"/>
        <v>0.15904244716427121</v>
      </c>
      <c r="I59" s="3">
        <f t="shared" si="11"/>
        <v>0.39737819133732399</v>
      </c>
      <c r="J59">
        <f t="shared" si="8"/>
        <v>42</v>
      </c>
      <c r="K59" s="79">
        <f t="shared" si="5"/>
        <v>3</v>
      </c>
      <c r="L59">
        <f t="shared" si="6"/>
        <v>4</v>
      </c>
    </row>
    <row r="60" spans="3:12" x14ac:dyDescent="0.35">
      <c r="C60" s="13">
        <f t="shared" si="1"/>
        <v>0.4</v>
      </c>
      <c r="D60" s="13">
        <f t="shared" si="2"/>
        <v>0.4</v>
      </c>
      <c r="E60" s="13">
        <f t="shared" si="9"/>
        <v>0.19999999999999996</v>
      </c>
      <c r="F60" s="11">
        <f t="shared" si="10"/>
        <v>6.6000000000000003E-2</v>
      </c>
      <c r="G60" s="3">
        <f t="array" ref="G60">MMULT(C60:E60,MMULT($C$8:$E$10,TRANSPOSE(C60:E60)))</f>
        <v>2.3597999999999997E-2</v>
      </c>
      <c r="H60" s="11">
        <f t="shared" si="0"/>
        <v>0.15361640537390528</v>
      </c>
      <c r="I60" s="3">
        <f t="shared" si="11"/>
        <v>0.39839494910089862</v>
      </c>
      <c r="J60">
        <f t="shared" si="8"/>
        <v>43</v>
      </c>
      <c r="K60" s="79">
        <f t="shared" si="5"/>
        <v>4</v>
      </c>
      <c r="L60">
        <f t="shared" si="6"/>
        <v>4</v>
      </c>
    </row>
    <row r="61" spans="3:12" x14ac:dyDescent="0.35">
      <c r="C61" s="13">
        <f t="shared" si="1"/>
        <v>0.5</v>
      </c>
      <c r="D61" s="13">
        <f t="shared" si="2"/>
        <v>0.4</v>
      </c>
      <c r="E61" s="13">
        <f t="shared" si="9"/>
        <v>9.9999999999999978E-2</v>
      </c>
      <c r="F61" s="11">
        <f t="shared" si="10"/>
        <v>6.4000000000000001E-2</v>
      </c>
      <c r="G61" s="3">
        <f t="array" ref="G61">MMULT(C61:E61,MMULT($C$8:$E$10,TRANSPOSE(C61:E61)))</f>
        <v>2.2288499999999999E-2</v>
      </c>
      <c r="H61" s="11">
        <f t="shared" si="0"/>
        <v>0.14929333541722484</v>
      </c>
      <c r="I61" s="3">
        <f t="shared" si="11"/>
        <v>0.3965347805684416</v>
      </c>
      <c r="J61">
        <f t="shared" si="8"/>
        <v>44</v>
      </c>
      <c r="K61" s="79">
        <f t="shared" si="5"/>
        <v>5</v>
      </c>
      <c r="L61">
        <f t="shared" si="6"/>
        <v>4</v>
      </c>
    </row>
    <row r="62" spans="3:12" x14ac:dyDescent="0.35">
      <c r="C62" s="13">
        <f t="shared" si="1"/>
        <v>0.60000000000000009</v>
      </c>
      <c r="D62" s="13">
        <f t="shared" si="2"/>
        <v>0.4</v>
      </c>
      <c r="E62" s="13">
        <f t="shared" si="9"/>
        <v>0</v>
      </c>
      <c r="F62" s="11">
        <f t="shared" si="10"/>
        <v>6.2000000000000006E-2</v>
      </c>
      <c r="G62" s="3">
        <f t="array" ref="G62">MMULT(C62:E62,MMULT($C$8:$E$10,TRANSPOSE(C62:E62)))</f>
        <v>2.1366000000000007E-2</v>
      </c>
      <c r="H62" s="11">
        <f t="shared" si="0"/>
        <v>0.14617113258095801</v>
      </c>
      <c r="I62" s="3">
        <f t="shared" si="11"/>
        <v>0.39132213721009068</v>
      </c>
      <c r="J62">
        <f t="shared" si="8"/>
        <v>45</v>
      </c>
      <c r="K62" s="79">
        <f t="shared" si="5"/>
        <v>6</v>
      </c>
      <c r="L62">
        <f t="shared" si="6"/>
        <v>4</v>
      </c>
    </row>
    <row r="63" spans="3:12" x14ac:dyDescent="0.35">
      <c r="C63" s="13">
        <f t="shared" si="1"/>
        <v>0.70000000000000007</v>
      </c>
      <c r="D63" s="13">
        <f t="shared" si="2"/>
        <v>0.4</v>
      </c>
      <c r="E63" s="13">
        <f t="shared" si="9"/>
        <v>-0.10000000000000009</v>
      </c>
      <c r="F63" s="11">
        <f t="shared" si="10"/>
        <v>0.06</v>
      </c>
      <c r="G63" s="3">
        <f t="array" ref="G63">MMULT(C63:E63,MMULT($C$8:$E$10,TRANSPOSE(C63:E63)))</f>
        <v>2.0830499999999998E-2</v>
      </c>
      <c r="H63" s="11">
        <f t="shared" si="0"/>
        <v>0.14432775200909906</v>
      </c>
      <c r="I63" s="3">
        <f t="shared" si="11"/>
        <v>0.38246282666773573</v>
      </c>
      <c r="J63">
        <f t="shared" si="8"/>
        <v>46</v>
      </c>
      <c r="K63" s="79">
        <f t="shared" si="5"/>
        <v>7</v>
      </c>
      <c r="L63">
        <f t="shared" si="6"/>
        <v>4</v>
      </c>
    </row>
    <row r="64" spans="3:12" x14ac:dyDescent="0.35">
      <c r="C64" s="13">
        <f t="shared" si="1"/>
        <v>0.8</v>
      </c>
      <c r="D64" s="13">
        <f t="shared" si="2"/>
        <v>0.4</v>
      </c>
      <c r="E64" s="13">
        <f t="shared" si="9"/>
        <v>-0.20000000000000007</v>
      </c>
      <c r="F64" s="11">
        <f t="shared" si="10"/>
        <v>5.8000000000000003E-2</v>
      </c>
      <c r="G64" s="3">
        <f t="array" ref="G64">MMULT(C64:E64,MMULT($C$8:$E$10,TRANSPOSE(C64:E64)))</f>
        <v>2.0681999999999999E-2</v>
      </c>
      <c r="H64" s="11">
        <f t="shared" si="0"/>
        <v>0.14381237777048261</v>
      </c>
      <c r="I64" s="3">
        <f t="shared" si="11"/>
        <v>0.36992643348755805</v>
      </c>
      <c r="J64">
        <f t="shared" si="8"/>
        <v>47</v>
      </c>
      <c r="K64" s="79">
        <f t="shared" si="5"/>
        <v>8</v>
      </c>
      <c r="L64">
        <f t="shared" si="6"/>
        <v>4</v>
      </c>
    </row>
    <row r="65" spans="3:12" x14ac:dyDescent="0.35">
      <c r="C65" s="13">
        <f t="shared" si="1"/>
        <v>0.9</v>
      </c>
      <c r="D65" s="13">
        <f t="shared" si="2"/>
        <v>0.4</v>
      </c>
      <c r="E65" s="13">
        <f t="shared" si="9"/>
        <v>-0.30000000000000004</v>
      </c>
      <c r="F65" s="11">
        <f t="shared" si="10"/>
        <v>5.5999999999999994E-2</v>
      </c>
      <c r="G65" s="3">
        <f t="array" ref="G65">MMULT(C65:E65,MMULT($C$8:$E$10,TRANSPOSE(C65:E65)))</f>
        <v>2.0920500000000005E-2</v>
      </c>
      <c r="H65" s="11">
        <f t="shared" si="0"/>
        <v>0.1446392063031321</v>
      </c>
      <c r="I65" s="3">
        <f t="shared" si="11"/>
        <v>0.35398424333645756</v>
      </c>
      <c r="J65">
        <f t="shared" si="8"/>
        <v>48</v>
      </c>
      <c r="K65" s="79">
        <f t="shared" si="5"/>
        <v>9</v>
      </c>
      <c r="L65">
        <f t="shared" si="6"/>
        <v>4</v>
      </c>
    </row>
    <row r="66" spans="3:12" x14ac:dyDescent="0.35">
      <c r="C66" s="13">
        <f t="shared" si="1"/>
        <v>1</v>
      </c>
      <c r="D66" s="13">
        <f t="shared" si="2"/>
        <v>0.4</v>
      </c>
      <c r="E66" s="13">
        <f t="shared" si="9"/>
        <v>-0.4</v>
      </c>
      <c r="F66" s="11">
        <f t="shared" si="10"/>
        <v>5.3999999999999992E-2</v>
      </c>
      <c r="G66" s="3">
        <f t="array" ref="G66">MMULT(C66:E66,MMULT($C$8:$E$10,TRANSPOSE(C66:E66)))</f>
        <v>2.1545999999999999E-2</v>
      </c>
      <c r="H66" s="11">
        <f t="shared" si="0"/>
        <v>0.14678555787270081</v>
      </c>
      <c r="I66" s="3">
        <f t="shared" si="11"/>
        <v>0.33518283891844791</v>
      </c>
      <c r="J66">
        <f t="shared" si="8"/>
        <v>49</v>
      </c>
      <c r="K66" s="79">
        <f t="shared" si="5"/>
        <v>10</v>
      </c>
      <c r="L66">
        <f t="shared" si="6"/>
        <v>4</v>
      </c>
    </row>
    <row r="67" spans="3:12" x14ac:dyDescent="0.35">
      <c r="C67" s="13">
        <f t="shared" si="1"/>
        <v>0.1</v>
      </c>
      <c r="D67" s="13">
        <f t="shared" si="2"/>
        <v>0.5</v>
      </c>
      <c r="E67" s="13">
        <f t="shared" si="9"/>
        <v>0.4</v>
      </c>
      <c r="F67" s="11">
        <f t="shared" si="10"/>
        <v>7.0500000000000007E-2</v>
      </c>
      <c r="G67" s="3">
        <f t="array" ref="G67">MMULT(C67:E67,MMULT($C$8:$E$10,TRANSPOSE(C67:E67)))</f>
        <v>2.8228500000000004E-2</v>
      </c>
      <c r="H67" s="11">
        <f t="shared" si="0"/>
        <v>0.16801339232335025</v>
      </c>
      <c r="I67" s="3">
        <f t="shared" si="11"/>
        <v>0.39104025632407352</v>
      </c>
      <c r="J67">
        <f t="shared" si="8"/>
        <v>50</v>
      </c>
      <c r="K67" s="79">
        <f t="shared" si="5"/>
        <v>1</v>
      </c>
      <c r="L67">
        <f t="shared" si="6"/>
        <v>5</v>
      </c>
    </row>
    <row r="68" spans="3:12" x14ac:dyDescent="0.35">
      <c r="C68" s="13">
        <f t="shared" si="1"/>
        <v>0.2</v>
      </c>
      <c r="D68" s="13">
        <f t="shared" si="2"/>
        <v>0.5</v>
      </c>
      <c r="E68" s="13">
        <f t="shared" si="9"/>
        <v>0.30000000000000004</v>
      </c>
      <c r="F68" s="11">
        <f t="shared" si="10"/>
        <v>6.8500000000000005E-2</v>
      </c>
      <c r="G68" s="3">
        <f t="array" ref="G68">MMULT(C68:E68,MMULT($C$8:$E$10,TRANSPOSE(C68:E68)))</f>
        <v>2.6019E-2</v>
      </c>
      <c r="H68" s="11">
        <f t="shared" si="0"/>
        <v>0.16130406070524078</v>
      </c>
      <c r="I68" s="3">
        <f t="shared" si="11"/>
        <v>0.3949063633084991</v>
      </c>
      <c r="J68">
        <f t="shared" si="8"/>
        <v>51</v>
      </c>
      <c r="K68" s="79">
        <f t="shared" si="5"/>
        <v>2</v>
      </c>
      <c r="L68">
        <f t="shared" si="6"/>
        <v>5</v>
      </c>
    </row>
    <row r="69" spans="3:12" x14ac:dyDescent="0.35">
      <c r="C69" s="13">
        <f t="shared" si="1"/>
        <v>0.30000000000000004</v>
      </c>
      <c r="D69" s="13">
        <f t="shared" si="2"/>
        <v>0.5</v>
      </c>
      <c r="E69" s="13">
        <f t="shared" si="9"/>
        <v>0.19999999999999996</v>
      </c>
      <c r="F69" s="11">
        <f t="shared" si="10"/>
        <v>6.6500000000000004E-2</v>
      </c>
      <c r="G69" s="3">
        <f t="array" ref="G69">MMULT(C69:E69,MMULT($C$8:$E$10,TRANSPOSE(C69:E69)))</f>
        <v>2.4196499999999999E-2</v>
      </c>
      <c r="H69" s="11">
        <f t="shared" si="0"/>
        <v>0.15555224202820092</v>
      </c>
      <c r="I69" s="3">
        <f t="shared" si="11"/>
        <v>0.39665130631041673</v>
      </c>
      <c r="J69">
        <f t="shared" si="8"/>
        <v>52</v>
      </c>
      <c r="K69" s="79">
        <f t="shared" si="5"/>
        <v>3</v>
      </c>
      <c r="L69">
        <f t="shared" si="6"/>
        <v>5</v>
      </c>
    </row>
    <row r="70" spans="3:12" x14ac:dyDescent="0.35">
      <c r="C70" s="13">
        <f t="shared" si="1"/>
        <v>0.4</v>
      </c>
      <c r="D70" s="13">
        <f t="shared" si="2"/>
        <v>0.5</v>
      </c>
      <c r="E70" s="13">
        <f t="shared" si="9"/>
        <v>9.9999999999999978E-2</v>
      </c>
      <c r="F70" s="11">
        <f t="shared" si="10"/>
        <v>6.4500000000000002E-2</v>
      </c>
      <c r="G70" s="3">
        <f t="array" ref="G70">MMULT(C70:E70,MMULT($C$8:$E$10,TRANSPOSE(C70:E70)))</f>
        <v>2.2761E-2</v>
      </c>
      <c r="H70" s="11">
        <f t="shared" si="0"/>
        <v>0.1508674915281619</v>
      </c>
      <c r="I70" s="3">
        <f t="shared" si="11"/>
        <v>0.39571149089368945</v>
      </c>
      <c r="J70">
        <f t="shared" si="8"/>
        <v>53</v>
      </c>
      <c r="K70" s="79">
        <f t="shared" si="5"/>
        <v>4</v>
      </c>
      <c r="L70">
        <f t="shared" si="6"/>
        <v>5</v>
      </c>
    </row>
    <row r="71" spans="3:12" x14ac:dyDescent="0.35">
      <c r="C71" s="13">
        <f t="shared" si="1"/>
        <v>0.5</v>
      </c>
      <c r="D71" s="13">
        <f t="shared" si="2"/>
        <v>0.5</v>
      </c>
      <c r="E71" s="13">
        <f t="shared" si="9"/>
        <v>0</v>
      </c>
      <c r="F71" s="11">
        <f t="shared" si="10"/>
        <v>6.25E-2</v>
      </c>
      <c r="G71" s="3">
        <f t="array" ref="G71">MMULT(C71:E71,MMULT($C$8:$E$10,TRANSPOSE(C71:E71)))</f>
        <v>2.1712500000000003E-2</v>
      </c>
      <c r="H71" s="11">
        <f t="shared" si="0"/>
        <v>0.14735162028291376</v>
      </c>
      <c r="I71" s="3">
        <f t="shared" si="11"/>
        <v>0.39158035649161188</v>
      </c>
      <c r="J71">
        <f t="shared" si="8"/>
        <v>54</v>
      </c>
      <c r="K71" s="79">
        <f t="shared" si="5"/>
        <v>5</v>
      </c>
      <c r="L71">
        <f t="shared" si="6"/>
        <v>5</v>
      </c>
    </row>
    <row r="72" spans="3:12" x14ac:dyDescent="0.35">
      <c r="C72" s="13">
        <f t="shared" si="1"/>
        <v>0.60000000000000009</v>
      </c>
      <c r="D72" s="13">
        <f t="shared" si="2"/>
        <v>0.5</v>
      </c>
      <c r="E72" s="13">
        <f t="shared" si="9"/>
        <v>-0.10000000000000009</v>
      </c>
      <c r="F72" s="11">
        <f t="shared" si="10"/>
        <v>6.0499999999999998E-2</v>
      </c>
      <c r="G72" s="3">
        <f t="array" ref="G72">MMULT(C72:E72,MMULT($C$8:$E$10,TRANSPOSE(C72:E72)))</f>
        <v>2.1051E-2</v>
      </c>
      <c r="H72" s="11">
        <f t="shared" si="0"/>
        <v>0.14508962747212498</v>
      </c>
      <c r="I72" s="3">
        <f t="shared" si="11"/>
        <v>0.38390063418352383</v>
      </c>
      <c r="J72">
        <f t="shared" si="8"/>
        <v>55</v>
      </c>
      <c r="K72" s="79">
        <f t="shared" si="5"/>
        <v>6</v>
      </c>
      <c r="L72">
        <f t="shared" si="6"/>
        <v>5</v>
      </c>
    </row>
    <row r="73" spans="3:12" x14ac:dyDescent="0.35">
      <c r="C73" s="13">
        <f t="shared" si="1"/>
        <v>0.70000000000000007</v>
      </c>
      <c r="D73" s="13">
        <f t="shared" si="2"/>
        <v>0.5</v>
      </c>
      <c r="E73" s="13">
        <f t="shared" si="9"/>
        <v>-0.20000000000000007</v>
      </c>
      <c r="F73" s="11">
        <f t="shared" si="10"/>
        <v>5.8500000000000003E-2</v>
      </c>
      <c r="G73" s="3">
        <f t="array" ref="G73">MMULT(C73:E73,MMULT($C$8:$E$10,TRANSPOSE(C73:E73)))</f>
        <v>2.0776499999999996E-2</v>
      </c>
      <c r="H73" s="11">
        <f t="shared" si="0"/>
        <v>0.14414055640242268</v>
      </c>
      <c r="I73" s="3">
        <f t="shared" si="11"/>
        <v>0.37255302282916281</v>
      </c>
      <c r="J73">
        <f t="shared" si="8"/>
        <v>56</v>
      </c>
      <c r="K73" s="79">
        <f t="shared" si="5"/>
        <v>7</v>
      </c>
      <c r="L73">
        <f t="shared" si="6"/>
        <v>5</v>
      </c>
    </row>
    <row r="74" spans="3:12" x14ac:dyDescent="0.35">
      <c r="C74" s="13">
        <f t="shared" si="1"/>
        <v>0.8</v>
      </c>
      <c r="D74" s="13">
        <f t="shared" si="2"/>
        <v>0.5</v>
      </c>
      <c r="E74" s="13">
        <f t="shared" si="9"/>
        <v>-0.30000000000000004</v>
      </c>
      <c r="F74" s="11">
        <f t="shared" si="10"/>
        <v>5.6499999999999995E-2</v>
      </c>
      <c r="G74" s="3">
        <f t="array" ref="G74">MMULT(C74:E74,MMULT($C$8:$E$10,TRANSPOSE(C74:E74)))</f>
        <v>2.0889000000000001E-2</v>
      </c>
      <c r="H74" s="11">
        <f t="shared" si="0"/>
        <v>0.14453027364535087</v>
      </c>
      <c r="I74" s="3">
        <f t="shared" si="11"/>
        <v>0.35771052455668717</v>
      </c>
      <c r="J74">
        <f t="shared" si="8"/>
        <v>57</v>
      </c>
      <c r="K74" s="79">
        <f t="shared" si="5"/>
        <v>8</v>
      </c>
      <c r="L74">
        <f t="shared" si="6"/>
        <v>5</v>
      </c>
    </row>
    <row r="75" spans="3:12" x14ac:dyDescent="0.35">
      <c r="C75" s="13">
        <f t="shared" si="1"/>
        <v>0.9</v>
      </c>
      <c r="D75" s="13">
        <f t="shared" si="2"/>
        <v>0.5</v>
      </c>
      <c r="E75" s="13">
        <f t="shared" si="9"/>
        <v>-0.4</v>
      </c>
      <c r="F75" s="11">
        <f t="shared" si="10"/>
        <v>5.4499999999999993E-2</v>
      </c>
      <c r="G75" s="3">
        <f t="array" ref="G75">MMULT(C75:E75,MMULT($C$8:$E$10,TRANSPOSE(C75:E75)))</f>
        <v>2.1388500000000001E-2</v>
      </c>
      <c r="H75" s="11">
        <f t="shared" si="0"/>
        <v>0.14624807691043326</v>
      </c>
      <c r="I75" s="3">
        <f t="shared" si="11"/>
        <v>0.339833528412396</v>
      </c>
      <c r="J75">
        <f t="shared" si="8"/>
        <v>58</v>
      </c>
      <c r="K75" s="79">
        <f t="shared" si="5"/>
        <v>9</v>
      </c>
      <c r="L75">
        <f t="shared" si="6"/>
        <v>5</v>
      </c>
    </row>
    <row r="76" spans="3:12" x14ac:dyDescent="0.35">
      <c r="C76" s="13">
        <f t="shared" si="1"/>
        <v>1</v>
      </c>
      <c r="D76" s="13">
        <f t="shared" si="2"/>
        <v>0.5</v>
      </c>
      <c r="E76" s="13">
        <f t="shared" si="9"/>
        <v>-0.5</v>
      </c>
      <c r="F76" s="11">
        <f t="shared" si="10"/>
        <v>5.2499999999999998E-2</v>
      </c>
      <c r="G76" s="3">
        <f t="array" ref="G76">MMULT(C76:E76,MMULT($C$8:$E$10,TRANSPOSE(C76:E76)))</f>
        <v>2.2275000000000003E-2</v>
      </c>
      <c r="H76" s="11">
        <f t="shared" si="0"/>
        <v>0.14924811556599302</v>
      </c>
      <c r="I76" s="3">
        <f t="shared" si="11"/>
        <v>0.31960202525242937</v>
      </c>
      <c r="J76">
        <f t="shared" si="8"/>
        <v>59</v>
      </c>
      <c r="K76" s="79">
        <f t="shared" si="5"/>
        <v>10</v>
      </c>
      <c r="L76">
        <f t="shared" si="6"/>
        <v>5</v>
      </c>
    </row>
    <row r="77" spans="3:12" x14ac:dyDescent="0.35">
      <c r="C77" s="13">
        <f t="shared" si="1"/>
        <v>0.1</v>
      </c>
      <c r="D77" s="13">
        <f t="shared" si="2"/>
        <v>0.60000000000000009</v>
      </c>
      <c r="E77" s="13">
        <f t="shared" si="9"/>
        <v>0.29999999999999993</v>
      </c>
      <c r="F77" s="11">
        <f t="shared" si="10"/>
        <v>6.9000000000000006E-2</v>
      </c>
      <c r="G77" s="3">
        <f t="array" ref="G77">MMULT(C77:E77,MMULT($C$8:$E$10,TRANSPOSE(C77:E77)))</f>
        <v>2.6995499999999999E-2</v>
      </c>
      <c r="H77" s="11">
        <f t="shared" si="0"/>
        <v>0.16430307361702032</v>
      </c>
      <c r="I77" s="3">
        <f t="shared" si="11"/>
        <v>0.39074132082060736</v>
      </c>
      <c r="J77">
        <f t="shared" si="8"/>
        <v>60</v>
      </c>
      <c r="K77" s="79">
        <f t="shared" si="5"/>
        <v>1</v>
      </c>
      <c r="L77">
        <f t="shared" si="6"/>
        <v>6</v>
      </c>
    </row>
    <row r="78" spans="3:12" x14ac:dyDescent="0.35">
      <c r="C78" s="13">
        <f t="shared" si="1"/>
        <v>0.2</v>
      </c>
      <c r="D78" s="13">
        <f t="shared" si="2"/>
        <v>0.60000000000000009</v>
      </c>
      <c r="E78" s="13">
        <f t="shared" si="9"/>
        <v>0.19999999999999996</v>
      </c>
      <c r="F78" s="11">
        <f t="shared" si="10"/>
        <v>6.7000000000000004E-2</v>
      </c>
      <c r="G78" s="3">
        <f t="array" ref="G78">MMULT(C78:E78,MMULT($C$8:$E$10,TRANSPOSE(C78:E78)))</f>
        <v>2.5047000000000003E-2</v>
      </c>
      <c r="H78" s="11">
        <f t="shared" si="0"/>
        <v>0.15826244026931977</v>
      </c>
      <c r="I78" s="3">
        <f t="shared" si="11"/>
        <v>0.39301807740454697</v>
      </c>
      <c r="J78">
        <f t="shared" si="8"/>
        <v>61</v>
      </c>
      <c r="K78" s="79">
        <f t="shared" si="5"/>
        <v>2</v>
      </c>
      <c r="L78">
        <f t="shared" si="6"/>
        <v>6</v>
      </c>
    </row>
    <row r="79" spans="3:12" x14ac:dyDescent="0.35">
      <c r="C79" s="13">
        <f t="shared" si="1"/>
        <v>0.30000000000000004</v>
      </c>
      <c r="D79" s="13">
        <f t="shared" si="2"/>
        <v>0.60000000000000009</v>
      </c>
      <c r="E79" s="13">
        <f t="shared" si="9"/>
        <v>9.9999999999999867E-2</v>
      </c>
      <c r="F79" s="11">
        <f t="shared" si="10"/>
        <v>6.5000000000000002E-2</v>
      </c>
      <c r="G79" s="3">
        <f t="array" ref="G79">MMULT(C79:E79,MMULT($C$8:$E$10,TRANSPOSE(C79:E79)))</f>
        <v>2.3485499999999999E-2</v>
      </c>
      <c r="H79" s="11">
        <f t="shared" si="0"/>
        <v>0.15324979608469305</v>
      </c>
      <c r="I79" s="3">
        <f t="shared" si="11"/>
        <v>0.392822708662729</v>
      </c>
      <c r="J79">
        <f t="shared" si="8"/>
        <v>62</v>
      </c>
      <c r="K79" s="79">
        <f t="shared" si="5"/>
        <v>3</v>
      </c>
      <c r="L79">
        <f t="shared" si="6"/>
        <v>6</v>
      </c>
    </row>
    <row r="80" spans="3:12" x14ac:dyDescent="0.35">
      <c r="C80" s="13">
        <f t="shared" si="1"/>
        <v>0.4</v>
      </c>
      <c r="D80" s="13">
        <f t="shared" si="2"/>
        <v>0.60000000000000009</v>
      </c>
      <c r="E80" s="13">
        <f t="shared" si="9"/>
        <v>0</v>
      </c>
      <c r="F80" s="11">
        <f t="shared" si="10"/>
        <v>6.3E-2</v>
      </c>
      <c r="G80" s="3">
        <f t="array" ref="G80">MMULT(C80:E80,MMULT($C$8:$E$10,TRANSPOSE(C80:E80)))</f>
        <v>2.2311000000000004E-2</v>
      </c>
      <c r="H80" s="11">
        <f t="shared" si="0"/>
        <v>0.14936867141405524</v>
      </c>
      <c r="I80" s="3">
        <f t="shared" si="11"/>
        <v>0.38963993887759463</v>
      </c>
      <c r="J80">
        <f t="shared" si="8"/>
        <v>63</v>
      </c>
      <c r="K80" s="79">
        <f t="shared" si="5"/>
        <v>4</v>
      </c>
      <c r="L80">
        <f t="shared" si="6"/>
        <v>6</v>
      </c>
    </row>
    <row r="81" spans="3:12" x14ac:dyDescent="0.35">
      <c r="C81" s="13">
        <f t="shared" si="1"/>
        <v>0.5</v>
      </c>
      <c r="D81" s="13">
        <f t="shared" si="2"/>
        <v>0.60000000000000009</v>
      </c>
      <c r="E81" s="13">
        <f t="shared" si="9"/>
        <v>-0.10000000000000009</v>
      </c>
      <c r="F81" s="11">
        <f t="shared" si="10"/>
        <v>6.0999999999999999E-2</v>
      </c>
      <c r="G81" s="3">
        <f t="array" ref="G81">MMULT(C81:E81,MMULT($C$8:$E$10,TRANSPOSE(C81:E81)))</f>
        <v>2.1523499999999997E-2</v>
      </c>
      <c r="H81" s="11">
        <f t="shared" si="0"/>
        <v>0.14670889543582555</v>
      </c>
      <c r="I81" s="3">
        <f t="shared" si="11"/>
        <v>0.38307152291650515</v>
      </c>
      <c r="J81">
        <f t="shared" si="8"/>
        <v>64</v>
      </c>
      <c r="K81" s="79">
        <f t="shared" si="5"/>
        <v>5</v>
      </c>
      <c r="L81">
        <f t="shared" si="6"/>
        <v>6</v>
      </c>
    </row>
    <row r="82" spans="3:12" x14ac:dyDescent="0.35">
      <c r="C82" s="13">
        <f t="shared" ref="C82:C126" si="12">$C$14/100*K82</f>
        <v>0.60000000000000009</v>
      </c>
      <c r="D82" s="13">
        <f t="shared" ref="D82:D126" si="13">$C$14/100*L82</f>
        <v>0.60000000000000009</v>
      </c>
      <c r="E82" s="13">
        <f t="shared" si="9"/>
        <v>-0.20000000000000018</v>
      </c>
      <c r="F82" s="11">
        <f t="shared" si="10"/>
        <v>5.8999999999999997E-2</v>
      </c>
      <c r="G82" s="3">
        <f t="array" ref="G82">MMULT(C82:E82,MMULT($C$8:$E$10,TRANSPOSE(C82:E82)))</f>
        <v>2.1122999999999999E-2</v>
      </c>
      <c r="H82" s="11">
        <f t="shared" si="0"/>
        <v>0.1453375381654719</v>
      </c>
      <c r="I82" s="3">
        <f t="shared" si="11"/>
        <v>0.37292499022717301</v>
      </c>
      <c r="J82">
        <f t="shared" si="8"/>
        <v>65</v>
      </c>
      <c r="K82" s="79">
        <f t="shared" ref="K82:K126" si="14">(MOD(J82,$C$14)+1)</f>
        <v>6</v>
      </c>
      <c r="L82">
        <f t="shared" ref="L82:L126" si="15">FLOOR(J82/$C$14,1)</f>
        <v>6</v>
      </c>
    </row>
    <row r="83" spans="3:12" x14ac:dyDescent="0.35">
      <c r="C83" s="13">
        <f t="shared" si="12"/>
        <v>0.70000000000000007</v>
      </c>
      <c r="D83" s="13">
        <f t="shared" si="13"/>
        <v>0.60000000000000009</v>
      </c>
      <c r="E83" s="13">
        <f t="shared" si="9"/>
        <v>-0.30000000000000016</v>
      </c>
      <c r="F83" s="11">
        <f t="shared" si="10"/>
        <v>5.7000000000000002E-2</v>
      </c>
      <c r="G83" s="3">
        <f t="array" ref="G83">MMULT(C83:E83,MMULT($C$8:$E$10,TRANSPOSE(C83:E83)))</f>
        <v>2.1109499999999996E-2</v>
      </c>
      <c r="H83" s="11">
        <f t="shared" si="0"/>
        <v>0.14529108713200545</v>
      </c>
      <c r="I83" s="3">
        <f t="shared" si="11"/>
        <v>0.35927874882354793</v>
      </c>
      <c r="J83">
        <f t="shared" ref="J83:J126" si="16">J82+1</f>
        <v>66</v>
      </c>
      <c r="K83" s="79">
        <f t="shared" si="14"/>
        <v>7</v>
      </c>
      <c r="L83">
        <f t="shared" si="15"/>
        <v>6</v>
      </c>
    </row>
    <row r="84" spans="3:12" x14ac:dyDescent="0.35">
      <c r="C84" s="13">
        <f t="shared" si="12"/>
        <v>0.8</v>
      </c>
      <c r="D84" s="13">
        <f t="shared" si="13"/>
        <v>0.60000000000000009</v>
      </c>
      <c r="E84" s="13">
        <f t="shared" si="9"/>
        <v>-0.40000000000000013</v>
      </c>
      <c r="F84" s="11">
        <f t="shared" si="10"/>
        <v>5.4999999999999993E-2</v>
      </c>
      <c r="G84" s="3">
        <f t="array" ref="G84">MMULT(C84:E84,MMULT($C$8:$E$10,TRANSPOSE(C84:E84)))</f>
        <v>2.1482999999999995E-2</v>
      </c>
      <c r="H84" s="11">
        <f t="shared" si="0"/>
        <v>0.14657080200367328</v>
      </c>
      <c r="I84" s="3">
        <f t="shared" si="11"/>
        <v>0.34249659081992267</v>
      </c>
      <c r="J84">
        <f t="shared" si="16"/>
        <v>67</v>
      </c>
      <c r="K84" s="79">
        <f t="shared" si="14"/>
        <v>8</v>
      </c>
      <c r="L84">
        <f t="shared" si="15"/>
        <v>6</v>
      </c>
    </row>
    <row r="85" spans="3:12" x14ac:dyDescent="0.35">
      <c r="C85" s="13">
        <f t="shared" si="12"/>
        <v>0.9</v>
      </c>
      <c r="D85" s="13">
        <f t="shared" si="13"/>
        <v>0.60000000000000009</v>
      </c>
      <c r="E85" s="13">
        <f t="shared" si="9"/>
        <v>-0.50000000000000011</v>
      </c>
      <c r="F85" s="11">
        <f t="shared" si="10"/>
        <v>5.2999999999999992E-2</v>
      </c>
      <c r="G85" s="3">
        <f t="array" ref="G85">MMULT(C85:E85,MMULT($C$8:$E$10,TRANSPOSE(C85:E85)))</f>
        <v>2.2243499999999999E-2</v>
      </c>
      <c r="H85" s="11">
        <f t="shared" si="0"/>
        <v>0.14914254926076595</v>
      </c>
      <c r="I85" s="3">
        <f t="shared" si="11"/>
        <v>0.32318074378442774</v>
      </c>
      <c r="J85">
        <f t="shared" si="16"/>
        <v>68</v>
      </c>
      <c r="K85" s="79">
        <f t="shared" si="14"/>
        <v>9</v>
      </c>
      <c r="L85">
        <f t="shared" si="15"/>
        <v>6</v>
      </c>
    </row>
    <row r="86" spans="3:12" x14ac:dyDescent="0.35">
      <c r="C86" s="13">
        <f t="shared" si="12"/>
        <v>1</v>
      </c>
      <c r="D86" s="13">
        <f t="shared" si="13"/>
        <v>0.60000000000000009</v>
      </c>
      <c r="E86" s="13">
        <f t="shared" si="9"/>
        <v>-0.60000000000000009</v>
      </c>
      <c r="F86" s="11">
        <f t="shared" si="10"/>
        <v>5.0999999999999997E-2</v>
      </c>
      <c r="G86" s="3">
        <f t="array" ref="G86">MMULT(C86:E86,MMULT($C$8:$E$10,TRANSPOSE(C86:E86)))</f>
        <v>2.3390999999999999E-2</v>
      </c>
      <c r="H86" s="11">
        <f t="shared" si="0"/>
        <v>0.15294116515837061</v>
      </c>
      <c r="I86" s="3">
        <f t="shared" si="11"/>
        <v>0.30207694541989327</v>
      </c>
      <c r="J86">
        <f t="shared" si="16"/>
        <v>69</v>
      </c>
      <c r="K86" s="79">
        <f t="shared" si="14"/>
        <v>10</v>
      </c>
      <c r="L86">
        <f t="shared" si="15"/>
        <v>6</v>
      </c>
    </row>
    <row r="87" spans="3:12" x14ac:dyDescent="0.35">
      <c r="C87" s="13">
        <f t="shared" si="12"/>
        <v>0.1</v>
      </c>
      <c r="D87" s="13">
        <f t="shared" si="13"/>
        <v>0.70000000000000007</v>
      </c>
      <c r="E87" s="13">
        <f t="shared" si="9"/>
        <v>0.19999999999999996</v>
      </c>
      <c r="F87" s="11">
        <f t="shared" si="10"/>
        <v>6.7500000000000004E-2</v>
      </c>
      <c r="G87" s="3">
        <f t="array" ref="G87">MMULT(C87:E87,MMULT($C$8:$E$10,TRANSPOSE(C87:E87)))</f>
        <v>2.6149499999999999E-2</v>
      </c>
      <c r="H87" s="11">
        <f t="shared" si="0"/>
        <v>0.16170807029953699</v>
      </c>
      <c r="I87" s="3">
        <f t="shared" si="11"/>
        <v>0.38773575050310605</v>
      </c>
      <c r="J87">
        <f t="shared" si="16"/>
        <v>70</v>
      </c>
      <c r="K87" s="79">
        <f t="shared" si="14"/>
        <v>1</v>
      </c>
      <c r="L87">
        <f t="shared" si="15"/>
        <v>7</v>
      </c>
    </row>
    <row r="88" spans="3:12" x14ac:dyDescent="0.35">
      <c r="C88" s="13">
        <f t="shared" si="12"/>
        <v>0.2</v>
      </c>
      <c r="D88" s="13">
        <f t="shared" si="13"/>
        <v>0.70000000000000007</v>
      </c>
      <c r="E88" s="13">
        <f t="shared" si="9"/>
        <v>9.9999999999999978E-2</v>
      </c>
      <c r="F88" s="11">
        <f t="shared" si="10"/>
        <v>6.5500000000000003E-2</v>
      </c>
      <c r="G88" s="3">
        <f t="array" ref="G88">MMULT(C88:E88,MMULT($C$8:$E$10,TRANSPOSE(C88:E88)))</f>
        <v>2.4462000000000005E-2</v>
      </c>
      <c r="H88" s="11">
        <f t="shared" si="0"/>
        <v>0.15640332477284491</v>
      </c>
      <c r="I88" s="3">
        <f t="shared" si="11"/>
        <v>0.38809916661400073</v>
      </c>
      <c r="J88">
        <f t="shared" si="16"/>
        <v>71</v>
      </c>
      <c r="K88" s="79">
        <f t="shared" si="14"/>
        <v>2</v>
      </c>
      <c r="L88">
        <f t="shared" si="15"/>
        <v>7</v>
      </c>
    </row>
    <row r="89" spans="3:12" x14ac:dyDescent="0.35">
      <c r="C89" s="13">
        <f t="shared" si="12"/>
        <v>0.30000000000000004</v>
      </c>
      <c r="D89" s="13">
        <f t="shared" si="13"/>
        <v>0.70000000000000007</v>
      </c>
      <c r="E89" s="13">
        <f t="shared" si="9"/>
        <v>0</v>
      </c>
      <c r="F89" s="11">
        <f t="shared" si="10"/>
        <v>6.3500000000000001E-2</v>
      </c>
      <c r="G89" s="3">
        <f t="array" ref="G89">MMULT(C89:E89,MMULT($C$8:$E$10,TRANSPOSE(C89:E89)))</f>
        <v>2.3161500000000008E-2</v>
      </c>
      <c r="H89" s="11">
        <f t="shared" si="0"/>
        <v>0.15218902719972952</v>
      </c>
      <c r="I89" s="3">
        <f t="shared" si="11"/>
        <v>0.38570454835067325</v>
      </c>
      <c r="J89">
        <f t="shared" si="16"/>
        <v>72</v>
      </c>
      <c r="K89" s="79">
        <f t="shared" si="14"/>
        <v>3</v>
      </c>
      <c r="L89">
        <f t="shared" si="15"/>
        <v>7</v>
      </c>
    </row>
    <row r="90" spans="3:12" x14ac:dyDescent="0.35">
      <c r="C90" s="13">
        <f t="shared" si="12"/>
        <v>0.4</v>
      </c>
      <c r="D90" s="13">
        <f t="shared" si="13"/>
        <v>0.70000000000000007</v>
      </c>
      <c r="E90" s="13">
        <f t="shared" si="9"/>
        <v>-0.10000000000000009</v>
      </c>
      <c r="F90" s="11">
        <f t="shared" si="10"/>
        <v>6.1499999999999999E-2</v>
      </c>
      <c r="G90" s="3">
        <f t="array" ref="G90">MMULT(C90:E90,MMULT($C$8:$E$10,TRANSPOSE(C90:E90)))</f>
        <v>2.2248E-2</v>
      </c>
      <c r="H90" s="11">
        <f t="shared" si="0"/>
        <v>0.14915763473587265</v>
      </c>
      <c r="I90" s="3">
        <f t="shared" si="11"/>
        <v>0.38013474872006375</v>
      </c>
      <c r="J90">
        <f t="shared" si="16"/>
        <v>73</v>
      </c>
      <c r="K90" s="79">
        <f t="shared" si="14"/>
        <v>4</v>
      </c>
      <c r="L90">
        <f t="shared" si="15"/>
        <v>7</v>
      </c>
    </row>
    <row r="91" spans="3:12" x14ac:dyDescent="0.35">
      <c r="C91" s="13">
        <f t="shared" si="12"/>
        <v>0.5</v>
      </c>
      <c r="D91" s="13">
        <f t="shared" si="13"/>
        <v>0.70000000000000007</v>
      </c>
      <c r="E91" s="13">
        <f t="shared" si="9"/>
        <v>-0.20000000000000007</v>
      </c>
      <c r="F91" s="11">
        <f t="shared" si="10"/>
        <v>5.9500000000000004E-2</v>
      </c>
      <c r="G91" s="3">
        <f t="array" ref="G91">MMULT(C91:E91,MMULT($C$8:$E$10,TRANSPOSE(C91:E91)))</f>
        <v>2.1721500000000001E-2</v>
      </c>
      <c r="H91" s="11">
        <f t="shared" si="0"/>
        <v>0.14738215631479953</v>
      </c>
      <c r="I91" s="3">
        <f t="shared" si="11"/>
        <v>0.37114397948666222</v>
      </c>
      <c r="J91">
        <f t="shared" si="16"/>
        <v>74</v>
      </c>
      <c r="K91" s="79">
        <f t="shared" si="14"/>
        <v>5</v>
      </c>
      <c r="L91">
        <f t="shared" si="15"/>
        <v>7</v>
      </c>
    </row>
    <row r="92" spans="3:12" x14ac:dyDescent="0.35">
      <c r="C92" s="13">
        <f t="shared" si="12"/>
        <v>0.60000000000000009</v>
      </c>
      <c r="D92" s="13">
        <f t="shared" si="13"/>
        <v>0.70000000000000007</v>
      </c>
      <c r="E92" s="13">
        <f t="shared" si="9"/>
        <v>-0.30000000000000016</v>
      </c>
      <c r="F92" s="11">
        <f t="shared" si="10"/>
        <v>5.7500000000000002E-2</v>
      </c>
      <c r="G92" s="3">
        <f t="array" ref="G92">MMULT(C92:E92,MMULT($C$8:$E$10,TRANSPOSE(C92:E92)))</f>
        <v>2.1582000000000004E-2</v>
      </c>
      <c r="H92" s="11">
        <f t="shared" si="0"/>
        <v>0.14690813456034355</v>
      </c>
      <c r="I92" s="3">
        <f t="shared" si="11"/>
        <v>0.35872758276944228</v>
      </c>
      <c r="J92">
        <f t="shared" si="16"/>
        <v>75</v>
      </c>
      <c r="K92" s="79">
        <f t="shared" si="14"/>
        <v>6</v>
      </c>
      <c r="L92">
        <f t="shared" si="15"/>
        <v>7</v>
      </c>
    </row>
    <row r="93" spans="3:12" x14ac:dyDescent="0.35">
      <c r="C93" s="13">
        <f t="shared" si="12"/>
        <v>0.70000000000000007</v>
      </c>
      <c r="D93" s="13">
        <f t="shared" si="13"/>
        <v>0.70000000000000007</v>
      </c>
      <c r="E93" s="13">
        <f t="shared" si="9"/>
        <v>-0.40000000000000013</v>
      </c>
      <c r="F93" s="11">
        <f t="shared" si="10"/>
        <v>5.5499999999999994E-2</v>
      </c>
      <c r="G93" s="3">
        <f t="array" ref="G93">MMULT(C93:E93,MMULT($C$8:$E$10,TRANSPOSE(C93:E93)))</f>
        <v>2.1829500000000002E-2</v>
      </c>
      <c r="H93" s="11">
        <f t="shared" si="0"/>
        <v>0.14774809643443804</v>
      </c>
      <c r="I93" s="3">
        <f t="shared" si="11"/>
        <v>0.34315162918188724</v>
      </c>
      <c r="J93">
        <f t="shared" si="16"/>
        <v>76</v>
      </c>
      <c r="K93" s="79">
        <f t="shared" si="14"/>
        <v>7</v>
      </c>
      <c r="L93">
        <f t="shared" si="15"/>
        <v>7</v>
      </c>
    </row>
    <row r="94" spans="3:12" x14ac:dyDescent="0.35">
      <c r="C94" s="13">
        <f t="shared" si="12"/>
        <v>0.8</v>
      </c>
      <c r="D94" s="13">
        <f t="shared" si="13"/>
        <v>0.70000000000000007</v>
      </c>
      <c r="E94" s="13">
        <f t="shared" si="9"/>
        <v>-0.50000000000000011</v>
      </c>
      <c r="F94" s="11">
        <f t="shared" si="10"/>
        <v>5.3499999999999992E-2</v>
      </c>
      <c r="G94" s="3">
        <f t="array" ref="G94">MMULT(C94:E94,MMULT($C$8:$E$10,TRANSPOSE(C94:E94)))</f>
        <v>2.2463999999999998E-2</v>
      </c>
      <c r="H94" s="11">
        <f t="shared" si="0"/>
        <v>0.14987995196156154</v>
      </c>
      <c r="I94" s="3">
        <f t="shared" si="11"/>
        <v>0.32492671209615598</v>
      </c>
      <c r="J94">
        <f t="shared" si="16"/>
        <v>77</v>
      </c>
      <c r="K94" s="79">
        <f t="shared" si="14"/>
        <v>8</v>
      </c>
      <c r="L94">
        <f t="shared" si="15"/>
        <v>7</v>
      </c>
    </row>
    <row r="95" spans="3:12" x14ac:dyDescent="0.35">
      <c r="C95" s="13">
        <f t="shared" si="12"/>
        <v>0.9</v>
      </c>
      <c r="D95" s="13">
        <f t="shared" si="13"/>
        <v>0.70000000000000007</v>
      </c>
      <c r="E95" s="13">
        <f t="shared" si="9"/>
        <v>-0.60000000000000009</v>
      </c>
      <c r="F95" s="11">
        <f t="shared" si="10"/>
        <v>5.1499999999999997E-2</v>
      </c>
      <c r="G95" s="3">
        <f t="array" ref="G95">MMULT(C95:E95,MMULT($C$8:$E$10,TRANSPOSE(C95:E95)))</f>
        <v>2.3485500000000006E-2</v>
      </c>
      <c r="H95" s="11">
        <f t="shared" si="0"/>
        <v>0.15324979608469308</v>
      </c>
      <c r="I95" s="3">
        <f t="shared" si="11"/>
        <v>0.30473123745098735</v>
      </c>
      <c r="J95">
        <f t="shared" si="16"/>
        <v>78</v>
      </c>
      <c r="K95" s="79">
        <f t="shared" si="14"/>
        <v>9</v>
      </c>
      <c r="L95">
        <f t="shared" si="15"/>
        <v>7</v>
      </c>
    </row>
    <row r="96" spans="3:12" x14ac:dyDescent="0.35">
      <c r="C96" s="13">
        <f t="shared" si="12"/>
        <v>1</v>
      </c>
      <c r="D96" s="13">
        <f t="shared" si="13"/>
        <v>0.70000000000000007</v>
      </c>
      <c r="E96" s="13">
        <f t="shared" si="9"/>
        <v>-0.70000000000000007</v>
      </c>
      <c r="F96" s="11">
        <f t="shared" si="10"/>
        <v>4.9500000000000002E-2</v>
      </c>
      <c r="G96" s="3">
        <f t="array" ref="G96">MMULT(C96:E96,MMULT($C$8:$E$10,TRANSPOSE(C96:E96)))</f>
        <v>2.4893999999999996E-2</v>
      </c>
      <c r="H96" s="11">
        <f t="shared" si="0"/>
        <v>0.15777832550765647</v>
      </c>
      <c r="I96" s="3">
        <f t="shared" si="11"/>
        <v>0.28330887564040513</v>
      </c>
      <c r="J96">
        <f t="shared" si="16"/>
        <v>79</v>
      </c>
      <c r="K96" s="79">
        <f t="shared" si="14"/>
        <v>10</v>
      </c>
      <c r="L96">
        <f t="shared" si="15"/>
        <v>7</v>
      </c>
    </row>
    <row r="97" spans="3:12" x14ac:dyDescent="0.35">
      <c r="C97" s="13">
        <f t="shared" si="12"/>
        <v>0.1</v>
      </c>
      <c r="D97" s="13">
        <f t="shared" si="13"/>
        <v>0.8</v>
      </c>
      <c r="E97" s="13">
        <f t="shared" si="9"/>
        <v>9.9999999999999978E-2</v>
      </c>
      <c r="F97" s="11">
        <f t="shared" si="10"/>
        <v>6.6000000000000003E-2</v>
      </c>
      <c r="G97" s="3">
        <f t="array" ref="G97">MMULT(C97:E97,MMULT($C$8:$E$10,TRANSPOSE(C97:E97)))</f>
        <v>2.5690500000000005E-2</v>
      </c>
      <c r="H97" s="11">
        <f t="shared" si="0"/>
        <v>0.16028256299423219</v>
      </c>
      <c r="I97" s="3">
        <f t="shared" si="11"/>
        <v>0.38182568868830918</v>
      </c>
      <c r="J97">
        <f t="shared" si="16"/>
        <v>80</v>
      </c>
      <c r="K97" s="79">
        <f t="shared" si="14"/>
        <v>1</v>
      </c>
      <c r="L97">
        <f t="shared" si="15"/>
        <v>8</v>
      </c>
    </row>
    <row r="98" spans="3:12" x14ac:dyDescent="0.35">
      <c r="C98" s="13">
        <f t="shared" si="12"/>
        <v>0.2</v>
      </c>
      <c r="D98" s="13">
        <f t="shared" si="13"/>
        <v>0.8</v>
      </c>
      <c r="E98" s="13">
        <f t="shared" si="9"/>
        <v>0</v>
      </c>
      <c r="F98" s="11">
        <f t="shared" si="10"/>
        <v>6.4000000000000001E-2</v>
      </c>
      <c r="G98" s="3">
        <f t="array" ref="G98">MMULT(C98:E98,MMULT($C$8:$E$10,TRANSPOSE(C98:E98)))</f>
        <v>2.4264000000000008E-2</v>
      </c>
      <c r="H98" s="11">
        <f t="shared" si="0"/>
        <v>0.15576905982896605</v>
      </c>
      <c r="I98" s="3">
        <f t="shared" si="11"/>
        <v>0.38004979978053038</v>
      </c>
      <c r="J98">
        <f t="shared" si="16"/>
        <v>81</v>
      </c>
      <c r="K98" s="79">
        <f t="shared" si="14"/>
        <v>2</v>
      </c>
      <c r="L98">
        <f t="shared" si="15"/>
        <v>8</v>
      </c>
    </row>
    <row r="99" spans="3:12" x14ac:dyDescent="0.35">
      <c r="C99" s="13">
        <f t="shared" si="12"/>
        <v>0.30000000000000004</v>
      </c>
      <c r="D99" s="13">
        <f t="shared" si="13"/>
        <v>0.8</v>
      </c>
      <c r="E99" s="13">
        <f t="shared" si="9"/>
        <v>-0.10000000000000009</v>
      </c>
      <c r="F99" s="11">
        <f t="shared" si="10"/>
        <v>6.2E-2</v>
      </c>
      <c r="G99" s="3">
        <f t="array" ref="G99">MMULT(C99:E99,MMULT($C$8:$E$10,TRANSPOSE(C99:E99)))</f>
        <v>2.3224500000000002E-2</v>
      </c>
      <c r="H99" s="11">
        <f t="shared" si="0"/>
        <v>0.15239586608566522</v>
      </c>
      <c r="I99" s="3">
        <f t="shared" si="11"/>
        <v>0.3753382651983917</v>
      </c>
      <c r="J99">
        <f t="shared" si="16"/>
        <v>82</v>
      </c>
      <c r="K99" s="79">
        <f t="shared" si="14"/>
        <v>3</v>
      </c>
      <c r="L99">
        <f t="shared" si="15"/>
        <v>8</v>
      </c>
    </row>
    <row r="100" spans="3:12" x14ac:dyDescent="0.35">
      <c r="C100" s="13">
        <f t="shared" si="12"/>
        <v>0.4</v>
      </c>
      <c r="D100" s="13">
        <f t="shared" si="13"/>
        <v>0.8</v>
      </c>
      <c r="E100" s="13">
        <f t="shared" si="9"/>
        <v>-0.20000000000000007</v>
      </c>
      <c r="F100" s="11">
        <f t="shared" si="10"/>
        <v>6.0000000000000005E-2</v>
      </c>
      <c r="G100" s="3">
        <f t="array" ref="G100">MMULT(C100:E100,MMULT($C$8:$E$10,TRANSPOSE(C100:E100)))</f>
        <v>2.2572000000000002E-2</v>
      </c>
      <c r="H100" s="11">
        <f t="shared" si="0"/>
        <v>0.15023980830658698</v>
      </c>
      <c r="I100" s="3">
        <f t="shared" si="11"/>
        <v>0.36741260936220099</v>
      </c>
      <c r="J100">
        <f t="shared" si="16"/>
        <v>83</v>
      </c>
      <c r="K100" s="79">
        <f t="shared" si="14"/>
        <v>4</v>
      </c>
      <c r="L100">
        <f t="shared" si="15"/>
        <v>8</v>
      </c>
    </row>
    <row r="101" spans="3:12" x14ac:dyDescent="0.35">
      <c r="C101" s="13">
        <f t="shared" si="12"/>
        <v>0.5</v>
      </c>
      <c r="D101" s="13">
        <f t="shared" si="13"/>
        <v>0.8</v>
      </c>
      <c r="E101" s="13">
        <f t="shared" si="9"/>
        <v>-0.30000000000000004</v>
      </c>
      <c r="F101" s="11">
        <f t="shared" si="10"/>
        <v>5.7999999999999996E-2</v>
      </c>
      <c r="G101" s="3">
        <f t="array" ref="G101">MMULT(C101:E101,MMULT($C$8:$E$10,TRANSPOSE(C101:E101)))</f>
        <v>2.2306500000000003E-2</v>
      </c>
      <c r="H101" s="11">
        <f t="shared" si="0"/>
        <v>0.14935360725472954</v>
      </c>
      <c r="I101" s="3">
        <f t="shared" si="11"/>
        <v>0.35620164104416252</v>
      </c>
      <c r="J101">
        <f t="shared" si="16"/>
        <v>84</v>
      </c>
      <c r="K101" s="79">
        <f t="shared" si="14"/>
        <v>5</v>
      </c>
      <c r="L101">
        <f t="shared" si="15"/>
        <v>8</v>
      </c>
    </row>
    <row r="102" spans="3:12" x14ac:dyDescent="0.35">
      <c r="C102" s="13">
        <f t="shared" si="12"/>
        <v>0.60000000000000009</v>
      </c>
      <c r="D102" s="13">
        <f t="shared" si="13"/>
        <v>0.8</v>
      </c>
      <c r="E102" s="13">
        <f t="shared" si="9"/>
        <v>-0.40000000000000013</v>
      </c>
      <c r="F102" s="11">
        <f t="shared" si="10"/>
        <v>5.5999999999999994E-2</v>
      </c>
      <c r="G102" s="3">
        <f t="array" ref="G102">MMULT(C102:E102,MMULT($C$8:$E$10,TRANSPOSE(C102:E102)))</f>
        <v>2.2428E-2</v>
      </c>
      <c r="H102" s="11">
        <f t="shared" si="0"/>
        <v>0.14975980769218422</v>
      </c>
      <c r="I102" s="3">
        <f t="shared" si="11"/>
        <v>0.34188078089173496</v>
      </c>
      <c r="J102">
        <f t="shared" si="16"/>
        <v>85</v>
      </c>
      <c r="K102" s="79">
        <f t="shared" si="14"/>
        <v>6</v>
      </c>
      <c r="L102">
        <f t="shared" si="15"/>
        <v>8</v>
      </c>
    </row>
    <row r="103" spans="3:12" x14ac:dyDescent="0.35">
      <c r="C103" s="13">
        <f t="shared" si="12"/>
        <v>0.70000000000000007</v>
      </c>
      <c r="D103" s="13">
        <f t="shared" si="13"/>
        <v>0.8</v>
      </c>
      <c r="E103" s="13">
        <f t="shared" si="9"/>
        <v>-0.50000000000000011</v>
      </c>
      <c r="F103" s="11">
        <f t="shared" si="10"/>
        <v>5.3999999999999992E-2</v>
      </c>
      <c r="G103" s="3">
        <f t="array" ref="G103">MMULT(C103:E103,MMULT($C$8:$E$10,TRANSPOSE(C103:E103)))</f>
        <v>2.2936499999999999E-2</v>
      </c>
      <c r="H103" s="11">
        <f t="shared" si="0"/>
        <v>0.15144801088162235</v>
      </c>
      <c r="I103" s="3">
        <f t="shared" si="11"/>
        <v>0.32486395637415549</v>
      </c>
      <c r="J103">
        <f t="shared" si="16"/>
        <v>86</v>
      </c>
      <c r="K103" s="79">
        <f t="shared" si="14"/>
        <v>7</v>
      </c>
      <c r="L103">
        <f t="shared" si="15"/>
        <v>8</v>
      </c>
    </row>
    <row r="104" spans="3:12" x14ac:dyDescent="0.35">
      <c r="C104" s="13">
        <f t="shared" si="12"/>
        <v>0.8</v>
      </c>
      <c r="D104" s="13">
        <f t="shared" si="13"/>
        <v>0.8</v>
      </c>
      <c r="E104" s="13">
        <f t="shared" si="9"/>
        <v>-0.60000000000000009</v>
      </c>
      <c r="F104" s="11">
        <f t="shared" si="10"/>
        <v>5.1999999999999998E-2</v>
      </c>
      <c r="G104" s="3">
        <f t="array" ref="G104">MMULT(C104:E104,MMULT($C$8:$E$10,TRANSPOSE(C104:E104)))</f>
        <v>2.3831999999999999E-2</v>
      </c>
      <c r="H104" s="11">
        <f t="shared" si="0"/>
        <v>0.15437616396322329</v>
      </c>
      <c r="I104" s="3">
        <f t="shared" si="11"/>
        <v>0.30574668257234555</v>
      </c>
      <c r="J104">
        <f t="shared" si="16"/>
        <v>87</v>
      </c>
      <c r="K104" s="79">
        <f t="shared" si="14"/>
        <v>8</v>
      </c>
      <c r="L104">
        <f t="shared" si="15"/>
        <v>8</v>
      </c>
    </row>
    <row r="105" spans="3:12" x14ac:dyDescent="0.35">
      <c r="C105" s="13">
        <f t="shared" si="12"/>
        <v>0.9</v>
      </c>
      <c r="D105" s="13">
        <f t="shared" si="13"/>
        <v>0.8</v>
      </c>
      <c r="E105" s="13">
        <f t="shared" si="9"/>
        <v>-0.70000000000000007</v>
      </c>
      <c r="F105" s="11">
        <f t="shared" si="10"/>
        <v>0.05</v>
      </c>
      <c r="G105" s="3">
        <f t="array" ref="G105">MMULT(C105:E105,MMULT($C$8:$E$10,TRANSPOSE(C105:E105)))</f>
        <v>2.5114499999999991E-2</v>
      </c>
      <c r="H105" s="11">
        <f t="shared" si="0"/>
        <v>0.15847555016468626</v>
      </c>
      <c r="I105" s="3">
        <f t="shared" si="11"/>
        <v>0.28521749855437384</v>
      </c>
      <c r="J105">
        <f t="shared" si="16"/>
        <v>88</v>
      </c>
      <c r="K105" s="79">
        <f t="shared" si="14"/>
        <v>9</v>
      </c>
      <c r="L105">
        <f t="shared" si="15"/>
        <v>8</v>
      </c>
    </row>
    <row r="106" spans="3:12" x14ac:dyDescent="0.35">
      <c r="C106" s="13">
        <f t="shared" si="12"/>
        <v>1</v>
      </c>
      <c r="D106" s="13">
        <f t="shared" si="13"/>
        <v>0.8</v>
      </c>
      <c r="E106" s="13">
        <f t="shared" si="9"/>
        <v>-0.8</v>
      </c>
      <c r="F106" s="11">
        <f t="shared" si="10"/>
        <v>4.8000000000000001E-2</v>
      </c>
      <c r="G106" s="3">
        <f t="array" ref="G106">MMULT(C106:E106,MMULT($C$8:$E$10,TRANSPOSE(C106:E106)))</f>
        <v>2.6783999999999999E-2</v>
      </c>
      <c r="H106" s="11">
        <f t="shared" si="0"/>
        <v>0.16365818036383026</v>
      </c>
      <c r="I106" s="3">
        <f t="shared" si="11"/>
        <v>0.26396480703843594</v>
      </c>
      <c r="J106">
        <f t="shared" si="16"/>
        <v>89</v>
      </c>
      <c r="K106" s="79">
        <f t="shared" si="14"/>
        <v>10</v>
      </c>
      <c r="L106">
        <f t="shared" si="15"/>
        <v>8</v>
      </c>
    </row>
    <row r="107" spans="3:12" x14ac:dyDescent="0.35">
      <c r="C107" s="13">
        <f t="shared" si="12"/>
        <v>0.1</v>
      </c>
      <c r="D107" s="13">
        <f t="shared" si="13"/>
        <v>0.9</v>
      </c>
      <c r="E107" s="13">
        <f t="shared" si="9"/>
        <v>0</v>
      </c>
      <c r="F107" s="11">
        <f t="shared" si="10"/>
        <v>6.4500000000000002E-2</v>
      </c>
      <c r="G107" s="3">
        <f t="array" ref="G107">MMULT(C107:E107,MMULT($C$8:$E$10,TRANSPOSE(C107:E107)))</f>
        <v>2.5618500000000002E-2</v>
      </c>
      <c r="H107" s="11">
        <f t="shared" si="0"/>
        <v>0.16005780205913114</v>
      </c>
      <c r="I107" s="3">
        <f t="shared" si="11"/>
        <v>0.37299025247107082</v>
      </c>
      <c r="J107">
        <f t="shared" si="16"/>
        <v>90</v>
      </c>
      <c r="K107" s="79">
        <f t="shared" si="14"/>
        <v>1</v>
      </c>
      <c r="L107">
        <f t="shared" si="15"/>
        <v>9</v>
      </c>
    </row>
    <row r="108" spans="3:12" x14ac:dyDescent="0.35">
      <c r="C108" s="13">
        <f t="shared" si="12"/>
        <v>0.2</v>
      </c>
      <c r="D108" s="13">
        <f t="shared" si="13"/>
        <v>0.9</v>
      </c>
      <c r="E108" s="13">
        <f t="shared" si="9"/>
        <v>-9.9999999999999978E-2</v>
      </c>
      <c r="F108" s="11">
        <f t="shared" si="10"/>
        <v>6.2500000000000014E-2</v>
      </c>
      <c r="G108" s="3">
        <f t="array" ref="G108">MMULT(C108:E108,MMULT($C$8:$E$10,TRANSPOSE(C108:E108)))</f>
        <v>2.4453000000000003E-2</v>
      </c>
      <c r="H108" s="11">
        <f t="shared" si="0"/>
        <v>0.15637455035906578</v>
      </c>
      <c r="I108" s="3">
        <f t="shared" si="11"/>
        <v>0.36898587313287112</v>
      </c>
      <c r="J108">
        <f t="shared" si="16"/>
        <v>91</v>
      </c>
      <c r="K108" s="79">
        <f t="shared" si="14"/>
        <v>2</v>
      </c>
      <c r="L108">
        <f t="shared" si="15"/>
        <v>9</v>
      </c>
    </row>
    <row r="109" spans="3:12" x14ac:dyDescent="0.35">
      <c r="C109" s="13">
        <f t="shared" si="12"/>
        <v>0.30000000000000004</v>
      </c>
      <c r="D109" s="13">
        <f t="shared" si="13"/>
        <v>0.9</v>
      </c>
      <c r="E109" s="13">
        <f t="shared" si="9"/>
        <v>-0.20000000000000007</v>
      </c>
      <c r="F109" s="11">
        <f t="shared" si="10"/>
        <v>6.0500000000000005E-2</v>
      </c>
      <c r="G109" s="3">
        <f t="array" ref="G109">MMULT(C109:E109,MMULT($C$8:$E$10,TRANSPOSE(C109:E109)))</f>
        <v>2.3674500000000001E-2</v>
      </c>
      <c r="H109" s="11">
        <f t="shared" si="0"/>
        <v>0.1538652007440279</v>
      </c>
      <c r="I109" s="3">
        <f t="shared" si="11"/>
        <v>0.36200518200774479</v>
      </c>
      <c r="J109">
        <f t="shared" si="16"/>
        <v>92</v>
      </c>
      <c r="K109" s="79">
        <f t="shared" si="14"/>
        <v>3</v>
      </c>
      <c r="L109">
        <f t="shared" si="15"/>
        <v>9</v>
      </c>
    </row>
    <row r="110" spans="3:12" x14ac:dyDescent="0.35">
      <c r="C110" s="13">
        <f t="shared" si="12"/>
        <v>0.4</v>
      </c>
      <c r="D110" s="13">
        <f t="shared" si="13"/>
        <v>0.9</v>
      </c>
      <c r="E110" s="13">
        <f t="shared" si="9"/>
        <v>-0.30000000000000004</v>
      </c>
      <c r="F110" s="11">
        <f t="shared" si="10"/>
        <v>5.8499999999999996E-2</v>
      </c>
      <c r="G110" s="3">
        <f t="array" ref="G110">MMULT(C110:E110,MMULT($C$8:$E$10,TRANSPOSE(C110:E110)))</f>
        <v>2.3283000000000002E-2</v>
      </c>
      <c r="H110" s="11">
        <f t="shared" si="0"/>
        <v>0.15258767971235423</v>
      </c>
      <c r="I110" s="3">
        <f t="shared" si="11"/>
        <v>0.35192880644905822</v>
      </c>
      <c r="J110">
        <f t="shared" si="16"/>
        <v>93</v>
      </c>
      <c r="K110" s="79">
        <f t="shared" si="14"/>
        <v>4</v>
      </c>
      <c r="L110">
        <f t="shared" si="15"/>
        <v>9</v>
      </c>
    </row>
    <row r="111" spans="3:12" x14ac:dyDescent="0.35">
      <c r="C111" s="13">
        <f t="shared" si="12"/>
        <v>0.5</v>
      </c>
      <c r="D111" s="13">
        <f t="shared" si="13"/>
        <v>0.9</v>
      </c>
      <c r="E111" s="13">
        <f t="shared" si="9"/>
        <v>-0.4</v>
      </c>
      <c r="F111" s="11">
        <f t="shared" si="10"/>
        <v>5.6499999999999995E-2</v>
      </c>
      <c r="G111" s="3">
        <f t="array" ref="G111">MMULT(C111:E111,MMULT($C$8:$E$10,TRANSPOSE(C111:E111)))</f>
        <v>2.3278499999999997E-2</v>
      </c>
      <c r="H111" s="11">
        <f t="shared" si="0"/>
        <v>0.15257293337941694</v>
      </c>
      <c r="I111" s="3">
        <f t="shared" si="11"/>
        <v>0.33885433579121743</v>
      </c>
      <c r="J111">
        <f t="shared" si="16"/>
        <v>94</v>
      </c>
      <c r="K111" s="79">
        <f t="shared" si="14"/>
        <v>5</v>
      </c>
      <c r="L111">
        <f t="shared" si="15"/>
        <v>9</v>
      </c>
    </row>
    <row r="112" spans="3:12" x14ac:dyDescent="0.35">
      <c r="C112" s="13">
        <f t="shared" si="12"/>
        <v>0.60000000000000009</v>
      </c>
      <c r="D112" s="13">
        <f t="shared" si="13"/>
        <v>0.9</v>
      </c>
      <c r="E112" s="13">
        <f t="shared" si="9"/>
        <v>-0.50000000000000011</v>
      </c>
      <c r="F112" s="11">
        <f t="shared" si="10"/>
        <v>5.4499999999999993E-2</v>
      </c>
      <c r="G112" s="3">
        <f t="array" ref="G112">MMULT(C112:E112,MMULT($C$8:$E$10,TRANSPOSE(C112:E112)))</f>
        <v>2.3661000000000001E-2</v>
      </c>
      <c r="H112" s="11">
        <f t="shared" si="0"/>
        <v>0.15382132491953124</v>
      </c>
      <c r="I112" s="3">
        <f t="shared" si="11"/>
        <v>0.3231021448163941</v>
      </c>
      <c r="J112">
        <f t="shared" si="16"/>
        <v>95</v>
      </c>
      <c r="K112" s="79">
        <f t="shared" si="14"/>
        <v>6</v>
      </c>
      <c r="L112">
        <f t="shared" si="15"/>
        <v>9</v>
      </c>
    </row>
    <row r="113" spans="3:12" x14ac:dyDescent="0.35">
      <c r="C113" s="13">
        <f t="shared" si="12"/>
        <v>0.70000000000000007</v>
      </c>
      <c r="D113" s="13">
        <f t="shared" si="13"/>
        <v>0.9</v>
      </c>
      <c r="E113" s="13">
        <f t="shared" si="9"/>
        <v>-0.60000000000000009</v>
      </c>
      <c r="F113" s="11">
        <f t="shared" si="10"/>
        <v>5.2499999999999998E-2</v>
      </c>
      <c r="G113" s="3">
        <f t="array" ref="G113">MMULT(C113:E113,MMULT($C$8:$E$10,TRANSPOSE(C113:E113)))</f>
        <v>2.4430500000000008E-2</v>
      </c>
      <c r="H113" s="11">
        <f t="shared" si="0"/>
        <v>0.15630259114934725</v>
      </c>
      <c r="I113" s="3">
        <f t="shared" si="11"/>
        <v>0.30517728240616698</v>
      </c>
      <c r="J113">
        <f t="shared" si="16"/>
        <v>96</v>
      </c>
      <c r="K113" s="79">
        <f t="shared" si="14"/>
        <v>7</v>
      </c>
      <c r="L113">
        <f t="shared" si="15"/>
        <v>9</v>
      </c>
    </row>
    <row r="114" spans="3:12" x14ac:dyDescent="0.35">
      <c r="C114" s="13">
        <f t="shared" si="12"/>
        <v>0.8</v>
      </c>
      <c r="D114" s="13">
        <f t="shared" si="13"/>
        <v>0.9</v>
      </c>
      <c r="E114" s="13">
        <f t="shared" si="9"/>
        <v>-0.70000000000000007</v>
      </c>
      <c r="F114" s="11">
        <f t="shared" si="10"/>
        <v>5.0500000000000003E-2</v>
      </c>
      <c r="G114" s="3">
        <f t="array" ref="G114">MMULT(C114:E114,MMULT($C$8:$E$10,TRANSPOSE(C114:E114)))</f>
        <v>2.5586999999999999E-2</v>
      </c>
      <c r="H114" s="11">
        <f t="shared" si="0"/>
        <v>0.15995936984121936</v>
      </c>
      <c r="I114" s="3">
        <f t="shared" si="11"/>
        <v>0.28569754960502308</v>
      </c>
      <c r="J114">
        <f t="shared" si="16"/>
        <v>97</v>
      </c>
      <c r="K114" s="79">
        <f t="shared" si="14"/>
        <v>8</v>
      </c>
      <c r="L114">
        <f t="shared" si="15"/>
        <v>9</v>
      </c>
    </row>
    <row r="115" spans="3:12" x14ac:dyDescent="0.35">
      <c r="C115" s="13">
        <f t="shared" si="12"/>
        <v>0.9</v>
      </c>
      <c r="D115" s="13">
        <f t="shared" si="13"/>
        <v>0.9</v>
      </c>
      <c r="E115" s="13">
        <f t="shared" si="9"/>
        <v>-0.8</v>
      </c>
      <c r="F115" s="11">
        <f t="shared" si="10"/>
        <v>4.8500000000000001E-2</v>
      </c>
      <c r="G115" s="3">
        <f t="array" ref="G115">MMULT(C115:E115,MMULT($C$8:$E$10,TRANSPOSE(C115:E115)))</f>
        <v>2.7130500000000002E-2</v>
      </c>
      <c r="H115" s="11">
        <f t="shared" si="0"/>
        <v>0.16471338743405164</v>
      </c>
      <c r="I115" s="3">
        <f t="shared" si="11"/>
        <v>0.26530933933646844</v>
      </c>
      <c r="J115">
        <f t="shared" si="16"/>
        <v>98</v>
      </c>
      <c r="K115" s="79">
        <f t="shared" si="14"/>
        <v>9</v>
      </c>
      <c r="L115">
        <f t="shared" si="15"/>
        <v>9</v>
      </c>
    </row>
    <row r="116" spans="3:12" x14ac:dyDescent="0.35">
      <c r="C116" s="13">
        <f t="shared" si="12"/>
        <v>1</v>
      </c>
      <c r="D116" s="13">
        <f t="shared" si="13"/>
        <v>0.9</v>
      </c>
      <c r="E116" s="13">
        <f t="shared" si="9"/>
        <v>-0.9</v>
      </c>
      <c r="F116" s="11">
        <f t="shared" si="10"/>
        <v>4.6499999999999986E-2</v>
      </c>
      <c r="G116" s="3">
        <f t="array" ref="G116">MMULT(C116:E116,MMULT($C$8:$E$10,TRANSPOSE(C116:E116)))</f>
        <v>2.906100000000001E-2</v>
      </c>
      <c r="H116" s="11">
        <f t="shared" si="0"/>
        <v>0.17047287174210449</v>
      </c>
      <c r="I116" s="3">
        <f t="shared" si="11"/>
        <v>0.24461370054869941</v>
      </c>
      <c r="J116">
        <f t="shared" si="16"/>
        <v>99</v>
      </c>
      <c r="K116" s="79">
        <f t="shared" si="14"/>
        <v>10</v>
      </c>
      <c r="L116">
        <f t="shared" si="15"/>
        <v>9</v>
      </c>
    </row>
    <row r="117" spans="3:12" x14ac:dyDescent="0.35">
      <c r="C117" s="13">
        <f t="shared" si="12"/>
        <v>0.1</v>
      </c>
      <c r="D117" s="13">
        <f t="shared" si="13"/>
        <v>1</v>
      </c>
      <c r="E117" s="13">
        <f t="shared" si="9"/>
        <v>-9.9999999999999978E-2</v>
      </c>
      <c r="F117" s="11">
        <f t="shared" si="10"/>
        <v>6.3000000000000014E-2</v>
      </c>
      <c r="G117" s="3">
        <f t="array" ref="G117">MMULT(C117:E117,MMULT($C$8:$E$10,TRANSPOSE(C117:E117)))</f>
        <v>2.5933500000000002E-2</v>
      </c>
      <c r="H117" s="11">
        <f t="shared" si="0"/>
        <v>0.16103881519683383</v>
      </c>
      <c r="I117" s="3">
        <f t="shared" si="11"/>
        <v>0.36140355310527822</v>
      </c>
      <c r="J117">
        <f t="shared" si="16"/>
        <v>100</v>
      </c>
      <c r="K117" s="79">
        <f t="shared" si="14"/>
        <v>1</v>
      </c>
      <c r="L117">
        <f t="shared" si="15"/>
        <v>10</v>
      </c>
    </row>
    <row r="118" spans="3:12" x14ac:dyDescent="0.35">
      <c r="C118" s="13">
        <f t="shared" si="12"/>
        <v>0.2</v>
      </c>
      <c r="D118" s="13">
        <f t="shared" si="13"/>
        <v>1</v>
      </c>
      <c r="E118" s="13">
        <f t="shared" si="9"/>
        <v>-0.19999999999999996</v>
      </c>
      <c r="F118" s="11">
        <f t="shared" si="10"/>
        <v>6.0999999999999999E-2</v>
      </c>
      <c r="G118" s="3">
        <f t="array" ref="G118">MMULT(C118:E118,MMULT($C$8:$E$10,TRANSPOSE(C118:E118)))</f>
        <v>2.5029000000000006E-2</v>
      </c>
      <c r="H118" s="11">
        <f t="shared" si="0"/>
        <v>0.15820556248122253</v>
      </c>
      <c r="I118" s="3">
        <f t="shared" si="11"/>
        <v>0.35523403297953193</v>
      </c>
      <c r="J118">
        <f t="shared" si="16"/>
        <v>101</v>
      </c>
      <c r="K118" s="79">
        <f t="shared" si="14"/>
        <v>2</v>
      </c>
      <c r="L118">
        <f t="shared" si="15"/>
        <v>10</v>
      </c>
    </row>
    <row r="119" spans="3:12" x14ac:dyDescent="0.35">
      <c r="C119" s="13">
        <f t="shared" si="12"/>
        <v>0.30000000000000004</v>
      </c>
      <c r="D119" s="13">
        <f t="shared" si="13"/>
        <v>1</v>
      </c>
      <c r="E119" s="13">
        <f t="shared" si="9"/>
        <v>-0.30000000000000004</v>
      </c>
      <c r="F119" s="11">
        <f t="shared" si="10"/>
        <v>5.8999999999999997E-2</v>
      </c>
      <c r="G119" s="3">
        <f t="array" ref="G119">MMULT(C119:E119,MMULT($C$8:$E$10,TRANSPOSE(C119:E119)))</f>
        <v>2.4511500000000002E-2</v>
      </c>
      <c r="H119" s="11">
        <f t="shared" si="0"/>
        <v>0.15656148951769716</v>
      </c>
      <c r="I119" s="3">
        <f t="shared" si="11"/>
        <v>0.3461898591216036</v>
      </c>
      <c r="J119">
        <f t="shared" si="16"/>
        <v>102</v>
      </c>
      <c r="K119" s="79">
        <f t="shared" si="14"/>
        <v>3</v>
      </c>
      <c r="L119">
        <f t="shared" si="15"/>
        <v>10</v>
      </c>
    </row>
    <row r="120" spans="3:12" x14ac:dyDescent="0.35">
      <c r="C120" s="13">
        <f t="shared" si="12"/>
        <v>0.4</v>
      </c>
      <c r="D120" s="13">
        <f t="shared" si="13"/>
        <v>1</v>
      </c>
      <c r="E120" s="13">
        <f t="shared" si="9"/>
        <v>-0.4</v>
      </c>
      <c r="F120" s="11">
        <f t="shared" si="10"/>
        <v>5.6999999999999995E-2</v>
      </c>
      <c r="G120" s="3">
        <f t="array" ref="G120">MMULT(C120:E120,MMULT($C$8:$E$10,TRANSPOSE(C120:E120)))</f>
        <v>2.4381E-2</v>
      </c>
      <c r="H120" s="11">
        <f t="shared" si="0"/>
        <v>0.15614416415607726</v>
      </c>
      <c r="I120" s="3">
        <f t="shared" si="11"/>
        <v>0.33430644226845624</v>
      </c>
      <c r="J120">
        <f t="shared" si="16"/>
        <v>103</v>
      </c>
      <c r="K120" s="79">
        <f t="shared" si="14"/>
        <v>4</v>
      </c>
      <c r="L120">
        <f t="shared" si="15"/>
        <v>10</v>
      </c>
    </row>
    <row r="121" spans="3:12" x14ac:dyDescent="0.35">
      <c r="C121" s="13">
        <f t="shared" si="12"/>
        <v>0.5</v>
      </c>
      <c r="D121" s="13">
        <f t="shared" si="13"/>
        <v>1</v>
      </c>
      <c r="E121" s="13">
        <f t="shared" si="9"/>
        <v>-0.5</v>
      </c>
      <c r="F121" s="11">
        <f t="shared" si="10"/>
        <v>5.5E-2</v>
      </c>
      <c r="G121" s="3">
        <f t="array" ref="G121">MMULT(C121:E121,MMULT($C$8:$E$10,TRANSPOSE(C121:E121)))</f>
        <v>2.4637500000000007E-2</v>
      </c>
      <c r="H121" s="11">
        <f t="shared" si="0"/>
        <v>0.15696337152342266</v>
      </c>
      <c r="I121" s="3">
        <f t="shared" si="11"/>
        <v>0.31981983766517763</v>
      </c>
      <c r="J121">
        <f t="shared" si="16"/>
        <v>104</v>
      </c>
      <c r="K121" s="79">
        <f t="shared" si="14"/>
        <v>5</v>
      </c>
      <c r="L121">
        <f t="shared" si="15"/>
        <v>10</v>
      </c>
    </row>
    <row r="122" spans="3:12" x14ac:dyDescent="0.35">
      <c r="C122" s="13">
        <f t="shared" si="12"/>
        <v>0.60000000000000009</v>
      </c>
      <c r="D122" s="13">
        <f t="shared" si="13"/>
        <v>1</v>
      </c>
      <c r="E122" s="13">
        <f t="shared" ref="E122:E126" si="17">1-C122-D122</f>
        <v>-0.60000000000000009</v>
      </c>
      <c r="F122" s="11">
        <f t="shared" ref="F122:F126" si="18">SUMPRODUCT(C122:E122,$C$4:$E$4)</f>
        <v>5.2999999999999999E-2</v>
      </c>
      <c r="G122" s="3">
        <f t="array" ref="G122">MMULT(C122:E122,MMULT($C$8:$E$10,TRANSPOSE(C122:E122)))</f>
        <v>2.5281000000000001E-2</v>
      </c>
      <c r="H122" s="11">
        <f t="shared" si="0"/>
        <v>0.159</v>
      </c>
      <c r="I122" s="3">
        <f t="shared" ref="I122:I126" si="19">(F122-$C$12)/H122</f>
        <v>0.3031446540880503</v>
      </c>
      <c r="J122">
        <f t="shared" si="16"/>
        <v>105</v>
      </c>
      <c r="K122" s="79">
        <f t="shared" si="14"/>
        <v>6</v>
      </c>
      <c r="L122">
        <f t="shared" si="15"/>
        <v>10</v>
      </c>
    </row>
    <row r="123" spans="3:12" x14ac:dyDescent="0.35">
      <c r="C123" s="13">
        <f t="shared" si="12"/>
        <v>0.70000000000000007</v>
      </c>
      <c r="D123" s="13">
        <f t="shared" si="13"/>
        <v>1</v>
      </c>
      <c r="E123" s="13">
        <f t="shared" si="17"/>
        <v>-0.70000000000000007</v>
      </c>
      <c r="F123" s="11">
        <f t="shared" si="18"/>
        <v>5.1000000000000004E-2</v>
      </c>
      <c r="G123" s="3">
        <f t="array" ref="G123">MMULT(C123:E123,MMULT($C$8:$E$10,TRANSPOSE(C123:E123)))</f>
        <v>2.6311499999999998E-2</v>
      </c>
      <c r="H123" s="11">
        <f t="shared" si="0"/>
        <v>0.16220819954613885</v>
      </c>
      <c r="I123" s="3">
        <f t="shared" si="19"/>
        <v>0.28481914064312625</v>
      </c>
      <c r="J123">
        <f t="shared" si="16"/>
        <v>106</v>
      </c>
      <c r="K123" s="79">
        <f t="shared" si="14"/>
        <v>7</v>
      </c>
      <c r="L123">
        <f t="shared" si="15"/>
        <v>10</v>
      </c>
    </row>
    <row r="124" spans="3:12" x14ac:dyDescent="0.35">
      <c r="C124" s="13">
        <f t="shared" si="12"/>
        <v>0.8</v>
      </c>
      <c r="D124" s="13">
        <f t="shared" si="13"/>
        <v>1</v>
      </c>
      <c r="E124" s="13">
        <f t="shared" si="17"/>
        <v>-0.8</v>
      </c>
      <c r="F124" s="11">
        <f t="shared" si="18"/>
        <v>4.9000000000000002E-2</v>
      </c>
      <c r="G124" s="3">
        <f t="array" ref="G124">MMULT(C124:E124,MMULT($C$8:$E$10,TRANSPOSE(C124:E124)))</f>
        <v>2.7728999999999997E-2</v>
      </c>
      <c r="H124" s="11">
        <f t="shared" si="0"/>
        <v>0.166520269036535</v>
      </c>
      <c r="I124" s="3">
        <f t="shared" si="19"/>
        <v>0.26543315270708817</v>
      </c>
      <c r="J124">
        <f t="shared" si="16"/>
        <v>107</v>
      </c>
      <c r="K124" s="79">
        <f t="shared" si="14"/>
        <v>8</v>
      </c>
      <c r="L124">
        <f t="shared" si="15"/>
        <v>10</v>
      </c>
    </row>
    <row r="125" spans="3:12" x14ac:dyDescent="0.35">
      <c r="C125" s="13">
        <f t="shared" si="12"/>
        <v>0.9</v>
      </c>
      <c r="D125" s="13">
        <f t="shared" si="13"/>
        <v>1</v>
      </c>
      <c r="E125" s="13">
        <f t="shared" si="17"/>
        <v>-0.9</v>
      </c>
      <c r="F125" s="11">
        <f t="shared" si="18"/>
        <v>4.6999999999999986E-2</v>
      </c>
      <c r="G125" s="3">
        <f t="array" ref="G125">MMULT(C125:E125,MMULT($C$8:$E$10,TRANSPOSE(C125:E125)))</f>
        <v>2.9533500000000004E-2</v>
      </c>
      <c r="H125" s="11">
        <f t="shared" si="0"/>
        <v>0.17185313497285989</v>
      </c>
      <c r="I125" s="3">
        <f t="shared" si="19"/>
        <v>0.24555851138045559</v>
      </c>
      <c r="J125">
        <f t="shared" si="16"/>
        <v>108</v>
      </c>
      <c r="K125" s="79">
        <f t="shared" si="14"/>
        <v>9</v>
      </c>
      <c r="L125">
        <f t="shared" si="15"/>
        <v>10</v>
      </c>
    </row>
    <row r="126" spans="3:12" x14ac:dyDescent="0.35">
      <c r="C126" s="13">
        <f t="shared" si="12"/>
        <v>1</v>
      </c>
      <c r="D126" s="13">
        <f t="shared" si="13"/>
        <v>1</v>
      </c>
      <c r="E126" s="13">
        <f t="shared" si="17"/>
        <v>-1</v>
      </c>
      <c r="F126" s="11">
        <f t="shared" si="18"/>
        <v>4.4999999999999998E-2</v>
      </c>
      <c r="G126" s="3">
        <f t="array" ref="G126">MMULT(C126:E126,MMULT($C$8:$E$10,TRANSPOSE(C126:E126)))</f>
        <v>3.1725000000000003E-2</v>
      </c>
      <c r="H126" s="11">
        <f t="shared" si="0"/>
        <v>0.17811513130556877</v>
      </c>
      <c r="I126" s="3">
        <f t="shared" si="19"/>
        <v>0.22569671484582707</v>
      </c>
      <c r="J126">
        <f t="shared" si="16"/>
        <v>109</v>
      </c>
      <c r="K126" s="79">
        <f t="shared" si="14"/>
        <v>10</v>
      </c>
      <c r="L126">
        <f t="shared" si="15"/>
        <v>10</v>
      </c>
    </row>
  </sheetData>
  <mergeCells count="1">
    <mergeCell ref="C15:E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19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3">
        <v>0.08</v>
      </c>
      <c r="C17" s="16">
        <v>0.5</v>
      </c>
      <c r="D17" s="16">
        <v>0.25</v>
      </c>
      <c r="E17" s="16">
        <v>0.25</v>
      </c>
      <c r="F17" s="11">
        <f>SUM(C17:E17)</f>
        <v>1</v>
      </c>
      <c r="G17" s="11">
        <f>SUMPRODUCT(C17:E17,$C$4:$E$4)</f>
        <v>6.6250000000000003E-2</v>
      </c>
      <c r="H17" s="3">
        <f t="array" ref="H17">MMULT(C17:E17,MMULT($C$8:$E$10,TRANSPOSE(C17:E17)))</f>
        <v>2.3878124999999997E-2</v>
      </c>
      <c r="I17" s="11">
        <f t="shared" ref="I17" si="0">SQRT(H17)</f>
        <v>0.15452548333527386</v>
      </c>
      <c r="J17" s="2">
        <f>(G17-$C$12)/I17</f>
        <v>0.39766903602994708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/>
      <c r="D22" s="21"/>
      <c r="E22" s="21"/>
      <c r="F22" s="22">
        <f>SUM(C22:E22)</f>
        <v>0</v>
      </c>
      <c r="G22" s="22">
        <f>SUMPRODUCT(C22:E22,$C$4:$E$4)</f>
        <v>0</v>
      </c>
      <c r="H22" s="23" t="e">
        <f t="array" ref="H22">MMULT(C22:E22,MMULT($C$8:$E$10,TRANSPOSE(C22:E22)))</f>
        <v>#VALUE!</v>
      </c>
      <c r="I22" s="22" t="e">
        <f t="shared" ref="I22:I26" si="1">SQRT(H22)</f>
        <v>#VALUE!</v>
      </c>
      <c r="J22" s="45" t="e">
        <f>(G22-$C$12)/I22</f>
        <v>#VALUE!</v>
      </c>
    </row>
    <row r="23" spans="2:13" x14ac:dyDescent="0.35">
      <c r="B23" s="115">
        <v>0.05</v>
      </c>
      <c r="C23" s="25"/>
      <c r="D23" s="25"/>
      <c r="E23" s="25"/>
      <c r="F23" s="26">
        <f t="shared" ref="F23:F26" si="2">SUM(C23:E23)</f>
        <v>0</v>
      </c>
      <c r="G23" s="26">
        <f>SUMPRODUCT(C23:E23,$C$4:$E$4)</f>
        <v>0</v>
      </c>
      <c r="H23" s="15" t="e">
        <f t="array" ref="H23">MMULT(C23:E23,MMULT($C$8:$E$10,TRANSPOSE(C23:E23)))</f>
        <v>#VALUE!</v>
      </c>
      <c r="I23" s="26" t="e">
        <f t="shared" si="1"/>
        <v>#VALUE!</v>
      </c>
      <c r="J23" s="46" t="e">
        <f>(G23-$C$12)/I23</f>
        <v>#VALUE!</v>
      </c>
    </row>
    <row r="24" spans="2:13" x14ac:dyDescent="0.35">
      <c r="B24" s="115">
        <v>0.06</v>
      </c>
      <c r="C24" s="25"/>
      <c r="D24" s="25"/>
      <c r="E24" s="25"/>
      <c r="F24" s="26">
        <f t="shared" si="2"/>
        <v>0</v>
      </c>
      <c r="G24" s="26">
        <f>SUMPRODUCT(C24:E24,$C$4:$E$4)</f>
        <v>0</v>
      </c>
      <c r="H24" s="15" t="e">
        <f t="array" ref="H24">MMULT(C24:E24,MMULT($C$8:$E$10,TRANSPOSE(C24:E24)))</f>
        <v>#VALUE!</v>
      </c>
      <c r="I24" s="26" t="e">
        <f t="shared" si="1"/>
        <v>#VALUE!</v>
      </c>
      <c r="J24" s="46" t="e">
        <f t="shared" ref="J24:J26" si="3">(G24-$C$12)/I24</f>
        <v>#VALUE!</v>
      </c>
    </row>
    <row r="25" spans="2:13" x14ac:dyDescent="0.35">
      <c r="B25" s="115">
        <v>7.0000000000000007E-2</v>
      </c>
      <c r="C25" s="25"/>
      <c r="D25" s="25"/>
      <c r="E25" s="25"/>
      <c r="F25" s="26">
        <f t="shared" si="2"/>
        <v>0</v>
      </c>
      <c r="G25" s="26">
        <f>SUMPRODUCT(C25:E25,$C$4:$E$4)</f>
        <v>0</v>
      </c>
      <c r="H25" s="15" t="e">
        <f t="array" ref="H25">MMULT(C25:E25,MMULT($C$8:$E$10,TRANSPOSE(C25:E25)))</f>
        <v>#VALUE!</v>
      </c>
      <c r="I25" s="26" t="e">
        <f t="shared" si="1"/>
        <v>#VALUE!</v>
      </c>
      <c r="J25" s="46" t="e">
        <f t="shared" si="3"/>
        <v>#VALUE!</v>
      </c>
    </row>
    <row r="26" spans="2:13" ht="15" thickBot="1" x14ac:dyDescent="0.4">
      <c r="B26" s="116">
        <v>0.08</v>
      </c>
      <c r="C26" s="29"/>
      <c r="D26" s="29"/>
      <c r="E26" s="29"/>
      <c r="F26" s="30">
        <f t="shared" si="2"/>
        <v>0</v>
      </c>
      <c r="G26" s="30">
        <f>SUMPRODUCT(C26:E26,$C$4:$E$4)</f>
        <v>0</v>
      </c>
      <c r="H26" s="31" t="e">
        <f t="array" ref="H26">MMULT(C26:E26,MMULT($C$8:$E$10,TRANSPOSE(C26:E26)))</f>
        <v>#VALUE!</v>
      </c>
      <c r="I26" s="30" t="e">
        <f t="shared" si="1"/>
        <v>#VALUE!</v>
      </c>
      <c r="J26" s="47" t="e">
        <f t="shared" si="3"/>
        <v>#VALUE!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x14ac:dyDescent="0.35">
      <c r="C28" s="13"/>
      <c r="D28" s="13"/>
      <c r="E28" s="13"/>
      <c r="G28" s="11"/>
      <c r="H28" s="3"/>
      <c r="I28" s="11"/>
      <c r="J28" s="3"/>
    </row>
    <row r="29" spans="2:13" x14ac:dyDescent="0.35">
      <c r="C29" s="13"/>
      <c r="D29" s="13"/>
      <c r="E29" s="13"/>
      <c r="G29" s="11"/>
      <c r="H29" s="3"/>
      <c r="I29" s="11"/>
      <c r="J29" s="3"/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19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3">
        <v>0.08</v>
      </c>
      <c r="C17" s="16">
        <v>-0.19393138834403548</v>
      </c>
      <c r="D17" s="16">
        <v>0.2585751671083491</v>
      </c>
      <c r="E17" s="16">
        <v>0.9353562167069287</v>
      </c>
      <c r="F17" s="11">
        <f>SUM(C17:E17)</f>
        <v>0.9999999954712423</v>
      </c>
      <c r="G17" s="11">
        <f>SUMPRODUCT(C17:E17,$C$4:$E$4)</f>
        <v>7.9999999897954852E-2</v>
      </c>
      <c r="H17" s="3">
        <f t="array" ref="H17">MMULT(C17:E17,MMULT($C$8:$E$10,TRANSPOSE(C17:E17)))</f>
        <v>4.3387302260551854E-2</v>
      </c>
      <c r="I17" s="11">
        <f t="shared" ref="I17" si="0">SQRT(H17)</f>
        <v>0.20829618878066841</v>
      </c>
      <c r="J17" s="2">
        <f>(G17-$C$12)/I17</f>
        <v>0.3610243679356942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x14ac:dyDescent="0.35">
      <c r="C28" s="13"/>
      <c r="D28" s="13"/>
      <c r="E28" s="13"/>
      <c r="G28" s="11"/>
      <c r="H28" s="3"/>
      <c r="I28" s="11"/>
      <c r="J28" s="3"/>
    </row>
    <row r="29" spans="2:13" x14ac:dyDescent="0.35">
      <c r="C29" s="13"/>
      <c r="D29" s="13"/>
      <c r="E29" s="13"/>
      <c r="G29" s="11"/>
      <c r="H29" s="3"/>
      <c r="I29" s="11"/>
      <c r="J29" s="3"/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32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0.5</v>
      </c>
      <c r="D17" s="16">
        <v>0.25</v>
      </c>
      <c r="E17" s="16">
        <v>0.25</v>
      </c>
      <c r="F17" s="11">
        <f>SUM(C17:E17)</f>
        <v>1</v>
      </c>
      <c r="G17" s="11">
        <f>SUMPRODUCT(C17:E17,$C$4:$E$4)</f>
        <v>6.6250000000000003E-2</v>
      </c>
      <c r="H17" s="3">
        <f t="array" ref="H17">MMULT(C17:E17,MMULT($C$8:$E$10,TRANSPOSE(C17:E17)))</f>
        <v>2.3878124999999997E-2</v>
      </c>
      <c r="I17" s="11">
        <f t="shared" ref="I17" si="0">SQRT(H17)</f>
        <v>0.15452548333527386</v>
      </c>
      <c r="J17" s="2">
        <f>(G17-$C$12)/I17</f>
        <v>0.39766903602994708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0</v>
      </c>
      <c r="C29" s="25">
        <v>0</v>
      </c>
      <c r="D29" s="25">
        <v>0</v>
      </c>
      <c r="E29" s="25">
        <v>0</v>
      </c>
      <c r="F29" s="26">
        <f>SUM(C29:E29)</f>
        <v>0</v>
      </c>
      <c r="G29" s="15">
        <f>SUMPRODUCT(C29:E29,$C$4:$E$4)</f>
        <v>0</v>
      </c>
      <c r="H29" s="26">
        <f t="array" ref="H29">MMULT(C29:E29,MMULT($C$8:$E$10,TRANSPOSE(C29:E29)))</f>
        <v>0</v>
      </c>
      <c r="I29" s="15">
        <f t="shared" ref="I29" si="4">SQRT(H29)</f>
        <v>0</v>
      </c>
      <c r="J29" s="3" t="e">
        <f>(G29-$C$12)/I29</f>
        <v>#DIV/0!</v>
      </c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32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0.42029936294000741</v>
      </c>
      <c r="D17" s="16">
        <v>0.35251661587061794</v>
      </c>
      <c r="E17" s="16">
        <v>0.22718402118937467</v>
      </c>
      <c r="F17" s="11">
        <f>SUM(C17:E17)</f>
        <v>1</v>
      </c>
      <c r="G17" s="11">
        <f>SUMPRODUCT(C17:E17,$C$4:$E$4)</f>
        <v>6.6306263503140589E-2</v>
      </c>
      <c r="H17" s="3">
        <f t="array" ref="H17">MMULT(C17:E17,MMULT($C$8:$E$10,TRANSPOSE(C17:E17)))</f>
        <v>2.3808660856315826E-2</v>
      </c>
      <c r="I17" s="11">
        <f t="shared" ref="I17" si="0">SQRT(H17)</f>
        <v>0.15430055364876635</v>
      </c>
      <c r="J17" s="2">
        <f>(G17-$C$12)/I17</f>
        <v>0.3986133688356493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0</v>
      </c>
      <c r="C29" s="25">
        <v>0.42029936294000741</v>
      </c>
      <c r="D29" s="25">
        <v>0.35251661587061794</v>
      </c>
      <c r="E29" s="25">
        <v>0.22718402118937467</v>
      </c>
      <c r="F29" s="26">
        <f>SUM(C29:E29)</f>
        <v>1</v>
      </c>
      <c r="G29" s="15">
        <f>SUMPRODUCT(C29:E29,$C$4:$E$4)</f>
        <v>6.6306263503140589E-2</v>
      </c>
      <c r="H29" s="26">
        <f t="array" ref="H29">MMULT(C29:E29,MMULT($C$8:$E$10,TRANSPOSE(C29:E29)))</f>
        <v>2.3808660856315826E-2</v>
      </c>
      <c r="I29" s="15">
        <f t="shared" ref="I29" si="4">SQRT(H29)</f>
        <v>0.15430055364876635</v>
      </c>
      <c r="J29" s="3">
        <f>(G29-$C$12)/I29</f>
        <v>0.3986133688356493</v>
      </c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cols>
    <col min="2" max="2" width="14.81640625" customWidth="1"/>
    <col min="4" max="5" width="13.36328125" customWidth="1"/>
  </cols>
  <sheetData>
    <row r="1" spans="1:5" x14ac:dyDescent="0.35">
      <c r="A1" s="5" t="s">
        <v>26</v>
      </c>
    </row>
    <row r="2" spans="1:5" x14ac:dyDescent="0.35">
      <c r="A2" s="4" t="s">
        <v>49</v>
      </c>
    </row>
    <row r="3" spans="1:5" ht="43.5" x14ac:dyDescent="0.35">
      <c r="D3" s="33" t="s">
        <v>51</v>
      </c>
      <c r="E3" s="37" t="s">
        <v>23</v>
      </c>
    </row>
    <row r="4" spans="1:5" x14ac:dyDescent="0.35">
      <c r="B4" t="s">
        <v>50</v>
      </c>
      <c r="D4" s="36">
        <v>25.445346000000001</v>
      </c>
      <c r="E4" s="8">
        <f>D4/$D$7</f>
        <v>0.57860577119858103</v>
      </c>
    </row>
    <row r="5" spans="1:5" x14ac:dyDescent="0.35">
      <c r="B5" t="s">
        <v>24</v>
      </c>
      <c r="C5" s="36"/>
      <c r="D5" s="36">
        <v>13.319654000000002</v>
      </c>
      <c r="E5" s="8">
        <f>D5/$D$7</f>
        <v>0.30287773154148762</v>
      </c>
    </row>
    <row r="6" spans="1:5" x14ac:dyDescent="0.35">
      <c r="B6" t="s">
        <v>25</v>
      </c>
      <c r="D6" s="37">
        <v>5.2119999999999997</v>
      </c>
      <c r="E6" s="64">
        <f>D6/$D$7</f>
        <v>0.11851649725993131</v>
      </c>
    </row>
    <row r="7" spans="1:5" x14ac:dyDescent="0.35">
      <c r="D7" s="36">
        <f>SUM(D4:D6)</f>
        <v>43.977000000000004</v>
      </c>
      <c r="E7" s="8">
        <f>SUM(E4:E6)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="85" zoomScaleNormal="85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35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0.42029936294000741</v>
      </c>
      <c r="D17" s="16">
        <v>0.35251661587061794</v>
      </c>
      <c r="E17" s="16">
        <v>0.22718402118937467</v>
      </c>
      <c r="F17" s="11">
        <f>SUM(C17:E17)</f>
        <v>1</v>
      </c>
      <c r="G17" s="11">
        <f>SUMPRODUCT(C17:E17,$C$4:$E$4)</f>
        <v>6.6306263503140589E-2</v>
      </c>
      <c r="H17" s="3">
        <f t="array" ref="H17">MMULT(C17:E17,MMULT($C$8:$E$10,TRANSPOSE(C17:E17)))</f>
        <v>2.3808660856315826E-2</v>
      </c>
      <c r="I17" s="11">
        <f t="shared" ref="I17" si="0">SQRT(H17)</f>
        <v>0.15430055364876635</v>
      </c>
      <c r="J17" s="2">
        <f>(G17-$C$12)/I17</f>
        <v>0.3986133688356493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0</v>
      </c>
      <c r="C29" s="25">
        <v>0.42029936294000741</v>
      </c>
      <c r="D29" s="25">
        <v>0.35251661587061794</v>
      </c>
      <c r="E29" s="25">
        <v>0.22718402118937467</v>
      </c>
      <c r="F29" s="26">
        <f>SUM(C29:E29)</f>
        <v>1</v>
      </c>
      <c r="G29" s="15">
        <f>SUMPRODUCT(C29:E29,$C$4:$E$4)</f>
        <v>6.6306263503140589E-2</v>
      </c>
      <c r="H29" s="26">
        <f t="array" ref="H29">MMULT(C29:E29,MMULT($C$8:$E$10,TRANSPOSE(C29:E29)))</f>
        <v>2.3808660856315826E-2</v>
      </c>
      <c r="I29" s="15">
        <f t="shared" ref="I29" si="4">SQRT(H29)</f>
        <v>0.15430055364876635</v>
      </c>
      <c r="J29" s="3">
        <f>(G29-$C$12)/I29</f>
        <v>0.3986133688356493</v>
      </c>
    </row>
    <row r="30" spans="2:13" ht="15" thickBot="1" x14ac:dyDescent="0.4">
      <c r="C30" s="13"/>
      <c r="D30" s="13"/>
      <c r="E30" s="13"/>
      <c r="G30" s="11"/>
      <c r="H30" s="3"/>
      <c r="I30" s="11"/>
      <c r="J30" s="3"/>
    </row>
    <row r="31" spans="2:13" ht="29" x14ac:dyDescent="0.35">
      <c r="C31" s="49" t="s">
        <v>33</v>
      </c>
      <c r="D31" s="50" t="s">
        <v>34</v>
      </c>
      <c r="E31" s="51" t="s">
        <v>14</v>
      </c>
      <c r="F31" s="52" t="s">
        <v>11</v>
      </c>
      <c r="G31" s="53" t="s">
        <v>16</v>
      </c>
      <c r="H31" s="3"/>
      <c r="I31" s="11"/>
      <c r="J31" s="3"/>
    </row>
    <row r="32" spans="2:13" x14ac:dyDescent="0.35">
      <c r="C32" s="24"/>
      <c r="D32" s="25"/>
      <c r="E32" s="25"/>
      <c r="F32" s="26"/>
      <c r="G32" s="27"/>
      <c r="H32" s="3"/>
      <c r="I32" s="11"/>
      <c r="J32" s="3"/>
    </row>
    <row r="33" spans="3:10" x14ac:dyDescent="0.35">
      <c r="C33" s="24"/>
      <c r="D33" s="25"/>
      <c r="E33" s="25"/>
      <c r="F33" s="26"/>
      <c r="G33" s="27"/>
      <c r="H33" s="3"/>
      <c r="I33" s="11"/>
      <c r="J33" s="3"/>
    </row>
    <row r="34" spans="3:10" x14ac:dyDescent="0.35">
      <c r="C34" s="24"/>
      <c r="D34" s="25"/>
      <c r="E34" s="25"/>
      <c r="F34" s="26"/>
      <c r="G34" s="27"/>
      <c r="H34" s="3"/>
      <c r="I34" s="11"/>
      <c r="J34" s="3"/>
    </row>
    <row r="35" spans="3:10" x14ac:dyDescent="0.35">
      <c r="C35" s="24"/>
      <c r="D35" s="25"/>
      <c r="E35" s="25"/>
      <c r="F35" s="26"/>
      <c r="G35" s="27"/>
      <c r="H35" s="3"/>
      <c r="I35" s="11"/>
      <c r="J35" s="3"/>
    </row>
    <row r="36" spans="3:10" ht="15" thickBot="1" x14ac:dyDescent="0.4">
      <c r="C36" s="28"/>
      <c r="D36" s="29"/>
      <c r="E36" s="29"/>
      <c r="F36" s="30"/>
      <c r="G36" s="32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="85" zoomScaleNormal="85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35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0.42029936294000741</v>
      </c>
      <c r="D17" s="16">
        <v>0.35251661587061794</v>
      </c>
      <c r="E17" s="16">
        <v>0.22718402118937467</v>
      </c>
      <c r="F17" s="11">
        <f>SUM(C17:E17)</f>
        <v>1</v>
      </c>
      <c r="G17" s="11">
        <f>SUMPRODUCT(C17:E17,$C$4:$E$4)</f>
        <v>6.6306263503140589E-2</v>
      </c>
      <c r="H17" s="3">
        <f t="array" ref="H17">MMULT(C17:E17,MMULT($C$8:$E$10,TRANSPOSE(C17:E17)))</f>
        <v>2.3808660856315826E-2</v>
      </c>
      <c r="I17" s="11">
        <f t="shared" ref="I17" si="0">SQRT(H17)</f>
        <v>0.15430055364876635</v>
      </c>
      <c r="J17" s="2">
        <f>(G17-$C$12)/I17</f>
        <v>0.3986133688356493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0</v>
      </c>
      <c r="C29" s="25">
        <v>0.42029936294000741</v>
      </c>
      <c r="D29" s="25">
        <v>0.35251661587061794</v>
      </c>
      <c r="E29" s="25">
        <v>0.22718402118937467</v>
      </c>
      <c r="F29" s="26">
        <f>SUM(C29:E29)</f>
        <v>1</v>
      </c>
      <c r="G29" s="15">
        <f>SUMPRODUCT(C29:E29,$C$4:$E$4)</f>
        <v>6.6306263503140589E-2</v>
      </c>
      <c r="H29" s="26">
        <f t="array" ref="H29">MMULT(C29:E29,MMULT($C$8:$E$10,TRANSPOSE(C29:E29)))</f>
        <v>2.3808660856315826E-2</v>
      </c>
      <c r="I29" s="15">
        <f t="shared" ref="I29" si="4">SQRT(H29)</f>
        <v>0.15430055364876635</v>
      </c>
      <c r="J29" s="3">
        <f>(G29-$C$12)/I29</f>
        <v>0.3986133688356493</v>
      </c>
    </row>
    <row r="30" spans="2:13" ht="15" thickBot="1" x14ac:dyDescent="0.4">
      <c r="C30" s="13"/>
      <c r="D30" s="13"/>
      <c r="E30" s="13"/>
      <c r="G30" s="11"/>
      <c r="H30" s="3"/>
      <c r="I30" s="11"/>
      <c r="J30" s="3"/>
    </row>
    <row r="31" spans="2:13" ht="29" x14ac:dyDescent="0.35">
      <c r="C31" s="49" t="s">
        <v>33</v>
      </c>
      <c r="D31" s="50" t="s">
        <v>34</v>
      </c>
      <c r="E31" s="51" t="s">
        <v>14</v>
      </c>
      <c r="F31" s="52" t="s">
        <v>11</v>
      </c>
      <c r="G31" s="53" t="s">
        <v>16</v>
      </c>
      <c r="H31" s="3"/>
      <c r="I31" s="11"/>
      <c r="J31" s="3"/>
    </row>
    <row r="32" spans="2:13" x14ac:dyDescent="0.35">
      <c r="C32" s="24">
        <v>1</v>
      </c>
      <c r="D32" s="25">
        <f>1-C32</f>
        <v>0</v>
      </c>
      <c r="E32" s="25">
        <f>C32*$C$12+D32*$G$29</f>
        <v>4.7999999999999996E-3</v>
      </c>
      <c r="F32" s="26">
        <f>D32*$I$29</f>
        <v>0</v>
      </c>
      <c r="G32" s="27" t="e">
        <f>(E32-$C$12)/F32</f>
        <v>#DIV/0!</v>
      </c>
      <c r="H32" s="3"/>
      <c r="I32" s="11"/>
      <c r="J32" s="3"/>
    </row>
    <row r="33" spans="3:10" x14ac:dyDescent="0.35">
      <c r="C33" s="24">
        <v>0.67</v>
      </c>
      <c r="D33" s="25">
        <f t="shared" ref="D33:D36" si="5">1-C33</f>
        <v>0.32999999999999996</v>
      </c>
      <c r="E33" s="25">
        <f t="shared" ref="E33:E36" si="6">C33*$C$12+D33*$G$29</f>
        <v>2.509706695603639E-2</v>
      </c>
      <c r="F33" s="26">
        <f t="shared" ref="F33:F36" si="7">D33*$I$29</f>
        <v>5.0919182704092888E-2</v>
      </c>
      <c r="G33" s="27">
        <f t="shared" ref="G33:G36" si="8">(E33-$C$12)/F33</f>
        <v>0.3986133688356493</v>
      </c>
      <c r="H33" s="3"/>
      <c r="I33" s="11"/>
      <c r="J33" s="3"/>
    </row>
    <row r="34" spans="3:10" x14ac:dyDescent="0.35">
      <c r="C34" s="24">
        <v>0.33</v>
      </c>
      <c r="D34" s="25">
        <f t="shared" si="5"/>
        <v>0.66999999999999993</v>
      </c>
      <c r="E34" s="25">
        <f t="shared" si="6"/>
        <v>4.6009196547104191E-2</v>
      </c>
      <c r="F34" s="26">
        <f t="shared" si="7"/>
        <v>0.10338137094467345</v>
      </c>
      <c r="G34" s="27">
        <f t="shared" si="8"/>
        <v>0.39861336883564924</v>
      </c>
      <c r="H34" s="3"/>
      <c r="I34" s="11"/>
      <c r="J34" s="3"/>
    </row>
    <row r="35" spans="3:10" x14ac:dyDescent="0.35">
      <c r="C35" s="24">
        <v>0</v>
      </c>
      <c r="D35" s="25">
        <f t="shared" si="5"/>
        <v>1</v>
      </c>
      <c r="E35" s="25">
        <f t="shared" si="6"/>
        <v>6.6306263503140589E-2</v>
      </c>
      <c r="F35" s="26">
        <f t="shared" si="7"/>
        <v>0.15430055364876635</v>
      </c>
      <c r="G35" s="27">
        <f t="shared" si="8"/>
        <v>0.3986133688356493</v>
      </c>
      <c r="H35" s="3"/>
      <c r="I35" s="11"/>
      <c r="J35" s="3"/>
    </row>
    <row r="36" spans="3:10" ht="15" thickBot="1" x14ac:dyDescent="0.4">
      <c r="C36" s="28">
        <v>-0.33</v>
      </c>
      <c r="D36" s="29">
        <f t="shared" si="5"/>
        <v>1.33</v>
      </c>
      <c r="E36" s="29">
        <f t="shared" si="6"/>
        <v>8.660333045917698E-2</v>
      </c>
      <c r="F36" s="30">
        <f t="shared" si="7"/>
        <v>0.20521973635285926</v>
      </c>
      <c r="G36" s="32">
        <f t="shared" si="8"/>
        <v>0.39861336883564924</v>
      </c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37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0.5</v>
      </c>
      <c r="D17" s="16">
        <v>0.25</v>
      </c>
      <c r="E17" s="16">
        <v>0.25</v>
      </c>
      <c r="F17" s="11">
        <f>SUM(C17:E17)</f>
        <v>1</v>
      </c>
      <c r="G17" s="11">
        <f>SUMPRODUCT(C17:E17,$C$4:$E$4)</f>
        <v>6.6250000000000003E-2</v>
      </c>
      <c r="H17" s="3">
        <f t="array" ref="H17">MMULT(C17:E17,MMULT($C$8:$E$10,TRANSPOSE(C17:E17)))</f>
        <v>2.3878124999999997E-2</v>
      </c>
      <c r="I17" s="11">
        <f t="shared" ref="I17" si="0">SQRT(H17)</f>
        <v>0.15452548333527386</v>
      </c>
      <c r="J17" s="2">
        <f>(G17-$C$12)/I17</f>
        <v>0.39766903602994708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36</v>
      </c>
      <c r="C29" s="25">
        <v>0</v>
      </c>
      <c r="D29" s="25">
        <v>0</v>
      </c>
      <c r="E29" s="25">
        <v>0</v>
      </c>
      <c r="F29" s="26">
        <f>SUM(C29:E29)</f>
        <v>0</v>
      </c>
      <c r="G29" s="15">
        <f>SUMPRODUCT(C29:E29,$C$4:$E$4)</f>
        <v>0</v>
      </c>
      <c r="H29" s="26">
        <f t="array" ref="H29">MMULT(C29:E29,MMULT($C$8:$E$10,TRANSPOSE(C29:E29)))</f>
        <v>0</v>
      </c>
      <c r="I29" s="15">
        <f t="shared" ref="I29" si="4">SQRT(H29)</f>
        <v>0</v>
      </c>
      <c r="J29" s="3" t="e">
        <f>(G29-$C$12)/I29</f>
        <v>#DIV/0!</v>
      </c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Normal="100" workbookViewId="0"/>
  </sheetViews>
  <sheetFormatPr defaultRowHeight="14.5" x14ac:dyDescent="0.35"/>
  <cols>
    <col min="1" max="1" width="5" customWidth="1"/>
    <col min="2" max="2" width="22.1796875" customWidth="1"/>
    <col min="3" max="12" width="11.90625" customWidth="1"/>
  </cols>
  <sheetData>
    <row r="1" spans="1:11" x14ac:dyDescent="0.35">
      <c r="A1" s="5" t="s">
        <v>37</v>
      </c>
    </row>
    <row r="2" spans="1:11" ht="15" thickBot="1" x14ac:dyDescent="0.4"/>
    <row r="3" spans="1:11" ht="29" x14ac:dyDescent="0.35">
      <c r="B3" s="6" t="s">
        <v>30</v>
      </c>
      <c r="C3" s="39" t="s">
        <v>2</v>
      </c>
      <c r="D3" s="39" t="s">
        <v>3</v>
      </c>
      <c r="E3" s="40" t="s">
        <v>4</v>
      </c>
    </row>
    <row r="4" spans="1:11" x14ac:dyDescent="0.35">
      <c r="B4" s="7" t="s">
        <v>12</v>
      </c>
      <c r="C4" s="81">
        <v>0.06</v>
      </c>
      <c r="D4" s="82">
        <v>6.5000000000000002E-2</v>
      </c>
      <c r="E4" s="83">
        <v>0.08</v>
      </c>
    </row>
    <row r="5" spans="1:11" ht="15" thickBot="1" x14ac:dyDescent="0.4">
      <c r="B5" s="17" t="s">
        <v>13</v>
      </c>
      <c r="C5" s="84">
        <v>0.15</v>
      </c>
      <c r="D5" s="85">
        <v>0.16500000000000001</v>
      </c>
      <c r="E5" s="86">
        <v>0.21</v>
      </c>
    </row>
    <row r="6" spans="1:11" ht="15" thickBot="1" x14ac:dyDescent="0.4">
      <c r="C6" s="1"/>
      <c r="D6" s="1"/>
      <c r="E6" s="1"/>
      <c r="H6" s="9"/>
      <c r="I6" s="9"/>
      <c r="J6" s="9"/>
      <c r="K6" s="9"/>
    </row>
    <row r="7" spans="1:11" ht="29" x14ac:dyDescent="0.35">
      <c r="B7" s="18" t="s">
        <v>8</v>
      </c>
      <c r="C7" s="39" t="s">
        <v>2</v>
      </c>
      <c r="D7" s="39" t="s">
        <v>3</v>
      </c>
      <c r="E7" s="40" t="s">
        <v>4</v>
      </c>
      <c r="H7" s="14"/>
      <c r="I7" s="9"/>
      <c r="J7" s="9"/>
      <c r="K7" s="9"/>
    </row>
    <row r="8" spans="1:11" x14ac:dyDescent="0.35">
      <c r="B8" s="19" t="s">
        <v>2</v>
      </c>
      <c r="C8" s="87">
        <v>2.2499999999999999E-2</v>
      </c>
      <c r="D8" s="88">
        <v>1.8562499999999999E-2</v>
      </c>
      <c r="E8" s="89">
        <v>2.3624999999999997E-2</v>
      </c>
      <c r="H8" s="9"/>
      <c r="I8" s="12"/>
      <c r="J8" s="12"/>
      <c r="K8" s="12"/>
    </row>
    <row r="9" spans="1:11" x14ac:dyDescent="0.35">
      <c r="B9" s="19" t="s">
        <v>3</v>
      </c>
      <c r="C9" s="90">
        <v>1.8562499999999999E-2</v>
      </c>
      <c r="D9" s="91">
        <v>2.7225000000000003E-2</v>
      </c>
      <c r="E9" s="92">
        <v>2.59875E-2</v>
      </c>
      <c r="H9" s="9"/>
      <c r="I9" s="12"/>
      <c r="J9" s="12"/>
      <c r="K9" s="12"/>
    </row>
    <row r="10" spans="1:11" ht="15" thickBot="1" x14ac:dyDescent="0.4">
      <c r="B10" s="20" t="s">
        <v>4</v>
      </c>
      <c r="C10" s="93">
        <v>2.3624999999999997E-2</v>
      </c>
      <c r="D10" s="94">
        <v>2.59875E-2</v>
      </c>
      <c r="E10" s="95">
        <v>4.4099999999999993E-2</v>
      </c>
      <c r="H10" s="9"/>
      <c r="I10" s="12"/>
      <c r="J10" s="12"/>
      <c r="K10" s="12"/>
    </row>
    <row r="11" spans="1:11" x14ac:dyDescent="0.35">
      <c r="H11" s="9"/>
      <c r="I11" s="9"/>
      <c r="J11" s="9"/>
      <c r="K11" s="9"/>
    </row>
    <row r="12" spans="1:11" x14ac:dyDescent="0.35">
      <c r="B12" t="s">
        <v>10</v>
      </c>
      <c r="C12" s="111">
        <f>0.0012*4</f>
        <v>4.7999999999999996E-3</v>
      </c>
      <c r="H12" s="9"/>
      <c r="I12" s="9"/>
      <c r="J12" s="15"/>
      <c r="K12" s="9"/>
    </row>
    <row r="13" spans="1:11" x14ac:dyDescent="0.35">
      <c r="C13" s="10"/>
      <c r="H13" s="9"/>
      <c r="I13" s="9"/>
      <c r="J13" s="15"/>
      <c r="K13" s="9"/>
    </row>
    <row r="14" spans="1:11" x14ac:dyDescent="0.35">
      <c r="C14" s="10"/>
      <c r="J14" s="3"/>
    </row>
    <row r="15" spans="1:11" x14ac:dyDescent="0.35">
      <c r="C15" s="127" t="s">
        <v>9</v>
      </c>
      <c r="D15" s="127"/>
      <c r="E15" s="127"/>
      <c r="J15" s="3"/>
    </row>
    <row r="16" spans="1:11" ht="29" x14ac:dyDescent="0.35">
      <c r="B16" s="43" t="s">
        <v>18</v>
      </c>
      <c r="C16" s="42" t="s">
        <v>2</v>
      </c>
      <c r="D16" s="42" t="s">
        <v>3</v>
      </c>
      <c r="E16" s="42" t="s">
        <v>4</v>
      </c>
      <c r="F16" s="48" t="s">
        <v>22</v>
      </c>
      <c r="G16" s="42" t="s">
        <v>14</v>
      </c>
      <c r="H16" s="42" t="s">
        <v>15</v>
      </c>
      <c r="I16" s="42" t="s">
        <v>11</v>
      </c>
      <c r="J16" s="42" t="s">
        <v>16</v>
      </c>
      <c r="K16" s="3"/>
    </row>
    <row r="17" spans="2:13" x14ac:dyDescent="0.35">
      <c r="B17" s="117" t="s">
        <v>21</v>
      </c>
      <c r="C17" s="16">
        <v>0.78298620747686953</v>
      </c>
      <c r="D17" s="16">
        <v>0.40798620004462105</v>
      </c>
      <c r="E17" s="16">
        <v>-0.19097240752149064</v>
      </c>
      <c r="F17" s="11">
        <f>SUM(C17:E17)</f>
        <v>1</v>
      </c>
      <c r="G17" s="11">
        <f>SUMPRODUCT(C17:E17,$C$4:$E$4)</f>
        <v>5.8220482849793288E-2</v>
      </c>
      <c r="H17" s="3">
        <f t="array" ref="H17">MMULT(C17:E17,MMULT($C$8:$E$10,TRANSPOSE(C17:E17)))</f>
        <v>2.0678710937500552E-2</v>
      </c>
      <c r="I17" s="11">
        <f t="shared" ref="I17" si="0">SQRT(H17)</f>
        <v>0.14380094206054617</v>
      </c>
      <c r="J17" s="2">
        <f>(G17-$C$12)/I17</f>
        <v>0.37148910211798924</v>
      </c>
      <c r="K17" s="3"/>
    </row>
    <row r="18" spans="2:13" x14ac:dyDescent="0.35">
      <c r="C18" s="10"/>
      <c r="G18" t="str">
        <f ca="1">_xlfn.FORMULATEXT(G17)</f>
        <v>=SUMPRODUCT(C17:E17,$C$4:$E$4)</v>
      </c>
      <c r="K18" s="3"/>
    </row>
    <row r="19" spans="2:13" x14ac:dyDescent="0.35">
      <c r="C19" s="10"/>
      <c r="H19" t="str">
        <f ca="1">_xlfn.FORMULATEXT(H17)</f>
        <v>{=MMULT(C17:E17,MMULT($C$8:$E$10,TRANSPOSE(C17:E17)))}</v>
      </c>
      <c r="K19" s="3"/>
    </row>
    <row r="20" spans="2:13" ht="29" customHeight="1" x14ac:dyDescent="0.35">
      <c r="C20" s="127" t="s">
        <v>9</v>
      </c>
      <c r="D20" s="127"/>
      <c r="E20" s="127"/>
      <c r="K20" s="3"/>
    </row>
    <row r="21" spans="2:13" ht="29.5" thickBot="1" x14ac:dyDescent="0.4">
      <c r="B21" s="5" t="s">
        <v>18</v>
      </c>
      <c r="C21" s="41" t="s">
        <v>2</v>
      </c>
      <c r="D21" s="41" t="s">
        <v>3</v>
      </c>
      <c r="E21" s="41" t="s">
        <v>4</v>
      </c>
      <c r="F21" s="44" t="s">
        <v>22</v>
      </c>
      <c r="G21" s="41" t="s">
        <v>14</v>
      </c>
      <c r="H21" s="41" t="s">
        <v>15</v>
      </c>
      <c r="I21" s="41" t="s">
        <v>11</v>
      </c>
      <c r="J21" s="41" t="s">
        <v>16</v>
      </c>
      <c r="K21" s="38"/>
      <c r="L21" s="38"/>
      <c r="M21" s="38"/>
    </row>
    <row r="22" spans="2:13" x14ac:dyDescent="0.35">
      <c r="B22" s="114">
        <v>0.04</v>
      </c>
      <c r="C22" s="21">
        <v>1.600263852237225</v>
      </c>
      <c r="D22" s="21">
        <v>0.53298153035036611</v>
      </c>
      <c r="E22" s="21">
        <v>-1.1332453825875908</v>
      </c>
      <c r="F22" s="22">
        <f>SUM(C22:E22)</f>
        <v>1.0000000000000002</v>
      </c>
      <c r="G22" s="22">
        <f>SUMPRODUCT(C22:E22,$C$4:$E$4)</f>
        <v>4.0000000000000036E-2</v>
      </c>
      <c r="H22" s="23">
        <f t="array" ref="H22">MMULT(C22:E22,MMULT($C$8:$E$10,TRANSPOSE(C22:E22)))</f>
        <v>3.6571998680738779E-2</v>
      </c>
      <c r="I22" s="22">
        <f t="shared" ref="I22:I26" si="1">SQRT(H22)</f>
        <v>0.19123806807416452</v>
      </c>
      <c r="J22" s="45">
        <f>(G22-$C$12)/I22</f>
        <v>0.18406377116479256</v>
      </c>
    </row>
    <row r="23" spans="2:13" x14ac:dyDescent="0.35">
      <c r="B23" s="115">
        <v>0.05</v>
      </c>
      <c r="C23" s="25">
        <v>1.1517150832099716</v>
      </c>
      <c r="D23" s="25">
        <v>0.4643798802130194</v>
      </c>
      <c r="E23" s="25">
        <v>-0.61609496466541125</v>
      </c>
      <c r="F23" s="26">
        <f t="shared" ref="F23:F26" si="2">SUM(C23:E23)</f>
        <v>0.99999999875757983</v>
      </c>
      <c r="G23" s="26">
        <f>SUMPRODUCT(C23:E23,$C$4:$E$4)</f>
        <v>5.0000000033211645E-2</v>
      </c>
      <c r="H23" s="15">
        <f t="array" ref="H23">MMULT(C23:E23,MMULT($C$8:$E$10,TRANSPOSE(C23:E23)))</f>
        <v>2.3913819126756879E-2</v>
      </c>
      <c r="I23" s="26">
        <f t="shared" si="1"/>
        <v>0.15464093612868773</v>
      </c>
      <c r="J23" s="46">
        <f>(G23-$C$12)/I23</f>
        <v>0.29229000525189208</v>
      </c>
    </row>
    <row r="24" spans="2:13" x14ac:dyDescent="0.35">
      <c r="B24" s="115">
        <v>0.06</v>
      </c>
      <c r="C24" s="25">
        <v>0.70316395628866857</v>
      </c>
      <c r="D24" s="25">
        <v>0.39577805071614675</v>
      </c>
      <c r="E24" s="25">
        <v>-9.8942010546993947E-2</v>
      </c>
      <c r="F24" s="26">
        <f t="shared" si="2"/>
        <v>0.99999999645782134</v>
      </c>
      <c r="G24" s="26">
        <f>SUMPRODUCT(C24:E24,$C$4:$E$4)</f>
        <v>6.0000049830110133E-2</v>
      </c>
      <c r="H24" s="15">
        <f t="array" ref="H24">MMULT(C24:E24,MMULT($C$8:$E$10,TRANSPOSE(C24:E24)))</f>
        <v>2.0830318405330284E-2</v>
      </c>
      <c r="I24" s="26">
        <f t="shared" si="1"/>
        <v>0.1443271229025587</v>
      </c>
      <c r="J24" s="46">
        <f t="shared" ref="J24:J26" si="3">(G24-$C$12)/I24</f>
        <v>0.38246483904053158</v>
      </c>
    </row>
    <row r="25" spans="2:13" x14ac:dyDescent="0.35">
      <c r="B25" s="115">
        <v>7.0000000000000007E-2</v>
      </c>
      <c r="C25" s="25">
        <v>0.25461499443454877</v>
      </c>
      <c r="D25" s="25">
        <v>0.32717625434163738</v>
      </c>
      <c r="E25" s="25">
        <v>0.41820875984985223</v>
      </c>
      <c r="F25" s="26">
        <f t="shared" si="2"/>
        <v>1.0000000086260383</v>
      </c>
      <c r="G25" s="26">
        <f>SUMPRODUCT(C25:E25,$C$4:$E$4)</f>
        <v>7.0000056986267545E-2</v>
      </c>
      <c r="H25" s="15">
        <f t="array" ref="H25">MMULT(C25:E25,MMULT($C$8:$E$10,TRANSPOSE(C25:E25)))</f>
        <v>2.7321535038676473E-2</v>
      </c>
      <c r="I25" s="26">
        <f t="shared" si="1"/>
        <v>0.1652922715636653</v>
      </c>
      <c r="J25" s="46">
        <f t="shared" si="3"/>
        <v>0.39445314877383464</v>
      </c>
    </row>
    <row r="26" spans="2:13" ht="15" thickBot="1" x14ac:dyDescent="0.4">
      <c r="B26" s="116">
        <v>0.08</v>
      </c>
      <c r="C26" s="29">
        <v>-0.19393138834403548</v>
      </c>
      <c r="D26" s="29">
        <v>0.2585751671083491</v>
      </c>
      <c r="E26" s="29">
        <v>0.9353562167069287</v>
      </c>
      <c r="F26" s="30">
        <f t="shared" si="2"/>
        <v>0.9999999954712423</v>
      </c>
      <c r="G26" s="30">
        <f>SUMPRODUCT(C26:E26,$C$4:$E$4)</f>
        <v>7.9999999897954852E-2</v>
      </c>
      <c r="H26" s="31">
        <f t="array" ref="H26">MMULT(C26:E26,MMULT($C$8:$E$10,TRANSPOSE(C26:E26)))</f>
        <v>4.3387302260551854E-2</v>
      </c>
      <c r="I26" s="30">
        <f t="shared" si="1"/>
        <v>0.20829618878066841</v>
      </c>
      <c r="J26" s="47">
        <f t="shared" si="3"/>
        <v>0.3610243679356942</v>
      </c>
    </row>
    <row r="27" spans="2:13" x14ac:dyDescent="0.35">
      <c r="C27" s="13"/>
      <c r="D27" s="13"/>
      <c r="E27" s="13"/>
      <c r="G27" s="11"/>
      <c r="H27" s="3"/>
      <c r="I27" s="11"/>
      <c r="J27" s="3"/>
    </row>
    <row r="28" spans="2:13" ht="29" x14ac:dyDescent="0.35">
      <c r="C28" s="42" t="s">
        <v>2</v>
      </c>
      <c r="D28" s="42" t="s">
        <v>3</v>
      </c>
      <c r="E28" s="42" t="s">
        <v>4</v>
      </c>
      <c r="F28" s="48" t="s">
        <v>22</v>
      </c>
      <c r="G28" s="42" t="s">
        <v>14</v>
      </c>
      <c r="H28" s="42" t="s">
        <v>15</v>
      </c>
      <c r="I28" s="42" t="s">
        <v>11</v>
      </c>
      <c r="J28" s="42" t="s">
        <v>16</v>
      </c>
    </row>
    <row r="29" spans="2:13" x14ac:dyDescent="0.35">
      <c r="B29" t="s">
        <v>36</v>
      </c>
      <c r="C29" s="25">
        <v>0.78298620747686953</v>
      </c>
      <c r="D29" s="25">
        <v>0.40798620004462105</v>
      </c>
      <c r="E29" s="25">
        <v>-0.19097240752149064</v>
      </c>
      <c r="F29" s="26">
        <f>SUM(C29:E29)</f>
        <v>1</v>
      </c>
      <c r="G29" s="15">
        <f>SUMPRODUCT(C29:E29,$C$4:$E$4)</f>
        <v>5.8220482849793288E-2</v>
      </c>
      <c r="H29" s="26">
        <f t="array" ref="H29">MMULT(C29:E29,MMULT($C$8:$E$10,TRANSPOSE(C29:E29)))</f>
        <v>2.0678710937500552E-2</v>
      </c>
      <c r="I29" s="15">
        <f t="shared" ref="I29" si="4">SQRT(H29)</f>
        <v>0.14380094206054617</v>
      </c>
      <c r="J29" s="3">
        <f>(G29-$C$12)/I29</f>
        <v>0.37148910211798924</v>
      </c>
    </row>
    <row r="30" spans="2:13" x14ac:dyDescent="0.35">
      <c r="C30" s="13"/>
      <c r="D30" s="13"/>
      <c r="E30" s="13"/>
      <c r="G30" s="11"/>
      <c r="H30" s="3"/>
      <c r="I30" s="11"/>
      <c r="J30" s="3"/>
    </row>
    <row r="31" spans="2:13" x14ac:dyDescent="0.35">
      <c r="C31" s="13"/>
      <c r="D31" s="13"/>
      <c r="E31" s="13"/>
      <c r="G31" s="11"/>
      <c r="H31" s="3"/>
      <c r="I31" s="11"/>
      <c r="J31" s="3"/>
    </row>
    <row r="32" spans="2:13" x14ac:dyDescent="0.35">
      <c r="C32" s="13"/>
      <c r="D32" s="13"/>
      <c r="E32" s="13"/>
      <c r="G32" s="11"/>
      <c r="H32" s="3"/>
      <c r="I32" s="11"/>
      <c r="J32" s="3"/>
    </row>
    <row r="33" spans="3:10" x14ac:dyDescent="0.35">
      <c r="C33" s="13"/>
      <c r="D33" s="13"/>
      <c r="E33" s="13"/>
      <c r="G33" s="11"/>
      <c r="H33" s="3"/>
      <c r="I33" s="11"/>
      <c r="J33" s="3"/>
    </row>
    <row r="34" spans="3:10" x14ac:dyDescent="0.35">
      <c r="C34" s="13"/>
      <c r="D34" s="13"/>
      <c r="E34" s="13"/>
      <c r="G34" s="11"/>
      <c r="H34" s="3"/>
      <c r="I34" s="11"/>
      <c r="J34" s="3"/>
    </row>
    <row r="35" spans="3:10" x14ac:dyDescent="0.35">
      <c r="C35" s="13"/>
      <c r="D35" s="13"/>
      <c r="E35" s="13"/>
      <c r="G35" s="11"/>
      <c r="H35" s="3"/>
      <c r="I35" s="11"/>
      <c r="J35" s="3"/>
    </row>
    <row r="36" spans="3:10" x14ac:dyDescent="0.35">
      <c r="C36" s="13"/>
      <c r="D36" s="13"/>
      <c r="E36" s="13"/>
      <c r="G36" s="11"/>
      <c r="H36" s="3"/>
      <c r="I36" s="11"/>
      <c r="J36" s="3"/>
    </row>
    <row r="37" spans="3:10" x14ac:dyDescent="0.35">
      <c r="C37" s="13"/>
      <c r="D37" s="13"/>
      <c r="E37" s="13"/>
      <c r="G37" s="11"/>
      <c r="H37" s="3"/>
      <c r="I37" s="11"/>
      <c r="J37" s="3"/>
    </row>
    <row r="38" spans="3:10" x14ac:dyDescent="0.35">
      <c r="C38" s="13"/>
      <c r="D38" s="13"/>
      <c r="E38" s="13"/>
      <c r="G38" s="11"/>
      <c r="H38" s="3"/>
      <c r="I38" s="11"/>
      <c r="J38" s="3"/>
    </row>
    <row r="39" spans="3:10" x14ac:dyDescent="0.35">
      <c r="C39" s="13"/>
      <c r="D39" s="13"/>
      <c r="E39" s="13"/>
      <c r="G39" s="11"/>
      <c r="H39" s="3"/>
      <c r="I39" s="11"/>
      <c r="J39" s="3"/>
    </row>
    <row r="40" spans="3:10" x14ac:dyDescent="0.35">
      <c r="C40" s="13"/>
      <c r="D40" s="13"/>
      <c r="E40" s="13"/>
      <c r="G40" s="11"/>
      <c r="H40" s="3"/>
      <c r="I40" s="11"/>
      <c r="J40" s="3"/>
    </row>
    <row r="41" spans="3:10" x14ac:dyDescent="0.35">
      <c r="C41" s="13"/>
      <c r="D41" s="13"/>
      <c r="E41" s="13"/>
      <c r="G41" s="11"/>
      <c r="H41" s="3"/>
      <c r="I41" s="11"/>
      <c r="J41" s="3"/>
    </row>
    <row r="42" spans="3:10" x14ac:dyDescent="0.35">
      <c r="C42" s="13"/>
      <c r="D42" s="13"/>
      <c r="E42" s="13"/>
      <c r="G42" s="11"/>
      <c r="H42" s="3"/>
      <c r="I42" s="11"/>
      <c r="J42" s="3"/>
    </row>
    <row r="43" spans="3:10" x14ac:dyDescent="0.35">
      <c r="C43" s="13"/>
      <c r="D43" s="13"/>
      <c r="E43" s="13"/>
      <c r="G43" s="11"/>
      <c r="H43" s="3"/>
      <c r="I43" s="11"/>
      <c r="J43" s="3"/>
    </row>
    <row r="44" spans="3:10" x14ac:dyDescent="0.35">
      <c r="C44" s="13"/>
      <c r="D44" s="13"/>
      <c r="E44" s="13"/>
      <c r="G44" s="11"/>
      <c r="H44" s="3"/>
      <c r="I44" s="11"/>
      <c r="J44" s="3"/>
    </row>
    <row r="45" spans="3:10" x14ac:dyDescent="0.35">
      <c r="C45" s="13"/>
      <c r="D45" s="13"/>
      <c r="E45" s="13"/>
      <c r="G45" s="11"/>
      <c r="H45" s="3"/>
      <c r="I45" s="11"/>
      <c r="J45" s="3"/>
    </row>
    <row r="46" spans="3:10" x14ac:dyDescent="0.35">
      <c r="C46" s="13"/>
      <c r="D46" s="13"/>
      <c r="E46" s="13"/>
      <c r="G46" s="11"/>
      <c r="H46" s="3"/>
      <c r="I46" s="11"/>
      <c r="J46" s="3"/>
    </row>
    <row r="47" spans="3:10" x14ac:dyDescent="0.35">
      <c r="C47" s="13"/>
      <c r="D47" s="13"/>
      <c r="E47" s="13"/>
      <c r="G47" s="11"/>
      <c r="H47" s="3"/>
      <c r="I47" s="11"/>
      <c r="J47" s="3"/>
    </row>
    <row r="48" spans="3:10" x14ac:dyDescent="0.35">
      <c r="C48" s="13"/>
      <c r="D48" s="13"/>
      <c r="E48" s="13"/>
      <c r="G48" s="11"/>
      <c r="H48" s="3"/>
      <c r="I48" s="11"/>
      <c r="J48" s="3"/>
    </row>
    <row r="49" spans="3:10" x14ac:dyDescent="0.35">
      <c r="C49" s="13"/>
      <c r="D49" s="13"/>
      <c r="E49" s="13"/>
      <c r="G49" s="11"/>
      <c r="H49" s="3"/>
      <c r="I49" s="11"/>
      <c r="J49" s="3"/>
    </row>
    <row r="50" spans="3:10" x14ac:dyDescent="0.35">
      <c r="C50" s="13"/>
      <c r="D50" s="13"/>
      <c r="E50" s="13"/>
      <c r="G50" s="11"/>
      <c r="H50" s="3"/>
      <c r="I50" s="11"/>
      <c r="J50" s="3"/>
    </row>
    <row r="51" spans="3:10" x14ac:dyDescent="0.35">
      <c r="C51" s="13"/>
      <c r="D51" s="13"/>
      <c r="E51" s="13"/>
      <c r="G51" s="11"/>
      <c r="H51" s="3"/>
      <c r="I51" s="11"/>
      <c r="J51" s="3"/>
    </row>
    <row r="52" spans="3:10" x14ac:dyDescent="0.35">
      <c r="C52" s="13"/>
      <c r="D52" s="13"/>
      <c r="E52" s="13"/>
      <c r="G52" s="11"/>
      <c r="H52" s="3"/>
      <c r="I52" s="11"/>
      <c r="J52" s="3"/>
    </row>
    <row r="53" spans="3:10" x14ac:dyDescent="0.35">
      <c r="C53" s="13"/>
      <c r="D53" s="13"/>
      <c r="E53" s="13"/>
      <c r="G53" s="11"/>
      <c r="H53" s="3"/>
      <c r="I53" s="11"/>
      <c r="J53" s="3"/>
    </row>
    <row r="54" spans="3:10" x14ac:dyDescent="0.35">
      <c r="C54" s="13"/>
      <c r="D54" s="13"/>
      <c r="E54" s="13"/>
      <c r="G54" s="11"/>
      <c r="H54" s="3"/>
      <c r="I54" s="11"/>
      <c r="J54" s="3"/>
    </row>
    <row r="55" spans="3:10" x14ac:dyDescent="0.35">
      <c r="C55" s="13"/>
      <c r="D55" s="13"/>
      <c r="E55" s="13"/>
      <c r="G55" s="11"/>
      <c r="H55" s="3"/>
      <c r="I55" s="11"/>
      <c r="J55" s="3"/>
    </row>
    <row r="56" spans="3:10" x14ac:dyDescent="0.35">
      <c r="C56" s="13"/>
      <c r="D56" s="13"/>
      <c r="E56" s="13"/>
      <c r="G56" s="11"/>
      <c r="H56" s="3"/>
      <c r="I56" s="11"/>
      <c r="J56" s="3"/>
    </row>
    <row r="57" spans="3:10" x14ac:dyDescent="0.35">
      <c r="C57" s="13"/>
      <c r="D57" s="13"/>
      <c r="E57" s="13"/>
      <c r="G57" s="11"/>
      <c r="H57" s="3"/>
      <c r="I57" s="11"/>
      <c r="J57" s="3"/>
    </row>
    <row r="58" spans="3:10" x14ac:dyDescent="0.35">
      <c r="C58" s="13"/>
      <c r="D58" s="13"/>
      <c r="E58" s="13"/>
      <c r="G58" s="11"/>
      <c r="H58" s="3"/>
      <c r="I58" s="11"/>
      <c r="J58" s="3"/>
    </row>
    <row r="59" spans="3:10" x14ac:dyDescent="0.35">
      <c r="C59" s="13"/>
      <c r="D59" s="13"/>
      <c r="E59" s="13"/>
      <c r="G59" s="11"/>
      <c r="H59" s="3"/>
      <c r="I59" s="11"/>
      <c r="J59" s="3"/>
    </row>
    <row r="60" spans="3:10" x14ac:dyDescent="0.35">
      <c r="C60" s="13"/>
      <c r="D60" s="13"/>
      <c r="E60" s="13"/>
      <c r="G60" s="11"/>
      <c r="H60" s="3"/>
      <c r="I60" s="11"/>
      <c r="J60" s="3"/>
    </row>
    <row r="61" spans="3:10" x14ac:dyDescent="0.35">
      <c r="C61" s="13"/>
      <c r="D61" s="13"/>
      <c r="E61" s="13"/>
      <c r="G61" s="11"/>
      <c r="H61" s="3"/>
      <c r="I61" s="11"/>
      <c r="J61" s="3"/>
    </row>
    <row r="62" spans="3:10" x14ac:dyDescent="0.35">
      <c r="C62" s="13"/>
      <c r="D62" s="13"/>
      <c r="E62" s="13"/>
      <c r="G62" s="11"/>
      <c r="H62" s="3"/>
      <c r="I62" s="11"/>
      <c r="J62" s="3"/>
    </row>
    <row r="63" spans="3:10" x14ac:dyDescent="0.35">
      <c r="C63" s="13"/>
      <c r="D63" s="13"/>
      <c r="E63" s="13"/>
      <c r="G63" s="11"/>
      <c r="H63" s="3"/>
      <c r="I63" s="11"/>
      <c r="J63" s="3"/>
    </row>
    <row r="64" spans="3:10" x14ac:dyDescent="0.35">
      <c r="C64" s="13"/>
      <c r="D64" s="13"/>
      <c r="E64" s="13"/>
      <c r="G64" s="11"/>
      <c r="H64" s="3"/>
      <c r="I64" s="11"/>
      <c r="J64" s="3"/>
    </row>
    <row r="65" spans="3:10" x14ac:dyDescent="0.35">
      <c r="C65" s="13"/>
      <c r="D65" s="13"/>
      <c r="E65" s="13"/>
      <c r="G65" s="11"/>
      <c r="H65" s="3"/>
      <c r="I65" s="11"/>
      <c r="J65" s="3"/>
    </row>
    <row r="66" spans="3:10" x14ac:dyDescent="0.35">
      <c r="C66" s="13"/>
      <c r="D66" s="13"/>
      <c r="E66" s="13"/>
      <c r="G66" s="11"/>
      <c r="H66" s="3"/>
      <c r="I66" s="11"/>
      <c r="J66" s="3"/>
    </row>
    <row r="67" spans="3:10" x14ac:dyDescent="0.35">
      <c r="C67" s="13"/>
      <c r="D67" s="13"/>
      <c r="E67" s="13"/>
      <c r="G67" s="11"/>
      <c r="H67" s="3"/>
      <c r="I67" s="11"/>
      <c r="J67" s="3"/>
    </row>
    <row r="68" spans="3:10" x14ac:dyDescent="0.35">
      <c r="C68" s="13"/>
      <c r="D68" s="13"/>
      <c r="E68" s="13"/>
      <c r="G68" s="11"/>
      <c r="H68" s="3"/>
      <c r="I68" s="11"/>
      <c r="J68" s="3"/>
    </row>
    <row r="69" spans="3:10" x14ac:dyDescent="0.35">
      <c r="C69" s="13"/>
      <c r="D69" s="13"/>
      <c r="E69" s="13"/>
      <c r="G69" s="11"/>
      <c r="H69" s="3"/>
      <c r="I69" s="11"/>
      <c r="J69" s="3"/>
    </row>
    <row r="70" spans="3:10" x14ac:dyDescent="0.35">
      <c r="C70" s="13"/>
      <c r="D70" s="13"/>
      <c r="E70" s="13"/>
      <c r="G70" s="11"/>
      <c r="H70" s="3"/>
      <c r="I70" s="11"/>
      <c r="J70" s="3"/>
    </row>
    <row r="71" spans="3:10" x14ac:dyDescent="0.35">
      <c r="C71" s="13"/>
      <c r="D71" s="13"/>
      <c r="E71" s="13"/>
      <c r="G71" s="11"/>
      <c r="H71" s="3"/>
      <c r="I71" s="11"/>
      <c r="J71" s="3"/>
    </row>
    <row r="72" spans="3:10" x14ac:dyDescent="0.35">
      <c r="C72" s="13"/>
      <c r="D72" s="13"/>
      <c r="E72" s="13"/>
      <c r="G72" s="11"/>
      <c r="H72" s="3"/>
      <c r="I72" s="11"/>
      <c r="J72" s="3"/>
    </row>
    <row r="73" spans="3:10" x14ac:dyDescent="0.35">
      <c r="C73" s="13"/>
      <c r="D73" s="13"/>
      <c r="E73" s="13"/>
      <c r="G73" s="11"/>
      <c r="H73" s="3"/>
      <c r="I73" s="11"/>
      <c r="J73" s="3"/>
    </row>
    <row r="74" spans="3:10" x14ac:dyDescent="0.35">
      <c r="C74" s="13"/>
      <c r="D74" s="13"/>
      <c r="E74" s="13"/>
      <c r="G74" s="11"/>
      <c r="H74" s="3"/>
      <c r="I74" s="11"/>
      <c r="J74" s="3"/>
    </row>
    <row r="75" spans="3:10" x14ac:dyDescent="0.35">
      <c r="C75" s="13"/>
      <c r="D75" s="13"/>
      <c r="E75" s="13"/>
      <c r="G75" s="11"/>
      <c r="H75" s="3"/>
      <c r="I75" s="11"/>
      <c r="J75" s="3"/>
    </row>
    <row r="76" spans="3:10" x14ac:dyDescent="0.35">
      <c r="C76" s="13"/>
      <c r="D76" s="13"/>
      <c r="E76" s="13"/>
      <c r="G76" s="11"/>
      <c r="H76" s="3"/>
      <c r="I76" s="11"/>
      <c r="J76" s="3"/>
    </row>
    <row r="77" spans="3:10" x14ac:dyDescent="0.35">
      <c r="C77" s="13"/>
      <c r="D77" s="13"/>
      <c r="E77" s="13"/>
      <c r="G77" s="11"/>
      <c r="H77" s="3"/>
      <c r="I77" s="11"/>
      <c r="J77" s="3"/>
    </row>
    <row r="78" spans="3:10" x14ac:dyDescent="0.35">
      <c r="C78" s="13"/>
      <c r="D78" s="13"/>
      <c r="E78" s="13"/>
      <c r="G78" s="11"/>
      <c r="H78" s="3"/>
      <c r="I78" s="11"/>
      <c r="J78" s="3"/>
    </row>
    <row r="79" spans="3:10" x14ac:dyDescent="0.35">
      <c r="C79" s="13"/>
      <c r="D79" s="13"/>
      <c r="E79" s="13"/>
      <c r="G79" s="11"/>
      <c r="H79" s="3"/>
      <c r="I79" s="11"/>
      <c r="J79" s="3"/>
    </row>
    <row r="80" spans="3:10" x14ac:dyDescent="0.35">
      <c r="C80" s="13"/>
      <c r="D80" s="13"/>
      <c r="E80" s="13"/>
      <c r="G80" s="11"/>
      <c r="H80" s="3"/>
      <c r="I80" s="11"/>
      <c r="J80" s="3"/>
    </row>
    <row r="81" spans="3:10" x14ac:dyDescent="0.35">
      <c r="C81" s="13"/>
      <c r="D81" s="13"/>
      <c r="E81" s="13"/>
      <c r="G81" s="11"/>
      <c r="H81" s="3"/>
      <c r="I81" s="11"/>
      <c r="J81" s="3"/>
    </row>
    <row r="82" spans="3:10" x14ac:dyDescent="0.35">
      <c r="C82" s="13"/>
      <c r="D82" s="13"/>
      <c r="E82" s="13"/>
      <c r="G82" s="11"/>
      <c r="H82" s="3"/>
      <c r="I82" s="11"/>
      <c r="J82" s="3"/>
    </row>
    <row r="83" spans="3:10" x14ac:dyDescent="0.35">
      <c r="C83" s="13"/>
      <c r="D83" s="13"/>
      <c r="E83" s="13"/>
      <c r="G83" s="11"/>
      <c r="H83" s="3"/>
      <c r="I83" s="11"/>
      <c r="J83" s="3"/>
    </row>
    <row r="84" spans="3:10" x14ac:dyDescent="0.35">
      <c r="C84" s="13"/>
      <c r="D84" s="13"/>
      <c r="E84" s="13"/>
      <c r="G84" s="11"/>
      <c r="H84" s="3"/>
      <c r="I84" s="11"/>
      <c r="J84" s="3"/>
    </row>
    <row r="85" spans="3:10" x14ac:dyDescent="0.35">
      <c r="C85" s="13"/>
      <c r="D85" s="13"/>
      <c r="E85" s="13"/>
      <c r="G85" s="11"/>
      <c r="H85" s="3"/>
      <c r="I85" s="11"/>
      <c r="J85" s="3"/>
    </row>
    <row r="86" spans="3:10" x14ac:dyDescent="0.35">
      <c r="C86" s="13"/>
      <c r="D86" s="13"/>
      <c r="E86" s="13"/>
      <c r="G86" s="11"/>
      <c r="H86" s="3"/>
      <c r="I86" s="11"/>
      <c r="J86" s="3"/>
    </row>
    <row r="87" spans="3:10" x14ac:dyDescent="0.35">
      <c r="C87" s="13"/>
      <c r="D87" s="13"/>
      <c r="E87" s="13"/>
      <c r="G87" s="11"/>
      <c r="H87" s="3"/>
      <c r="I87" s="11"/>
      <c r="J87" s="3"/>
    </row>
    <row r="88" spans="3:10" x14ac:dyDescent="0.35">
      <c r="C88" s="13"/>
      <c r="D88" s="13"/>
      <c r="E88" s="13"/>
      <c r="G88" s="11"/>
      <c r="H88" s="3"/>
      <c r="I88" s="11"/>
      <c r="J88" s="3"/>
    </row>
    <row r="89" spans="3:10" x14ac:dyDescent="0.35">
      <c r="C89" s="13"/>
      <c r="D89" s="13"/>
      <c r="E89" s="13"/>
      <c r="G89" s="11"/>
      <c r="H89" s="3"/>
      <c r="I89" s="11"/>
      <c r="J89" s="3"/>
    </row>
    <row r="90" spans="3:10" x14ac:dyDescent="0.35">
      <c r="C90" s="13"/>
      <c r="D90" s="13"/>
      <c r="E90" s="13"/>
      <c r="G90" s="11"/>
      <c r="H90" s="3"/>
      <c r="I90" s="11"/>
      <c r="J90" s="3"/>
    </row>
    <row r="91" spans="3:10" x14ac:dyDescent="0.35">
      <c r="C91" s="13"/>
      <c r="D91" s="13"/>
      <c r="E91" s="13"/>
      <c r="G91" s="11"/>
      <c r="H91" s="3"/>
      <c r="I91" s="11"/>
      <c r="J91" s="3"/>
    </row>
    <row r="92" spans="3:10" x14ac:dyDescent="0.35">
      <c r="C92" s="13"/>
      <c r="D92" s="13"/>
      <c r="E92" s="13"/>
      <c r="G92" s="11"/>
      <c r="H92" s="3"/>
      <c r="I92" s="11"/>
      <c r="J92" s="3"/>
    </row>
    <row r="93" spans="3:10" x14ac:dyDescent="0.35">
      <c r="C93" s="13"/>
      <c r="D93" s="13"/>
      <c r="E93" s="13"/>
      <c r="G93" s="11"/>
      <c r="H93" s="3"/>
      <c r="I93" s="11"/>
      <c r="J93" s="3"/>
    </row>
    <row r="94" spans="3:10" x14ac:dyDescent="0.35">
      <c r="C94" s="13"/>
      <c r="D94" s="13"/>
      <c r="E94" s="13"/>
      <c r="G94" s="11"/>
      <c r="H94" s="3"/>
      <c r="I94" s="11"/>
      <c r="J94" s="3"/>
    </row>
    <row r="95" spans="3:10" x14ac:dyDescent="0.35">
      <c r="C95" s="13"/>
      <c r="D95" s="13"/>
      <c r="E95" s="13"/>
      <c r="G95" s="11"/>
      <c r="H95" s="3"/>
      <c r="I95" s="11"/>
      <c r="J95" s="3"/>
    </row>
    <row r="96" spans="3:10" x14ac:dyDescent="0.35">
      <c r="C96" s="13"/>
      <c r="D96" s="13"/>
      <c r="E96" s="13"/>
      <c r="G96" s="11"/>
      <c r="H96" s="3"/>
      <c r="I96" s="11"/>
      <c r="J96" s="3"/>
    </row>
    <row r="97" spans="3:10" x14ac:dyDescent="0.35">
      <c r="C97" s="13"/>
      <c r="D97" s="13"/>
      <c r="E97" s="13"/>
      <c r="G97" s="11"/>
      <c r="H97" s="3"/>
      <c r="I97" s="11"/>
      <c r="J97" s="3"/>
    </row>
    <row r="98" spans="3:10" x14ac:dyDescent="0.35">
      <c r="C98" s="13"/>
      <c r="D98" s="13"/>
      <c r="E98" s="13"/>
      <c r="G98" s="11"/>
      <c r="H98" s="3"/>
      <c r="I98" s="11"/>
      <c r="J98" s="3"/>
    </row>
    <row r="99" spans="3:10" x14ac:dyDescent="0.35">
      <c r="C99" s="13"/>
      <c r="D99" s="13"/>
      <c r="E99" s="13"/>
      <c r="G99" s="11"/>
      <c r="H99" s="3"/>
      <c r="I99" s="11"/>
      <c r="J99" s="3"/>
    </row>
    <row r="100" spans="3:10" x14ac:dyDescent="0.35">
      <c r="C100" s="13"/>
      <c r="D100" s="13"/>
      <c r="E100" s="13"/>
      <c r="G100" s="11"/>
      <c r="H100" s="3"/>
      <c r="I100" s="11"/>
      <c r="J100" s="3"/>
    </row>
    <row r="101" spans="3:10" x14ac:dyDescent="0.35">
      <c r="C101" s="13"/>
      <c r="D101" s="13"/>
      <c r="E101" s="13"/>
      <c r="G101" s="11"/>
      <c r="H101" s="3"/>
      <c r="I101" s="11"/>
      <c r="J101" s="3"/>
    </row>
    <row r="102" spans="3:10" x14ac:dyDescent="0.35">
      <c r="C102" s="13"/>
      <c r="D102" s="13"/>
      <c r="E102" s="13"/>
      <c r="G102" s="11"/>
      <c r="H102" s="3"/>
      <c r="I102" s="11"/>
      <c r="J102" s="3"/>
    </row>
    <row r="103" spans="3:10" x14ac:dyDescent="0.35">
      <c r="C103" s="13"/>
      <c r="D103" s="13"/>
      <c r="E103" s="13"/>
      <c r="G103" s="11"/>
      <c r="H103" s="3"/>
      <c r="I103" s="11"/>
      <c r="J103" s="3"/>
    </row>
    <row r="104" spans="3:10" x14ac:dyDescent="0.35">
      <c r="C104" s="13"/>
      <c r="D104" s="13"/>
      <c r="E104" s="13"/>
      <c r="G104" s="11"/>
      <c r="H104" s="3"/>
      <c r="I104" s="11"/>
      <c r="J104" s="3"/>
    </row>
    <row r="105" spans="3:10" x14ac:dyDescent="0.35">
      <c r="C105" s="13"/>
      <c r="D105" s="13"/>
      <c r="E105" s="13"/>
      <c r="G105" s="11"/>
      <c r="H105" s="3"/>
      <c r="I105" s="11"/>
      <c r="J105" s="3"/>
    </row>
    <row r="106" spans="3:10" x14ac:dyDescent="0.35">
      <c r="C106" s="13"/>
      <c r="D106" s="13"/>
      <c r="E106" s="13"/>
      <c r="G106" s="11"/>
      <c r="H106" s="3"/>
      <c r="I106" s="11"/>
      <c r="J106" s="3"/>
    </row>
    <row r="107" spans="3:10" x14ac:dyDescent="0.35">
      <c r="C107" s="13"/>
      <c r="D107" s="13"/>
      <c r="E107" s="13"/>
      <c r="G107" s="11"/>
      <c r="H107" s="3"/>
      <c r="I107" s="11"/>
      <c r="J107" s="3"/>
    </row>
    <row r="108" spans="3:10" x14ac:dyDescent="0.35">
      <c r="C108" s="13"/>
      <c r="D108" s="13"/>
      <c r="E108" s="13"/>
      <c r="G108" s="11"/>
      <c r="H108" s="3"/>
      <c r="I108" s="11"/>
      <c r="J108" s="3"/>
    </row>
    <row r="109" spans="3:10" x14ac:dyDescent="0.35">
      <c r="C109" s="13"/>
      <c r="D109" s="13"/>
      <c r="E109" s="13"/>
      <c r="G109" s="11"/>
      <c r="H109" s="3"/>
      <c r="I109" s="11"/>
      <c r="J109" s="3"/>
    </row>
    <row r="110" spans="3:10" x14ac:dyDescent="0.35">
      <c r="C110" s="13"/>
      <c r="D110" s="13"/>
      <c r="E110" s="13"/>
      <c r="G110" s="11"/>
      <c r="H110" s="3"/>
      <c r="I110" s="11"/>
      <c r="J110" s="3"/>
    </row>
    <row r="111" spans="3:10" x14ac:dyDescent="0.35">
      <c r="C111" s="13"/>
      <c r="D111" s="13"/>
      <c r="E111" s="13"/>
      <c r="G111" s="11"/>
      <c r="H111" s="3"/>
      <c r="I111" s="11"/>
      <c r="J111" s="3"/>
    </row>
    <row r="112" spans="3:10" x14ac:dyDescent="0.35">
      <c r="C112" s="13"/>
      <c r="D112" s="13"/>
      <c r="E112" s="13"/>
      <c r="G112" s="11"/>
      <c r="H112" s="3"/>
      <c r="I112" s="11"/>
      <c r="J112" s="3"/>
    </row>
    <row r="113" spans="3:10" x14ac:dyDescent="0.35">
      <c r="C113" s="13"/>
      <c r="D113" s="13"/>
      <c r="E113" s="13"/>
      <c r="G113" s="11"/>
      <c r="H113" s="3"/>
      <c r="I113" s="11"/>
      <c r="J113" s="3"/>
    </row>
    <row r="114" spans="3:10" x14ac:dyDescent="0.35">
      <c r="C114" s="13"/>
      <c r="D114" s="13"/>
      <c r="E114" s="13"/>
      <c r="G114" s="11"/>
      <c r="H114" s="3"/>
      <c r="I114" s="11"/>
      <c r="J114" s="3"/>
    </row>
    <row r="115" spans="3:10" x14ac:dyDescent="0.35">
      <c r="C115" s="13"/>
      <c r="D115" s="13"/>
      <c r="E115" s="13"/>
      <c r="G115" s="11"/>
      <c r="H115" s="3"/>
      <c r="I115" s="11"/>
      <c r="J115" s="3"/>
    </row>
    <row r="116" spans="3:10" x14ac:dyDescent="0.35">
      <c r="C116" s="13"/>
      <c r="D116" s="13"/>
      <c r="E116" s="13"/>
      <c r="G116" s="11"/>
      <c r="H116" s="3"/>
      <c r="I116" s="11"/>
      <c r="J116" s="3"/>
    </row>
    <row r="117" spans="3:10" x14ac:dyDescent="0.35">
      <c r="C117" s="13"/>
      <c r="D117" s="13"/>
      <c r="E117" s="13"/>
      <c r="G117" s="11"/>
      <c r="H117" s="3"/>
      <c r="I117" s="11"/>
      <c r="J117" s="3"/>
    </row>
    <row r="118" spans="3:10" x14ac:dyDescent="0.35">
      <c r="C118" s="13"/>
      <c r="D118" s="13"/>
      <c r="E118" s="13"/>
      <c r="G118" s="11"/>
      <c r="H118" s="3"/>
      <c r="I118" s="11"/>
      <c r="J118" s="3"/>
    </row>
    <row r="119" spans="3:10" x14ac:dyDescent="0.35">
      <c r="C119" s="13"/>
      <c r="D119" s="13"/>
      <c r="E119" s="13"/>
      <c r="G119" s="11"/>
      <c r="H119" s="3"/>
      <c r="I119" s="11"/>
      <c r="J119" s="3"/>
    </row>
    <row r="120" spans="3:10" x14ac:dyDescent="0.35">
      <c r="C120" s="13"/>
      <c r="D120" s="13"/>
      <c r="E120" s="13"/>
      <c r="G120" s="11"/>
      <c r="H120" s="3"/>
      <c r="I120" s="11"/>
      <c r="J120" s="3"/>
    </row>
    <row r="121" spans="3:10" x14ac:dyDescent="0.35">
      <c r="C121" s="13"/>
      <c r="D121" s="13"/>
      <c r="E121" s="13"/>
      <c r="G121" s="11"/>
      <c r="H121" s="3"/>
      <c r="I121" s="11"/>
      <c r="J121" s="3"/>
    </row>
    <row r="122" spans="3:10" x14ac:dyDescent="0.35">
      <c r="C122" s="13"/>
      <c r="D122" s="13"/>
      <c r="E122" s="13"/>
      <c r="G122" s="11"/>
      <c r="H122" s="3"/>
      <c r="I122" s="11"/>
      <c r="J122" s="3"/>
    </row>
    <row r="123" spans="3:10" x14ac:dyDescent="0.35">
      <c r="C123" s="13"/>
      <c r="D123" s="13"/>
      <c r="E123" s="13"/>
      <c r="G123" s="11"/>
      <c r="H123" s="3"/>
      <c r="I123" s="11"/>
      <c r="J123" s="3"/>
    </row>
    <row r="124" spans="3:10" x14ac:dyDescent="0.35">
      <c r="C124" s="13"/>
      <c r="D124" s="13"/>
      <c r="E124" s="13"/>
      <c r="G124" s="11"/>
      <c r="H124" s="3"/>
      <c r="I124" s="11"/>
      <c r="J124" s="3"/>
    </row>
    <row r="125" spans="3:10" x14ac:dyDescent="0.35">
      <c r="C125" s="13"/>
      <c r="D125" s="13"/>
      <c r="E125" s="13"/>
      <c r="G125" s="11"/>
      <c r="H125" s="3"/>
      <c r="I125" s="11"/>
      <c r="J125" s="3"/>
    </row>
    <row r="126" spans="3:10" x14ac:dyDescent="0.35">
      <c r="C126" s="13"/>
      <c r="D126" s="13"/>
      <c r="E126" s="13"/>
      <c r="G126" s="11"/>
      <c r="H126" s="3"/>
      <c r="I126" s="11"/>
      <c r="J126" s="3"/>
    </row>
    <row r="127" spans="3:10" x14ac:dyDescent="0.35">
      <c r="C127" s="13"/>
      <c r="D127" s="13"/>
      <c r="E127" s="13"/>
      <c r="G127" s="11"/>
      <c r="H127" s="3"/>
      <c r="I127" s="11"/>
      <c r="J127" s="3"/>
    </row>
    <row r="128" spans="3:10" x14ac:dyDescent="0.35">
      <c r="C128" s="13"/>
      <c r="D128" s="13"/>
      <c r="E128" s="13"/>
      <c r="G128" s="11"/>
      <c r="H128" s="3"/>
      <c r="I128" s="11"/>
      <c r="J128" s="3"/>
    </row>
    <row r="129" spans="3:10" x14ac:dyDescent="0.35">
      <c r="C129" s="13"/>
      <c r="D129" s="13"/>
      <c r="E129" s="13"/>
      <c r="G129" s="11"/>
      <c r="H129" s="3"/>
      <c r="I129" s="11"/>
      <c r="J129" s="3"/>
    </row>
    <row r="130" spans="3:10" x14ac:dyDescent="0.35">
      <c r="C130" s="13"/>
      <c r="D130" s="13"/>
      <c r="E130" s="13"/>
      <c r="G130" s="11"/>
      <c r="H130" s="3"/>
      <c r="I130" s="11"/>
      <c r="J130" s="3"/>
    </row>
    <row r="131" spans="3:10" x14ac:dyDescent="0.35">
      <c r="C131" s="13"/>
      <c r="D131" s="13"/>
      <c r="E131" s="13"/>
      <c r="G131" s="11"/>
      <c r="H131" s="3"/>
      <c r="I131" s="11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5.2.1 Portfolio Stats_template</vt:lpstr>
      <vt:lpstr>5.2.1 Portfolio Stats</vt:lpstr>
      <vt:lpstr>5.2.2 Cov &amp; Corr_template</vt:lpstr>
      <vt:lpstr>5.2.2 Cov &amp; Corr</vt:lpstr>
      <vt:lpstr>5.4.1 N=2 BruteForce_template</vt:lpstr>
      <vt:lpstr>5.4.1 N=2 BruteForce</vt:lpstr>
      <vt:lpstr>5.4.1 N=3 BruteForce</vt:lpstr>
      <vt:lpstr>5.4.2 Frontier_template</vt:lpstr>
      <vt:lpstr>5.4.2 Frontier</vt:lpstr>
      <vt:lpstr>5.5.2 Tangency_template</vt:lpstr>
      <vt:lpstr>5.5.2 Tangency</vt:lpstr>
      <vt:lpstr>5.5.2 MCSI MktCaps</vt:lpstr>
      <vt:lpstr>5.5.4 CAL_template</vt:lpstr>
      <vt:lpstr>5.5.4 CAL</vt:lpstr>
      <vt:lpstr>5.6.2 GMV_template</vt:lpstr>
      <vt:lpstr>5.6.2 GMV</vt:lpstr>
      <vt:lpstr>DevMkt</vt:lpstr>
      <vt:lpstr>EmergMkt</vt:lpstr>
      <vt:lpstr>USMkt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2020-04-28T21:55:33Z</dcterms:created>
  <dcterms:modified xsi:type="dcterms:W3CDTF">2020-07-03T15:28:00Z</dcterms:modified>
</cp:coreProperties>
</file>