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2.xml" ContentType="application/vnd.openxmlformats-officedocument.spreadsheetml.pivot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inap\Downloads\"/>
    </mc:Choice>
  </mc:AlternateContent>
  <xr:revisionPtr revIDLastSave="0" documentId="8_{C17F6050-BABC-4FD1-A7B0-CED608FA97AD}" xr6:coauthVersionLast="47" xr6:coauthVersionMax="47" xr10:uidLastSave="{00000000-0000-0000-0000-000000000000}"/>
  <bookViews>
    <workbookView xWindow="-120" yWindow="-120" windowWidth="20730" windowHeight="11040" firstSheet="2" activeTab="6" xr2:uid="{44B8788F-5BC7-468D-817F-22E5A2B7AFA4}"/>
  </bookViews>
  <sheets>
    <sheet name="StrengthTracker" sheetId="3" r:id="rId1"/>
    <sheet name="GymTracker" sheetId="2" r:id="rId2"/>
    <sheet name="Q1" sheetId="1" r:id="rId3"/>
    <sheet name="Q2" sheetId="7" r:id="rId4"/>
    <sheet name="Q3" sheetId="8" r:id="rId5"/>
    <sheet name="Q4" sheetId="9" r:id="rId6"/>
    <sheet name="Q5" sheetId="10" r:id="rId7"/>
    <sheet name="Q6" sheetId="12" r:id="rId8"/>
    <sheet name="Q7" sheetId="15" r:id="rId9"/>
    <sheet name="Procedure Sheet Q7" sheetId="14" r:id="rId10"/>
    <sheet name="Procedure Sheet Q5" sheetId="11" r:id="rId11"/>
    <sheet name="Procedure Sheet Q2" sheetId="4" r:id="rId12"/>
  </sheets>
  <definedNames>
    <definedName name="_xlnm._FilterDatabase" localSheetId="10" hidden="1">'Procedure Sheet Q5'!$D$2:$E$2</definedName>
    <definedName name="_xlnm._FilterDatabase" localSheetId="9" hidden="1">'Procedure Sheet Q7'!$B$2:$N$350</definedName>
    <definedName name="_xlnm._FilterDatabase" localSheetId="2" hidden="1">'Q1'!$M$4:$N$4</definedName>
    <definedName name="_xlnm._FilterDatabase" localSheetId="7" hidden="1">'Q6'!$K$5:$L$78</definedName>
    <definedName name="_xlcn.WorksheetConnection_gym_tracker_project.xlsxquestion_51" hidden="1">question_5[]</definedName>
    <definedName name="_xlcn.WorksheetConnection_gym_tracker_project.xlsxTable141" hidden="1">filtered_table[]</definedName>
    <definedName name="exercises_filtered">'Procedure Sheet Q5'!$G$3:$G$25</definedName>
    <definedName name="ExternalData_1" localSheetId="1" hidden="1">GymTracker!$A$1:$J$59</definedName>
    <definedName name="ExternalData_1" localSheetId="3" hidden="1">'Q2'!$H$5:$K$179</definedName>
    <definedName name="ExternalData_2" localSheetId="0" hidden="1">StrengthTracker!$A$1:$L$507</definedName>
  </definedNames>
  <calcPr calcId="191029"/>
  <pivotCaches>
    <pivotCache cacheId="0" r:id="rId13"/>
    <pivotCache cacheId="1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4" name="Table14" connection="WorksheetConnection_gym_tracker_project.xlsx!Table14"/>
          <x15:modelTable id="question_5" name="question_5" connection="WorksheetConnection_gym_tracker_project.xlsx!question_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2" l="1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S4" i="10"/>
  <c r="N4" i="10"/>
  <c r="M4" i="10"/>
  <c r="L4" i="10"/>
  <c r="J4" i="10" a="1"/>
  <c r="J4" i="10" s="1"/>
  <c r="I4" i="10" a="1"/>
  <c r="I4" i="10" s="1"/>
  <c r="H4" i="10" a="1"/>
  <c r="H4" i="10" s="1"/>
  <c r="S3" i="10"/>
  <c r="B3" i="11" a="1"/>
  <c r="B3" i="11" s="1"/>
  <c r="O6" i="1"/>
  <c r="O7" i="1"/>
  <c r="O8" i="1"/>
  <c r="O9" i="1"/>
  <c r="O10" i="1"/>
  <c r="O11" i="1"/>
  <c r="F13" i="9"/>
  <c r="O12" i="7"/>
  <c r="O6" i="7"/>
  <c r="P6" i="7" s="1"/>
  <c r="O8" i="7"/>
  <c r="P8" i="7" s="1"/>
  <c r="O7" i="7"/>
  <c r="P7" i="7" s="1"/>
  <c r="F16" i="7"/>
  <c r="F15" i="7"/>
  <c r="F14" i="7"/>
  <c r="F13" i="7"/>
  <c r="F12" i="7"/>
  <c r="F11" i="7"/>
  <c r="F10" i="7"/>
  <c r="F9" i="7"/>
  <c r="F8" i="7"/>
  <c r="F7" i="7"/>
  <c r="F6" i="7"/>
  <c r="L22" i="1"/>
  <c r="L21" i="1"/>
  <c r="L20" i="1"/>
  <c r="L19" i="1"/>
  <c r="L18" i="1"/>
  <c r="E4" i="1"/>
  <c r="D4" i="1"/>
  <c r="C6" i="9" l="1"/>
  <c r="C8" i="9"/>
  <c r="C7" i="9"/>
  <c r="F4" i="1"/>
  <c r="G4" i="10" a="1"/>
  <c r="G4" i="10" s="1"/>
  <c r="K4" i="10" s="1"/>
  <c r="D7" i="1" a="1"/>
  <c r="D7" i="1" l="1"/>
  <c r="E7" i="1" s="1"/>
  <c r="E8" i="1"/>
  <c r="E16" i="1"/>
  <c r="E11" i="1"/>
  <c r="E19" i="1"/>
  <c r="E12" i="1"/>
  <c r="E14" i="1"/>
  <c r="E9" i="1"/>
  <c r="E17" i="1"/>
  <c r="E15" i="1"/>
  <c r="E10" i="1"/>
  <c r="E18" i="1"/>
  <c r="E20" i="1"/>
  <c r="E13" i="1"/>
  <c r="E21" i="1"/>
  <c r="F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C47749-F805-443C-A1F8-48D96634388E}" keepAlive="1" name="Query - GymTracker" description="Connection to the 'GymTracker' query in the workbook." type="5" refreshedVersion="8" background="1" saveData="1">
    <dbPr connection="Provider=Microsoft.Mashup.OleDb.1;Data Source=$Workbook$;Location=GymTracker;Extended Properties=&quot;&quot;" command="SELECT * FROM [GymTracker]"/>
  </connection>
  <connection id="2" xr16:uid="{C5B880E8-1828-4B41-8C94-7A37AE94FD75}" keepAlive="1" name="Query - question_5" description="Connection to the 'question_5' query in the workbook." type="5" refreshedVersion="8" background="1" saveData="1">
    <dbPr connection="Provider=Microsoft.Mashup.OleDb.1;Data Source=$Workbook$;Location=question_5;Extended Properties=&quot;&quot;" command="SELECT * FROM [question_5]"/>
  </connection>
  <connection id="3" xr16:uid="{B8A32EE7-8D4A-425D-B603-D34B276DAB79}" keepAlive="1" name="Query - StrengthTracker" description="Connection to the 'StrengthTracker' query in the workbook." type="5" refreshedVersion="8" background="1" saveData="1">
    <dbPr connection="Provider=Microsoft.Mashup.OleDb.1;Data Source=$Workbook$;Location=StrengthTracker;Extended Properties=&quot;&quot;" command="SELECT * FROM [StrengthTracker]"/>
  </connection>
  <connection id="4" xr16:uid="{0D2D188B-FABC-449F-B5F3-D28DBEC0391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758A2F7E-8DA4-466F-B0C2-DD5C02B0B61B}" name="WorksheetConnection_gym_tracker_project.xlsx!question_5" type="102" refreshedVersion="8" minRefreshableVersion="5">
    <extLst>
      <ext xmlns:x15="http://schemas.microsoft.com/office/spreadsheetml/2010/11/main" uri="{DE250136-89BD-433C-8126-D09CA5730AF9}">
        <x15:connection id="question_5" autoDelete="1">
          <x15:rangePr sourceName="_xlcn.WorksheetConnection_gym_tracker_project.xlsxquestion_51"/>
        </x15:connection>
      </ext>
    </extLst>
  </connection>
  <connection id="6" xr16:uid="{86695985-3B0C-4DE8-B1D6-A2E8C7B46CB0}" name="WorksheetConnection_gym_tracker_project.xlsx!Table14" type="102" refreshedVersion="8" minRefreshableVersion="5">
    <extLst>
      <ext xmlns:x15="http://schemas.microsoft.com/office/spreadsheetml/2010/11/main" uri="{DE250136-89BD-433C-8126-D09CA5730AF9}">
        <x15:connection id="Table14" autoDelete="1">
          <x15:rangePr sourceName="_xlcn.WorksheetConnection_gym_tracker_project.xlsxTable14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<sst xmlns="http://schemas.openxmlformats.org/spreadsheetml/2006/main" count="2930" uniqueCount="207">
  <si>
    <t>date</t>
  </si>
  <si>
    <t>weekday_plan</t>
  </si>
  <si>
    <t>muscle_group_1</t>
  </si>
  <si>
    <t>muscle_group_2</t>
  </si>
  <si>
    <t>muscle_group_3</t>
  </si>
  <si>
    <t>day</t>
  </si>
  <si>
    <t>weekday_name</t>
  </si>
  <si>
    <t>week</t>
  </si>
  <si>
    <t>Push</t>
  </si>
  <si>
    <t>Chest</t>
  </si>
  <si>
    <t>Triceps</t>
  </si>
  <si>
    <t>lunes</t>
  </si>
  <si>
    <t>Pull</t>
  </si>
  <si>
    <t>Back</t>
  </si>
  <si>
    <t>Biceps</t>
  </si>
  <si>
    <t>Null Muscular Group</t>
  </si>
  <si>
    <t>martes</t>
  </si>
  <si>
    <t>Shoulders</t>
  </si>
  <si>
    <t>Cardio</t>
  </si>
  <si>
    <t>Legs</t>
  </si>
  <si>
    <t>Quadriceps</t>
  </si>
  <si>
    <t>Hamstrings</t>
  </si>
  <si>
    <t>Glutes</t>
  </si>
  <si>
    <t>miércoles</t>
  </si>
  <si>
    <t>null</t>
  </si>
  <si>
    <t>viernes</t>
  </si>
  <si>
    <t>sábado</t>
  </si>
  <si>
    <t>Calves</t>
  </si>
  <si>
    <t>jueves</t>
  </si>
  <si>
    <t>Arms</t>
  </si>
  <si>
    <t>cardio</t>
  </si>
  <si>
    <t>order_of_exercise</t>
  </si>
  <si>
    <t>rir_set_1</t>
  </si>
  <si>
    <t>rir_set_2</t>
  </si>
  <si>
    <t>reps_set_3</t>
  </si>
  <si>
    <t>rir_set_3</t>
  </si>
  <si>
    <t>kg_set_1_clean</t>
  </si>
  <si>
    <t>Chest - Incline dumbell press</t>
  </si>
  <si>
    <t>Chest - Decline dumbell press</t>
  </si>
  <si>
    <t>Triceps - Triceps dips</t>
  </si>
  <si>
    <t>Shoulders - Militar press (dumbell)</t>
  </si>
  <si>
    <t>Shoulders - Lateral Raises</t>
  </si>
  <si>
    <t>Triceps - Overhead tricep extension</t>
  </si>
  <si>
    <t>Triceps - Kickbacks (cable)</t>
  </si>
  <si>
    <t>Null exercise</t>
  </si>
  <si>
    <t>Lats - Lat Pulldown (Wide, Close, Underhand)</t>
  </si>
  <si>
    <t>Lats - One-arm Dumbbell Row</t>
  </si>
  <si>
    <t>Romboids - Incline Dumbbell Row</t>
  </si>
  <si>
    <t>Biceps - Preacher curl</t>
  </si>
  <si>
    <t>Biceps - Incline dumbell curl</t>
  </si>
  <si>
    <t>Chest - Chest Dips</t>
  </si>
  <si>
    <t>Triceps - Triceps rope pushdown</t>
  </si>
  <si>
    <t>Romboids - Gironda Row</t>
  </si>
  <si>
    <t>Middle Traps - Incline Dumbbell Row</t>
  </si>
  <si>
    <t>Shoulders - Rear Delt Fly</t>
  </si>
  <si>
    <t>Biceps - Biceps curl (dumbell)</t>
  </si>
  <si>
    <t>Quads - Squat (Back, Front, Goblet)</t>
  </si>
  <si>
    <t>Glutes - Hip Thrusts</t>
  </si>
  <si>
    <t>Quads - Leg Extension Machine</t>
  </si>
  <si>
    <t>Hamstrings - Leg Curl Machine (Seated or Lying)</t>
  </si>
  <si>
    <t>Chest - Chest Press Machine</t>
  </si>
  <si>
    <t>Biceps - Hammer curl</t>
  </si>
  <si>
    <t>Glutes - Bulgarian Split Squat (each arm)</t>
  </si>
  <si>
    <t>Biceps - Cable Bicep Curl</t>
  </si>
  <si>
    <t>Triceps - Triceps pushdown (Cable)</t>
  </si>
  <si>
    <t>Quads - Lunges (Walking, Stationary)</t>
  </si>
  <si>
    <t>Quads - Lunges (Walking, Stationary) (per hand)</t>
  </si>
  <si>
    <t>Hamstrings - Leg Curl Machine (Seated or Lying) (plates of the machine)</t>
  </si>
  <si>
    <t>Adductors Inner - Seated or Standing Leg Adduction (Machine)</t>
  </si>
  <si>
    <t>Adductors Inner - Seated or Standing Leg Adduction (Machine) (plates)</t>
  </si>
  <si>
    <t>Calves - Seated Calf Raise</t>
  </si>
  <si>
    <t>Biceps - Cable Bicep Curl (plates)</t>
  </si>
  <si>
    <t>Quads - Lunges (Walking, Stationary) (per hand and walking)</t>
  </si>
  <si>
    <t>Hamstrings - Leg Curl Machine (Seated or Lying) (plates)</t>
  </si>
  <si>
    <t>Triceps - Skull crushers</t>
  </si>
  <si>
    <t>Shoulders - Rear Delt Fly (plates)</t>
  </si>
  <si>
    <t>Shoulders - Machine shoulder press</t>
  </si>
  <si>
    <t>Lats - Dumbbell Bent-over Row</t>
  </si>
  <si>
    <t>Serratus Posterior - Deadlifts</t>
  </si>
  <si>
    <t>Quads - Leg Press</t>
  </si>
  <si>
    <t>Romboids - T-bar Row</t>
  </si>
  <si>
    <t>Lats - Cable Pullover</t>
  </si>
  <si>
    <t>Triceps - Kickbacks (cable) (plates)</t>
  </si>
  <si>
    <t>Lats - Lat Pulldown (Wide, Close, Underhand) (plates unilateral)</t>
  </si>
  <si>
    <t>Middle Traps - T-bar Rows</t>
  </si>
  <si>
    <t>Lats - Barbell Bent-over Row</t>
  </si>
  <si>
    <t>Lats - Barbell Bent-over Row (per hand)</t>
  </si>
  <si>
    <t>Quads - Leg Press (plates)</t>
  </si>
  <si>
    <t>Hamstrings - Leg Curl Machine (Seated or Lying) (plates unilateral)</t>
  </si>
  <si>
    <t>Triceps - Overhead tricep extension (plates one arm)</t>
  </si>
  <si>
    <t>Lats - Gironda Row</t>
  </si>
  <si>
    <t>Quads - Leg Extension Machine (plates)</t>
  </si>
  <si>
    <t>Triceps - Overhead tricep extension (unilateral  plates)</t>
  </si>
  <si>
    <t>Treadmill</t>
  </si>
  <si>
    <t>Triceps - Overhead tricep extension (plates per hand)</t>
  </si>
  <si>
    <t>Hack Squat</t>
  </si>
  <si>
    <t>Calves - Standing Calf Raise</t>
  </si>
  <si>
    <t>Triceps - Triceps pushdown (Cable) (plates per hand)</t>
  </si>
  <si>
    <t>Biceps - Biceps curl (barbell)</t>
  </si>
  <si>
    <t>Triceps - Triceps pushdown (Cable) (plates)</t>
  </si>
  <si>
    <t>Adductors Inner - Cable Adduction (plates)</t>
  </si>
  <si>
    <t>Triceps - Triceps pushdown (Cable) (plates T grip)</t>
  </si>
  <si>
    <t>Triceps - Overhead tricep extension (plates  arm)</t>
  </si>
  <si>
    <t>Lats - T-bar Row</t>
  </si>
  <si>
    <t>Quads - Bulgarian Split Squat (kg each hand)</t>
  </si>
  <si>
    <t>Triceps - Triceps pushdown (Cable) (plates Tgrip)</t>
  </si>
  <si>
    <t>one arm lat pull down (plates per hand)</t>
  </si>
  <si>
    <t>Shoulders - Rear Delt Fly (plaes)</t>
  </si>
  <si>
    <t>Glutes - Bulgarian Split Squat (per hand)</t>
  </si>
  <si>
    <t>Hamstrings - Romanian Deadlift</t>
  </si>
  <si>
    <t>reps_set_1_clean</t>
  </si>
  <si>
    <t>kg_set_2_clean</t>
  </si>
  <si>
    <t>reps_set_2_clean</t>
  </si>
  <si>
    <t>Triceps - Kickbacks (cable) ( per hand)</t>
  </si>
  <si>
    <t>kg_set_3_clean</t>
  </si>
  <si>
    <t>real week</t>
  </si>
  <si>
    <t>muscle_group</t>
  </si>
  <si>
    <t>Muscle Group</t>
  </si>
  <si>
    <t>Count</t>
  </si>
  <si>
    <t>attribute</t>
  </si>
  <si>
    <t>Weekday Plan</t>
  </si>
  <si>
    <t>Weekday Name</t>
  </si>
  <si>
    <t>Trainings Count</t>
  </si>
  <si>
    <t>Type of Training after Strength Training</t>
  </si>
  <si>
    <t>Total Count</t>
  </si>
  <si>
    <t>cwf</t>
  </si>
  <si>
    <t>cardio_or_core_wrist_forearms_clean</t>
  </si>
  <si>
    <t>Total Training in 3 months (100 days)</t>
  </si>
  <si>
    <t>Days</t>
  </si>
  <si>
    <t>Percentage</t>
  </si>
  <si>
    <t>Times trained</t>
  </si>
  <si>
    <t>real_week</t>
  </si>
  <si>
    <t>Grand Total</t>
  </si>
  <si>
    <t>Count of muscle_group</t>
  </si>
  <si>
    <t>Total Count of muscle_group</t>
  </si>
  <si>
    <t>Total avg_count</t>
  </si>
  <si>
    <t>avg_count</t>
  </si>
  <si>
    <t>training_focus</t>
  </si>
  <si>
    <t>Upper Body</t>
  </si>
  <si>
    <t>Lower Body</t>
  </si>
  <si>
    <t>Other</t>
  </si>
  <si>
    <t>Date</t>
  </si>
  <si>
    <t>Rest Days</t>
  </si>
  <si>
    <t>Week of the year 2025</t>
  </si>
  <si>
    <t>Total Trainings</t>
  </si>
  <si>
    <t>Answer</t>
  </si>
  <si>
    <t>3. Day of the week with most gym visits</t>
  </si>
  <si>
    <t>5. Muscle Group Count</t>
  </si>
  <si>
    <t>7. Total Training in 3 months (100 days)</t>
  </si>
  <si>
    <t>Training Focus</t>
  </si>
  <si>
    <t>1. What is the date timeframe of my dataset?</t>
  </si>
  <si>
    <t>This section addresses 3 key questions</t>
  </si>
  <si>
    <t>This section addresses 4 key questions</t>
  </si>
  <si>
    <t>Methodology</t>
  </si>
  <si>
    <t>This section addresses 1 key question</t>
  </si>
  <si>
    <t>Avg Count</t>
  </si>
  <si>
    <t>9. How many times have I trained upper body and lower body in 58 workouts?</t>
  </si>
  <si>
    <t>10. What is the average number of rest days after each workout?</t>
  </si>
  <si>
    <t>On average</t>
  </si>
  <si>
    <t>11. Average number of muscle groups trained per workout</t>
  </si>
  <si>
    <t>2. Average trainings per week</t>
  </si>
  <si>
    <t>4. Training count by weekday plan:</t>
  </si>
  <si>
    <t>6. Type of Training after Strength Workouts</t>
  </si>
  <si>
    <t>8. Average weekly frequency per muscle group:</t>
  </si>
  <si>
    <t>Week</t>
  </si>
  <si>
    <t>exercise_name_clean</t>
  </si>
  <si>
    <t>Select Exercise</t>
  </si>
  <si>
    <t>date_of_workout</t>
  </si>
  <si>
    <t>Date Workout</t>
  </si>
  <si>
    <t>Kg Set 1</t>
  </si>
  <si>
    <t>Reps Set 1</t>
  </si>
  <si>
    <t>Rir Set 1</t>
  </si>
  <si>
    <t>Times Trained</t>
  </si>
  <si>
    <t>Avg Weight (KG)</t>
  </si>
  <si>
    <t>Max Total KG Lifted (Set 1)</t>
  </si>
  <si>
    <t>Max Reps Performed (Set 1)</t>
  </si>
  <si>
    <t>Exercise</t>
  </si>
  <si>
    <t>Average of reps_set_1_clean</t>
  </si>
  <si>
    <t>Average of rir_set_1</t>
  </si>
  <si>
    <t>Average of reps_set_2_clean</t>
  </si>
  <si>
    <t>Average of rir_set_2</t>
  </si>
  <si>
    <t>Average of reps_set_3</t>
  </si>
  <si>
    <t>Average of rir_set_3</t>
  </si>
  <si>
    <t>Value</t>
  </si>
  <si>
    <t>Day</t>
  </si>
  <si>
    <t>Exercises_performed</t>
  </si>
  <si>
    <t xml:space="preserve"> 13. What is the average number of exercises performed per workout session?</t>
  </si>
  <si>
    <t>Avg Order of Exercise</t>
  </si>
  <si>
    <t>14. What is the typical exercise order for each exercise during a workout session?</t>
  </si>
  <si>
    <t>This section addresses 1 key question (from the Strength Tracker table)</t>
  </si>
  <si>
    <t>This section addresses 2 key questions (from the Strength Tracker Table)</t>
  </si>
  <si>
    <t>This section addresses 1 key question (from the Strength Tracker Table)</t>
  </si>
  <si>
    <t>cardio_or_core_wrist_forearms</t>
  </si>
  <si>
    <t>CWF</t>
  </si>
  <si>
    <t>Null</t>
  </si>
  <si>
    <t xml:space="preserve">null </t>
  </si>
  <si>
    <t xml:space="preserve">null  </t>
  </si>
  <si>
    <t xml:space="preserve">Null  </t>
  </si>
  <si>
    <t>avg_kg_set_1</t>
  </si>
  <si>
    <t>avg_kg_set_2</t>
  </si>
  <si>
    <t>avg_kg_set_3</t>
  </si>
  <si>
    <t>Exercise Name</t>
  </si>
  <si>
    <t>12. Exercise-level Basic Stats</t>
  </si>
  <si>
    <t>15. Set-level Exercise Breakdown</t>
  </si>
  <si>
    <t>Answer:</t>
  </si>
  <si>
    <t>⚠️ The pivot table is filtered to show only those exercises performed more than 5 times</t>
  </si>
  <si>
    <t>Times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</si>
</sst>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59595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0" fillId="0" borderId="1" xfId="0" applyNumberFormat="1" applyBorder="1"/>
    <xf numFmtId="1" fontId="3" fillId="4" borderId="1" xfId="0" applyNumberFormat="1" applyFont="1" applyFill="1" applyBorder="1" applyAlignment="1">
      <alignment horizontal="center"/>
    </xf>
    <xf numFmtId="1" fontId="3" fillId="4" borderId="4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9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2" borderId="1" xfId="0" applyFont="1" applyFill="1" applyBorder="1"/>
    <xf numFmtId="0" fontId="3" fillId="4" borderId="1" xfId="0" applyFont="1" applyFill="1" applyBorder="1"/>
    <xf numFmtId="9" fontId="3" fillId="4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readingOrder="1"/>
    </xf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9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9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9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5.xml"/><Relationship Id="rId39" Type="http://schemas.openxmlformats.org/officeDocument/2006/relationships/customXml" Target="../customXml/item18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powerPivotData" Target="model/item.data"/><Relationship Id="rId29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40" Type="http://schemas.openxmlformats.org/officeDocument/2006/relationships/customXml" Target="../customXml/item19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400" b="1" i="0" u="none" strike="noStrike" baseline="0"/>
              <a:t>Tuesday</a:t>
            </a:r>
            <a:r>
              <a:rPr lang="es-PE" sz="1400" b="0" i="0" u="none" strike="noStrike" baseline="0"/>
              <a:t> was the day I went to the gym the most</a:t>
            </a:r>
            <a:endParaRPr lang="es-P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'Q1'!$M$6:$M$11</c:f>
              <c:strCache>
                <c:ptCount val="6"/>
                <c:pt idx="0">
                  <c:v>martes</c:v>
                </c:pt>
                <c:pt idx="1">
                  <c:v>lunes</c:v>
                </c:pt>
                <c:pt idx="2">
                  <c:v>miércoles</c:v>
                </c:pt>
                <c:pt idx="3">
                  <c:v>viernes</c:v>
                </c:pt>
                <c:pt idx="4">
                  <c:v>sábado</c:v>
                </c:pt>
                <c:pt idx="5">
                  <c:v>jueves</c:v>
                </c:pt>
              </c:strCache>
            </c:strRef>
          </c:cat>
          <c:val>
            <c:numRef>
              <c:f>'Q1'!$N$6:$N$11</c:f>
              <c:numCache>
                <c:formatCode>General</c:formatCode>
                <c:ptCount val="6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F-48F8-B5B4-53E6C5525E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5721551"/>
        <c:axId val="1635691791"/>
      </c:barChart>
      <c:catAx>
        <c:axId val="163572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5691791"/>
        <c:crosses val="autoZero"/>
        <c:auto val="1"/>
        <c:lblAlgn val="ctr"/>
        <c:lblOffset val="100"/>
        <c:noMultiLvlLbl val="0"/>
      </c:catAx>
      <c:valAx>
        <c:axId val="16356917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572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'Q5'!$S$3</c:f>
          <c:strCache>
            <c:ptCount val="1"/>
            <c:pt idx="0">
              <c:v>Progress in Chest - Incline dumbell press Over Time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'Q5'!$H$3</c:f>
              <c:strCache>
                <c:ptCount val="1"/>
                <c:pt idx="0">
                  <c:v>Kg Set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'Q5'!$G$4:$G$25</c:f>
              <c:numCache>
                <c:formatCode>m/d/yyyy</c:formatCode>
                <c:ptCount val="22"/>
                <c:pt idx="0">
                  <c:v>45775</c:v>
                </c:pt>
                <c:pt idx="1">
                  <c:v>45782</c:v>
                </c:pt>
                <c:pt idx="2">
                  <c:v>45786</c:v>
                </c:pt>
                <c:pt idx="3">
                  <c:v>45790</c:v>
                </c:pt>
                <c:pt idx="4">
                  <c:v>45793</c:v>
                </c:pt>
                <c:pt idx="5">
                  <c:v>45797</c:v>
                </c:pt>
                <c:pt idx="6">
                  <c:v>45800</c:v>
                </c:pt>
                <c:pt idx="7">
                  <c:v>45806</c:v>
                </c:pt>
                <c:pt idx="8">
                  <c:v>45810</c:v>
                </c:pt>
                <c:pt idx="9">
                  <c:v>45817</c:v>
                </c:pt>
                <c:pt idx="10">
                  <c:v>45819</c:v>
                </c:pt>
                <c:pt idx="11">
                  <c:v>45828</c:v>
                </c:pt>
                <c:pt idx="12">
                  <c:v>45832</c:v>
                </c:pt>
                <c:pt idx="13">
                  <c:v>45840</c:v>
                </c:pt>
                <c:pt idx="14">
                  <c:v>45845</c:v>
                </c:pt>
                <c:pt idx="15">
                  <c:v>45849</c:v>
                </c:pt>
                <c:pt idx="16">
                  <c:v>45853</c:v>
                </c:pt>
                <c:pt idx="17">
                  <c:v>45857</c:v>
                </c:pt>
                <c:pt idx="18">
                  <c:v>45862</c:v>
                </c:pt>
                <c:pt idx="19">
                  <c:v>45866</c:v>
                </c:pt>
                <c:pt idx="20">
                  <c:v>45871</c:v>
                </c:pt>
                <c:pt idx="21">
                  <c:v>45875</c:v>
                </c:pt>
              </c:numCache>
            </c:numRef>
          </c:xVal>
          <c:yVal>
            <c:numRef>
              <c:f>'Q5'!$H$4:$H$25</c:f>
              <c:numCache>
                <c:formatCode>General</c:formatCode>
                <c:ptCount val="2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27</c:v>
                </c:pt>
                <c:pt idx="4">
                  <c:v>27</c:v>
                </c:pt>
                <c:pt idx="5">
                  <c:v>30</c:v>
                </c:pt>
                <c:pt idx="6">
                  <c:v>27</c:v>
                </c:pt>
                <c:pt idx="7">
                  <c:v>27</c:v>
                </c:pt>
                <c:pt idx="8">
                  <c:v>32.5</c:v>
                </c:pt>
                <c:pt idx="9">
                  <c:v>30</c:v>
                </c:pt>
                <c:pt idx="10">
                  <c:v>32.5</c:v>
                </c:pt>
                <c:pt idx="11">
                  <c:v>32.5</c:v>
                </c:pt>
                <c:pt idx="12">
                  <c:v>32.5</c:v>
                </c:pt>
                <c:pt idx="13">
                  <c:v>35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C-4797-81B0-4CF86B35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87968"/>
        <c:axId val="99982688"/>
      </c:scatterChart>
      <c:valAx>
        <c:axId val="9998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Date of Workout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9982688"/>
        <c:crosses val="autoZero"/>
        <c:crossBetween val="midCat"/>
      </c:valAx>
      <c:valAx>
        <c:axId val="999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000" b="0" i="0" u="none" strike="noStrike" baseline="0"/>
                  <a:t>Weight (kg)</a:t>
                </a:r>
                <a:endParaRPr lang="es-P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998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'Q5'!$S$4</c:f>
          <c:strCache>
            <c:ptCount val="1"/>
            <c:pt idx="0">
              <c:v>Weight vs Reps for Chest - Incline dumbell press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'Q5'!$I$3</c:f>
              <c:strCache>
                <c:ptCount val="1"/>
                <c:pt idx="0">
                  <c:v>Reps Set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'Q5'!$H$4:$H$25</c:f>
              <c:numCache>
                <c:formatCode>General</c:formatCode>
                <c:ptCount val="22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27</c:v>
                </c:pt>
                <c:pt idx="4">
                  <c:v>27</c:v>
                </c:pt>
                <c:pt idx="5">
                  <c:v>30</c:v>
                </c:pt>
                <c:pt idx="6">
                  <c:v>27</c:v>
                </c:pt>
                <c:pt idx="7">
                  <c:v>27</c:v>
                </c:pt>
                <c:pt idx="8">
                  <c:v>32.5</c:v>
                </c:pt>
                <c:pt idx="9">
                  <c:v>30</c:v>
                </c:pt>
                <c:pt idx="10">
                  <c:v>32.5</c:v>
                </c:pt>
                <c:pt idx="11">
                  <c:v>32.5</c:v>
                </c:pt>
                <c:pt idx="12">
                  <c:v>32.5</c:v>
                </c:pt>
                <c:pt idx="13">
                  <c:v>35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</c:numCache>
            </c:numRef>
          </c:xVal>
          <c:yVal>
            <c:numRef>
              <c:f>'Q5'!$I$4:$I$25</c:f>
              <c:numCache>
                <c:formatCode>General</c:formatCode>
                <c:ptCount val="2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10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A1-44D5-9D7F-5A2B1B7DB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203808"/>
        <c:axId val="236206208"/>
      </c:scatterChart>
      <c:valAx>
        <c:axId val="23620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36206208"/>
        <c:crosses val="autoZero"/>
        <c:crossBetween val="midCat"/>
      </c:valAx>
      <c:valAx>
        <c:axId val="2362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Reps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3620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/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41671</xdr:colOff>
      <xdr:row>3</xdr:row>
      <xdr:rowOff>185737</xdr:rowOff>
    </xdr:from>
    <xdr:to>
      <xdr:col>11</xdr:col>
      <xdr:colOff>1190625</xdr:colOff>
      <xdr:row>14</xdr:row>
      <xdr:rowOff>59531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D2B1B-CDED-46B8-6B52-E4F0C90FE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595314</xdr:colOff>
      <xdr:row>4</xdr:row>
      <xdr:rowOff>47625</xdr:rowOff>
    </xdr:from>
    <xdr:to>
      <xdr:col>5</xdr:col>
      <xdr:colOff>154782</xdr:colOff>
      <xdr:row>18</xdr:row>
      <xdr:rowOff>118532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F6D07-1E30-C52D-3430-95B1CD5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411427</xdr:colOff>
      <xdr:row>4</xdr:row>
      <xdr:rowOff>156369</xdr:rowOff>
    </xdr:from>
    <xdr:to>
      <xdr:col>13</xdr:col>
      <xdr:colOff>1738311</xdr:colOff>
      <xdr:row>19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CCD95B-8E93-7130-D346-D46B519F8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na M." refreshedDate="45919.564918750002" backgroundQuery="1" createdVersion="8" refreshedVersion="8" minRefreshableVersion="3" recordCount="0" supportSubquery="1" supportAdvancedDrill="1" xr:uid="{23FF99AE-BDAB-4718-9CAE-8DB315155A56}">
  <cacheSource type="external" connectionId="4"/>
  <cacheFields count="4">
    <cacheField name="[question_5].[muscle_group].[muscle_group]" caption="muscle_group" numFmtId="0" hierarchy="3" level="1">
      <sharedItems count="11">
        <s v="Back"/>
        <s v="Biceps"/>
        <s v="Calves"/>
        <s v="Cardio"/>
        <s v="Chest"/>
        <s v="Glutes"/>
        <s v="Hamstrings"/>
        <s v="Null Muscular Group"/>
        <s v="Quadriceps"/>
        <s v="Shoulders"/>
        <s v="Triceps"/>
      </sharedItems>
    </cacheField>
    <cacheField name="[Measures].[Count of muscle_group]" caption="Count of muscle_group" numFmtId="0" hierarchy="25" level="32767"/>
    <cacheField name="[question_5].[real_week].[real_week]" caption="real_week" numFmtId="0" hierarchy="4" level="1">
      <sharedItems containsSemiMixedTypes="0" containsString="0" containsNumber="1" containsInteger="1" minValue="18" maxValue="32" count="15"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  <extLst>
        <ext xmlns:x15="http://schemas.microsoft.com/office/spreadsheetml/2010/11/main" uri="{4F2E5C28-24EA-4eb8-9CBF-B6C8F9C3D259}">
          <x15:cachedUniqueNames>
            <x15:cachedUniqueName index="0" name="[question_5].[real_week].&amp;[18]"/>
            <x15:cachedUniqueName index="1" name="[question_5].[real_week].&amp;[19]"/>
            <x15:cachedUniqueName index="2" name="[question_5].[real_week].&amp;[20]"/>
            <x15:cachedUniqueName index="3" name="[question_5].[real_week].&amp;[21]"/>
            <x15:cachedUniqueName index="4" name="[question_5].[real_week].&amp;[22]"/>
            <x15:cachedUniqueName index="5" name="[question_5].[real_week].&amp;[23]"/>
            <x15:cachedUniqueName index="6" name="[question_5].[real_week].&amp;[24]"/>
            <x15:cachedUniqueName index="7" name="[question_5].[real_week].&amp;[25]"/>
            <x15:cachedUniqueName index="8" name="[question_5].[real_week].&amp;[26]"/>
            <x15:cachedUniqueName index="9" name="[question_5].[real_week].&amp;[27]"/>
            <x15:cachedUniqueName index="10" name="[question_5].[real_week].&amp;[28]"/>
            <x15:cachedUniqueName index="11" name="[question_5].[real_week].&amp;[29]"/>
            <x15:cachedUniqueName index="12" name="[question_5].[real_week].&amp;[30]"/>
            <x15:cachedUniqueName index="13" name="[question_5].[real_week].&amp;[31]"/>
            <x15:cachedUniqueName index="14" name="[question_5].[real_week].&amp;[32]"/>
          </x15:cachedUniqueNames>
        </ext>
      </extLst>
    </cacheField>
    <cacheField name="[Measures].[avg_count]" caption="avg_count" numFmtId="0" hierarchy="18" level="32767"/>
  </cacheFields>
  <cacheHierarchies count="45">
    <cacheHierarchy uniqueName="[question_5].[date]" caption="date" attribute="1" time="1" defaultMemberUniqueName="[question_5].[date].[All]" allUniqueName="[question_5].[date].[All]" dimensionUniqueName="[question_5]" displayFolder="" count="0" memberValueDatatype="7" unbalanced="0"/>
    <cacheHierarchy uniqueName="[question_5].[weekday_plan]" caption="weekday_plan" attribute="1" defaultMemberUniqueName="[question_5].[weekday_plan].[All]" allUniqueName="[question_5].[weekday_plan].[All]" dimensionUniqueName="[question_5]" displayFolder="" count="0" memberValueDatatype="130" unbalanced="0"/>
    <cacheHierarchy uniqueName="[question_5].[attribute]" caption="attribute" attribute="1" defaultMemberUniqueName="[question_5].[attribute].[All]" allUniqueName="[question_5].[attribute].[All]" dimensionUniqueName="[question_5]" displayFolder="" count="0" memberValueDatatype="130" unbalanced="0"/>
    <cacheHierarchy uniqueName="[question_5].[muscle_group]" caption="muscle_group" attribute="1" defaultMemberUniqueName="[question_5].[muscle_group].[All]" allUniqueName="[question_5].[muscle_group].[All]" dimensionUniqueName="[question_5]" displayFolder="" count="2" memberValueDatatype="130" unbalanced="0">
      <fieldsUsage count="2">
        <fieldUsage x="-1"/>
        <fieldUsage x="0"/>
      </fieldsUsage>
    </cacheHierarchy>
    <cacheHierarchy uniqueName="[question_5].[real_week]" caption="real_week" attribute="1" defaultMemberUniqueName="[question_5].[real_week].[All]" allUniqueName="[question_5].[real_week].[All]" dimensionUniqueName="[question_5]" displayFolder="" count="2" memberValueDatatype="20" unbalanced="0">
      <fieldsUsage count="2">
        <fieldUsage x="-1"/>
        <fieldUsage x="2"/>
      </fieldsUsage>
    </cacheHierarchy>
    <cacheHierarchy uniqueName="[Table14].[day]" caption="day" attribute="1" defaultMemberUniqueName="[Table14].[day].[All]" allUniqueName="[Table14].[day].[All]" dimensionUniqueName="[Table14]" displayFolder="" count="0" memberValueDatatype="20" unbalanced="0"/>
    <cacheHierarchy uniqueName="[Table14].[order_of_exercise]" caption="order_of_exercise" attribute="1" defaultMemberUniqueName="[Table14].[order_of_exercise].[All]" allUniqueName="[Table14].[order_of_exercise].[All]" dimensionUniqueName="[Table14]" displayFolder="" count="0" memberValueDatatype="20" unbalanced="0"/>
    <cacheHierarchy uniqueName="[Table14].[exercise_name_clean]" caption="exercise_name_clean" attribute="1" defaultMemberUniqueName="[Table14].[exercise_name_clean].[All]" allUniqueName="[Table14].[exercise_name_clean].[All]" dimensionUniqueName="[Table14]" displayFolder="" count="0" memberValueDatatype="130" unbalanced="0"/>
    <cacheHierarchy uniqueName="[Table14].[kg_set_1_clean]" caption="kg_set_1_clean" attribute="1" defaultMemberUniqueName="[Table14].[kg_set_1_clean].[All]" allUniqueName="[Table14].[kg_set_1_clean].[All]" dimensionUniqueName="[Table14]" displayFolder="" count="0" memberValueDatatype="5" unbalanced="0"/>
    <cacheHierarchy uniqueName="[Table14].[reps_set_1_clean]" caption="reps_set_1_clean" attribute="1" defaultMemberUniqueName="[Table14].[reps_set_1_clean].[All]" allUniqueName="[Table14].[reps_set_1_clean].[All]" dimensionUniqueName="[Table14]" displayFolder="" count="0" memberValueDatatype="20" unbalanced="0"/>
    <cacheHierarchy uniqueName="[Table14].[rir_set_1]" caption="rir_set_1" attribute="1" defaultMemberUniqueName="[Table14].[rir_set_1].[All]" allUniqueName="[Table14].[rir_set_1].[All]" dimensionUniqueName="[Table14]" displayFolder="" count="0" memberValueDatatype="20" unbalanced="0"/>
    <cacheHierarchy uniqueName="[Table14].[kg_set_2_clean]" caption="kg_set_2_clean" attribute="1" defaultMemberUniqueName="[Table14].[kg_set_2_clean].[All]" allUniqueName="[Table14].[kg_set_2_clean].[All]" dimensionUniqueName="[Table14]" displayFolder="" count="0" memberValueDatatype="5" unbalanced="0"/>
    <cacheHierarchy uniqueName="[Table14].[reps_set_2_clean]" caption="reps_set_2_clean" attribute="1" defaultMemberUniqueName="[Table14].[reps_set_2_clean].[All]" allUniqueName="[Table14].[reps_set_2_clean].[All]" dimensionUniqueName="[Table14]" displayFolder="" count="0" memberValueDatatype="20" unbalanced="0"/>
    <cacheHierarchy uniqueName="[Table14].[rir_set_2]" caption="rir_set_2" attribute="1" defaultMemberUniqueName="[Table14].[rir_set_2].[All]" allUniqueName="[Table14].[rir_set_2].[All]" dimensionUniqueName="[Table14]" displayFolder="" count="0" memberValueDatatype="20" unbalanced="0"/>
    <cacheHierarchy uniqueName="[Table14].[kg_set_3_clean]" caption="kg_set_3_clean" attribute="1" defaultMemberUniqueName="[Table14].[kg_set_3_clean].[All]" allUniqueName="[Table14].[kg_set_3_clean].[All]" dimensionUniqueName="[Table14]" displayFolder="" count="0" memberValueDatatype="5" unbalanced="0"/>
    <cacheHierarchy uniqueName="[Table14].[reps_set_3]" caption="reps_set_3" attribute="1" defaultMemberUniqueName="[Table14].[reps_set_3].[All]" allUniqueName="[Table14].[reps_set_3].[All]" dimensionUniqueName="[Table14]" displayFolder="" count="0" memberValueDatatype="20" unbalanced="0"/>
    <cacheHierarchy uniqueName="[Table14].[rir_set_3]" caption="rir_set_3" attribute="1" defaultMemberUniqueName="[Table14].[rir_set_3].[All]" allUniqueName="[Table14].[rir_set_3].[All]" dimensionUniqueName="[Table14]" displayFolder="" count="0" memberValueDatatype="20" unbalanced="0"/>
    <cacheHierarchy uniqueName="[Table14].[date_of_workout]" caption="date_of_workout" attribute="1" time="1" defaultMemberUniqueName="[Table14].[date_of_workout].[All]" allUniqueName="[Table14].[date_of_workout].[All]" dimensionUniqueName="[Table14]" displayFolder="" count="0" memberValueDatatype="7" unbalanced="0"/>
    <cacheHierarchy uniqueName="[Measures].[avg_count]" caption="avg_count" measure="1" displayFolder="" measureGroup="question_5" count="0" oneField="1">
      <fieldsUsage count="1">
        <fieldUsage x="3"/>
      </fieldsUsage>
    </cacheHierarchy>
    <cacheHierarchy uniqueName="[Measures].[AvgKgSet1_NoZero]" caption="AvgKgSet1_NoZero" measure="1" displayFolder="" measureGroup="Table14" count="0"/>
    <cacheHierarchy uniqueName="[Measures].[AvgKgSet3_NoZero]" caption="AvgKgSet3_NoZero" measure="1" displayFolder="" measureGroup="Table14" count="0"/>
    <cacheHierarchy uniqueName="[Measures].[AvgKgSet2_NoZero]" caption="AvgKgSet2_NoZero" measure="1" displayFolder="" measureGroup="Table14" count="0"/>
    <cacheHierarchy uniqueName="[Measures].[__XL_Count question_5]" caption="__XL_Count question_5" measure="1" displayFolder="" measureGroup="question_5" count="0" hidden="1"/>
    <cacheHierarchy uniqueName="[Measures].[__XL_Count Table14]" caption="__XL_Count Table14" measure="1" displayFolder="" measureGroup="Table14" count="0" hidden="1"/>
    <cacheHierarchy uniqueName="[Measures].[__No measures defined]" caption="__No measures defined" measure="1" displayFolder="" count="0" hidden="1"/>
    <cacheHierarchy uniqueName="[Measures].[Count of muscle_group]" caption="Count of muscle_group" measure="1" displayFolder="" measureGroup="question_5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xercise_name_clean 2]" caption="Count of exercise_name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kg_set_1_clean 2]" caption="Sum of kg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reps_set_1_clean 2]" caption="Sum of reps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rir_set_1 2]" caption="Sum of rir_set_1 2" measure="1" displayFolder="" measureGroup="Table14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kg_set_2_clean 2]" caption="Sum of kg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reps_set_2_clean 2]" caption="Sum of reps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ir_set_2 2]" caption="Sum of rir_set_2 2" measure="1" displayFolder="" measureGroup="Table14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kg_set_3_clean 2]" caption="Sum of kg_set_3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reps_set_3 2]" caption="Sum of reps_set_3 2" measure="1" displayFolder="" measureGroup="Table1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rir_set_3 2]" caption="Sum of rir_set_3 2" measure="1" displayFolder="" measureGroup="Table14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Average of kg_set_1_clean 2]" caption="Average of kg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reps_set_1_clean 2]" caption="Average of reps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rir_set_1 2]" caption="Average of rir_set_1 2" measure="1" displayFolder="" measureGroup="Table14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kg_set_2_clean 2]" caption="Average of kg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Average of reps_set_2_clean 2]" caption="Average of reps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Average of rir_set_2 2]" caption="Average of rir_set_2 2" measure="1" displayFolder="" measureGroup="Table14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kg_set_3_clean 2]" caption="Average of kg_set_3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reps_set_3 2]" caption="Average of reps_set_3 2" measure="1" displayFolder="" measureGroup="Table1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Average of rir_set_3 2]" caption="Average of rir_set_3 2" measure="1" displayFolder="" measureGroup="Table14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3">
    <dimension measure="1" name="Measures" uniqueName="[Measures]" caption="Measures"/>
    <dimension name="question_5" uniqueName="[question_5]" caption="question_5"/>
    <dimension name="Table14" uniqueName="[Table14]" caption="Table14"/>
  </dimensions>
  <measureGroups count="2">
    <measureGroup name="question_5" caption="question_5"/>
    <measureGroup name="Table14" caption="Table14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ina M." refreshedDate="45919.612414236108" backgroundQuery="1" createdVersion="8" refreshedVersion="8" minRefreshableVersion="3" recordCount="0" supportSubquery="1" supportAdvancedDrill="1" xr:uid="{745BD3B4-CABD-480A-9596-061FA5C21B78}">
  <cacheSource type="external" connectionId="4"/>
  <cacheFields count="11">
    <cacheField name="[Table14].[exercise_name_clean].[exercise_name_clean]" caption="exercise_name_clean" numFmtId="0" hierarchy="7" level="1">
      <sharedItems count="23">
        <s v="Biceps - Biceps curl (dumbell)"/>
        <s v="Biceps - Hammer curl"/>
        <s v="Biceps - Incline dumbell curl"/>
        <s v="Biceps - Preacher curl"/>
        <s v="Calves - Seated Calf Raise"/>
        <s v="Chest - Chest Dips"/>
        <s v="Chest - Decline dumbell press"/>
        <s v="Chest - Incline dumbell press"/>
        <s v="Hamstrings - Leg Curl Machine (Seated or Lying) (plates)"/>
        <s v="Lats - Gironda Row"/>
        <s v="Lats - Lat Pulldown (Wide, Close, Underhand)"/>
        <s v="Lats - One-arm Dumbbell Row"/>
        <s v="Quads - Squat (Back, Front, Goblet)"/>
        <s v="Romboids - Gironda Row"/>
        <s v="Romboids - Incline Dumbbell Row"/>
        <s v="Shoulders - Lateral Raises"/>
        <s v="Shoulders - Militar press (dumbell)"/>
        <s v="Shoulders - Rear Delt Fly"/>
        <s v="Shoulders - Rear Delt Fly (plates)"/>
        <s v="Triceps - Overhead tricep extension"/>
        <s v="Triceps - Skull crushers"/>
        <s v="Triceps - Triceps pushdown (Cable)"/>
        <s v="Triceps - Triceps rope pushdown"/>
      </sharedItems>
    </cacheField>
    <cacheField name="[Measures].[Average of reps_set_1_clean 2]" caption="Average of reps_set_1_clean 2" numFmtId="0" hierarchy="37" level="32767"/>
    <cacheField name="[Measures].[Average of rir_set_1 2]" caption="Average of rir_set_1 2" numFmtId="0" hierarchy="38" level="32767"/>
    <cacheField name="[Measures].[Average of reps_set_2_clean 2]" caption="Average of reps_set_2_clean 2" numFmtId="0" hierarchy="40" level="32767"/>
    <cacheField name="[Measures].[Average of rir_set_2 2]" caption="Average of rir_set_2 2" numFmtId="0" hierarchy="41" level="32767"/>
    <cacheField name="[Measures].[Average of reps_set_3 2]" caption="Average of reps_set_3 2" numFmtId="0" hierarchy="43" level="32767"/>
    <cacheField name="[Measures].[Average of rir_set_3 2]" caption="Average of rir_set_3 2" numFmtId="0" hierarchy="44" level="32767"/>
    <cacheField name="[Measures].[AvgKgSet1_NoZero]" caption="AvgKgSet1_NoZero" numFmtId="0" hierarchy="19" level="32767"/>
    <cacheField name="[Measures].[AvgKgSet2_NoZero]" caption="AvgKgSet2_NoZero" numFmtId="0" hierarchy="21" level="32767"/>
    <cacheField name="[Measures].[AvgKgSet3_NoZero]" caption="AvgKgSet3_NoZero" numFmtId="0" hierarchy="20" level="32767"/>
    <cacheField name="[Measures].[Count of exercise_name_clean 2]" caption="Count of exercise_name_clean 2" numFmtId="0" hierarchy="26" level="32767"/>
  </cacheFields>
  <cacheHierarchies count="45">
    <cacheHierarchy uniqueName="[question_5].[date]" caption="date" attribute="1" time="1" defaultMemberUniqueName="[question_5].[date].[All]" allUniqueName="[question_5].[date].[All]" dimensionUniqueName="[question_5]" displayFolder="" count="2" memberValueDatatype="7" unbalanced="0"/>
    <cacheHierarchy uniqueName="[question_5].[weekday_plan]" caption="weekday_plan" attribute="1" defaultMemberUniqueName="[question_5].[weekday_plan].[All]" allUniqueName="[question_5].[weekday_plan].[All]" dimensionUniqueName="[question_5]" displayFolder="" count="2" memberValueDatatype="130" unbalanced="0"/>
    <cacheHierarchy uniqueName="[question_5].[attribute]" caption="attribute" attribute="1" defaultMemberUniqueName="[question_5].[attribute].[All]" allUniqueName="[question_5].[attribute].[All]" dimensionUniqueName="[question_5]" displayFolder="" count="2" memberValueDatatype="130" unbalanced="0"/>
    <cacheHierarchy uniqueName="[question_5].[muscle_group]" caption="muscle_group" attribute="1" defaultMemberUniqueName="[question_5].[muscle_group].[All]" allUniqueName="[question_5].[muscle_group].[All]" dimensionUniqueName="[question_5]" displayFolder="" count="2" memberValueDatatype="130" unbalanced="0"/>
    <cacheHierarchy uniqueName="[question_5].[real_week]" caption="real_week" attribute="1" defaultMemberUniqueName="[question_5].[real_week].[All]" allUniqueName="[question_5].[real_week].[All]" dimensionUniqueName="[question_5]" displayFolder="" count="2" memberValueDatatype="20" unbalanced="0"/>
    <cacheHierarchy uniqueName="[Table14].[day]" caption="day" attribute="1" defaultMemberUniqueName="[Table14].[day].[All]" allUniqueName="[Table14].[day].[All]" dimensionUniqueName="[Table14]" displayFolder="" count="2" memberValueDatatype="20" unbalanced="0"/>
    <cacheHierarchy uniqueName="[Table14].[order_of_exercise]" caption="order_of_exercise" attribute="1" defaultMemberUniqueName="[Table14].[order_of_exercise].[All]" allUniqueName="[Table14].[order_of_exercise].[All]" dimensionUniqueName="[Table14]" displayFolder="" count="2" memberValueDatatype="20" unbalanced="0"/>
    <cacheHierarchy uniqueName="[Table14].[exercise_name_clean]" caption="exercise_name_clean" attribute="1" defaultMemberUniqueName="[Table14].[exercise_name_clean].[All]" allUniqueName="[Table14].[exercise_name_clean].[All]" dimensionUniqueName="[Table14]" displayFolder="" count="2" memberValueDatatype="130" unbalanced="0">
      <fieldsUsage count="2">
        <fieldUsage x="-1"/>
        <fieldUsage x="0"/>
      </fieldsUsage>
    </cacheHierarchy>
    <cacheHierarchy uniqueName="[Table14].[kg_set_1_clean]" caption="kg_set_1_clean" attribute="1" defaultMemberUniqueName="[Table14].[kg_set_1_clean].[All]" allUniqueName="[Table14].[kg_set_1_clean].[All]" dimensionUniqueName="[Table14]" displayFolder="" count="2" memberValueDatatype="5" unbalanced="0"/>
    <cacheHierarchy uniqueName="[Table14].[reps_set_1_clean]" caption="reps_set_1_clean" attribute="1" defaultMemberUniqueName="[Table14].[reps_set_1_clean].[All]" allUniqueName="[Table14].[reps_set_1_clean].[All]" dimensionUniqueName="[Table14]" displayFolder="" count="2" memberValueDatatype="20" unbalanced="0"/>
    <cacheHierarchy uniqueName="[Table14].[rir_set_1]" caption="rir_set_1" attribute="1" defaultMemberUniqueName="[Table14].[rir_set_1].[All]" allUniqueName="[Table14].[rir_set_1].[All]" dimensionUniqueName="[Table14]" displayFolder="" count="2" memberValueDatatype="20" unbalanced="0"/>
    <cacheHierarchy uniqueName="[Table14].[kg_set_2_clean]" caption="kg_set_2_clean" attribute="1" defaultMemberUniqueName="[Table14].[kg_set_2_clean].[All]" allUniqueName="[Table14].[kg_set_2_clean].[All]" dimensionUniqueName="[Table14]" displayFolder="" count="2" memberValueDatatype="5" unbalanced="0"/>
    <cacheHierarchy uniqueName="[Table14].[reps_set_2_clean]" caption="reps_set_2_clean" attribute="1" defaultMemberUniqueName="[Table14].[reps_set_2_clean].[All]" allUniqueName="[Table14].[reps_set_2_clean].[All]" dimensionUniqueName="[Table14]" displayFolder="" count="2" memberValueDatatype="20" unbalanced="0"/>
    <cacheHierarchy uniqueName="[Table14].[rir_set_2]" caption="rir_set_2" attribute="1" defaultMemberUniqueName="[Table14].[rir_set_2].[All]" allUniqueName="[Table14].[rir_set_2].[All]" dimensionUniqueName="[Table14]" displayFolder="" count="2" memberValueDatatype="20" unbalanced="0"/>
    <cacheHierarchy uniqueName="[Table14].[kg_set_3_clean]" caption="kg_set_3_clean" attribute="1" defaultMemberUniqueName="[Table14].[kg_set_3_clean].[All]" allUniqueName="[Table14].[kg_set_3_clean].[All]" dimensionUniqueName="[Table14]" displayFolder="" count="2" memberValueDatatype="5" unbalanced="0"/>
    <cacheHierarchy uniqueName="[Table14].[reps_set_3]" caption="reps_set_3" attribute="1" defaultMemberUniqueName="[Table14].[reps_set_3].[All]" allUniqueName="[Table14].[reps_set_3].[All]" dimensionUniqueName="[Table14]" displayFolder="" count="2" memberValueDatatype="20" unbalanced="0"/>
    <cacheHierarchy uniqueName="[Table14].[rir_set_3]" caption="rir_set_3" attribute="1" defaultMemberUniqueName="[Table14].[rir_set_3].[All]" allUniqueName="[Table14].[rir_set_3].[All]" dimensionUniqueName="[Table14]" displayFolder="" count="2" memberValueDatatype="20" unbalanced="0"/>
    <cacheHierarchy uniqueName="[Table14].[date_of_workout]" caption="date_of_workout" attribute="1" time="1" defaultMemberUniqueName="[Table14].[date_of_workout].[All]" allUniqueName="[Table14].[date_of_workout].[All]" dimensionUniqueName="[Table14]" displayFolder="" count="2" memberValueDatatype="7" unbalanced="0"/>
    <cacheHierarchy uniqueName="[Measures].[avg_count]" caption="avg_count" measure="1" displayFolder="" measureGroup="question_5" count="0"/>
    <cacheHierarchy uniqueName="[Measures].[AvgKgSet1_NoZero]" caption="AvgKgSet1_NoZero" measure="1" displayFolder="" measureGroup="Table14" count="0" oneField="1">
      <fieldsUsage count="1">
        <fieldUsage x="7"/>
      </fieldsUsage>
    </cacheHierarchy>
    <cacheHierarchy uniqueName="[Measures].[AvgKgSet3_NoZero]" caption="AvgKgSet3_NoZero" measure="1" displayFolder="" measureGroup="Table14" count="0" oneField="1">
      <fieldsUsage count="1">
        <fieldUsage x="9"/>
      </fieldsUsage>
    </cacheHierarchy>
    <cacheHierarchy uniqueName="[Measures].[AvgKgSet2_NoZero]" caption="AvgKgSet2_NoZero" measure="1" displayFolder="" measureGroup="Table14" count="0" oneField="1">
      <fieldsUsage count="1">
        <fieldUsage x="8"/>
      </fieldsUsage>
    </cacheHierarchy>
    <cacheHierarchy uniqueName="[Measures].[__XL_Count question_5]" caption="__XL_Count question_5" measure="1" displayFolder="" measureGroup="question_5" count="0" hidden="1"/>
    <cacheHierarchy uniqueName="[Measures].[__XL_Count Table14]" caption="__XL_Count Table14" measure="1" displayFolder="" measureGroup="Table14" count="0" hidden="1"/>
    <cacheHierarchy uniqueName="[Measures].[__No measures defined]" caption="__No measures defined" measure="1" displayFolder="" count="0" hidden="1"/>
    <cacheHierarchy uniqueName="[Measures].[Count of muscle_group]" caption="Count of muscle_group" measure="1" displayFolder="" measureGroup="question_5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exercise_name_clean 2]" caption="Count of exercise_name_clean 2" measure="1" displayFolder="" measureGroup="Table14" count="0" oneField="1" hidden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kg_set_1_clean 2]" caption="Sum of kg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reps_set_1_clean 2]" caption="Sum of reps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rir_set_1 2]" caption="Sum of rir_set_1 2" measure="1" displayFolder="" measureGroup="Table14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kg_set_2_clean 2]" caption="Sum of kg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reps_set_2_clean 2]" caption="Sum of reps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rir_set_2 2]" caption="Sum of rir_set_2 2" measure="1" displayFolder="" measureGroup="Table14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kg_set_3_clean 2]" caption="Sum of kg_set_3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reps_set_3 2]" caption="Sum of reps_set_3 2" measure="1" displayFolder="" measureGroup="Table14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rir_set_3 2]" caption="Sum of rir_set_3 2" measure="1" displayFolder="" measureGroup="Table14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Average of kg_set_1_clean 2]" caption="Average of kg_set_1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Average of reps_set_1_clean 2]" caption="Average of reps_set_1_clean 2" measure="1" displayFolder="" measureGroup="Table14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rir_set_1 2]" caption="Average of rir_set_1 2" measure="1" displayFolder="" measureGroup="Table14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Average of kg_set_2_clean 2]" caption="Average of kg_set_2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Average of reps_set_2_clean 2]" caption="Average of reps_set_2_clean 2" measure="1" displayFolder="" measureGroup="Table14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Average of rir_set_2 2]" caption="Average of rir_set_2 2" measure="1" displayFolder="" measureGroup="Table14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kg_set_3_clean 2]" caption="Average of kg_set_3_clean 2" measure="1" displayFolder="" measureGroup="Table14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reps_set_3 2]" caption="Average of reps_set_3 2" measure="1" displayFolder="" measureGroup="Table14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Average of rir_set_3 2]" caption="Average of rir_set_3 2" measure="1" displayFolder="" measureGroup="Table14" count="0" oneField="1" hidden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</cacheHierarchies>
  <kpis count="0"/>
  <dimensions count="3">
    <dimension measure="1" name="Measures" uniqueName="[Measures]" caption="Measures"/>
    <dimension name="question_5" uniqueName="[question_5]" caption="question_5"/>
    <dimension name="Table14" uniqueName="[Table14]" caption="Table14"/>
  </dimensions>
  <measureGroups count="2">
    <measureGroup name="question_5" caption="question_5"/>
    <measureGroup name="Table14" caption="Table14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5C1470-B307-4A8A-BB26-40F733B1CA9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uscle Group" colHeaderCaption="Week">
  <location ref="E7:AK21" firstHeaderRow="1" firstDataRow="3" firstDataCol="1"/>
  <pivotFields count="4"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2"/>
    <field x="-2"/>
  </colFields>
  <colItems count="3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 t="grand">
      <x/>
    </i>
    <i t="grand" i="1">
      <x/>
    </i>
  </colItems>
  <dataFields count="2">
    <dataField name="Count of muscle_group" fld="1" subtotal="count" baseField="0" baseItem="0"/>
    <dataField fld="3" subtotal="count" baseField="0" baseItem="0"/>
  </dataFields>
  <formats count="1">
    <format dxfId="45">
      <pivotArea field="0" grandCol="1" collapsedLevelsAreSubtotals="1" axis="axisRow" fieldPosition="0">
        <references count="2">
          <reference field="4294967294" count="1" selected="0">
            <x v="1"/>
          </reference>
          <reference field="0" count="0"/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colHierarchiesUsage count="2">
    <colHierarchyUsage hierarchyUsage="4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gym_tracker_project.xlsx!question_5">
        <x15:activeTabTopLevelEntity name="[question_5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B64412-EE00-4E93-A78D-ACE6333437CA}" name="PivotTable8" cacheId="1" applyNumberFormats="0" applyBorderFormats="0" applyFontFormats="0" applyPatternFormats="0" applyAlignmentFormats="0" applyWidthHeightFormats="1" dataCaption="Values" tag="1122ba93-8fb1-4240-8a83-2acb5b008e18" updatedVersion="8" minRefreshableVersion="3" useAutoFormatting="1" subtotalHiddenItems="1" rowGrandTotals="0" colGrandTotals="0" itemPrintTitles="1" createdVersion="8" indent="0" outline="1" outlineData="1" multipleFieldFilters="0" rowHeaderCaption="Exercise Name">
  <location ref="A5:K28" firstHeaderRow="0" firstDataRow="1" firstDataCol="1"/>
  <pivotFields count="11">
    <pivotField axis="axisRow" allDrilled="1" subtotalTop="0" showAll="0" measureFilter="1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imes Performed" fld="10" subtotal="count" baseField="0" baseItem="0"/>
    <dataField name="avg_kg_set_1" fld="7" subtotal="count" baseField="0" baseItem="0"/>
    <dataField name="Average of reps_set_1_clean" fld="1" subtotal="average" baseField="0" baseItem="0" numFmtId="1"/>
    <dataField name="Average of rir_set_1" fld="2" subtotal="average" baseField="0" baseItem="0" numFmtId="1"/>
    <dataField name="avg_kg_set_2" fld="8" subtotal="count" baseField="0" baseItem="0" numFmtId="2"/>
    <dataField name="Average of reps_set_2_clean" fld="3" subtotal="average" baseField="0" baseItem="0" numFmtId="1"/>
    <dataField name="Average of rir_set_2" fld="4" subtotal="average" baseField="0" baseItem="0" numFmtId="1"/>
    <dataField name="avg_kg_set_3" fld="9" subtotal="count" baseField="0" baseItem="0" numFmtId="2"/>
    <dataField name="Average of reps_set_3" fld="5" subtotal="average" baseField="0" baseItem="0" numFmtId="1"/>
    <dataField name="Average of rir_set_3" fld="6" subtotal="average" baseField="0" baseItem="0" numFmtId="1"/>
  </dataFields>
  <formats count="5">
    <format dxfId="22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  <format dxfId="21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20">
      <pivotArea outline="0" collapsedLevelsAreSubtotals="1" fieldPosition="0">
        <references count="1">
          <reference field="4294967294" count="2" selected="0">
            <x v="8"/>
            <x v="9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 caption="avg_kg_set_1"/>
    <pivotHierarchy dragToRow="0" dragToCol="0" dragToPage="0" dragToData="1" caption="avg_kg_set_3"/>
    <pivotHierarchy dragToRow="0" dragToCol="0" dragToPage="0" dragToData="1" caption="avg_kg_set_2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Times Performe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kg_set_1_clean"/>
    <pivotHierarchy dragToData="1" caption="Average of reps_set_1_clean"/>
    <pivotHierarchy dragToData="1" caption="Average of rir_set_1"/>
    <pivotHierarchy dragToData="1" caption="Average of kg_set_2_clean"/>
    <pivotHierarchy dragToData="1" caption="Average of reps_set_2_clean"/>
    <pivotHierarchy dragToData="1" caption="Average of rir_set_2"/>
    <pivotHierarchy dragToData="1" caption="Average of kg_set_3_clean"/>
    <pivotHierarchy dragToData="1" caption="Average of reps_set_3"/>
    <pivotHierarchy dragToData="1" caption="Average of rir_set_3"/>
  </pivotHierarchies>
  <pivotTableStyleInfo name="PivotStyleLight15" showRowHeaders="1" showColHeaders="1" showRowStripes="0" showColStripes="0" showLastColumn="1"/>
  <filters count="1">
    <filter fld="0" type="valueGreaterThanOrEqual" id="3" iMeasureHier="26">
      <autoFilter ref="A1">
        <filterColumn colId="0">
          <customFilters>
            <customFilter operator="greaterThanOrEqual" val="5"/>
          </customFilters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1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4C1A856-5494-4CB5-8A1F-F7F1694DE75B}" autoFormatId="16" applyNumberFormats="0" applyBorderFormats="0" applyFontFormats="0" applyPatternFormats="0" applyAlignmentFormats="0" applyWidthHeightFormats="0">
  <queryTableRefresh nextId="33" unboundColumnsRight="1">
    <queryTableFields count="13">
      <queryTableField id="1" name="day" tableColumnId="1"/>
      <queryTableField id="2" name="order_of_exercise" tableColumnId="2"/>
      <queryTableField id="29" name="exercise_name_clean" tableColumnId="3"/>
      <queryTableField id="17" name="kg_set_1_clean" tableColumnId="17"/>
      <queryTableField id="19" name="reps_set_1_clean" tableColumnId="4"/>
      <queryTableField id="6" name="rir_set_1" tableColumnId="6"/>
      <queryTableField id="20" name="kg_set_2_clean" tableColumnId="5"/>
      <queryTableField id="21" name="reps_set_2_clean" tableColumnId="7"/>
      <queryTableField id="9" name="rir_set_2" tableColumnId="9"/>
      <queryTableField id="27" name="kg_set_3_clean" tableColumnId="8"/>
      <queryTableField id="11" name="reps_set_3" tableColumnId="11"/>
      <queryTableField id="12" name="rir_set_3" tableColumnId="12"/>
      <queryTableField id="31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6F5046-613B-4B11-A11D-A629D34C8A36}" autoFormatId="16" applyNumberFormats="0" applyBorderFormats="0" applyFontFormats="0" applyPatternFormats="0" applyAlignmentFormats="0" applyWidthHeightFormats="0">
  <queryTableRefresh nextId="16" unboundColumnsRight="2">
    <queryTableFields count="12">
      <queryTableField id="1" name="date" tableColumnId="1"/>
      <queryTableField id="2" name="weekday_plan" tableColumnId="2"/>
      <queryTableField id="3" name="muscle_group_1" tableColumnId="3"/>
      <queryTableField id="4" name="muscle_group_2" tableColumnId="4"/>
      <queryTableField id="5" name="muscle_group_3" tableColumnId="5"/>
      <queryTableField id="11" dataBound="0" tableColumnId="11"/>
      <queryTableField id="14" name="cardio_or_core_wrist_forearms" tableColumnId="6"/>
      <queryTableField id="7" name="day" tableColumnId="7"/>
      <queryTableField id="8" name="weekday_name" tableColumnId="8"/>
      <queryTableField id="9" name="week" tableColumnId="9"/>
      <queryTableField id="10" dataBound="0" tableColumnId="10"/>
      <queryTableField id="13" dataBound="0" tableColumnId="12"/>
    </queryTableFields>
    <queryTableDeletedFields count="1">
      <deletedField name="cardio_or_core_wrist_forearm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BEE239-463D-4971-A55B-5B8778B6B21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date" tableColumnId="1"/>
      <queryTableField id="2" name="weekday_plan" tableColumnId="2"/>
      <queryTableField id="3" name="attribute" tableColumnId="3"/>
      <queryTableField id="4" name="muscle_group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F81C7-5494-4F37-BBFA-D32D01935EBB}" name="StrengthTracker" displayName="StrengthTracker" ref="A1:M507" tableType="queryTable" totalsRowShown="0">
  <autoFilter ref="A1:M507" xr:uid="{3CEF81C7-5494-4F37-BBFA-D32D01935EBB}"/>
  <tableColumns count="13">
    <tableColumn id="1" xr3:uid="{92F61638-4956-4CDC-9E70-36617F20645F}" uniqueName="1" name="day" queryTableFieldId="1" dataDxfId="90"/>
    <tableColumn id="2" xr3:uid="{C4DCF1D9-F673-4D0D-8B40-0D5B98E5DF1C}" uniqueName="2" name="order_of_exercise" queryTableFieldId="2" dataDxfId="89"/>
    <tableColumn id="3" xr3:uid="{37131ADD-9917-4946-8B04-D246AE3606A7}" uniqueName="3" name="exercise_name_clean" queryTableFieldId="29"/>
    <tableColumn id="17" xr3:uid="{2EDD2193-16B7-4B73-896A-BFFD3E3DEE09}" uniqueName="17" name="kg_set_1_clean" queryTableFieldId="17"/>
    <tableColumn id="4" xr3:uid="{5A5E71CF-990C-4AC1-8822-B83D2D4B65F7}" uniqueName="4" name="reps_set_1_clean" queryTableFieldId="19"/>
    <tableColumn id="6" xr3:uid="{91068C52-9C0B-4D85-9A19-C939B6B9BD35}" uniqueName="6" name="rir_set_1" queryTableFieldId="6"/>
    <tableColumn id="5" xr3:uid="{D0C5D2D4-8977-4A6A-AA7A-9BF99FB5D188}" uniqueName="5" name="kg_set_2_clean" queryTableFieldId="20"/>
    <tableColumn id="7" xr3:uid="{77BDF478-7D64-4D0A-A1CC-3B2A6AB6444D}" uniqueName="7" name="reps_set_2_clean" queryTableFieldId="21"/>
    <tableColumn id="9" xr3:uid="{692DFCCA-A065-4F2D-AB43-276917BDD0D4}" uniqueName="9" name="rir_set_2" queryTableFieldId="9" dataDxfId="88"/>
    <tableColumn id="8" xr3:uid="{1DAB7240-673B-4A65-B610-83DFFC039E42}" uniqueName="8" name="kg_set_3_clean" queryTableFieldId="27"/>
    <tableColumn id="11" xr3:uid="{3DF0772B-18CD-49C1-BF98-2F9463448AAE}" uniqueName="11" name="reps_set_3" queryTableFieldId="11" dataDxfId="87"/>
    <tableColumn id="12" xr3:uid="{8CF5EBBE-DD30-4E07-9A13-70915B396A7B}" uniqueName="12" name="rir_set_3" queryTableFieldId="12" dataDxfId="86"/>
    <tableColumn id="10" xr3:uid="{63E60392-1186-48AB-9C9B-BE9864F11B82}" uniqueName="10" name="date_of_workout" queryTableFieldId="31" dataDxfId="85">
      <calculatedColumnFormula>_xlfn.XLOOKUP(StrengthTracker[[#This Row],[day]],GymTracker[day],GymTracker[date])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C8E89B-773B-4222-B9F5-AF4C30AA17DF}" name="GymTracker" displayName="GymTracker" ref="A1:L59" tableType="queryTable" totalsRowShown="0">
  <autoFilter ref="A1:L59" xr:uid="{11C8E89B-773B-4222-B9F5-AF4C30AA17DF}"/>
  <tableColumns count="12">
    <tableColumn id="1" xr3:uid="{53CAF1D3-C1E4-4CC1-832E-6A48DF6382ED}" uniqueName="1" name="date" queryTableFieldId="1" dataDxfId="84"/>
    <tableColumn id="2" xr3:uid="{54D75576-F356-4707-AF0D-6BE38097690C}" uniqueName="2" name="weekday_plan" queryTableFieldId="2" dataDxfId="83"/>
    <tableColumn id="3" xr3:uid="{300FEDAD-D26F-45F2-B7DA-1A0A939BF5CF}" uniqueName="3" name="muscle_group_1" queryTableFieldId="3" dataDxfId="82"/>
    <tableColumn id="4" xr3:uid="{E32ADC83-7161-4903-ACE0-85CF13A7795B}" uniqueName="4" name="muscle_group_2" queryTableFieldId="4" dataDxfId="81"/>
    <tableColumn id="5" xr3:uid="{AE519924-C227-4E2A-A578-B3976FB3F8BE}" uniqueName="5" name="muscle_group_3" queryTableFieldId="5" dataDxfId="80"/>
    <tableColumn id="11" xr3:uid="{895E45E7-3FFC-468C-B1BF-5685CDC56D2A}" uniqueName="11" name="cardio_or_core_wrist_forearms_clean" queryTableFieldId="11" dataDxfId="79"/>
    <tableColumn id="6" xr3:uid="{B73871DC-7584-4E9D-A99A-378A57B73ADF}" uniqueName="6" name="cardio_or_core_wrist_forearms" queryTableFieldId="14" dataDxfId="78"/>
    <tableColumn id="7" xr3:uid="{3A219F4F-4BD8-4614-9444-5E19642EF888}" uniqueName="7" name="day" queryTableFieldId="7"/>
    <tableColumn id="8" xr3:uid="{4A0F013E-39AA-4919-B53C-FD10BDFA2218}" uniqueName="8" name="weekday_name" queryTableFieldId="8" dataDxfId="77"/>
    <tableColumn id="9" xr3:uid="{AA9D42D5-ABE9-409F-9A40-2283ACAEFAB9}" uniqueName="9" name="week" queryTableFieldId="9"/>
    <tableColumn id="10" xr3:uid="{92DFB40C-B598-4F37-9839-0EFD8F87A178}" uniqueName="10" name="real week" queryTableFieldId="10" dataDxfId="76">
      <calculatedColumnFormula>WEEKNUM(GymTracker[[#This Row],[date]])</calculatedColumnFormula>
    </tableColumn>
    <tableColumn id="12" xr3:uid="{CB368861-B200-4761-AB87-504DB4B52AF8}" uniqueName="12" name="training_focus" queryTableFieldId="13" dataDxfId="75">
      <calculatedColumnFormula>IF(OR(C2="Chest",C2="Back",C2="Triceps",C2="Biceps",C2="Shoulders",
       D2="Chest",D2="Back",D2="Triceps",D2="Biceps",D2="Shoulders",
       E2="Chest",E2="Back",E2="Triceps",E2="Biceps",E2="Shoulders"),
   "Upper body",
   IF(OR(C2="Quadriceps",C2="Hamstrings",C2="Glutes",C2="Calves",
          D2="Quadriceps",D2="Hamstrings",D2="Glutes",D2="Calves",
          E2="Quadriceps",E2="Hamstrings",E2="Glutes",E2="Calves"),
      "Lower body",
      "Other"))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D1DC80-2B7D-4408-A196-B603E8B10922}" name="weekday_name_count4" displayName="weekday_name_count4" ref="M5:O11" totalsRowShown="0" headerRowDxfId="74" dataDxfId="73">
  <autoFilter ref="M5:O11" xr:uid="{CED1DC80-2B7D-4408-A196-B603E8B10922}"/>
  <sortState xmlns:xlrd2="http://schemas.microsoft.com/office/spreadsheetml/2017/richdata2" ref="M6:N11">
    <sortCondition descending="1" ref="N5:N11"/>
  </sortState>
  <tableColumns count="3">
    <tableColumn id="1" xr3:uid="{B0966A74-2297-4017-B3AD-B7D5A3F953D8}" name="Weekday Name" dataDxfId="72"/>
    <tableColumn id="2" xr3:uid="{46EA001F-123B-4F77-9A2F-9F08F76B7482}" name="Trainings Count" dataDxfId="71"/>
    <tableColumn id="3" xr3:uid="{73DD7336-DEB3-4385-9081-4932E6BA10FF}" name="Percentage" dataDxfId="70" dataCellStyle="Percent">
      <calculatedColumnFormula>weekday_name_count4[[#This Row],[Trainings Count]]/58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7E7472-7FED-4801-BBFC-825BD21061E6}" name="Table4" displayName="Table4" ref="J17:L22" totalsRowShown="0" headerRowDxfId="69" dataDxfId="68">
  <autoFilter ref="J17:L22" xr:uid="{967E7472-7FED-4801-BBFC-825BD21061E6}"/>
  <tableColumns count="3">
    <tableColumn id="1" xr3:uid="{0FFA6ACF-DD29-4BF3-991F-74E013EE142E}" name="Weekday Plan" dataDxfId="67"/>
    <tableColumn id="2" xr3:uid="{A8B5211C-09D8-4496-9CFD-FBCD13CC9241}" name="Count" dataDxfId="66"/>
    <tableColumn id="3" xr3:uid="{70E09F8B-4243-4FD5-8382-4D00EA3FEAC2}" name="Percentage" dataDxfId="65" dataCellStyle="Percent">
      <calculatedColumnFormula>K18/58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B23CFF-D811-4CA9-BF7C-123821A0B023}" name="question_5" displayName="question_5" ref="H5:L179" tableType="queryTable" totalsRowShown="0" headerRowDxfId="64" dataDxfId="63">
  <autoFilter ref="H5:L179" xr:uid="{ECB23CFF-D811-4CA9-BF7C-123821A0B023}"/>
  <tableColumns count="5">
    <tableColumn id="1" xr3:uid="{F637D8DA-5E09-44F4-A859-D0392AA1F76F}" uniqueName="1" name="date" queryTableFieldId="1" dataDxfId="62"/>
    <tableColumn id="2" xr3:uid="{472210DD-1CCC-41CE-BD06-48924BBBE80F}" uniqueName="2" name="weekday_plan" queryTableFieldId="2" dataDxfId="61"/>
    <tableColumn id="3" xr3:uid="{FD7906B5-8F76-4331-91C7-94545DA9E432}" uniqueName="3" name="attribute" queryTableFieldId="3" dataDxfId="60"/>
    <tableColumn id="4" xr3:uid="{94F8D0EF-61B3-4A41-9B66-177D9B1A35E5}" uniqueName="4" name="muscle_group" queryTableFieldId="4" dataDxfId="59"/>
    <tableColumn id="5" xr3:uid="{971945FE-CE4B-41A8-8435-1595159AA5E5}" uniqueName="5" name="real_week" queryTableFieldId="5" dataDxfId="58">
      <calculatedColumnFormula>WEEKNUM(question_5[[#This Row],[date]])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896666-F80A-4DAF-83F5-124DD06BA804}" name="Table7" displayName="Table7" ref="D5:F16" totalsRowShown="0" headerRowDxfId="57" headerRowBorderDxfId="56" tableBorderDxfId="55" totalsRowBorderDxfId="54">
  <autoFilter ref="D5:F16" xr:uid="{CA896666-F80A-4DAF-83F5-124DD06BA804}"/>
  <tableColumns count="3">
    <tableColumn id="1" xr3:uid="{D4D71887-2743-4F53-9698-6269061D8D19}" name="Muscle Group" dataDxfId="53"/>
    <tableColumn id="2" xr3:uid="{B83C6E69-6EB5-42E0-A6BD-7B3145E8E638}" name="Times trained" dataDxfId="52"/>
    <tableColumn id="3" xr3:uid="{5D7615C1-1B36-46B9-B12E-D6B5AE696C81}" name="Percentage" dataDxfId="51" dataCellStyle="Percent">
      <calculatedColumnFormula>E6/58</calculatedColumnFormula>
    </tableColumn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89F58-01CC-4485-BDB4-8CA908FDE034}" name="Table8" displayName="Table8" ref="N5:P8" totalsRowShown="0" headerRowDxfId="50" dataDxfId="49">
  <autoFilter ref="N5:P8" xr:uid="{C3889F58-01CC-4485-BDB4-8CA908FDE034}"/>
  <sortState xmlns:xlrd2="http://schemas.microsoft.com/office/spreadsheetml/2017/richdata2" ref="N6:P8">
    <sortCondition descending="1" ref="O5:O8"/>
  </sortState>
  <tableColumns count="3">
    <tableColumn id="1" xr3:uid="{833E32BC-851B-4ADC-943E-97717E2730A1}" name="Type of Training after Strength Training" dataDxfId="48"/>
    <tableColumn id="2" xr3:uid="{789EC236-9FA2-42E4-B77D-5F16C611BF1E}" name="Total Count" dataDxfId="47">
      <calculatedColumnFormula>COUNTIFS(GymTracker[cardio_or_core_wrist_forearms_clean],N6)</calculatedColumnFormula>
    </tableColumn>
    <tableColumn id="3" xr3:uid="{4C853AC7-88F9-49BB-BC78-69C1E4859B87}" name="Percentage" dataDxfId="46" dataCellStyle="Percent">
      <calculatedColumnFormula>Table8[[#This Row],[Total Count]]/58</calculatedColumnFormula>
    </tableColumn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E11D04-0020-43E9-8C96-ACAC89789711}" name="Table9" displayName="Table9" ref="B5:C16" totalsRowShown="0" headerRowDxfId="44" dataDxfId="43">
  <autoFilter ref="B5:C16" xr:uid="{7EE11D04-0020-43E9-8C96-ACAC89789711}">
    <filterColumn colId="0">
      <filters>
        <filter val="Back"/>
        <filter val="Biceps"/>
        <filter val="Calves"/>
        <filter val="Chest"/>
        <filter val="Glutes"/>
        <filter val="Hamstrings"/>
        <filter val="Quadriceps"/>
        <filter val="Shoulders"/>
        <filter val="Triceps"/>
      </filters>
    </filterColumn>
  </autoFilter>
  <sortState xmlns:xlrd2="http://schemas.microsoft.com/office/spreadsheetml/2017/richdata2" ref="B6:C16">
    <sortCondition descending="1" ref="C5:C16"/>
  </sortState>
  <tableColumns count="2">
    <tableColumn id="1" xr3:uid="{21E6F65A-8D02-4486-95A4-95FDD9106AD0}" name="Muscle Group" dataDxfId="42"/>
    <tableColumn id="2" xr3:uid="{A971C383-F8D2-4345-AA98-E0DC53D02303}" name="Avg Count" dataDxf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4457B5-3665-4094-A86D-59CE8933A979}" name="Table10" displayName="Table10" ref="B5:C8" totalsRowShown="0" headerRowDxfId="40" dataDxfId="39">
  <autoFilter ref="B5:C8" xr:uid="{154457B5-3665-4094-A86D-59CE8933A979}"/>
  <tableColumns count="2">
    <tableColumn id="1" xr3:uid="{BA61497F-B155-446F-AF17-AB404E62164B}" name="Training Focus" dataDxfId="38"/>
    <tableColumn id="2" xr3:uid="{3C4ACBF4-AB6F-4291-BEFA-B1ECF236CF52}" name="Count" dataDxfId="37">
      <calculatedColumnFormula>COUNTIFS(GymTracker[training_focus],B6)</calculatedColumnFormula>
    </tableColumn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8E5BD7-DC23-437C-B924-94D957FF6902}" name="Table12" displayName="Table12" ref="B13:C71" totalsRowShown="0" headerRowDxfId="36" dataDxfId="35">
  <autoFilter ref="B13:C71" xr:uid="{EE8E5BD7-DC23-437C-B924-94D957FF6902}"/>
  <tableColumns count="2">
    <tableColumn id="1" xr3:uid="{7CEF1638-B694-454A-841A-F5E12BE971DC}" name="Date" dataDxfId="34"/>
    <tableColumn id="2" xr3:uid="{E5D25DE5-3800-4B81-8ECC-6A80E605350B}" name="Rest Days" dataDxfId="33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F4F526-0723-409A-93FD-049B448868BD}" name="Table16" displayName="Table16" ref="A7:D513" totalsRowShown="0" headerRowDxfId="32" dataDxfId="31">
  <autoFilter ref="A7:D513" xr:uid="{42F4F526-0723-409A-93FD-049B448868BD}"/>
  <tableColumns count="4">
    <tableColumn id="1" xr3:uid="{52EA6D80-3A8A-4969-AEF9-5DE46DEC5FD6}" name="day" dataDxfId="30"/>
    <tableColumn id="2" xr3:uid="{FA492C0F-8409-41FD-9035-3BD3B3F28832}" name="order_of_exercise" dataDxfId="29"/>
    <tableColumn id="3" xr3:uid="{61D5F6B3-3FE9-4DE9-B8E7-137E05514C35}" name="exercise_name_clean" dataDxfId="28"/>
    <tableColumn id="4" xr3:uid="{6385FA8E-B497-4241-A3A2-0563A1F44EC0}" name="Value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BB3E277-579A-4626-B381-B024E810B9C3}" name="Table17" displayName="Table17" ref="F7:G65" totalsRowShown="0">
  <autoFilter ref="F7:G65" xr:uid="{6BB3E277-579A-4626-B381-B024E810B9C3}"/>
  <tableColumns count="2">
    <tableColumn id="1" xr3:uid="{1BA86742-8127-41CD-9F52-D4534A1E347E}" name="Day" dataDxfId="26"/>
    <tableColumn id="2" xr3:uid="{E08035EC-36E9-44F7-8807-66B2EE1CE708}" name="Exercises_perform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05AD2BC-DA18-4F10-85AF-164F986EB427}" name="Table18" displayName="Table18" ref="K5:L78" totalsRowShown="0" dataDxfId="25">
  <autoFilter ref="K5:L78" xr:uid="{2E282DDA-5D99-4941-B72D-58F844CEACCE}"/>
  <sortState xmlns:xlrd2="http://schemas.microsoft.com/office/spreadsheetml/2017/richdata2" ref="K6:L78">
    <sortCondition ref="L5:L78"/>
  </sortState>
  <tableColumns count="2">
    <tableColumn id="1" xr3:uid="{4944BDA1-E7B8-4C26-B663-8B0D2D239A0D}" name="Exercise" dataDxfId="24"/>
    <tableColumn id="2" xr3:uid="{7AAE49E9-9861-4E60-9B17-310F1CA3B1E8}" name="Avg Order of Exercise" dataDxfId="2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BC3943-3787-4946-99C8-3E68E7EB6A1E}" name="filtered_table" displayName="filtered_table" ref="B2:N350" totalsRowShown="0" headerRowDxfId="17" dataDxfId="15" headerRowBorderDxfId="16" tableBorderDxfId="14">
  <autoFilter ref="B2:N350" xr:uid="{C39AB72C-8F55-40A4-B1A7-450E2BF5B140}"/>
  <tableColumns count="13">
    <tableColumn id="1" xr3:uid="{AA0A0323-F052-4104-AD95-8594C449492F}" name="day" dataDxfId="13"/>
    <tableColumn id="2" xr3:uid="{62C9E30C-2797-4349-9578-ADCA68E4A386}" name="order_of_exercise" dataDxfId="12"/>
    <tableColumn id="3" xr3:uid="{4BB8EEAB-DB8E-4EA7-AFB1-D1FC5AA371B1}" name="exercise_name_clean" dataDxfId="11"/>
    <tableColumn id="4" xr3:uid="{73ECCE7C-9C0C-4067-AA41-A2A408DC7739}" name="kg_set_1_clean" dataDxfId="10"/>
    <tableColumn id="5" xr3:uid="{526CC0AD-A893-4EBD-917A-26FB70381D2C}" name="reps_set_1_clean" dataDxfId="9"/>
    <tableColumn id="6" xr3:uid="{A883540D-8515-4847-9216-8B4187E527F9}" name="rir_set_1" dataDxfId="8"/>
    <tableColumn id="7" xr3:uid="{6D7C5F60-3960-4D47-9550-9A7F244510DF}" name="kg_set_2_clean" dataDxfId="7"/>
    <tableColumn id="8" xr3:uid="{66E117E5-6541-40BF-9F82-A68B59578E58}" name="reps_set_2_clean" dataDxfId="6"/>
    <tableColumn id="9" xr3:uid="{FC5C47A3-C7DC-4557-98CA-E6F305BA8B4E}" name="rir_set_2" dataDxfId="5"/>
    <tableColumn id="10" xr3:uid="{52B9E58D-7581-44EF-AEB1-150D98F732E3}" name="kg_set_3_clean" dataDxfId="4"/>
    <tableColumn id="11" xr3:uid="{A4733AAE-4A6D-4045-A7ED-5BFD38AC8BEA}" name="reps_set_3" dataDxfId="3"/>
    <tableColumn id="12" xr3:uid="{69D31038-D2B0-401D-A684-38ED815CB394}" name="rir_set_3" dataDxfId="2"/>
    <tableColumn id="13" xr3:uid="{DD308986-75E5-4B2B-AC84-71A86021F1DE}" name="date_of_workout" dataDxfId="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138C762-AE47-4FE0-AA50-53953B9B597E}" name="Table15" displayName="Table15" ref="G2:H25" totalsRowShown="0">
  <autoFilter ref="G2:H25" xr:uid="{B138C762-AE47-4FE0-AA50-53953B9B597E}"/>
  <tableColumns count="2">
    <tableColumn id="1" xr3:uid="{9E07D459-D38C-455C-9FD5-4BD6C5BBE025}" name="Exercise"/>
    <tableColumn id="2" xr3:uid="{BC19AF61-A193-4063-ABF2-73C9C5BE3925}" name="Cou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899ECD-8A6E-454E-BDA9-2D715A4E080A}" name="Table5" displayName="Table5" ref="A1:E1048576" totalsRowShown="0">
  <autoFilter ref="A1:E1048576" xr:uid="{B2899ECD-8A6E-454E-BDA9-2D715A4E080A}"/>
  <tableColumns count="5">
    <tableColumn id="1" xr3:uid="{5469B1D1-6FF6-4403-9D74-5C60FE289550}" name="date"/>
    <tableColumn id="2" xr3:uid="{77360C19-68A2-411B-B6C1-6BC1E79F13B3}" name="weekday_plan"/>
    <tableColumn id="3" xr3:uid="{181366B7-17AA-4072-95C1-069F08B12A3F}" name="muscle_group_1"/>
    <tableColumn id="4" xr3:uid="{184A67FB-E5E3-4F82-B7A7-5696438E4E0B}" name="muscle_group_2"/>
    <tableColumn id="5" xr3:uid="{EB4FD27A-915A-45CF-8C1B-08C17C1CC05B}" name="muscle_group_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1283-BB8B-4A1B-B6ED-C8F2558D72CA}">
  <dimension ref="A1:M507"/>
  <sheetViews>
    <sheetView topLeftCell="C1" workbookViewId="0">
      <selection activeCell="C2" sqref="C2"/>
    </sheetView>
  </sheetViews>
  <sheetFormatPr defaultRowHeight="15" x14ac:dyDescent="0.25"/>
  <cols>
    <col min="1" max="1" width="6.42578125" bestFit="1" customWidth="1"/>
    <col min="2" max="2" width="19.7109375" bestFit="1" customWidth="1"/>
    <col min="3" max="3" width="65.5703125" bestFit="1" customWidth="1"/>
    <col min="4" max="4" width="16.85546875" bestFit="1" customWidth="1"/>
    <col min="5" max="5" width="18.7109375" bestFit="1" customWidth="1"/>
    <col min="6" max="6" width="11" bestFit="1" customWidth="1"/>
    <col min="7" max="7" width="16.85546875" bestFit="1" customWidth="1"/>
    <col min="8" max="8" width="18.7109375" bestFit="1" customWidth="1"/>
    <col min="9" max="9" width="11" bestFit="1" customWidth="1"/>
    <col min="10" max="10" width="16.85546875" bestFit="1" customWidth="1"/>
    <col min="11" max="11" width="12.85546875" bestFit="1" customWidth="1"/>
    <col min="12" max="12" width="11" bestFit="1" customWidth="1"/>
    <col min="13" max="13" width="18.7109375" bestFit="1" customWidth="1"/>
    <col min="14" max="14" width="11" bestFit="1" customWidth="1"/>
    <col min="15" max="15" width="17.7109375" bestFit="1" customWidth="1"/>
    <col min="16" max="16" width="12.85546875" bestFit="1" customWidth="1"/>
    <col min="17" max="17" width="11" bestFit="1" customWidth="1"/>
    <col min="18" max="18" width="20.140625" bestFit="1" customWidth="1"/>
    <col min="19" max="19" width="20.42578125" bestFit="1" customWidth="1"/>
    <col min="20" max="21" width="65.5703125" bestFit="1" customWidth="1"/>
    <col min="22" max="22" width="16.85546875" bestFit="1" customWidth="1"/>
  </cols>
  <sheetData>
    <row r="1" spans="1:13" x14ac:dyDescent="0.25">
      <c r="A1" t="s">
        <v>5</v>
      </c>
      <c r="B1" t="s">
        <v>31</v>
      </c>
      <c r="C1" t="s">
        <v>165</v>
      </c>
      <c r="D1" t="s">
        <v>36</v>
      </c>
      <c r="E1" t="s">
        <v>110</v>
      </c>
      <c r="F1" t="s">
        <v>32</v>
      </c>
      <c r="G1" t="s">
        <v>111</v>
      </c>
      <c r="H1" t="s">
        <v>112</v>
      </c>
      <c r="I1" t="s">
        <v>33</v>
      </c>
      <c r="J1" t="s">
        <v>114</v>
      </c>
      <c r="K1" t="s">
        <v>34</v>
      </c>
      <c r="L1" t="s">
        <v>35</v>
      </c>
      <c r="M1" t="s">
        <v>167</v>
      </c>
    </row>
    <row r="2" spans="1:13" x14ac:dyDescent="0.25">
      <c r="A2">
        <v>1</v>
      </c>
      <c r="B2">
        <v>1</v>
      </c>
      <c r="C2" t="s">
        <v>37</v>
      </c>
      <c r="D2">
        <v>32</v>
      </c>
      <c r="E2">
        <v>4</v>
      </c>
      <c r="F2">
        <v>0</v>
      </c>
      <c r="G2">
        <v>32</v>
      </c>
      <c r="H2">
        <v>4</v>
      </c>
      <c r="I2">
        <v>0</v>
      </c>
      <c r="J2">
        <v>0</v>
      </c>
      <c r="K2">
        <v>0</v>
      </c>
      <c r="L2">
        <v>0</v>
      </c>
      <c r="M2" s="1">
        <f>_xlfn.XLOOKUP(StrengthTracker[[#This Row],[day]],GymTracker[day],GymTracker[date])</f>
        <v>45775</v>
      </c>
    </row>
    <row r="3" spans="1:13" x14ac:dyDescent="0.25">
      <c r="A3">
        <v>1</v>
      </c>
      <c r="B3">
        <v>2</v>
      </c>
      <c r="C3" t="s">
        <v>38</v>
      </c>
      <c r="D3">
        <v>22</v>
      </c>
      <c r="E3">
        <v>8</v>
      </c>
      <c r="F3">
        <v>1</v>
      </c>
      <c r="G3">
        <v>22</v>
      </c>
      <c r="H3">
        <v>8</v>
      </c>
      <c r="I3">
        <v>0</v>
      </c>
      <c r="J3">
        <v>0</v>
      </c>
      <c r="K3">
        <v>0</v>
      </c>
      <c r="L3">
        <v>0</v>
      </c>
      <c r="M3" s="1">
        <f>_xlfn.XLOOKUP(StrengthTracker[[#This Row],[day]],GymTracker[day],GymTracker[date])</f>
        <v>45775</v>
      </c>
    </row>
    <row r="4" spans="1:13" x14ac:dyDescent="0.25">
      <c r="A4">
        <v>1</v>
      </c>
      <c r="B4">
        <v>3</v>
      </c>
      <c r="C4" t="s">
        <v>39</v>
      </c>
      <c r="D4">
        <v>0</v>
      </c>
      <c r="E4">
        <v>8</v>
      </c>
      <c r="F4">
        <v>0</v>
      </c>
      <c r="G4">
        <v>0</v>
      </c>
      <c r="H4">
        <v>6</v>
      </c>
      <c r="I4">
        <v>0</v>
      </c>
      <c r="J4">
        <v>0</v>
      </c>
      <c r="K4">
        <v>4</v>
      </c>
      <c r="L4">
        <v>0</v>
      </c>
      <c r="M4" s="1">
        <f>_xlfn.XLOOKUP(StrengthTracker[[#This Row],[day]],GymTracker[day],GymTracker[date])</f>
        <v>45775</v>
      </c>
    </row>
    <row r="5" spans="1:13" x14ac:dyDescent="0.25">
      <c r="A5">
        <v>1</v>
      </c>
      <c r="B5">
        <v>4</v>
      </c>
      <c r="C5" t="s">
        <v>40</v>
      </c>
      <c r="D5">
        <v>27</v>
      </c>
      <c r="E5">
        <v>6</v>
      </c>
      <c r="F5">
        <v>1</v>
      </c>
      <c r="G5">
        <v>27</v>
      </c>
      <c r="H5">
        <v>5</v>
      </c>
      <c r="I5">
        <v>1</v>
      </c>
      <c r="J5">
        <v>22</v>
      </c>
      <c r="K5">
        <v>7</v>
      </c>
      <c r="L5">
        <v>0</v>
      </c>
      <c r="M5" s="1">
        <f>_xlfn.XLOOKUP(StrengthTracker[[#This Row],[day]],GymTracker[day],GymTracker[date])</f>
        <v>45775</v>
      </c>
    </row>
    <row r="6" spans="1:13" x14ac:dyDescent="0.25">
      <c r="A6">
        <v>1</v>
      </c>
      <c r="B6">
        <v>5</v>
      </c>
      <c r="C6" t="s">
        <v>41</v>
      </c>
      <c r="D6">
        <v>8</v>
      </c>
      <c r="E6">
        <v>8</v>
      </c>
      <c r="F6">
        <v>5</v>
      </c>
      <c r="G6">
        <v>8</v>
      </c>
      <c r="H6">
        <v>6</v>
      </c>
      <c r="I6">
        <v>4</v>
      </c>
      <c r="J6">
        <v>5</v>
      </c>
      <c r="K6">
        <v>12</v>
      </c>
      <c r="L6">
        <v>8</v>
      </c>
      <c r="M6" s="1">
        <f>_xlfn.XLOOKUP(StrengthTracker[[#This Row],[day]],GymTracker[day],GymTracker[date])</f>
        <v>45775</v>
      </c>
    </row>
    <row r="7" spans="1:13" x14ac:dyDescent="0.25">
      <c r="A7">
        <v>1</v>
      </c>
      <c r="B7">
        <v>6</v>
      </c>
      <c r="C7" t="s">
        <v>42</v>
      </c>
      <c r="D7">
        <v>35</v>
      </c>
      <c r="E7">
        <v>5</v>
      </c>
      <c r="F7">
        <v>0</v>
      </c>
      <c r="G7">
        <v>30</v>
      </c>
      <c r="H7">
        <v>7</v>
      </c>
      <c r="I7">
        <v>0</v>
      </c>
      <c r="J7">
        <v>20</v>
      </c>
      <c r="K7">
        <v>8</v>
      </c>
      <c r="L7">
        <v>0</v>
      </c>
      <c r="M7" s="1">
        <f>_xlfn.XLOOKUP(StrengthTracker[[#This Row],[day]],GymTracker[day],GymTracker[date])</f>
        <v>45775</v>
      </c>
    </row>
    <row r="8" spans="1:13" x14ac:dyDescent="0.25">
      <c r="A8">
        <v>1</v>
      </c>
      <c r="B8">
        <v>7</v>
      </c>
      <c r="C8" t="s">
        <v>43</v>
      </c>
      <c r="D8">
        <v>10</v>
      </c>
      <c r="E8">
        <v>6</v>
      </c>
      <c r="F8">
        <v>0</v>
      </c>
      <c r="G8">
        <v>10</v>
      </c>
      <c r="H8">
        <v>6</v>
      </c>
      <c r="I8">
        <v>0</v>
      </c>
      <c r="J8">
        <v>0</v>
      </c>
      <c r="K8">
        <v>0</v>
      </c>
      <c r="L8">
        <v>0</v>
      </c>
      <c r="M8" s="1">
        <f>_xlfn.XLOOKUP(StrengthTracker[[#This Row],[day]],GymTracker[day],GymTracker[date])</f>
        <v>45775</v>
      </c>
    </row>
    <row r="9" spans="1:13" x14ac:dyDescent="0.25">
      <c r="A9">
        <v>1</v>
      </c>
      <c r="B9">
        <v>8</v>
      </c>
      <c r="C9" t="s">
        <v>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>
        <f>_xlfn.XLOOKUP(StrengthTracker[[#This Row],[day]],GymTracker[day],GymTracker[date])</f>
        <v>45775</v>
      </c>
    </row>
    <row r="10" spans="1:13" x14ac:dyDescent="0.25">
      <c r="A10">
        <v>1</v>
      </c>
      <c r="B10">
        <v>9</v>
      </c>
      <c r="C10" t="s">
        <v>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f>_xlfn.XLOOKUP(StrengthTracker[[#This Row],[day]],GymTracker[day],GymTracker[date])</f>
        <v>45775</v>
      </c>
    </row>
    <row r="11" spans="1:13" x14ac:dyDescent="0.25">
      <c r="A11">
        <v>2</v>
      </c>
      <c r="B11">
        <v>1</v>
      </c>
      <c r="C11" t="s">
        <v>45</v>
      </c>
      <c r="D11">
        <v>45</v>
      </c>
      <c r="E11">
        <v>8</v>
      </c>
      <c r="F11">
        <v>3</v>
      </c>
      <c r="G11">
        <v>45</v>
      </c>
      <c r="H11">
        <v>7</v>
      </c>
      <c r="I11">
        <v>2</v>
      </c>
      <c r="J11">
        <v>40</v>
      </c>
      <c r="K11">
        <v>7</v>
      </c>
      <c r="L11">
        <v>1</v>
      </c>
      <c r="M11" s="1">
        <f>_xlfn.XLOOKUP(StrengthTracker[[#This Row],[day]],GymTracker[day],GymTracker[date])</f>
        <v>45776</v>
      </c>
    </row>
    <row r="12" spans="1:13" x14ac:dyDescent="0.25">
      <c r="A12">
        <v>2</v>
      </c>
      <c r="B12">
        <v>2</v>
      </c>
      <c r="C12" t="s">
        <v>46</v>
      </c>
      <c r="D12">
        <v>17.5</v>
      </c>
      <c r="E12">
        <v>10</v>
      </c>
      <c r="F12">
        <v>5</v>
      </c>
      <c r="G12">
        <v>17.5</v>
      </c>
      <c r="H12">
        <v>10</v>
      </c>
      <c r="I12">
        <v>5</v>
      </c>
      <c r="J12">
        <v>17.5</v>
      </c>
      <c r="K12">
        <v>10</v>
      </c>
      <c r="L12">
        <v>5</v>
      </c>
      <c r="M12" s="1">
        <f>_xlfn.XLOOKUP(StrengthTracker[[#This Row],[day]],GymTracker[day],GymTracker[date])</f>
        <v>45776</v>
      </c>
    </row>
    <row r="13" spans="1:13" x14ac:dyDescent="0.25">
      <c r="A13">
        <v>2</v>
      </c>
      <c r="B13">
        <v>3</v>
      </c>
      <c r="C13" t="s">
        <v>47</v>
      </c>
      <c r="D13">
        <v>17.5</v>
      </c>
      <c r="E13">
        <v>8</v>
      </c>
      <c r="F13">
        <v>3</v>
      </c>
      <c r="G13">
        <v>17.5</v>
      </c>
      <c r="H13">
        <v>8</v>
      </c>
      <c r="I13">
        <v>3</v>
      </c>
      <c r="J13">
        <v>0</v>
      </c>
      <c r="K13">
        <v>0</v>
      </c>
      <c r="L13">
        <v>0</v>
      </c>
      <c r="M13" s="1">
        <f>_xlfn.XLOOKUP(StrengthTracker[[#This Row],[day]],GymTracker[day],GymTracker[date])</f>
        <v>45776</v>
      </c>
    </row>
    <row r="14" spans="1:13" x14ac:dyDescent="0.25">
      <c r="A14">
        <v>2</v>
      </c>
      <c r="B14">
        <v>4</v>
      </c>
      <c r="C14" t="s">
        <v>48</v>
      </c>
      <c r="D14">
        <v>15</v>
      </c>
      <c r="E14">
        <v>7</v>
      </c>
      <c r="F14">
        <v>2</v>
      </c>
      <c r="G14">
        <v>15</v>
      </c>
      <c r="H14">
        <v>7</v>
      </c>
      <c r="I14">
        <v>2</v>
      </c>
      <c r="J14">
        <v>0</v>
      </c>
      <c r="K14">
        <v>0</v>
      </c>
      <c r="L14">
        <v>0</v>
      </c>
      <c r="M14" s="1">
        <f>_xlfn.XLOOKUP(StrengthTracker[[#This Row],[day]],GymTracker[day],GymTracker[date])</f>
        <v>45776</v>
      </c>
    </row>
    <row r="15" spans="1:13" x14ac:dyDescent="0.25">
      <c r="A15">
        <v>2</v>
      </c>
      <c r="B15">
        <v>5</v>
      </c>
      <c r="C15" t="s">
        <v>49</v>
      </c>
      <c r="D15">
        <v>8</v>
      </c>
      <c r="E15">
        <v>6</v>
      </c>
      <c r="F15">
        <v>1</v>
      </c>
      <c r="G15">
        <v>8</v>
      </c>
      <c r="H15">
        <v>6</v>
      </c>
      <c r="I15">
        <v>1</v>
      </c>
      <c r="J15">
        <v>0</v>
      </c>
      <c r="K15">
        <v>0</v>
      </c>
      <c r="L15">
        <v>0</v>
      </c>
      <c r="M15" s="1">
        <f>_xlfn.XLOOKUP(StrengthTracker[[#This Row],[day]],GymTracker[day],GymTracker[date])</f>
        <v>45776</v>
      </c>
    </row>
    <row r="16" spans="1:13" x14ac:dyDescent="0.25">
      <c r="A16">
        <v>2</v>
      </c>
      <c r="B16">
        <v>6</v>
      </c>
      <c r="C16" t="s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f>_xlfn.XLOOKUP(StrengthTracker[[#This Row],[day]],GymTracker[day],GymTracker[date])</f>
        <v>45776</v>
      </c>
    </row>
    <row r="17" spans="1:13" x14ac:dyDescent="0.25">
      <c r="A17">
        <v>2</v>
      </c>
      <c r="B17">
        <v>7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1">
        <f>_xlfn.XLOOKUP(StrengthTracker[[#This Row],[day]],GymTracker[day],GymTracker[date])</f>
        <v>45776</v>
      </c>
    </row>
    <row r="18" spans="1:13" x14ac:dyDescent="0.25">
      <c r="A18">
        <v>2</v>
      </c>
      <c r="B18">
        <v>8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f>_xlfn.XLOOKUP(StrengthTracker[[#This Row],[day]],GymTracker[day],GymTracker[date])</f>
        <v>45776</v>
      </c>
    </row>
    <row r="19" spans="1:13" x14ac:dyDescent="0.25">
      <c r="A19">
        <v>2</v>
      </c>
      <c r="B19">
        <v>9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f>_xlfn.XLOOKUP(StrengthTracker[[#This Row],[day]],GymTracker[day],GymTracker[date])</f>
        <v>45776</v>
      </c>
    </row>
    <row r="20" spans="1:13" x14ac:dyDescent="0.25">
      <c r="A20">
        <v>3</v>
      </c>
      <c r="B20">
        <v>1</v>
      </c>
      <c r="C20" t="s">
        <v>37</v>
      </c>
      <c r="D20">
        <v>32</v>
      </c>
      <c r="E20">
        <v>3</v>
      </c>
      <c r="F20">
        <v>0</v>
      </c>
      <c r="G20">
        <v>30</v>
      </c>
      <c r="H20">
        <v>5</v>
      </c>
      <c r="I20">
        <v>1</v>
      </c>
      <c r="J20">
        <v>25</v>
      </c>
      <c r="K20">
        <v>5</v>
      </c>
      <c r="L20">
        <v>1</v>
      </c>
      <c r="M20" s="1">
        <f>_xlfn.XLOOKUP(StrengthTracker[[#This Row],[day]],GymTracker[day],GymTracker[date])</f>
        <v>45782</v>
      </c>
    </row>
    <row r="21" spans="1:13" x14ac:dyDescent="0.25">
      <c r="A21">
        <v>3</v>
      </c>
      <c r="B21">
        <v>2</v>
      </c>
      <c r="C21" t="s">
        <v>38</v>
      </c>
      <c r="D21">
        <v>22</v>
      </c>
      <c r="E21">
        <v>10</v>
      </c>
      <c r="F21">
        <v>1</v>
      </c>
      <c r="G21">
        <v>22</v>
      </c>
      <c r="H21">
        <v>10</v>
      </c>
      <c r="I21">
        <v>1</v>
      </c>
      <c r="J21">
        <v>0</v>
      </c>
      <c r="K21">
        <v>0</v>
      </c>
      <c r="L21">
        <v>0</v>
      </c>
      <c r="M21" s="1">
        <f>_xlfn.XLOOKUP(StrengthTracker[[#This Row],[day]],GymTracker[day],GymTracker[date])</f>
        <v>45782</v>
      </c>
    </row>
    <row r="22" spans="1:13" x14ac:dyDescent="0.25">
      <c r="A22">
        <v>3</v>
      </c>
      <c r="B22">
        <v>3</v>
      </c>
      <c r="C22" t="s">
        <v>50</v>
      </c>
      <c r="D22">
        <v>0</v>
      </c>
      <c r="E22">
        <v>7</v>
      </c>
      <c r="F22">
        <v>1</v>
      </c>
      <c r="G22">
        <v>0</v>
      </c>
      <c r="H22">
        <v>3</v>
      </c>
      <c r="I22">
        <v>1</v>
      </c>
      <c r="J22">
        <v>0</v>
      </c>
      <c r="K22">
        <v>0</v>
      </c>
      <c r="L22">
        <v>0</v>
      </c>
      <c r="M22" s="1">
        <f>_xlfn.XLOOKUP(StrengthTracker[[#This Row],[day]],GymTracker[day],GymTracker[date])</f>
        <v>45782</v>
      </c>
    </row>
    <row r="23" spans="1:13" x14ac:dyDescent="0.25">
      <c r="A23">
        <v>3</v>
      </c>
      <c r="B23">
        <v>4</v>
      </c>
      <c r="C23" t="s">
        <v>40</v>
      </c>
      <c r="D23">
        <v>27</v>
      </c>
      <c r="E23">
        <v>6</v>
      </c>
      <c r="F23">
        <v>0</v>
      </c>
      <c r="G23">
        <v>27</v>
      </c>
      <c r="H23">
        <v>5</v>
      </c>
      <c r="I23">
        <v>0</v>
      </c>
      <c r="J23">
        <v>22</v>
      </c>
      <c r="K23">
        <v>8</v>
      </c>
      <c r="L23">
        <v>0</v>
      </c>
      <c r="M23" s="1">
        <f>_xlfn.XLOOKUP(StrengthTracker[[#This Row],[day]],GymTracker[day],GymTracker[date])</f>
        <v>45782</v>
      </c>
    </row>
    <row r="24" spans="1:13" x14ac:dyDescent="0.25">
      <c r="A24">
        <v>3</v>
      </c>
      <c r="B24">
        <v>5</v>
      </c>
      <c r="C24" t="s">
        <v>42</v>
      </c>
      <c r="D24">
        <v>35</v>
      </c>
      <c r="E24">
        <v>4</v>
      </c>
      <c r="F24">
        <v>0</v>
      </c>
      <c r="G24">
        <v>30</v>
      </c>
      <c r="H24">
        <v>8</v>
      </c>
      <c r="I24">
        <v>0</v>
      </c>
      <c r="J24">
        <v>25</v>
      </c>
      <c r="K24">
        <v>6</v>
      </c>
      <c r="L24">
        <v>2</v>
      </c>
      <c r="M24" s="1">
        <f>_xlfn.XLOOKUP(StrengthTracker[[#This Row],[day]],GymTracker[day],GymTracker[date])</f>
        <v>45782</v>
      </c>
    </row>
    <row r="25" spans="1:13" x14ac:dyDescent="0.25">
      <c r="A25">
        <v>3</v>
      </c>
      <c r="B25">
        <v>6</v>
      </c>
      <c r="C25" t="s">
        <v>51</v>
      </c>
      <c r="D25">
        <v>20</v>
      </c>
      <c r="E25">
        <v>8</v>
      </c>
      <c r="F25">
        <v>3</v>
      </c>
      <c r="G25">
        <v>20</v>
      </c>
      <c r="H25">
        <v>6</v>
      </c>
      <c r="I25">
        <v>2</v>
      </c>
      <c r="J25">
        <v>15</v>
      </c>
      <c r="K25">
        <v>8</v>
      </c>
      <c r="L25">
        <v>4</v>
      </c>
      <c r="M25" s="1">
        <f>_xlfn.XLOOKUP(StrengthTracker[[#This Row],[day]],GymTracker[day],GymTracker[date])</f>
        <v>45782</v>
      </c>
    </row>
    <row r="26" spans="1:13" x14ac:dyDescent="0.25">
      <c r="A26">
        <v>3</v>
      </c>
      <c r="B26">
        <v>7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f>_xlfn.XLOOKUP(StrengthTracker[[#This Row],[day]],GymTracker[day],GymTracker[date])</f>
        <v>45782</v>
      </c>
    </row>
    <row r="27" spans="1:13" x14ac:dyDescent="0.25">
      <c r="A27">
        <v>3</v>
      </c>
      <c r="B27">
        <v>8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f>_xlfn.XLOOKUP(StrengthTracker[[#This Row],[day]],GymTracker[day],GymTracker[date])</f>
        <v>45782</v>
      </c>
    </row>
    <row r="28" spans="1:13" x14ac:dyDescent="0.25">
      <c r="A28">
        <v>3</v>
      </c>
      <c r="B28">
        <v>9</v>
      </c>
      <c r="C28" t="s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f>_xlfn.XLOOKUP(StrengthTracker[[#This Row],[day]],GymTracker[day],GymTracker[date])</f>
        <v>45782</v>
      </c>
    </row>
    <row r="29" spans="1:13" x14ac:dyDescent="0.25">
      <c r="A29">
        <v>4</v>
      </c>
      <c r="B29">
        <v>1</v>
      </c>
      <c r="C29" t="s">
        <v>45</v>
      </c>
      <c r="D29">
        <v>50</v>
      </c>
      <c r="E29">
        <v>8</v>
      </c>
      <c r="F29">
        <v>0</v>
      </c>
      <c r="G29">
        <v>50</v>
      </c>
      <c r="H29">
        <v>8</v>
      </c>
      <c r="I29">
        <v>0</v>
      </c>
      <c r="J29">
        <v>0</v>
      </c>
      <c r="K29">
        <v>0</v>
      </c>
      <c r="L29">
        <v>0</v>
      </c>
      <c r="M29" s="1">
        <f>_xlfn.XLOOKUP(StrengthTracker[[#This Row],[day]],GymTracker[day],GymTracker[date])</f>
        <v>45783</v>
      </c>
    </row>
    <row r="30" spans="1:13" x14ac:dyDescent="0.25">
      <c r="A30">
        <v>4</v>
      </c>
      <c r="B30">
        <v>2</v>
      </c>
      <c r="C30" t="s">
        <v>46</v>
      </c>
      <c r="D30">
        <v>22</v>
      </c>
      <c r="E30">
        <v>10</v>
      </c>
      <c r="F30">
        <v>3</v>
      </c>
      <c r="G30">
        <v>22</v>
      </c>
      <c r="H30">
        <v>10</v>
      </c>
      <c r="I30">
        <v>3</v>
      </c>
      <c r="J30">
        <v>0</v>
      </c>
      <c r="K30">
        <v>0</v>
      </c>
      <c r="L30">
        <v>0</v>
      </c>
      <c r="M30" s="1">
        <f>_xlfn.XLOOKUP(StrengthTracker[[#This Row],[day]],GymTracker[day],GymTracker[date])</f>
        <v>45783</v>
      </c>
    </row>
    <row r="31" spans="1:13" x14ac:dyDescent="0.25">
      <c r="A31">
        <v>4</v>
      </c>
      <c r="B31">
        <v>3</v>
      </c>
      <c r="C31" t="s">
        <v>52</v>
      </c>
      <c r="D31">
        <v>30</v>
      </c>
      <c r="E31">
        <v>8</v>
      </c>
      <c r="F31">
        <v>1</v>
      </c>
      <c r="G31">
        <v>30</v>
      </c>
      <c r="H31">
        <v>8</v>
      </c>
      <c r="I31">
        <v>1</v>
      </c>
      <c r="J31">
        <v>30</v>
      </c>
      <c r="K31">
        <v>7</v>
      </c>
      <c r="L31">
        <v>0</v>
      </c>
      <c r="M31" s="1">
        <f>_xlfn.XLOOKUP(StrengthTracker[[#This Row],[day]],GymTracker[day],GymTracker[date])</f>
        <v>45783</v>
      </c>
    </row>
    <row r="32" spans="1:13" x14ac:dyDescent="0.25">
      <c r="A32">
        <v>4</v>
      </c>
      <c r="B32">
        <v>4</v>
      </c>
      <c r="C32" t="s">
        <v>53</v>
      </c>
      <c r="D32">
        <v>17.5</v>
      </c>
      <c r="E32">
        <v>7</v>
      </c>
      <c r="F32">
        <v>1</v>
      </c>
      <c r="G32">
        <v>17.5</v>
      </c>
      <c r="H32">
        <v>7</v>
      </c>
      <c r="I32">
        <v>1</v>
      </c>
      <c r="J32">
        <v>0</v>
      </c>
      <c r="K32">
        <v>0</v>
      </c>
      <c r="L32">
        <v>0</v>
      </c>
      <c r="M32" s="1">
        <f>_xlfn.XLOOKUP(StrengthTracker[[#This Row],[day]],GymTracker[day],GymTracker[date])</f>
        <v>45783</v>
      </c>
    </row>
    <row r="33" spans="1:13" x14ac:dyDescent="0.25">
      <c r="A33">
        <v>4</v>
      </c>
      <c r="B33">
        <v>5</v>
      </c>
      <c r="C33" t="s">
        <v>54</v>
      </c>
      <c r="D33">
        <v>20</v>
      </c>
      <c r="E33">
        <v>9</v>
      </c>
      <c r="F33">
        <v>2</v>
      </c>
      <c r="G33">
        <v>20</v>
      </c>
      <c r="H33">
        <v>9</v>
      </c>
      <c r="I33">
        <v>2</v>
      </c>
      <c r="J33">
        <v>0</v>
      </c>
      <c r="K33">
        <v>0</v>
      </c>
      <c r="L33">
        <v>0</v>
      </c>
      <c r="M33" s="1">
        <f>_xlfn.XLOOKUP(StrengthTracker[[#This Row],[day]],GymTracker[day],GymTracker[date])</f>
        <v>45783</v>
      </c>
    </row>
    <row r="34" spans="1:13" x14ac:dyDescent="0.25">
      <c r="A34">
        <v>4</v>
      </c>
      <c r="B34">
        <v>6</v>
      </c>
      <c r="C34" t="s">
        <v>48</v>
      </c>
      <c r="D34">
        <v>15</v>
      </c>
      <c r="E34">
        <v>8</v>
      </c>
      <c r="F34">
        <v>1</v>
      </c>
      <c r="G34">
        <v>15</v>
      </c>
      <c r="H34">
        <v>8</v>
      </c>
      <c r="I34">
        <v>0</v>
      </c>
      <c r="J34">
        <v>0</v>
      </c>
      <c r="K34">
        <v>0</v>
      </c>
      <c r="L34">
        <v>0</v>
      </c>
      <c r="M34" s="1">
        <f>_xlfn.XLOOKUP(StrengthTracker[[#This Row],[day]],GymTracker[day],GymTracker[date])</f>
        <v>45783</v>
      </c>
    </row>
    <row r="35" spans="1:13" x14ac:dyDescent="0.25">
      <c r="A35">
        <v>4</v>
      </c>
      <c r="B35">
        <v>7</v>
      </c>
      <c r="C35" t="s">
        <v>55</v>
      </c>
      <c r="D35">
        <v>7.5</v>
      </c>
      <c r="E35">
        <v>7</v>
      </c>
      <c r="F35">
        <v>1</v>
      </c>
      <c r="G35">
        <v>7.5</v>
      </c>
      <c r="H35">
        <v>7</v>
      </c>
      <c r="I35">
        <v>1</v>
      </c>
      <c r="J35">
        <v>0</v>
      </c>
      <c r="K35">
        <v>0</v>
      </c>
      <c r="L35">
        <v>0</v>
      </c>
      <c r="M35" s="1">
        <f>_xlfn.XLOOKUP(StrengthTracker[[#This Row],[day]],GymTracker[day],GymTracker[date])</f>
        <v>45783</v>
      </c>
    </row>
    <row r="36" spans="1:13" x14ac:dyDescent="0.25">
      <c r="A36">
        <v>4</v>
      </c>
      <c r="B36">
        <v>8</v>
      </c>
      <c r="C36" t="s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1">
        <f>_xlfn.XLOOKUP(StrengthTracker[[#This Row],[day]],GymTracker[day],GymTracker[date])</f>
        <v>45783</v>
      </c>
    </row>
    <row r="37" spans="1:13" x14ac:dyDescent="0.25">
      <c r="A37">
        <v>4</v>
      </c>
      <c r="B37">
        <v>9</v>
      </c>
      <c r="C37" t="s">
        <v>44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">
        <f>_xlfn.XLOOKUP(StrengthTracker[[#This Row],[day]],GymTracker[day],GymTracker[date])</f>
        <v>45783</v>
      </c>
    </row>
    <row r="38" spans="1:13" x14ac:dyDescent="0.25">
      <c r="A38">
        <v>5</v>
      </c>
      <c r="B38">
        <v>1</v>
      </c>
      <c r="C38" t="s">
        <v>56</v>
      </c>
      <c r="D38">
        <v>80</v>
      </c>
      <c r="E38">
        <v>6</v>
      </c>
      <c r="F38">
        <v>2</v>
      </c>
      <c r="G38">
        <v>80</v>
      </c>
      <c r="H38">
        <v>6</v>
      </c>
      <c r="I38">
        <v>2</v>
      </c>
      <c r="J38">
        <v>0</v>
      </c>
      <c r="K38">
        <v>0</v>
      </c>
      <c r="L38">
        <v>0</v>
      </c>
      <c r="M38" s="1">
        <f>_xlfn.XLOOKUP(StrengthTracker[[#This Row],[day]],GymTracker[day],GymTracker[date])</f>
        <v>45784</v>
      </c>
    </row>
    <row r="39" spans="1:13" x14ac:dyDescent="0.25">
      <c r="A39">
        <v>5</v>
      </c>
      <c r="B39">
        <v>2</v>
      </c>
      <c r="C39" t="s">
        <v>57</v>
      </c>
      <c r="D39">
        <v>20</v>
      </c>
      <c r="E39">
        <v>9</v>
      </c>
      <c r="F39">
        <v>4</v>
      </c>
      <c r="G39">
        <v>20</v>
      </c>
      <c r="H39">
        <v>11</v>
      </c>
      <c r="I39">
        <v>4</v>
      </c>
      <c r="J39">
        <v>20</v>
      </c>
      <c r="K39">
        <v>9</v>
      </c>
      <c r="L39">
        <v>4</v>
      </c>
      <c r="M39" s="1">
        <f>_xlfn.XLOOKUP(StrengthTracker[[#This Row],[day]],GymTracker[day],GymTracker[date])</f>
        <v>45784</v>
      </c>
    </row>
    <row r="40" spans="1:13" x14ac:dyDescent="0.25">
      <c r="A40">
        <v>5</v>
      </c>
      <c r="B40">
        <v>3</v>
      </c>
      <c r="C40" t="s">
        <v>58</v>
      </c>
      <c r="D40">
        <v>35</v>
      </c>
      <c r="E40">
        <v>7</v>
      </c>
      <c r="F40">
        <v>1</v>
      </c>
      <c r="G40">
        <v>35</v>
      </c>
      <c r="H40">
        <v>9</v>
      </c>
      <c r="I40">
        <v>1</v>
      </c>
      <c r="J40">
        <v>35</v>
      </c>
      <c r="K40">
        <v>6</v>
      </c>
      <c r="L40">
        <v>1</v>
      </c>
      <c r="M40" s="1">
        <f>_xlfn.XLOOKUP(StrengthTracker[[#This Row],[day]],GymTracker[day],GymTracker[date])</f>
        <v>45784</v>
      </c>
    </row>
    <row r="41" spans="1:13" x14ac:dyDescent="0.25">
      <c r="A41">
        <v>5</v>
      </c>
      <c r="B41">
        <v>4</v>
      </c>
      <c r="C41" t="s">
        <v>59</v>
      </c>
      <c r="D41">
        <v>20</v>
      </c>
      <c r="E41">
        <v>6</v>
      </c>
      <c r="F41">
        <v>1</v>
      </c>
      <c r="G41">
        <v>20</v>
      </c>
      <c r="H41">
        <v>6</v>
      </c>
      <c r="I41">
        <v>0</v>
      </c>
      <c r="J41">
        <v>20</v>
      </c>
      <c r="K41">
        <v>6</v>
      </c>
      <c r="L41">
        <v>1</v>
      </c>
      <c r="M41" s="1">
        <f>_xlfn.XLOOKUP(StrengthTracker[[#This Row],[day]],GymTracker[day],GymTracker[date])</f>
        <v>45784</v>
      </c>
    </row>
    <row r="42" spans="1:13" x14ac:dyDescent="0.25">
      <c r="A42">
        <v>5</v>
      </c>
      <c r="B42">
        <v>5</v>
      </c>
      <c r="C42" t="s">
        <v>44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1">
        <f>_xlfn.XLOOKUP(StrengthTracker[[#This Row],[day]],GymTracker[day],GymTracker[date])</f>
        <v>45784</v>
      </c>
    </row>
    <row r="43" spans="1:13" x14ac:dyDescent="0.25">
      <c r="A43">
        <v>5</v>
      </c>
      <c r="B43">
        <v>6</v>
      </c>
      <c r="C43" t="s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1">
        <f>_xlfn.XLOOKUP(StrengthTracker[[#This Row],[day]],GymTracker[day],GymTracker[date])</f>
        <v>45784</v>
      </c>
    </row>
    <row r="44" spans="1:13" x14ac:dyDescent="0.25">
      <c r="A44">
        <v>5</v>
      </c>
      <c r="B44">
        <v>7</v>
      </c>
      <c r="C44" t="s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1">
        <f>_xlfn.XLOOKUP(StrengthTracker[[#This Row],[day]],GymTracker[day],GymTracker[date])</f>
        <v>45784</v>
      </c>
    </row>
    <row r="45" spans="1:13" x14ac:dyDescent="0.25">
      <c r="A45">
        <v>5</v>
      </c>
      <c r="B45">
        <v>8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1">
        <f>_xlfn.XLOOKUP(StrengthTracker[[#This Row],[day]],GymTracker[day],GymTracker[date])</f>
        <v>45784</v>
      </c>
    </row>
    <row r="46" spans="1:13" x14ac:dyDescent="0.25">
      <c r="A46">
        <v>5</v>
      </c>
      <c r="B46">
        <v>9</v>
      </c>
      <c r="C46" t="s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1">
        <f>_xlfn.XLOOKUP(StrengthTracker[[#This Row],[day]],GymTracker[day],GymTracker[date])</f>
        <v>45784</v>
      </c>
    </row>
    <row r="47" spans="1:13" x14ac:dyDescent="0.25">
      <c r="A47">
        <v>6</v>
      </c>
      <c r="B47">
        <v>1</v>
      </c>
      <c r="C47" t="s">
        <v>37</v>
      </c>
      <c r="D47">
        <v>32</v>
      </c>
      <c r="E47">
        <v>3</v>
      </c>
      <c r="F47">
        <v>0</v>
      </c>
      <c r="G47">
        <v>30</v>
      </c>
      <c r="H47">
        <v>6</v>
      </c>
      <c r="I47">
        <v>1</v>
      </c>
      <c r="J47">
        <v>30</v>
      </c>
      <c r="K47">
        <v>6</v>
      </c>
      <c r="L47">
        <v>1</v>
      </c>
      <c r="M47" s="1">
        <f>_xlfn.XLOOKUP(StrengthTracker[[#This Row],[day]],GymTracker[day],GymTracker[date])</f>
        <v>45786</v>
      </c>
    </row>
    <row r="48" spans="1:13" x14ac:dyDescent="0.25">
      <c r="A48">
        <v>6</v>
      </c>
      <c r="B48">
        <v>2</v>
      </c>
      <c r="C48" t="s">
        <v>60</v>
      </c>
      <c r="D48">
        <v>50</v>
      </c>
      <c r="E48">
        <v>10</v>
      </c>
      <c r="F48">
        <v>2</v>
      </c>
      <c r="G48">
        <v>50</v>
      </c>
      <c r="H48">
        <v>10</v>
      </c>
      <c r="I48">
        <v>2</v>
      </c>
      <c r="J48">
        <v>0</v>
      </c>
      <c r="K48">
        <v>0</v>
      </c>
      <c r="L48">
        <v>0</v>
      </c>
      <c r="M48" s="1">
        <f>_xlfn.XLOOKUP(StrengthTracker[[#This Row],[day]],GymTracker[day],GymTracker[date])</f>
        <v>45786</v>
      </c>
    </row>
    <row r="49" spans="1:13" x14ac:dyDescent="0.25">
      <c r="A49">
        <v>6</v>
      </c>
      <c r="B49">
        <v>3</v>
      </c>
      <c r="C49" t="s">
        <v>40</v>
      </c>
      <c r="D49">
        <v>27</v>
      </c>
      <c r="E49">
        <v>7</v>
      </c>
      <c r="F49">
        <v>1</v>
      </c>
      <c r="G49">
        <v>27</v>
      </c>
      <c r="H49">
        <v>7</v>
      </c>
      <c r="I49">
        <v>0</v>
      </c>
      <c r="J49">
        <v>0</v>
      </c>
      <c r="K49">
        <v>0</v>
      </c>
      <c r="L49">
        <v>0</v>
      </c>
      <c r="M49" s="1">
        <f>_xlfn.XLOOKUP(StrengthTracker[[#This Row],[day]],GymTracker[day],GymTracker[date])</f>
        <v>45786</v>
      </c>
    </row>
    <row r="50" spans="1:13" x14ac:dyDescent="0.25">
      <c r="A50">
        <v>6</v>
      </c>
      <c r="B50">
        <v>4</v>
      </c>
      <c r="C50" t="s">
        <v>41</v>
      </c>
      <c r="D50">
        <v>5</v>
      </c>
      <c r="E50">
        <v>7</v>
      </c>
      <c r="F50">
        <v>2</v>
      </c>
      <c r="G50">
        <v>5</v>
      </c>
      <c r="H50">
        <v>6</v>
      </c>
      <c r="I50">
        <v>2</v>
      </c>
      <c r="J50">
        <v>5</v>
      </c>
      <c r="K50">
        <v>5</v>
      </c>
      <c r="L50">
        <v>2</v>
      </c>
      <c r="M50" s="1">
        <f>_xlfn.XLOOKUP(StrengthTracker[[#This Row],[day]],GymTracker[day],GymTracker[date])</f>
        <v>45786</v>
      </c>
    </row>
    <row r="51" spans="1:13" x14ac:dyDescent="0.25">
      <c r="A51">
        <v>6</v>
      </c>
      <c r="B51">
        <v>5</v>
      </c>
      <c r="C51" t="s">
        <v>42</v>
      </c>
      <c r="D51">
        <v>35</v>
      </c>
      <c r="E51">
        <v>7</v>
      </c>
      <c r="F51">
        <v>1</v>
      </c>
      <c r="G51">
        <v>35</v>
      </c>
      <c r="H51">
        <v>6</v>
      </c>
      <c r="I51">
        <v>1</v>
      </c>
      <c r="J51">
        <v>25</v>
      </c>
      <c r="K51">
        <v>6</v>
      </c>
      <c r="L51">
        <v>1</v>
      </c>
      <c r="M51" s="1">
        <f>_xlfn.XLOOKUP(StrengthTracker[[#This Row],[day]],GymTracker[day],GymTracker[date])</f>
        <v>45786</v>
      </c>
    </row>
    <row r="52" spans="1:13" x14ac:dyDescent="0.25">
      <c r="A52">
        <v>6</v>
      </c>
      <c r="B52">
        <v>6</v>
      </c>
      <c r="C52" t="s">
        <v>51</v>
      </c>
      <c r="D52">
        <v>20</v>
      </c>
      <c r="E52">
        <v>7</v>
      </c>
      <c r="F52">
        <v>0</v>
      </c>
      <c r="G52">
        <v>20</v>
      </c>
      <c r="H52">
        <v>6</v>
      </c>
      <c r="I52">
        <v>0</v>
      </c>
      <c r="J52">
        <v>0</v>
      </c>
      <c r="K52">
        <v>0</v>
      </c>
      <c r="L52">
        <v>0</v>
      </c>
      <c r="M52" s="1">
        <f>_xlfn.XLOOKUP(StrengthTracker[[#This Row],[day]],GymTracker[day],GymTracker[date])</f>
        <v>45786</v>
      </c>
    </row>
    <row r="53" spans="1:13" x14ac:dyDescent="0.25">
      <c r="A53">
        <v>6</v>
      </c>
      <c r="B53">
        <v>7</v>
      </c>
      <c r="C53" t="s">
        <v>43</v>
      </c>
      <c r="D53">
        <v>10</v>
      </c>
      <c r="E53">
        <v>5</v>
      </c>
      <c r="F53">
        <v>1</v>
      </c>
      <c r="G53">
        <v>10</v>
      </c>
      <c r="H53">
        <v>4</v>
      </c>
      <c r="I53">
        <v>1</v>
      </c>
      <c r="J53">
        <v>0</v>
      </c>
      <c r="K53">
        <v>0</v>
      </c>
      <c r="L53">
        <v>0</v>
      </c>
      <c r="M53" s="1">
        <f>_xlfn.XLOOKUP(StrengthTracker[[#This Row],[day]],GymTracker[day],GymTracker[date])</f>
        <v>45786</v>
      </c>
    </row>
    <row r="54" spans="1:13" x14ac:dyDescent="0.25">
      <c r="A54">
        <v>6</v>
      </c>
      <c r="B54">
        <v>8</v>
      </c>
      <c r="C54" t="s">
        <v>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f>_xlfn.XLOOKUP(StrengthTracker[[#This Row],[day]],GymTracker[day],GymTracker[date])</f>
        <v>45786</v>
      </c>
    </row>
    <row r="55" spans="1:13" x14ac:dyDescent="0.25">
      <c r="A55">
        <v>6</v>
      </c>
      <c r="B55">
        <v>9</v>
      </c>
      <c r="C55" t="s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f>_xlfn.XLOOKUP(StrengthTracker[[#This Row],[day]],GymTracker[day],GymTracker[date])</f>
        <v>45786</v>
      </c>
    </row>
    <row r="56" spans="1:13" x14ac:dyDescent="0.25">
      <c r="A56">
        <v>7</v>
      </c>
      <c r="B56">
        <v>1</v>
      </c>
      <c r="C56" t="s">
        <v>45</v>
      </c>
      <c r="D56">
        <v>50</v>
      </c>
      <c r="E56">
        <v>6</v>
      </c>
      <c r="F56">
        <v>1</v>
      </c>
      <c r="G56">
        <v>50</v>
      </c>
      <c r="H56">
        <v>6</v>
      </c>
      <c r="I56">
        <v>1</v>
      </c>
      <c r="J56">
        <v>40</v>
      </c>
      <c r="K56">
        <v>6</v>
      </c>
      <c r="L56">
        <v>1</v>
      </c>
      <c r="M56" s="1">
        <f>_xlfn.XLOOKUP(StrengthTracker[[#This Row],[day]],GymTracker[day],GymTracker[date])</f>
        <v>45787</v>
      </c>
    </row>
    <row r="57" spans="1:13" x14ac:dyDescent="0.25">
      <c r="A57">
        <v>7</v>
      </c>
      <c r="B57">
        <v>2</v>
      </c>
      <c r="C57" t="s">
        <v>46</v>
      </c>
      <c r="D57">
        <v>17.5</v>
      </c>
      <c r="E57">
        <v>13</v>
      </c>
      <c r="F57">
        <v>5</v>
      </c>
      <c r="G57">
        <v>17.5</v>
      </c>
      <c r="H57">
        <v>13</v>
      </c>
      <c r="I57">
        <v>5</v>
      </c>
      <c r="J57">
        <v>17.5</v>
      </c>
      <c r="K57">
        <v>10</v>
      </c>
      <c r="L57">
        <v>3</v>
      </c>
      <c r="M57" s="1">
        <f>_xlfn.XLOOKUP(StrengthTracker[[#This Row],[day]],GymTracker[day],GymTracker[date])</f>
        <v>45787</v>
      </c>
    </row>
    <row r="58" spans="1:13" x14ac:dyDescent="0.25">
      <c r="A58">
        <v>7</v>
      </c>
      <c r="B58">
        <v>3</v>
      </c>
      <c r="C58" t="s">
        <v>53</v>
      </c>
      <c r="D58">
        <v>17.5</v>
      </c>
      <c r="E58">
        <v>6</v>
      </c>
      <c r="F58">
        <v>1</v>
      </c>
      <c r="G58">
        <v>175</v>
      </c>
      <c r="H58">
        <v>5</v>
      </c>
      <c r="I58">
        <v>0</v>
      </c>
      <c r="J58">
        <v>175</v>
      </c>
      <c r="K58">
        <v>5</v>
      </c>
      <c r="L58">
        <v>1</v>
      </c>
      <c r="M58" s="1">
        <f>_xlfn.XLOOKUP(StrengthTracker[[#This Row],[day]],GymTracker[day],GymTracker[date])</f>
        <v>45787</v>
      </c>
    </row>
    <row r="59" spans="1:13" x14ac:dyDescent="0.25">
      <c r="A59">
        <v>7</v>
      </c>
      <c r="B59">
        <v>4</v>
      </c>
      <c r="C59" t="s">
        <v>61</v>
      </c>
      <c r="D59">
        <v>10</v>
      </c>
      <c r="E59">
        <v>7</v>
      </c>
      <c r="F59">
        <v>1</v>
      </c>
      <c r="G59">
        <v>10</v>
      </c>
      <c r="H59">
        <v>5</v>
      </c>
      <c r="I59">
        <v>1</v>
      </c>
      <c r="J59">
        <v>10</v>
      </c>
      <c r="K59">
        <v>6</v>
      </c>
      <c r="L59">
        <v>0</v>
      </c>
      <c r="M59" s="1">
        <f>_xlfn.XLOOKUP(StrengthTracker[[#This Row],[day]],GymTracker[day],GymTracker[date])</f>
        <v>45787</v>
      </c>
    </row>
    <row r="60" spans="1:13" x14ac:dyDescent="0.25">
      <c r="A60">
        <v>7</v>
      </c>
      <c r="B60">
        <v>5</v>
      </c>
      <c r="C60" t="s">
        <v>48</v>
      </c>
      <c r="D60">
        <v>15</v>
      </c>
      <c r="E60">
        <v>8</v>
      </c>
      <c r="F60">
        <v>2</v>
      </c>
      <c r="G60">
        <v>15</v>
      </c>
      <c r="H60">
        <v>6</v>
      </c>
      <c r="I60">
        <v>0</v>
      </c>
      <c r="J60">
        <v>15</v>
      </c>
      <c r="K60">
        <v>6</v>
      </c>
      <c r="L60">
        <v>0</v>
      </c>
      <c r="M60" s="1">
        <f>_xlfn.XLOOKUP(StrengthTracker[[#This Row],[day]],GymTracker[day],GymTracker[date])</f>
        <v>45787</v>
      </c>
    </row>
    <row r="61" spans="1:13" x14ac:dyDescent="0.25">
      <c r="A61">
        <v>7</v>
      </c>
      <c r="B61">
        <v>6</v>
      </c>
      <c r="C61" t="s">
        <v>54</v>
      </c>
      <c r="D61">
        <v>15</v>
      </c>
      <c r="E61">
        <v>8</v>
      </c>
      <c r="F61">
        <v>2</v>
      </c>
      <c r="G61">
        <v>15</v>
      </c>
      <c r="H61">
        <v>10</v>
      </c>
      <c r="I61">
        <v>1</v>
      </c>
      <c r="J61">
        <v>15</v>
      </c>
      <c r="K61">
        <v>7</v>
      </c>
      <c r="L61">
        <v>1</v>
      </c>
      <c r="M61" s="1">
        <f>_xlfn.XLOOKUP(StrengthTracker[[#This Row],[day]],GymTracker[day],GymTracker[date])</f>
        <v>45787</v>
      </c>
    </row>
    <row r="62" spans="1:13" x14ac:dyDescent="0.25">
      <c r="A62">
        <v>7</v>
      </c>
      <c r="B62">
        <v>7</v>
      </c>
      <c r="C62" t="s">
        <v>44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f>_xlfn.XLOOKUP(StrengthTracker[[#This Row],[day]],GymTracker[day],GymTracker[date])</f>
        <v>45787</v>
      </c>
    </row>
    <row r="63" spans="1:13" x14ac:dyDescent="0.25">
      <c r="A63">
        <v>7</v>
      </c>
      <c r="B63">
        <v>8</v>
      </c>
      <c r="C63" t="s">
        <v>44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f>_xlfn.XLOOKUP(StrengthTracker[[#This Row],[day]],GymTracker[day],GymTracker[date])</f>
        <v>45787</v>
      </c>
    </row>
    <row r="64" spans="1:13" x14ac:dyDescent="0.25">
      <c r="A64">
        <v>7</v>
      </c>
      <c r="B64">
        <v>9</v>
      </c>
      <c r="C64" t="s">
        <v>44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f>_xlfn.XLOOKUP(StrengthTracker[[#This Row],[day]],GymTracker[day],GymTracker[date])</f>
        <v>45787</v>
      </c>
    </row>
    <row r="65" spans="1:13" x14ac:dyDescent="0.25">
      <c r="A65">
        <v>8</v>
      </c>
      <c r="B65">
        <v>1</v>
      </c>
      <c r="C65" t="s">
        <v>56</v>
      </c>
      <c r="D65">
        <v>80</v>
      </c>
      <c r="E65">
        <v>7</v>
      </c>
      <c r="F65">
        <v>1</v>
      </c>
      <c r="G65">
        <v>80</v>
      </c>
      <c r="H65">
        <v>7</v>
      </c>
      <c r="I65">
        <v>1</v>
      </c>
      <c r="J65">
        <v>80</v>
      </c>
      <c r="K65">
        <v>7</v>
      </c>
      <c r="L65">
        <v>1</v>
      </c>
      <c r="M65" s="1">
        <f>_xlfn.XLOOKUP(StrengthTracker[[#This Row],[day]],GymTracker[day],GymTracker[date])</f>
        <v>45789</v>
      </c>
    </row>
    <row r="66" spans="1:13" x14ac:dyDescent="0.25">
      <c r="A66">
        <v>8</v>
      </c>
      <c r="B66">
        <v>2</v>
      </c>
      <c r="C66" t="s">
        <v>62</v>
      </c>
      <c r="D66">
        <v>15</v>
      </c>
      <c r="E66">
        <v>8</v>
      </c>
      <c r="F66">
        <v>1</v>
      </c>
      <c r="G66">
        <v>15</v>
      </c>
      <c r="H66">
        <v>8</v>
      </c>
      <c r="I66">
        <v>1</v>
      </c>
      <c r="J66">
        <v>0</v>
      </c>
      <c r="K66">
        <v>0</v>
      </c>
      <c r="L66">
        <v>0</v>
      </c>
      <c r="M66" s="1">
        <f>_xlfn.XLOOKUP(StrengthTracker[[#This Row],[day]],GymTracker[day],GymTracker[date])</f>
        <v>45789</v>
      </c>
    </row>
    <row r="67" spans="1:13" x14ac:dyDescent="0.25">
      <c r="A67">
        <v>8</v>
      </c>
      <c r="B67">
        <v>3</v>
      </c>
      <c r="C67" t="s">
        <v>59</v>
      </c>
      <c r="D67">
        <v>15</v>
      </c>
      <c r="E67">
        <v>10</v>
      </c>
      <c r="F67">
        <v>2</v>
      </c>
      <c r="G67">
        <v>15</v>
      </c>
      <c r="H67">
        <v>10</v>
      </c>
      <c r="I67">
        <v>2</v>
      </c>
      <c r="J67">
        <v>15</v>
      </c>
      <c r="K67">
        <v>10</v>
      </c>
      <c r="L67">
        <v>2</v>
      </c>
      <c r="M67" s="1">
        <f>_xlfn.XLOOKUP(StrengthTracker[[#This Row],[day]],GymTracker[day],GymTracker[date])</f>
        <v>45789</v>
      </c>
    </row>
    <row r="68" spans="1:13" x14ac:dyDescent="0.25">
      <c r="A68">
        <v>8</v>
      </c>
      <c r="B68">
        <v>4</v>
      </c>
      <c r="C68" t="s">
        <v>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1">
        <f>_xlfn.XLOOKUP(StrengthTracker[[#This Row],[day]],GymTracker[day],GymTracker[date])</f>
        <v>45789</v>
      </c>
    </row>
    <row r="69" spans="1:13" x14ac:dyDescent="0.25">
      <c r="A69">
        <v>8</v>
      </c>
      <c r="B69">
        <v>5</v>
      </c>
      <c r="C69" t="s">
        <v>44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1">
        <f>_xlfn.XLOOKUP(StrengthTracker[[#This Row],[day]],GymTracker[day],GymTracker[date])</f>
        <v>45789</v>
      </c>
    </row>
    <row r="70" spans="1:13" x14ac:dyDescent="0.25">
      <c r="A70">
        <v>8</v>
      </c>
      <c r="B70">
        <v>6</v>
      </c>
      <c r="C70" t="s">
        <v>44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1">
        <f>_xlfn.XLOOKUP(StrengthTracker[[#This Row],[day]],GymTracker[day],GymTracker[date])</f>
        <v>45789</v>
      </c>
    </row>
    <row r="71" spans="1:13" x14ac:dyDescent="0.25">
      <c r="A71">
        <v>8</v>
      </c>
      <c r="B71">
        <v>7</v>
      </c>
      <c r="C71" t="s">
        <v>44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1">
        <f>_xlfn.XLOOKUP(StrengthTracker[[#This Row],[day]],GymTracker[day],GymTracker[date])</f>
        <v>45789</v>
      </c>
    </row>
    <row r="72" spans="1:13" x14ac:dyDescent="0.25">
      <c r="A72">
        <v>8</v>
      </c>
      <c r="B72">
        <v>8</v>
      </c>
      <c r="C72" t="s">
        <v>44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1">
        <f>_xlfn.XLOOKUP(StrengthTracker[[#This Row],[day]],GymTracker[day],GymTracker[date])</f>
        <v>45789</v>
      </c>
    </row>
    <row r="73" spans="1:13" x14ac:dyDescent="0.25">
      <c r="A73">
        <v>8</v>
      </c>
      <c r="B73">
        <v>9</v>
      </c>
      <c r="C73" t="s">
        <v>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1">
        <f>_xlfn.XLOOKUP(StrengthTracker[[#This Row],[day]],GymTracker[day],GymTracker[date])</f>
        <v>45789</v>
      </c>
    </row>
    <row r="74" spans="1:13" x14ac:dyDescent="0.25">
      <c r="A74">
        <v>9</v>
      </c>
      <c r="B74">
        <v>1</v>
      </c>
      <c r="C74" t="s">
        <v>40</v>
      </c>
      <c r="D74">
        <v>30</v>
      </c>
      <c r="E74">
        <v>7</v>
      </c>
      <c r="F74">
        <v>0</v>
      </c>
      <c r="G74">
        <v>30</v>
      </c>
      <c r="H74">
        <v>5</v>
      </c>
      <c r="I74">
        <v>0</v>
      </c>
      <c r="J74">
        <v>27</v>
      </c>
      <c r="K74">
        <v>6</v>
      </c>
      <c r="L74">
        <v>1</v>
      </c>
      <c r="M74" s="1">
        <f>_xlfn.XLOOKUP(StrengthTracker[[#This Row],[day]],GymTracker[day],GymTracker[date])</f>
        <v>45790</v>
      </c>
    </row>
    <row r="75" spans="1:13" x14ac:dyDescent="0.25">
      <c r="A75">
        <v>9</v>
      </c>
      <c r="B75">
        <v>2</v>
      </c>
      <c r="C75" t="s">
        <v>37</v>
      </c>
      <c r="D75">
        <v>27</v>
      </c>
      <c r="E75">
        <v>5</v>
      </c>
      <c r="F75">
        <v>0</v>
      </c>
      <c r="G75">
        <v>27</v>
      </c>
      <c r="H75">
        <v>5</v>
      </c>
      <c r="I75">
        <v>0</v>
      </c>
      <c r="J75">
        <v>0</v>
      </c>
      <c r="K75">
        <v>0</v>
      </c>
      <c r="L75">
        <v>0</v>
      </c>
      <c r="M75" s="1">
        <f>_xlfn.XLOOKUP(StrengthTracker[[#This Row],[day]],GymTracker[day],GymTracker[date])</f>
        <v>45790</v>
      </c>
    </row>
    <row r="76" spans="1:13" x14ac:dyDescent="0.25">
      <c r="A76">
        <v>9</v>
      </c>
      <c r="B76">
        <v>3</v>
      </c>
      <c r="C76" t="s">
        <v>38</v>
      </c>
      <c r="D76">
        <v>25</v>
      </c>
      <c r="E76">
        <v>6</v>
      </c>
      <c r="F76">
        <v>1</v>
      </c>
      <c r="G76">
        <v>25</v>
      </c>
      <c r="H76">
        <v>4</v>
      </c>
      <c r="I76">
        <v>3</v>
      </c>
      <c r="J76">
        <v>0</v>
      </c>
      <c r="K76">
        <v>0</v>
      </c>
      <c r="L76">
        <v>0</v>
      </c>
      <c r="M76" s="1">
        <f>_xlfn.XLOOKUP(StrengthTracker[[#This Row],[day]],GymTracker[day],GymTracker[date])</f>
        <v>45790</v>
      </c>
    </row>
    <row r="77" spans="1:13" x14ac:dyDescent="0.25">
      <c r="A77">
        <v>9</v>
      </c>
      <c r="B77">
        <v>4</v>
      </c>
      <c r="C77" t="s">
        <v>50</v>
      </c>
      <c r="D77">
        <v>0</v>
      </c>
      <c r="E77">
        <v>7</v>
      </c>
      <c r="F77">
        <v>2</v>
      </c>
      <c r="G77">
        <v>0</v>
      </c>
      <c r="H77">
        <v>8</v>
      </c>
      <c r="I77">
        <v>3</v>
      </c>
      <c r="J77">
        <v>0</v>
      </c>
      <c r="K77">
        <v>6</v>
      </c>
      <c r="L77">
        <v>3</v>
      </c>
      <c r="M77" s="1">
        <f>_xlfn.XLOOKUP(StrengthTracker[[#This Row],[day]],GymTracker[day],GymTracker[date])</f>
        <v>45790</v>
      </c>
    </row>
    <row r="78" spans="1:13" x14ac:dyDescent="0.25">
      <c r="A78">
        <v>9</v>
      </c>
      <c r="B78">
        <v>5</v>
      </c>
      <c r="C78" t="s">
        <v>41</v>
      </c>
      <c r="D78">
        <v>10</v>
      </c>
      <c r="E78">
        <v>7</v>
      </c>
      <c r="F78">
        <v>2</v>
      </c>
      <c r="G78">
        <v>10</v>
      </c>
      <c r="H78">
        <v>7</v>
      </c>
      <c r="I78">
        <v>2</v>
      </c>
      <c r="J78">
        <v>5</v>
      </c>
      <c r="K78">
        <v>10</v>
      </c>
      <c r="L78">
        <v>2</v>
      </c>
      <c r="M78" s="1">
        <f>_xlfn.XLOOKUP(StrengthTracker[[#This Row],[day]],GymTracker[day],GymTracker[date])</f>
        <v>45790</v>
      </c>
    </row>
    <row r="79" spans="1:13" x14ac:dyDescent="0.25">
      <c r="A79">
        <v>9</v>
      </c>
      <c r="B79">
        <v>6</v>
      </c>
      <c r="C79" t="s">
        <v>42</v>
      </c>
      <c r="D79">
        <v>35</v>
      </c>
      <c r="E79">
        <v>6</v>
      </c>
      <c r="F79">
        <v>1</v>
      </c>
      <c r="G79">
        <v>35</v>
      </c>
      <c r="H79">
        <v>6</v>
      </c>
      <c r="I79">
        <v>1</v>
      </c>
      <c r="J79">
        <v>25</v>
      </c>
      <c r="K79">
        <v>8</v>
      </c>
      <c r="L79">
        <v>0</v>
      </c>
      <c r="M79" s="1">
        <f>_xlfn.XLOOKUP(StrengthTracker[[#This Row],[day]],GymTracker[day],GymTracker[date])</f>
        <v>45790</v>
      </c>
    </row>
    <row r="80" spans="1:13" x14ac:dyDescent="0.25">
      <c r="A80">
        <v>9</v>
      </c>
      <c r="B80">
        <v>7</v>
      </c>
      <c r="C80" t="s">
        <v>51</v>
      </c>
      <c r="D80">
        <v>20</v>
      </c>
      <c r="E80">
        <v>7</v>
      </c>
      <c r="F80">
        <v>1</v>
      </c>
      <c r="G80">
        <v>15</v>
      </c>
      <c r="H80">
        <v>6</v>
      </c>
      <c r="I80">
        <v>1</v>
      </c>
      <c r="J80">
        <v>10</v>
      </c>
      <c r="K80">
        <v>5</v>
      </c>
      <c r="L80">
        <v>1</v>
      </c>
      <c r="M80" s="1">
        <f>_xlfn.XLOOKUP(StrengthTracker[[#This Row],[day]],GymTracker[day],GymTracker[date])</f>
        <v>45790</v>
      </c>
    </row>
    <row r="81" spans="1:13" x14ac:dyDescent="0.25">
      <c r="A81">
        <v>9</v>
      </c>
      <c r="B81">
        <v>8</v>
      </c>
      <c r="C81" t="s">
        <v>44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1">
        <f>_xlfn.XLOOKUP(StrengthTracker[[#This Row],[day]],GymTracker[day],GymTracker[date])</f>
        <v>45790</v>
      </c>
    </row>
    <row r="82" spans="1:13" x14ac:dyDescent="0.25">
      <c r="A82">
        <v>9</v>
      </c>
      <c r="B82">
        <v>9</v>
      </c>
      <c r="C82" t="s">
        <v>44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>
        <f>_xlfn.XLOOKUP(StrengthTracker[[#This Row],[day]],GymTracker[day],GymTracker[date])</f>
        <v>45790</v>
      </c>
    </row>
    <row r="83" spans="1:13" x14ac:dyDescent="0.25">
      <c r="A83">
        <v>10</v>
      </c>
      <c r="B83">
        <v>1</v>
      </c>
      <c r="C83" t="s">
        <v>45</v>
      </c>
      <c r="D83">
        <v>55</v>
      </c>
      <c r="E83">
        <v>5</v>
      </c>
      <c r="F83">
        <v>1</v>
      </c>
      <c r="G83">
        <v>50</v>
      </c>
      <c r="H83">
        <v>6</v>
      </c>
      <c r="I83">
        <v>2</v>
      </c>
      <c r="J83">
        <v>45</v>
      </c>
      <c r="K83">
        <v>8</v>
      </c>
      <c r="L83">
        <v>1</v>
      </c>
      <c r="M83" s="1">
        <f>_xlfn.XLOOKUP(StrengthTracker[[#This Row],[day]],GymTracker[day],GymTracker[date])</f>
        <v>45791</v>
      </c>
    </row>
    <row r="84" spans="1:13" x14ac:dyDescent="0.25">
      <c r="A84">
        <v>10</v>
      </c>
      <c r="B84">
        <v>2</v>
      </c>
      <c r="C84" t="s">
        <v>46</v>
      </c>
      <c r="D84">
        <v>22</v>
      </c>
      <c r="E84">
        <v>9</v>
      </c>
      <c r="F84">
        <v>5</v>
      </c>
      <c r="G84">
        <v>22</v>
      </c>
      <c r="H84">
        <v>10</v>
      </c>
      <c r="I84">
        <v>5</v>
      </c>
      <c r="J84">
        <v>0</v>
      </c>
      <c r="K84">
        <v>0</v>
      </c>
      <c r="L84">
        <v>0</v>
      </c>
      <c r="M84" s="1">
        <f>_xlfn.XLOOKUP(StrengthTracker[[#This Row],[day]],GymTracker[day],GymTracker[date])</f>
        <v>45791</v>
      </c>
    </row>
    <row r="85" spans="1:13" x14ac:dyDescent="0.25">
      <c r="A85">
        <v>10</v>
      </c>
      <c r="B85">
        <v>3</v>
      </c>
      <c r="C85" t="s">
        <v>47</v>
      </c>
      <c r="D85">
        <v>17.5</v>
      </c>
      <c r="E85">
        <v>6</v>
      </c>
      <c r="F85">
        <v>2</v>
      </c>
      <c r="G85">
        <v>17.5</v>
      </c>
      <c r="H85">
        <v>6</v>
      </c>
      <c r="I85">
        <v>1</v>
      </c>
      <c r="J85">
        <v>17.5</v>
      </c>
      <c r="K85">
        <v>5</v>
      </c>
      <c r="L85">
        <v>1</v>
      </c>
      <c r="M85" s="1">
        <f>_xlfn.XLOOKUP(StrengthTracker[[#This Row],[day]],GymTracker[day],GymTracker[date])</f>
        <v>45791</v>
      </c>
    </row>
    <row r="86" spans="1:13" x14ac:dyDescent="0.25">
      <c r="A86">
        <v>10</v>
      </c>
      <c r="B86">
        <v>4</v>
      </c>
      <c r="C86" t="s">
        <v>61</v>
      </c>
      <c r="D86">
        <v>10</v>
      </c>
      <c r="E86">
        <v>9</v>
      </c>
      <c r="F86">
        <v>1</v>
      </c>
      <c r="G86">
        <v>10</v>
      </c>
      <c r="H86">
        <v>8</v>
      </c>
      <c r="I86">
        <v>1</v>
      </c>
      <c r="J86">
        <v>10</v>
      </c>
      <c r="K86">
        <v>7</v>
      </c>
      <c r="L86">
        <v>1</v>
      </c>
      <c r="M86" s="1">
        <f>_xlfn.XLOOKUP(StrengthTracker[[#This Row],[day]],GymTracker[day],GymTracker[date])</f>
        <v>45791</v>
      </c>
    </row>
    <row r="87" spans="1:13" x14ac:dyDescent="0.25">
      <c r="A87">
        <v>10</v>
      </c>
      <c r="B87">
        <v>5</v>
      </c>
      <c r="C87" t="s">
        <v>55</v>
      </c>
      <c r="D87">
        <v>10</v>
      </c>
      <c r="E87">
        <v>7</v>
      </c>
      <c r="F87">
        <v>2</v>
      </c>
      <c r="G87">
        <v>10</v>
      </c>
      <c r="H87">
        <v>7</v>
      </c>
      <c r="I87">
        <v>2</v>
      </c>
      <c r="J87">
        <v>0</v>
      </c>
      <c r="K87">
        <v>0</v>
      </c>
      <c r="L87">
        <v>0</v>
      </c>
      <c r="M87" s="1">
        <f>_xlfn.XLOOKUP(StrengthTracker[[#This Row],[day]],GymTracker[day],GymTracker[date])</f>
        <v>45791</v>
      </c>
    </row>
    <row r="88" spans="1:13" x14ac:dyDescent="0.25">
      <c r="A88">
        <v>10</v>
      </c>
      <c r="B88">
        <v>6</v>
      </c>
      <c r="C88" t="s">
        <v>54</v>
      </c>
      <c r="D88">
        <v>20</v>
      </c>
      <c r="E88">
        <v>8</v>
      </c>
      <c r="F88">
        <v>3</v>
      </c>
      <c r="G88">
        <v>25</v>
      </c>
      <c r="H88">
        <v>6</v>
      </c>
      <c r="I88">
        <v>3</v>
      </c>
      <c r="J88">
        <v>25</v>
      </c>
      <c r="K88">
        <v>6</v>
      </c>
      <c r="L88">
        <v>2</v>
      </c>
      <c r="M88" s="1">
        <f>_xlfn.XLOOKUP(StrengthTracker[[#This Row],[day]],GymTracker[day],GymTracker[date])</f>
        <v>45791</v>
      </c>
    </row>
    <row r="89" spans="1:13" x14ac:dyDescent="0.25">
      <c r="A89">
        <v>10</v>
      </c>
      <c r="B89">
        <v>7</v>
      </c>
      <c r="C89" t="s">
        <v>48</v>
      </c>
      <c r="D89">
        <v>15</v>
      </c>
      <c r="E89">
        <v>6</v>
      </c>
      <c r="F89">
        <v>0</v>
      </c>
      <c r="G89">
        <v>15</v>
      </c>
      <c r="H89">
        <v>6</v>
      </c>
      <c r="I89">
        <v>0</v>
      </c>
      <c r="J89">
        <v>0</v>
      </c>
      <c r="K89">
        <v>0</v>
      </c>
      <c r="L89">
        <v>0</v>
      </c>
      <c r="M89" s="1">
        <f>_xlfn.XLOOKUP(StrengthTracker[[#This Row],[day]],GymTracker[day],GymTracker[date])</f>
        <v>45791</v>
      </c>
    </row>
    <row r="90" spans="1:13" x14ac:dyDescent="0.25">
      <c r="A90">
        <v>10</v>
      </c>
      <c r="B90">
        <v>8</v>
      </c>
      <c r="C90" t="s">
        <v>63</v>
      </c>
      <c r="D90">
        <v>5</v>
      </c>
      <c r="E90">
        <v>10</v>
      </c>
      <c r="F90">
        <v>10</v>
      </c>
      <c r="G90">
        <v>5</v>
      </c>
      <c r="H90">
        <v>10</v>
      </c>
      <c r="I90">
        <v>10</v>
      </c>
      <c r="J90">
        <v>0</v>
      </c>
      <c r="K90">
        <v>0</v>
      </c>
      <c r="L90">
        <v>0</v>
      </c>
      <c r="M90" s="1">
        <f>_xlfn.XLOOKUP(StrengthTracker[[#This Row],[day]],GymTracker[day],GymTracker[date])</f>
        <v>45791</v>
      </c>
    </row>
    <row r="91" spans="1:13" x14ac:dyDescent="0.25">
      <c r="A91">
        <v>10</v>
      </c>
      <c r="B91">
        <v>9</v>
      </c>
      <c r="C91" t="s">
        <v>44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1">
        <f>_xlfn.XLOOKUP(StrengthTracker[[#This Row],[day]],GymTracker[day],GymTracker[date])</f>
        <v>45791</v>
      </c>
    </row>
    <row r="92" spans="1:13" x14ac:dyDescent="0.25">
      <c r="A92">
        <v>11</v>
      </c>
      <c r="B92">
        <v>1</v>
      </c>
      <c r="C92" t="s">
        <v>40</v>
      </c>
      <c r="D92">
        <v>30</v>
      </c>
      <c r="E92">
        <v>6</v>
      </c>
      <c r="F92">
        <v>1</v>
      </c>
      <c r="G92">
        <v>30</v>
      </c>
      <c r="H92">
        <v>6</v>
      </c>
      <c r="I92">
        <v>1</v>
      </c>
      <c r="J92">
        <v>27</v>
      </c>
      <c r="K92">
        <v>6</v>
      </c>
      <c r="L92">
        <v>1</v>
      </c>
      <c r="M92" s="1">
        <f>_xlfn.XLOOKUP(StrengthTracker[[#This Row],[day]],GymTracker[day],GymTracker[date])</f>
        <v>45793</v>
      </c>
    </row>
    <row r="93" spans="1:13" x14ac:dyDescent="0.25">
      <c r="A93">
        <v>11</v>
      </c>
      <c r="B93">
        <v>2</v>
      </c>
      <c r="C93" t="s">
        <v>37</v>
      </c>
      <c r="D93">
        <v>27</v>
      </c>
      <c r="E93">
        <v>5</v>
      </c>
      <c r="F93">
        <v>1</v>
      </c>
      <c r="G93">
        <v>25</v>
      </c>
      <c r="H93">
        <v>7</v>
      </c>
      <c r="I93">
        <v>1</v>
      </c>
      <c r="J93">
        <v>25</v>
      </c>
      <c r="K93">
        <v>8</v>
      </c>
      <c r="L93">
        <v>0</v>
      </c>
      <c r="M93" s="1">
        <f>_xlfn.XLOOKUP(StrengthTracker[[#This Row],[day]],GymTracker[day],GymTracker[date])</f>
        <v>45793</v>
      </c>
    </row>
    <row r="94" spans="1:13" x14ac:dyDescent="0.25">
      <c r="A94">
        <v>11</v>
      </c>
      <c r="B94">
        <v>3</v>
      </c>
      <c r="C94" t="s">
        <v>38</v>
      </c>
      <c r="D94">
        <v>22</v>
      </c>
      <c r="E94">
        <v>10</v>
      </c>
      <c r="F94">
        <v>1</v>
      </c>
      <c r="G94">
        <v>22</v>
      </c>
      <c r="H94">
        <v>6</v>
      </c>
      <c r="I94">
        <v>1</v>
      </c>
      <c r="J94">
        <v>0</v>
      </c>
      <c r="K94">
        <v>0</v>
      </c>
      <c r="L94">
        <v>0</v>
      </c>
      <c r="M94" s="1">
        <f>_xlfn.XLOOKUP(StrengthTracker[[#This Row],[day]],GymTracker[day],GymTracker[date])</f>
        <v>45793</v>
      </c>
    </row>
    <row r="95" spans="1:13" x14ac:dyDescent="0.25">
      <c r="A95">
        <v>11</v>
      </c>
      <c r="B95">
        <v>4</v>
      </c>
      <c r="C95" t="s">
        <v>50</v>
      </c>
      <c r="D95">
        <v>0</v>
      </c>
      <c r="E95">
        <v>5</v>
      </c>
      <c r="F95">
        <v>1</v>
      </c>
      <c r="G95">
        <v>0</v>
      </c>
      <c r="H95">
        <v>6</v>
      </c>
      <c r="I95">
        <v>0</v>
      </c>
      <c r="J95">
        <v>0</v>
      </c>
      <c r="K95">
        <v>0</v>
      </c>
      <c r="L95">
        <v>0</v>
      </c>
      <c r="M95" s="1">
        <f>_xlfn.XLOOKUP(StrengthTracker[[#This Row],[day]],GymTracker[day],GymTracker[date])</f>
        <v>45793</v>
      </c>
    </row>
    <row r="96" spans="1:13" x14ac:dyDescent="0.25">
      <c r="A96">
        <v>11</v>
      </c>
      <c r="B96">
        <v>5</v>
      </c>
      <c r="C96" t="s">
        <v>41</v>
      </c>
      <c r="D96">
        <v>10</v>
      </c>
      <c r="E96">
        <v>6</v>
      </c>
      <c r="F96">
        <v>1</v>
      </c>
      <c r="G96">
        <v>10</v>
      </c>
      <c r="H96">
        <v>6</v>
      </c>
      <c r="I96">
        <v>1</v>
      </c>
      <c r="J96">
        <v>5</v>
      </c>
      <c r="K96">
        <v>14</v>
      </c>
      <c r="L96">
        <v>2</v>
      </c>
      <c r="M96" s="1">
        <f>_xlfn.XLOOKUP(StrengthTracker[[#This Row],[day]],GymTracker[day],GymTracker[date])</f>
        <v>45793</v>
      </c>
    </row>
    <row r="97" spans="1:13" x14ac:dyDescent="0.25">
      <c r="A97">
        <v>11</v>
      </c>
      <c r="B97">
        <v>6</v>
      </c>
      <c r="C97" t="s">
        <v>42</v>
      </c>
      <c r="D97">
        <v>35</v>
      </c>
      <c r="E97">
        <v>5</v>
      </c>
      <c r="F97">
        <v>1</v>
      </c>
      <c r="G97">
        <v>30</v>
      </c>
      <c r="H97">
        <v>6</v>
      </c>
      <c r="I97">
        <v>0</v>
      </c>
      <c r="J97">
        <v>25</v>
      </c>
      <c r="K97">
        <v>8</v>
      </c>
      <c r="L97">
        <v>0</v>
      </c>
      <c r="M97" s="1">
        <f>_xlfn.XLOOKUP(StrengthTracker[[#This Row],[day]],GymTracker[day],GymTracker[date])</f>
        <v>45793</v>
      </c>
    </row>
    <row r="98" spans="1:13" x14ac:dyDescent="0.25">
      <c r="A98">
        <v>11</v>
      </c>
      <c r="B98">
        <v>7</v>
      </c>
      <c r="C98" t="s">
        <v>64</v>
      </c>
      <c r="D98">
        <v>20</v>
      </c>
      <c r="E98">
        <v>8</v>
      </c>
      <c r="F98">
        <v>1</v>
      </c>
      <c r="G98">
        <v>20</v>
      </c>
      <c r="H98">
        <v>8</v>
      </c>
      <c r="I98">
        <v>0</v>
      </c>
      <c r="J98">
        <v>20</v>
      </c>
      <c r="K98">
        <v>8</v>
      </c>
      <c r="L98">
        <v>0</v>
      </c>
      <c r="M98" s="1">
        <f>_xlfn.XLOOKUP(StrengthTracker[[#This Row],[day]],GymTracker[day],GymTracker[date])</f>
        <v>45793</v>
      </c>
    </row>
    <row r="99" spans="1:13" x14ac:dyDescent="0.25">
      <c r="A99">
        <v>11</v>
      </c>
      <c r="B99">
        <v>8</v>
      </c>
      <c r="C99" t="s">
        <v>44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1">
        <f>_xlfn.XLOOKUP(StrengthTracker[[#This Row],[day]],GymTracker[day],GymTracker[date])</f>
        <v>45793</v>
      </c>
    </row>
    <row r="100" spans="1:13" x14ac:dyDescent="0.25">
      <c r="A100">
        <v>11</v>
      </c>
      <c r="B100">
        <v>9</v>
      </c>
      <c r="C100" t="s">
        <v>44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f>_xlfn.XLOOKUP(StrengthTracker[[#This Row],[day]],GymTracker[day],GymTracker[date])</f>
        <v>45793</v>
      </c>
    </row>
    <row r="101" spans="1:13" x14ac:dyDescent="0.25">
      <c r="A101">
        <v>12</v>
      </c>
      <c r="B101">
        <v>1</v>
      </c>
      <c r="C101" t="s">
        <v>45</v>
      </c>
      <c r="D101">
        <v>50</v>
      </c>
      <c r="E101">
        <v>6</v>
      </c>
      <c r="F101">
        <v>1</v>
      </c>
      <c r="G101">
        <v>50</v>
      </c>
      <c r="H101">
        <v>6</v>
      </c>
      <c r="I101">
        <v>1</v>
      </c>
      <c r="J101">
        <v>40</v>
      </c>
      <c r="K101">
        <v>8</v>
      </c>
      <c r="L101">
        <v>0</v>
      </c>
      <c r="M101" s="1">
        <f>_xlfn.XLOOKUP(StrengthTracker[[#This Row],[day]],GymTracker[day],GymTracker[date])</f>
        <v>45794</v>
      </c>
    </row>
    <row r="102" spans="1:13" x14ac:dyDescent="0.25">
      <c r="A102">
        <v>12</v>
      </c>
      <c r="B102">
        <v>2</v>
      </c>
      <c r="C102" t="s">
        <v>46</v>
      </c>
      <c r="D102">
        <v>25</v>
      </c>
      <c r="E102">
        <v>8</v>
      </c>
      <c r="F102">
        <v>4</v>
      </c>
      <c r="G102">
        <v>25</v>
      </c>
      <c r="H102">
        <v>8</v>
      </c>
      <c r="I102">
        <v>3</v>
      </c>
      <c r="J102">
        <v>25</v>
      </c>
      <c r="K102">
        <v>6</v>
      </c>
      <c r="L102">
        <v>0</v>
      </c>
      <c r="M102" s="1">
        <f>_xlfn.XLOOKUP(StrengthTracker[[#This Row],[day]],GymTracker[day],GymTracker[date])</f>
        <v>45794</v>
      </c>
    </row>
    <row r="103" spans="1:13" x14ac:dyDescent="0.25">
      <c r="A103">
        <v>12</v>
      </c>
      <c r="B103">
        <v>3</v>
      </c>
      <c r="C103" t="s">
        <v>52</v>
      </c>
      <c r="D103">
        <v>25</v>
      </c>
      <c r="E103">
        <v>8</v>
      </c>
      <c r="F103">
        <v>0</v>
      </c>
      <c r="G103">
        <v>25</v>
      </c>
      <c r="H103">
        <v>8</v>
      </c>
      <c r="I103">
        <v>0</v>
      </c>
      <c r="J103">
        <v>0</v>
      </c>
      <c r="K103">
        <v>0</v>
      </c>
      <c r="L103">
        <v>0</v>
      </c>
      <c r="M103" s="1">
        <f>_xlfn.XLOOKUP(StrengthTracker[[#This Row],[day]],GymTracker[day],GymTracker[date])</f>
        <v>45794</v>
      </c>
    </row>
    <row r="104" spans="1:13" x14ac:dyDescent="0.25">
      <c r="A104">
        <v>12</v>
      </c>
      <c r="B104">
        <v>4</v>
      </c>
      <c r="C104" t="s">
        <v>54</v>
      </c>
      <c r="D104">
        <v>20</v>
      </c>
      <c r="E104">
        <v>8</v>
      </c>
      <c r="F104">
        <v>0</v>
      </c>
      <c r="G104">
        <v>20</v>
      </c>
      <c r="H104">
        <v>8</v>
      </c>
      <c r="I104">
        <v>0</v>
      </c>
      <c r="J104">
        <v>20</v>
      </c>
      <c r="K104">
        <v>7</v>
      </c>
      <c r="L104">
        <v>0</v>
      </c>
      <c r="M104" s="1">
        <f>_xlfn.XLOOKUP(StrengthTracker[[#This Row],[day]],GymTracker[day],GymTracker[date])</f>
        <v>45794</v>
      </c>
    </row>
    <row r="105" spans="1:13" x14ac:dyDescent="0.25">
      <c r="A105">
        <v>12</v>
      </c>
      <c r="B105">
        <v>5</v>
      </c>
      <c r="C105" t="s">
        <v>47</v>
      </c>
      <c r="D105">
        <v>16</v>
      </c>
      <c r="E105">
        <v>8</v>
      </c>
      <c r="F105">
        <v>1</v>
      </c>
      <c r="G105">
        <v>16</v>
      </c>
      <c r="H105">
        <v>8</v>
      </c>
      <c r="I105">
        <v>0</v>
      </c>
      <c r="J105">
        <v>0</v>
      </c>
      <c r="K105">
        <v>0</v>
      </c>
      <c r="L105">
        <v>0</v>
      </c>
      <c r="M105" s="1">
        <f>_xlfn.XLOOKUP(StrengthTracker[[#This Row],[day]],GymTracker[day],GymTracker[date])</f>
        <v>45794</v>
      </c>
    </row>
    <row r="106" spans="1:13" x14ac:dyDescent="0.25">
      <c r="A106">
        <v>12</v>
      </c>
      <c r="B106">
        <v>6</v>
      </c>
      <c r="C106" t="s">
        <v>61</v>
      </c>
      <c r="D106">
        <v>12</v>
      </c>
      <c r="E106">
        <v>6</v>
      </c>
      <c r="F106">
        <v>1</v>
      </c>
      <c r="G106">
        <v>10</v>
      </c>
      <c r="H106">
        <v>10</v>
      </c>
      <c r="I106">
        <v>1</v>
      </c>
      <c r="J106">
        <v>10</v>
      </c>
      <c r="K106">
        <v>10</v>
      </c>
      <c r="L106">
        <v>1</v>
      </c>
      <c r="M106" s="1">
        <f>_xlfn.XLOOKUP(StrengthTracker[[#This Row],[day]],GymTracker[day],GymTracker[date])</f>
        <v>45794</v>
      </c>
    </row>
    <row r="107" spans="1:13" x14ac:dyDescent="0.25">
      <c r="A107">
        <v>12</v>
      </c>
      <c r="B107">
        <v>7</v>
      </c>
      <c r="C107" t="s">
        <v>48</v>
      </c>
      <c r="D107">
        <v>15</v>
      </c>
      <c r="E107">
        <v>7</v>
      </c>
      <c r="F107">
        <v>1</v>
      </c>
      <c r="G107">
        <v>15</v>
      </c>
      <c r="H107">
        <v>6</v>
      </c>
      <c r="I107">
        <v>1</v>
      </c>
      <c r="J107">
        <v>15</v>
      </c>
      <c r="K107">
        <v>4</v>
      </c>
      <c r="L107">
        <v>0</v>
      </c>
      <c r="M107" s="1">
        <f>_xlfn.XLOOKUP(StrengthTracker[[#This Row],[day]],GymTracker[day],GymTracker[date])</f>
        <v>45794</v>
      </c>
    </row>
    <row r="108" spans="1:13" x14ac:dyDescent="0.25">
      <c r="A108">
        <v>12</v>
      </c>
      <c r="B108">
        <v>8</v>
      </c>
      <c r="C108" t="s">
        <v>44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">
        <f>_xlfn.XLOOKUP(StrengthTracker[[#This Row],[day]],GymTracker[day],GymTracker[date])</f>
        <v>45794</v>
      </c>
    </row>
    <row r="109" spans="1:13" x14ac:dyDescent="0.25">
      <c r="A109">
        <v>12</v>
      </c>
      <c r="B109">
        <v>9</v>
      </c>
      <c r="C109" t="s">
        <v>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f>_xlfn.XLOOKUP(StrengthTracker[[#This Row],[day]],GymTracker[day],GymTracker[date])</f>
        <v>45794</v>
      </c>
    </row>
    <row r="110" spans="1:13" x14ac:dyDescent="0.25">
      <c r="A110">
        <v>13</v>
      </c>
      <c r="B110">
        <v>1</v>
      </c>
      <c r="C110" t="s">
        <v>37</v>
      </c>
      <c r="D110">
        <v>30</v>
      </c>
      <c r="E110">
        <v>7</v>
      </c>
      <c r="F110">
        <v>0</v>
      </c>
      <c r="G110">
        <v>30</v>
      </c>
      <c r="H110">
        <v>5</v>
      </c>
      <c r="I110">
        <v>0</v>
      </c>
      <c r="J110">
        <v>30</v>
      </c>
      <c r="K110">
        <v>5</v>
      </c>
      <c r="L110">
        <v>0</v>
      </c>
      <c r="M110" s="1">
        <f>_xlfn.XLOOKUP(StrengthTracker[[#This Row],[day]],GymTracker[day],GymTracker[date])</f>
        <v>45797</v>
      </c>
    </row>
    <row r="111" spans="1:13" x14ac:dyDescent="0.25">
      <c r="A111">
        <v>13</v>
      </c>
      <c r="B111">
        <v>2</v>
      </c>
      <c r="C111" t="s">
        <v>38</v>
      </c>
      <c r="D111">
        <v>25</v>
      </c>
      <c r="E111">
        <v>7</v>
      </c>
      <c r="F111">
        <v>3</v>
      </c>
      <c r="G111">
        <v>25</v>
      </c>
      <c r="H111">
        <v>7</v>
      </c>
      <c r="I111">
        <v>2</v>
      </c>
      <c r="J111">
        <v>0</v>
      </c>
      <c r="K111">
        <v>0</v>
      </c>
      <c r="L111">
        <v>0</v>
      </c>
      <c r="M111" s="1">
        <f>_xlfn.XLOOKUP(StrengthTracker[[#This Row],[day]],GymTracker[day],GymTracker[date])</f>
        <v>45797</v>
      </c>
    </row>
    <row r="112" spans="1:13" x14ac:dyDescent="0.25">
      <c r="A112">
        <v>13</v>
      </c>
      <c r="B112">
        <v>3</v>
      </c>
      <c r="C112" t="s">
        <v>50</v>
      </c>
      <c r="D112">
        <v>0</v>
      </c>
      <c r="E112">
        <v>6</v>
      </c>
      <c r="F112">
        <v>1</v>
      </c>
      <c r="G112">
        <v>0</v>
      </c>
      <c r="H112">
        <v>6</v>
      </c>
      <c r="I112">
        <v>0</v>
      </c>
      <c r="J112">
        <v>0</v>
      </c>
      <c r="K112">
        <v>0</v>
      </c>
      <c r="L112">
        <v>0</v>
      </c>
      <c r="M112" s="1">
        <f>_xlfn.XLOOKUP(StrengthTracker[[#This Row],[day]],GymTracker[day],GymTracker[date])</f>
        <v>45797</v>
      </c>
    </row>
    <row r="113" spans="1:13" x14ac:dyDescent="0.25">
      <c r="A113">
        <v>13</v>
      </c>
      <c r="B113">
        <v>4</v>
      </c>
      <c r="C113" t="s">
        <v>40</v>
      </c>
      <c r="D113">
        <v>27</v>
      </c>
      <c r="E113">
        <v>7</v>
      </c>
      <c r="F113">
        <v>1</v>
      </c>
      <c r="G113">
        <v>27</v>
      </c>
      <c r="H113">
        <v>7</v>
      </c>
      <c r="I113">
        <v>0</v>
      </c>
      <c r="J113">
        <v>0</v>
      </c>
      <c r="K113">
        <v>0</v>
      </c>
      <c r="L113">
        <v>0</v>
      </c>
      <c r="M113" s="1">
        <f>_xlfn.XLOOKUP(StrengthTracker[[#This Row],[day]],GymTracker[day],GymTracker[date])</f>
        <v>45797</v>
      </c>
    </row>
    <row r="114" spans="1:13" x14ac:dyDescent="0.25">
      <c r="A114">
        <v>13</v>
      </c>
      <c r="B114">
        <v>5</v>
      </c>
      <c r="C114" t="s">
        <v>41</v>
      </c>
      <c r="D114">
        <v>10</v>
      </c>
      <c r="E114">
        <v>7</v>
      </c>
      <c r="F114">
        <v>1</v>
      </c>
      <c r="G114">
        <v>6</v>
      </c>
      <c r="H114">
        <v>9</v>
      </c>
      <c r="I114">
        <v>1</v>
      </c>
      <c r="J114">
        <v>5</v>
      </c>
      <c r="K114">
        <v>10</v>
      </c>
      <c r="L114">
        <v>1</v>
      </c>
      <c r="M114" s="1">
        <f>_xlfn.XLOOKUP(StrengthTracker[[#This Row],[day]],GymTracker[day],GymTracker[date])</f>
        <v>45797</v>
      </c>
    </row>
    <row r="115" spans="1:13" x14ac:dyDescent="0.25">
      <c r="A115">
        <v>13</v>
      </c>
      <c r="B115">
        <v>6</v>
      </c>
      <c r="C115" t="s">
        <v>42</v>
      </c>
      <c r="D115">
        <v>30</v>
      </c>
      <c r="E115">
        <v>8</v>
      </c>
      <c r="F115">
        <v>0</v>
      </c>
      <c r="G115">
        <v>30</v>
      </c>
      <c r="H115">
        <v>8</v>
      </c>
      <c r="I115">
        <v>0</v>
      </c>
      <c r="J115">
        <v>25</v>
      </c>
      <c r="K115">
        <v>6</v>
      </c>
      <c r="L115">
        <v>0</v>
      </c>
      <c r="M115" s="1">
        <f>_xlfn.XLOOKUP(StrengthTracker[[#This Row],[day]],GymTracker[day],GymTracker[date])</f>
        <v>45797</v>
      </c>
    </row>
    <row r="116" spans="1:13" x14ac:dyDescent="0.25">
      <c r="A116">
        <v>13</v>
      </c>
      <c r="B116">
        <v>7</v>
      </c>
      <c r="C116" t="s">
        <v>51</v>
      </c>
      <c r="D116">
        <v>20</v>
      </c>
      <c r="E116">
        <v>7</v>
      </c>
      <c r="F116">
        <v>1</v>
      </c>
      <c r="G116">
        <v>20</v>
      </c>
      <c r="H116">
        <v>6</v>
      </c>
      <c r="I116">
        <v>2</v>
      </c>
      <c r="J116">
        <v>20</v>
      </c>
      <c r="K116">
        <v>5</v>
      </c>
      <c r="L116">
        <v>0</v>
      </c>
      <c r="M116" s="1">
        <f>_xlfn.XLOOKUP(StrengthTracker[[#This Row],[day]],GymTracker[day],GymTracker[date])</f>
        <v>45797</v>
      </c>
    </row>
    <row r="117" spans="1:13" x14ac:dyDescent="0.25">
      <c r="A117">
        <v>13</v>
      </c>
      <c r="B117">
        <v>8</v>
      </c>
      <c r="C117" t="s">
        <v>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">
        <f>_xlfn.XLOOKUP(StrengthTracker[[#This Row],[day]],GymTracker[day],GymTracker[date])</f>
        <v>45797</v>
      </c>
    </row>
    <row r="118" spans="1:13" x14ac:dyDescent="0.25">
      <c r="A118">
        <v>13</v>
      </c>
      <c r="B118">
        <v>9</v>
      </c>
      <c r="C118" t="s">
        <v>44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">
        <f>_xlfn.XLOOKUP(StrengthTracker[[#This Row],[day]],GymTracker[day],GymTracker[date])</f>
        <v>45797</v>
      </c>
    </row>
    <row r="119" spans="1:13" x14ac:dyDescent="0.25">
      <c r="A119">
        <v>14</v>
      </c>
      <c r="B119">
        <v>1</v>
      </c>
      <c r="C119" t="s">
        <v>45</v>
      </c>
      <c r="D119">
        <v>50</v>
      </c>
      <c r="E119">
        <v>6</v>
      </c>
      <c r="F119">
        <v>1</v>
      </c>
      <c r="G119">
        <v>50</v>
      </c>
      <c r="H119">
        <v>5</v>
      </c>
      <c r="I119">
        <v>1</v>
      </c>
      <c r="J119">
        <v>45</v>
      </c>
      <c r="K119">
        <v>6</v>
      </c>
      <c r="L119">
        <v>0</v>
      </c>
      <c r="M119" s="1">
        <f>_xlfn.XLOOKUP(StrengthTracker[[#This Row],[day]],GymTracker[day],GymTracker[date])</f>
        <v>45798</v>
      </c>
    </row>
    <row r="120" spans="1:13" x14ac:dyDescent="0.25">
      <c r="A120">
        <v>14</v>
      </c>
      <c r="B120">
        <v>2</v>
      </c>
      <c r="C120" t="s">
        <v>46</v>
      </c>
      <c r="D120">
        <v>25</v>
      </c>
      <c r="E120">
        <v>8</v>
      </c>
      <c r="F120">
        <v>2</v>
      </c>
      <c r="G120">
        <v>25</v>
      </c>
      <c r="H120">
        <v>8</v>
      </c>
      <c r="I120">
        <v>2</v>
      </c>
      <c r="J120">
        <v>0</v>
      </c>
      <c r="K120">
        <v>0</v>
      </c>
      <c r="L120">
        <v>0</v>
      </c>
      <c r="M120" s="1">
        <f>_xlfn.XLOOKUP(StrengthTracker[[#This Row],[day]],GymTracker[day],GymTracker[date])</f>
        <v>45798</v>
      </c>
    </row>
    <row r="121" spans="1:13" x14ac:dyDescent="0.25">
      <c r="A121">
        <v>14</v>
      </c>
      <c r="B121">
        <v>3</v>
      </c>
      <c r="C121" t="s">
        <v>53</v>
      </c>
      <c r="D121">
        <v>17.5</v>
      </c>
      <c r="E121">
        <v>7</v>
      </c>
      <c r="F121">
        <v>1</v>
      </c>
      <c r="G121">
        <v>17.5</v>
      </c>
      <c r="H121">
        <v>7</v>
      </c>
      <c r="I121">
        <v>1</v>
      </c>
      <c r="J121">
        <v>0</v>
      </c>
      <c r="K121">
        <v>0</v>
      </c>
      <c r="L121">
        <v>0</v>
      </c>
      <c r="M121" s="1">
        <f>_xlfn.XLOOKUP(StrengthTracker[[#This Row],[day]],GymTracker[day],GymTracker[date])</f>
        <v>45798</v>
      </c>
    </row>
    <row r="122" spans="1:13" x14ac:dyDescent="0.25">
      <c r="A122">
        <v>14</v>
      </c>
      <c r="B122">
        <v>4</v>
      </c>
      <c r="C122" t="s">
        <v>52</v>
      </c>
      <c r="D122">
        <v>30</v>
      </c>
      <c r="E122">
        <v>7</v>
      </c>
      <c r="F122">
        <v>1</v>
      </c>
      <c r="G122">
        <v>30</v>
      </c>
      <c r="H122">
        <v>6</v>
      </c>
      <c r="I122">
        <v>1</v>
      </c>
      <c r="J122">
        <v>30</v>
      </c>
      <c r="K122">
        <v>6</v>
      </c>
      <c r="L122">
        <v>0</v>
      </c>
      <c r="M122" s="1">
        <f>_xlfn.XLOOKUP(StrengthTracker[[#This Row],[day]],GymTracker[day],GymTracker[date])</f>
        <v>45798</v>
      </c>
    </row>
    <row r="123" spans="1:13" x14ac:dyDescent="0.25">
      <c r="A123">
        <v>14</v>
      </c>
      <c r="B123">
        <v>5</v>
      </c>
      <c r="C123" t="s">
        <v>61</v>
      </c>
      <c r="D123">
        <v>10</v>
      </c>
      <c r="E123">
        <v>9</v>
      </c>
      <c r="F123">
        <v>1</v>
      </c>
      <c r="G123">
        <v>10</v>
      </c>
      <c r="H123">
        <v>9</v>
      </c>
      <c r="I123">
        <v>0</v>
      </c>
      <c r="J123">
        <v>10</v>
      </c>
      <c r="K123">
        <v>7</v>
      </c>
      <c r="L123">
        <v>0</v>
      </c>
      <c r="M123" s="1">
        <f>_xlfn.XLOOKUP(StrengthTracker[[#This Row],[day]],GymTracker[day],GymTracker[date])</f>
        <v>45798</v>
      </c>
    </row>
    <row r="124" spans="1:13" x14ac:dyDescent="0.25">
      <c r="A124">
        <v>14</v>
      </c>
      <c r="B124">
        <v>6</v>
      </c>
      <c r="C124" t="s">
        <v>48</v>
      </c>
      <c r="D124">
        <v>15</v>
      </c>
      <c r="E124">
        <v>7</v>
      </c>
      <c r="F124">
        <v>0</v>
      </c>
      <c r="G124">
        <v>15</v>
      </c>
      <c r="H124">
        <v>6</v>
      </c>
      <c r="I124">
        <v>0</v>
      </c>
      <c r="J124">
        <v>0</v>
      </c>
      <c r="K124">
        <v>0</v>
      </c>
      <c r="L124">
        <v>0</v>
      </c>
      <c r="M124" s="1">
        <f>_xlfn.XLOOKUP(StrengthTracker[[#This Row],[day]],GymTracker[day],GymTracker[date])</f>
        <v>45798</v>
      </c>
    </row>
    <row r="125" spans="1:13" x14ac:dyDescent="0.25">
      <c r="A125">
        <v>14</v>
      </c>
      <c r="B125">
        <v>7</v>
      </c>
      <c r="C125" t="s">
        <v>63</v>
      </c>
      <c r="D125">
        <v>10</v>
      </c>
      <c r="E125">
        <v>8</v>
      </c>
      <c r="F125">
        <v>4</v>
      </c>
      <c r="G125">
        <v>10</v>
      </c>
      <c r="H125">
        <v>8</v>
      </c>
      <c r="I125">
        <v>4</v>
      </c>
      <c r="J125">
        <v>10</v>
      </c>
      <c r="K125">
        <v>7</v>
      </c>
      <c r="L125">
        <v>2</v>
      </c>
      <c r="M125" s="1">
        <f>_xlfn.XLOOKUP(StrengthTracker[[#This Row],[day]],GymTracker[day],GymTracker[date])</f>
        <v>45798</v>
      </c>
    </row>
    <row r="126" spans="1:13" x14ac:dyDescent="0.25">
      <c r="A126">
        <v>14</v>
      </c>
      <c r="B126">
        <v>8</v>
      </c>
      <c r="C126" t="s">
        <v>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">
        <f>_xlfn.XLOOKUP(StrengthTracker[[#This Row],[day]],GymTracker[day],GymTracker[date])</f>
        <v>45798</v>
      </c>
    </row>
    <row r="127" spans="1:13" x14ac:dyDescent="0.25">
      <c r="A127">
        <v>14</v>
      </c>
      <c r="B127">
        <v>9</v>
      </c>
      <c r="C127" t="s">
        <v>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f>_xlfn.XLOOKUP(StrengthTracker[[#This Row],[day]],GymTracker[day],GymTracker[date])</f>
        <v>45798</v>
      </c>
    </row>
    <row r="128" spans="1:13" x14ac:dyDescent="0.25">
      <c r="A128">
        <v>15</v>
      </c>
      <c r="B128">
        <v>1</v>
      </c>
      <c r="C128" t="s">
        <v>56</v>
      </c>
      <c r="D128">
        <v>80</v>
      </c>
      <c r="E128">
        <v>7</v>
      </c>
      <c r="F128">
        <v>5</v>
      </c>
      <c r="G128">
        <v>90</v>
      </c>
      <c r="H128">
        <v>6</v>
      </c>
      <c r="I128">
        <v>1</v>
      </c>
      <c r="J128">
        <v>90</v>
      </c>
      <c r="K128">
        <v>4</v>
      </c>
      <c r="L128">
        <v>2</v>
      </c>
      <c r="M128" s="1">
        <f>_xlfn.XLOOKUP(StrengthTracker[[#This Row],[day]],GymTracker[day],GymTracker[date])</f>
        <v>45799</v>
      </c>
    </row>
    <row r="129" spans="1:13" x14ac:dyDescent="0.25">
      <c r="A129">
        <v>15</v>
      </c>
      <c r="B129">
        <v>2</v>
      </c>
      <c r="C129" t="s">
        <v>66</v>
      </c>
      <c r="D129">
        <v>10</v>
      </c>
      <c r="E129">
        <v>20</v>
      </c>
      <c r="F129">
        <v>0</v>
      </c>
      <c r="G129">
        <v>1</v>
      </c>
      <c r="H129">
        <v>20</v>
      </c>
      <c r="I129">
        <v>0</v>
      </c>
      <c r="J129">
        <v>0</v>
      </c>
      <c r="K129">
        <v>0</v>
      </c>
      <c r="L129">
        <v>0</v>
      </c>
      <c r="M129" s="1">
        <f>_xlfn.XLOOKUP(StrengthTracker[[#This Row],[day]],GymTracker[day],GymTracker[date])</f>
        <v>45799</v>
      </c>
    </row>
    <row r="130" spans="1:13" x14ac:dyDescent="0.25">
      <c r="A130">
        <v>15</v>
      </c>
      <c r="B130">
        <v>3</v>
      </c>
      <c r="C130" t="s">
        <v>67</v>
      </c>
      <c r="D130">
        <v>4</v>
      </c>
      <c r="E130">
        <v>7</v>
      </c>
      <c r="F130">
        <v>2</v>
      </c>
      <c r="G130">
        <v>4</v>
      </c>
      <c r="H130">
        <v>5</v>
      </c>
      <c r="I130">
        <v>1</v>
      </c>
      <c r="J130">
        <v>0</v>
      </c>
      <c r="K130">
        <v>0</v>
      </c>
      <c r="L130">
        <v>0</v>
      </c>
      <c r="M130" s="1">
        <f>_xlfn.XLOOKUP(StrengthTracker[[#This Row],[day]],GymTracker[day],GymTracker[date])</f>
        <v>45799</v>
      </c>
    </row>
    <row r="131" spans="1:13" x14ac:dyDescent="0.25">
      <c r="A131">
        <v>15</v>
      </c>
      <c r="B131">
        <v>4</v>
      </c>
      <c r="C131" t="s">
        <v>69</v>
      </c>
      <c r="D131">
        <v>2</v>
      </c>
      <c r="E131">
        <v>10</v>
      </c>
      <c r="F131">
        <v>5</v>
      </c>
      <c r="G131">
        <v>3</v>
      </c>
      <c r="H131">
        <v>8</v>
      </c>
      <c r="I131">
        <v>5</v>
      </c>
      <c r="J131">
        <v>3</v>
      </c>
      <c r="K131">
        <v>8</v>
      </c>
      <c r="L131">
        <v>5</v>
      </c>
      <c r="M131" s="1">
        <f>_xlfn.XLOOKUP(StrengthTracker[[#This Row],[day]],GymTracker[day],GymTracker[date])</f>
        <v>45799</v>
      </c>
    </row>
    <row r="132" spans="1:13" x14ac:dyDescent="0.25">
      <c r="A132">
        <v>15</v>
      </c>
      <c r="B132">
        <v>5</v>
      </c>
      <c r="C132" t="s">
        <v>70</v>
      </c>
      <c r="D132">
        <v>10</v>
      </c>
      <c r="E132">
        <v>8</v>
      </c>
      <c r="F132">
        <v>2</v>
      </c>
      <c r="G132">
        <v>10</v>
      </c>
      <c r="H132">
        <v>8</v>
      </c>
      <c r="I132">
        <v>2</v>
      </c>
      <c r="J132">
        <v>10</v>
      </c>
      <c r="K132">
        <v>7</v>
      </c>
      <c r="L132">
        <v>1</v>
      </c>
      <c r="M132" s="1">
        <f>_xlfn.XLOOKUP(StrengthTracker[[#This Row],[day]],GymTracker[day],GymTracker[date])</f>
        <v>45799</v>
      </c>
    </row>
    <row r="133" spans="1:13" x14ac:dyDescent="0.25">
      <c r="A133">
        <v>15</v>
      </c>
      <c r="B133">
        <v>6</v>
      </c>
      <c r="C133" t="s">
        <v>44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">
        <f>_xlfn.XLOOKUP(StrengthTracker[[#This Row],[day]],GymTracker[day],GymTracker[date])</f>
        <v>45799</v>
      </c>
    </row>
    <row r="134" spans="1:13" x14ac:dyDescent="0.25">
      <c r="A134">
        <v>15</v>
      </c>
      <c r="B134">
        <v>7</v>
      </c>
      <c r="C134" t="s">
        <v>44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f>_xlfn.XLOOKUP(StrengthTracker[[#This Row],[day]],GymTracker[day],GymTracker[date])</f>
        <v>45799</v>
      </c>
    </row>
    <row r="135" spans="1:13" x14ac:dyDescent="0.25">
      <c r="A135">
        <v>15</v>
      </c>
      <c r="B135">
        <v>8</v>
      </c>
      <c r="C135" t="s">
        <v>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1">
        <f>_xlfn.XLOOKUP(StrengthTracker[[#This Row],[day]],GymTracker[day],GymTracker[date])</f>
        <v>45799</v>
      </c>
    </row>
    <row r="136" spans="1:13" x14ac:dyDescent="0.25">
      <c r="A136">
        <v>15</v>
      </c>
      <c r="B136">
        <v>9</v>
      </c>
      <c r="C136" t="s">
        <v>44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f>_xlfn.XLOOKUP(StrengthTracker[[#This Row],[day]],GymTracker[day],GymTracker[date])</f>
        <v>45799</v>
      </c>
    </row>
    <row r="137" spans="1:13" x14ac:dyDescent="0.25">
      <c r="A137">
        <v>16</v>
      </c>
      <c r="B137">
        <v>1</v>
      </c>
      <c r="C137" t="s">
        <v>40</v>
      </c>
      <c r="D137">
        <v>30</v>
      </c>
      <c r="E137">
        <v>6</v>
      </c>
      <c r="F137">
        <v>1</v>
      </c>
      <c r="G137">
        <v>30</v>
      </c>
      <c r="H137">
        <v>5</v>
      </c>
      <c r="I137">
        <v>0</v>
      </c>
      <c r="J137">
        <v>27</v>
      </c>
      <c r="K137">
        <v>4</v>
      </c>
      <c r="L137">
        <v>0</v>
      </c>
      <c r="M137" s="1">
        <f>_xlfn.XLOOKUP(StrengthTracker[[#This Row],[day]],GymTracker[day],GymTracker[date])</f>
        <v>45800</v>
      </c>
    </row>
    <row r="138" spans="1:13" x14ac:dyDescent="0.25">
      <c r="A138">
        <v>16</v>
      </c>
      <c r="B138">
        <v>2</v>
      </c>
      <c r="C138" t="s">
        <v>37</v>
      </c>
      <c r="D138">
        <v>27</v>
      </c>
      <c r="E138">
        <v>6</v>
      </c>
      <c r="F138">
        <v>1</v>
      </c>
      <c r="G138">
        <v>27</v>
      </c>
      <c r="H138">
        <v>6</v>
      </c>
      <c r="I138">
        <v>1</v>
      </c>
      <c r="J138">
        <v>0</v>
      </c>
      <c r="K138">
        <v>0</v>
      </c>
      <c r="L138">
        <v>0</v>
      </c>
      <c r="M138" s="1">
        <f>_xlfn.XLOOKUP(StrengthTracker[[#This Row],[day]],GymTracker[day],GymTracker[date])</f>
        <v>45800</v>
      </c>
    </row>
    <row r="139" spans="1:13" x14ac:dyDescent="0.25">
      <c r="A139">
        <v>16</v>
      </c>
      <c r="B139">
        <v>3</v>
      </c>
      <c r="C139" t="s">
        <v>38</v>
      </c>
      <c r="D139">
        <v>25</v>
      </c>
      <c r="E139">
        <v>7</v>
      </c>
      <c r="F139">
        <v>1</v>
      </c>
      <c r="G139">
        <v>27</v>
      </c>
      <c r="H139">
        <v>5</v>
      </c>
      <c r="I139">
        <v>0</v>
      </c>
      <c r="J139">
        <v>0</v>
      </c>
      <c r="K139">
        <v>0</v>
      </c>
      <c r="L139">
        <v>0</v>
      </c>
      <c r="M139" s="1">
        <f>_xlfn.XLOOKUP(StrengthTracker[[#This Row],[day]],GymTracker[day],GymTracker[date])</f>
        <v>45800</v>
      </c>
    </row>
    <row r="140" spans="1:13" x14ac:dyDescent="0.25">
      <c r="A140">
        <v>16</v>
      </c>
      <c r="B140">
        <v>4</v>
      </c>
      <c r="C140" t="s">
        <v>50</v>
      </c>
      <c r="D140">
        <v>0</v>
      </c>
      <c r="E140">
        <v>7</v>
      </c>
      <c r="F140">
        <v>1</v>
      </c>
      <c r="G140">
        <v>0</v>
      </c>
      <c r="H140">
        <v>6</v>
      </c>
      <c r="I140">
        <v>1</v>
      </c>
      <c r="J140">
        <v>0</v>
      </c>
      <c r="K140">
        <v>0</v>
      </c>
      <c r="L140">
        <v>0</v>
      </c>
      <c r="M140" s="1">
        <f>_xlfn.XLOOKUP(StrengthTracker[[#This Row],[day]],GymTracker[day],GymTracker[date])</f>
        <v>45800</v>
      </c>
    </row>
    <row r="141" spans="1:13" x14ac:dyDescent="0.25">
      <c r="A141">
        <v>16</v>
      </c>
      <c r="B141">
        <v>5</v>
      </c>
      <c r="C141" t="s">
        <v>41</v>
      </c>
      <c r="D141">
        <v>8</v>
      </c>
      <c r="E141">
        <v>10</v>
      </c>
      <c r="F141">
        <v>2</v>
      </c>
      <c r="G141">
        <v>8</v>
      </c>
      <c r="H141">
        <v>9</v>
      </c>
      <c r="I141">
        <v>1</v>
      </c>
      <c r="J141">
        <v>5</v>
      </c>
      <c r="K141">
        <v>6</v>
      </c>
      <c r="L141">
        <v>0</v>
      </c>
      <c r="M141" s="1">
        <f>_xlfn.XLOOKUP(StrengthTracker[[#This Row],[day]],GymTracker[day],GymTracker[date])</f>
        <v>45800</v>
      </c>
    </row>
    <row r="142" spans="1:13" x14ac:dyDescent="0.25">
      <c r="A142">
        <v>16</v>
      </c>
      <c r="B142">
        <v>6</v>
      </c>
      <c r="C142" t="s">
        <v>42</v>
      </c>
      <c r="D142">
        <v>35</v>
      </c>
      <c r="E142">
        <v>6</v>
      </c>
      <c r="F142">
        <v>0</v>
      </c>
      <c r="G142">
        <v>30</v>
      </c>
      <c r="H142">
        <v>7</v>
      </c>
      <c r="I142">
        <v>0</v>
      </c>
      <c r="J142">
        <v>25</v>
      </c>
      <c r="K142">
        <v>6</v>
      </c>
      <c r="L142">
        <v>0</v>
      </c>
      <c r="M142" s="1">
        <f>_xlfn.XLOOKUP(StrengthTracker[[#This Row],[day]],GymTracker[day],GymTracker[date])</f>
        <v>45800</v>
      </c>
    </row>
    <row r="143" spans="1:13" x14ac:dyDescent="0.25">
      <c r="A143">
        <v>16</v>
      </c>
      <c r="B143">
        <v>7</v>
      </c>
      <c r="C143" t="s">
        <v>64</v>
      </c>
      <c r="D143">
        <v>20</v>
      </c>
      <c r="E143">
        <v>7</v>
      </c>
      <c r="F143">
        <v>1</v>
      </c>
      <c r="G143">
        <v>20</v>
      </c>
      <c r="H143">
        <v>7</v>
      </c>
      <c r="I143">
        <v>1</v>
      </c>
      <c r="J143">
        <v>20</v>
      </c>
      <c r="K143">
        <v>6</v>
      </c>
      <c r="L143">
        <v>0</v>
      </c>
      <c r="M143" s="1">
        <f>_xlfn.XLOOKUP(StrengthTracker[[#This Row],[day]],GymTracker[day],GymTracker[date])</f>
        <v>45800</v>
      </c>
    </row>
    <row r="144" spans="1:13" x14ac:dyDescent="0.25">
      <c r="A144">
        <v>16</v>
      </c>
      <c r="B144">
        <v>8</v>
      </c>
      <c r="C144" t="s">
        <v>44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f>_xlfn.XLOOKUP(StrengthTracker[[#This Row],[day]],GymTracker[day],GymTracker[date])</f>
        <v>45800</v>
      </c>
    </row>
    <row r="145" spans="1:13" x14ac:dyDescent="0.25">
      <c r="A145">
        <v>16</v>
      </c>
      <c r="B145">
        <v>9</v>
      </c>
      <c r="C145" t="s">
        <v>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1">
        <f>_xlfn.XLOOKUP(StrengthTracker[[#This Row],[day]],GymTracker[day],GymTracker[date])</f>
        <v>45800</v>
      </c>
    </row>
    <row r="146" spans="1:13" x14ac:dyDescent="0.25">
      <c r="A146">
        <v>17</v>
      </c>
      <c r="B146">
        <v>1</v>
      </c>
      <c r="C146" t="s">
        <v>45</v>
      </c>
      <c r="D146">
        <v>45</v>
      </c>
      <c r="E146">
        <v>9</v>
      </c>
      <c r="F146">
        <v>1</v>
      </c>
      <c r="G146">
        <v>45</v>
      </c>
      <c r="H146">
        <v>8</v>
      </c>
      <c r="I146">
        <v>0</v>
      </c>
      <c r="J146">
        <v>45</v>
      </c>
      <c r="K146">
        <v>7</v>
      </c>
      <c r="L146">
        <v>0</v>
      </c>
      <c r="M146" s="1">
        <f>_xlfn.XLOOKUP(StrengthTracker[[#This Row],[day]],GymTracker[day],GymTracker[date])</f>
        <v>45804</v>
      </c>
    </row>
    <row r="147" spans="1:13" x14ac:dyDescent="0.25">
      <c r="A147">
        <v>17</v>
      </c>
      <c r="B147">
        <v>2</v>
      </c>
      <c r="C147" t="s">
        <v>46</v>
      </c>
      <c r="D147">
        <v>17.5</v>
      </c>
      <c r="E147">
        <v>10</v>
      </c>
      <c r="F147">
        <v>2</v>
      </c>
      <c r="G147">
        <v>17.5</v>
      </c>
      <c r="H147">
        <v>10</v>
      </c>
      <c r="I147">
        <v>2</v>
      </c>
      <c r="J147">
        <v>0</v>
      </c>
      <c r="K147">
        <v>0</v>
      </c>
      <c r="L147">
        <v>0</v>
      </c>
      <c r="M147" s="1">
        <f>_xlfn.XLOOKUP(StrengthTracker[[#This Row],[day]],GymTracker[day],GymTracker[date])</f>
        <v>45804</v>
      </c>
    </row>
    <row r="148" spans="1:13" x14ac:dyDescent="0.25">
      <c r="A148">
        <v>17</v>
      </c>
      <c r="B148">
        <v>3</v>
      </c>
      <c r="C148" t="s">
        <v>53</v>
      </c>
      <c r="D148">
        <v>15</v>
      </c>
      <c r="E148">
        <v>8</v>
      </c>
      <c r="F148">
        <v>1</v>
      </c>
      <c r="G148">
        <v>15</v>
      </c>
      <c r="H148">
        <v>7</v>
      </c>
      <c r="I148">
        <v>0</v>
      </c>
      <c r="J148">
        <v>15</v>
      </c>
      <c r="K148">
        <v>6</v>
      </c>
      <c r="L148">
        <v>0</v>
      </c>
      <c r="M148" s="1">
        <f>_xlfn.XLOOKUP(StrengthTracker[[#This Row],[day]],GymTracker[day],GymTracker[date])</f>
        <v>45804</v>
      </c>
    </row>
    <row r="149" spans="1:13" x14ac:dyDescent="0.25">
      <c r="A149">
        <v>17</v>
      </c>
      <c r="B149">
        <v>4</v>
      </c>
      <c r="C149" t="s">
        <v>48</v>
      </c>
      <c r="D149">
        <v>15</v>
      </c>
      <c r="E149">
        <v>13</v>
      </c>
      <c r="F149">
        <v>1</v>
      </c>
      <c r="G149">
        <v>15</v>
      </c>
      <c r="H149">
        <v>10</v>
      </c>
      <c r="I149">
        <v>1</v>
      </c>
      <c r="J149">
        <v>15</v>
      </c>
      <c r="K149">
        <v>8</v>
      </c>
      <c r="L149">
        <v>0</v>
      </c>
      <c r="M149" s="1">
        <f>_xlfn.XLOOKUP(StrengthTracker[[#This Row],[day]],GymTracker[day],GymTracker[date])</f>
        <v>45804</v>
      </c>
    </row>
    <row r="150" spans="1:13" x14ac:dyDescent="0.25">
      <c r="A150">
        <v>17</v>
      </c>
      <c r="B150">
        <v>5</v>
      </c>
      <c r="C150" t="s">
        <v>61</v>
      </c>
      <c r="D150">
        <v>10</v>
      </c>
      <c r="E150">
        <v>9</v>
      </c>
      <c r="F150">
        <v>1</v>
      </c>
      <c r="G150">
        <v>10</v>
      </c>
      <c r="H150">
        <v>9</v>
      </c>
      <c r="I150">
        <v>0</v>
      </c>
      <c r="J150">
        <v>10</v>
      </c>
      <c r="K150">
        <v>8</v>
      </c>
      <c r="L150">
        <v>0</v>
      </c>
      <c r="M150" s="1">
        <f>_xlfn.XLOOKUP(StrengthTracker[[#This Row],[day]],GymTracker[day],GymTracker[date])</f>
        <v>45804</v>
      </c>
    </row>
    <row r="151" spans="1:13" x14ac:dyDescent="0.25">
      <c r="A151">
        <v>17</v>
      </c>
      <c r="B151">
        <v>6</v>
      </c>
      <c r="C151" t="s">
        <v>54</v>
      </c>
      <c r="D151">
        <v>20</v>
      </c>
      <c r="E151">
        <v>7</v>
      </c>
      <c r="F151">
        <v>0</v>
      </c>
      <c r="G151">
        <v>20</v>
      </c>
      <c r="H151">
        <v>6</v>
      </c>
      <c r="I151">
        <v>0</v>
      </c>
      <c r="J151">
        <v>0</v>
      </c>
      <c r="K151">
        <v>0</v>
      </c>
      <c r="L151">
        <v>0</v>
      </c>
      <c r="M151" s="1">
        <f>_xlfn.XLOOKUP(StrengthTracker[[#This Row],[day]],GymTracker[day],GymTracker[date])</f>
        <v>45804</v>
      </c>
    </row>
    <row r="152" spans="1:13" x14ac:dyDescent="0.25">
      <c r="A152">
        <v>17</v>
      </c>
      <c r="B152">
        <v>7</v>
      </c>
      <c r="C152" t="s">
        <v>71</v>
      </c>
      <c r="D152">
        <v>2</v>
      </c>
      <c r="E152">
        <v>8</v>
      </c>
      <c r="F152">
        <v>3</v>
      </c>
      <c r="G152">
        <v>2</v>
      </c>
      <c r="H152">
        <v>9</v>
      </c>
      <c r="I152">
        <v>2</v>
      </c>
      <c r="J152">
        <v>0</v>
      </c>
      <c r="K152">
        <v>0</v>
      </c>
      <c r="L152">
        <v>0</v>
      </c>
      <c r="M152" s="1">
        <f>_xlfn.XLOOKUP(StrengthTracker[[#This Row],[day]],GymTracker[day],GymTracker[date])</f>
        <v>45804</v>
      </c>
    </row>
    <row r="153" spans="1:13" x14ac:dyDescent="0.25">
      <c r="A153">
        <v>17</v>
      </c>
      <c r="B153">
        <v>8</v>
      </c>
      <c r="C153" t="s">
        <v>44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f>_xlfn.XLOOKUP(StrengthTracker[[#This Row],[day]],GymTracker[day],GymTracker[date])</f>
        <v>45804</v>
      </c>
    </row>
    <row r="154" spans="1:13" x14ac:dyDescent="0.25">
      <c r="A154">
        <v>17</v>
      </c>
      <c r="B154">
        <v>9</v>
      </c>
      <c r="C154" t="s">
        <v>44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f>_xlfn.XLOOKUP(StrengthTracker[[#This Row],[day]],GymTracker[day],GymTracker[date])</f>
        <v>45804</v>
      </c>
    </row>
    <row r="155" spans="1:13" x14ac:dyDescent="0.25">
      <c r="A155">
        <v>18</v>
      </c>
      <c r="B155">
        <v>1</v>
      </c>
      <c r="C155" t="s">
        <v>56</v>
      </c>
      <c r="D155">
        <v>80</v>
      </c>
      <c r="E155">
        <v>7</v>
      </c>
      <c r="F155">
        <v>2</v>
      </c>
      <c r="G155">
        <v>80</v>
      </c>
      <c r="H155">
        <v>6</v>
      </c>
      <c r="I155">
        <v>0</v>
      </c>
      <c r="J155">
        <v>80</v>
      </c>
      <c r="K155">
        <v>5</v>
      </c>
      <c r="L155">
        <v>0</v>
      </c>
      <c r="M155" s="1">
        <f>_xlfn.XLOOKUP(StrengthTracker[[#This Row],[day]],GymTracker[day],GymTracker[date])</f>
        <v>45805</v>
      </c>
    </row>
    <row r="156" spans="1:13" x14ac:dyDescent="0.25">
      <c r="A156">
        <v>18</v>
      </c>
      <c r="B156">
        <v>2</v>
      </c>
      <c r="C156" t="s">
        <v>72</v>
      </c>
      <c r="D156">
        <v>10</v>
      </c>
      <c r="E156">
        <v>20</v>
      </c>
      <c r="F156">
        <v>1</v>
      </c>
      <c r="G156">
        <v>1</v>
      </c>
      <c r="H156">
        <v>20</v>
      </c>
      <c r="I156">
        <v>0</v>
      </c>
      <c r="J156">
        <v>0</v>
      </c>
      <c r="K156">
        <v>0</v>
      </c>
      <c r="L156">
        <v>0</v>
      </c>
      <c r="M156" s="1">
        <f>_xlfn.XLOOKUP(StrengthTracker[[#This Row],[day]],GymTracker[day],GymTracker[date])</f>
        <v>45805</v>
      </c>
    </row>
    <row r="157" spans="1:13" x14ac:dyDescent="0.25">
      <c r="A157">
        <v>18</v>
      </c>
      <c r="B157">
        <v>3</v>
      </c>
      <c r="C157" t="s">
        <v>58</v>
      </c>
      <c r="D157">
        <v>30</v>
      </c>
      <c r="E157">
        <v>8</v>
      </c>
      <c r="F157">
        <v>0</v>
      </c>
      <c r="G157">
        <v>30</v>
      </c>
      <c r="H157">
        <v>8</v>
      </c>
      <c r="I157">
        <v>0</v>
      </c>
      <c r="J157">
        <v>0</v>
      </c>
      <c r="K157">
        <v>0</v>
      </c>
      <c r="L157">
        <v>0</v>
      </c>
      <c r="M157" s="1">
        <f>_xlfn.XLOOKUP(StrengthTracker[[#This Row],[day]],GymTracker[day],GymTracker[date])</f>
        <v>45805</v>
      </c>
    </row>
    <row r="158" spans="1:13" x14ac:dyDescent="0.25">
      <c r="A158">
        <v>18</v>
      </c>
      <c r="B158">
        <v>4</v>
      </c>
      <c r="C158" t="s">
        <v>73</v>
      </c>
      <c r="D158">
        <v>3</v>
      </c>
      <c r="E158">
        <v>7</v>
      </c>
      <c r="F158">
        <v>2</v>
      </c>
      <c r="G158">
        <v>0</v>
      </c>
      <c r="H158">
        <v>6</v>
      </c>
      <c r="I158">
        <v>1</v>
      </c>
      <c r="J158">
        <v>0</v>
      </c>
      <c r="K158">
        <v>0</v>
      </c>
      <c r="L158">
        <v>0</v>
      </c>
      <c r="M158" s="1">
        <f>_xlfn.XLOOKUP(StrengthTracker[[#This Row],[day]],GymTracker[day],GymTracker[date])</f>
        <v>45805</v>
      </c>
    </row>
    <row r="159" spans="1:13" x14ac:dyDescent="0.25">
      <c r="A159">
        <v>18</v>
      </c>
      <c r="B159">
        <v>5</v>
      </c>
      <c r="C159" t="s">
        <v>70</v>
      </c>
      <c r="D159">
        <v>10</v>
      </c>
      <c r="E159">
        <v>9</v>
      </c>
      <c r="F159">
        <v>2</v>
      </c>
      <c r="G159">
        <v>10</v>
      </c>
      <c r="H159">
        <v>8</v>
      </c>
      <c r="I159">
        <v>1</v>
      </c>
      <c r="J159">
        <v>10</v>
      </c>
      <c r="K159">
        <v>7</v>
      </c>
      <c r="L159">
        <v>2</v>
      </c>
      <c r="M159" s="1">
        <f>_xlfn.XLOOKUP(StrengthTracker[[#This Row],[day]],GymTracker[day],GymTracker[date])</f>
        <v>45805</v>
      </c>
    </row>
    <row r="160" spans="1:13" x14ac:dyDescent="0.25">
      <c r="A160">
        <v>18</v>
      </c>
      <c r="B160">
        <v>6</v>
      </c>
      <c r="C160" t="s">
        <v>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f>_xlfn.XLOOKUP(StrengthTracker[[#This Row],[day]],GymTracker[day],GymTracker[date])</f>
        <v>45805</v>
      </c>
    </row>
    <row r="161" spans="1:13" x14ac:dyDescent="0.25">
      <c r="A161">
        <v>18</v>
      </c>
      <c r="B161">
        <v>7</v>
      </c>
      <c r="C161" t="s">
        <v>44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f>_xlfn.XLOOKUP(StrengthTracker[[#This Row],[day]],GymTracker[day],GymTracker[date])</f>
        <v>45805</v>
      </c>
    </row>
    <row r="162" spans="1:13" x14ac:dyDescent="0.25">
      <c r="A162">
        <v>18</v>
      </c>
      <c r="B162">
        <v>8</v>
      </c>
      <c r="C162" t="s">
        <v>44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f>_xlfn.XLOOKUP(StrengthTracker[[#This Row],[day]],GymTracker[day],GymTracker[date])</f>
        <v>45805</v>
      </c>
    </row>
    <row r="163" spans="1:13" x14ac:dyDescent="0.25">
      <c r="A163">
        <v>18</v>
      </c>
      <c r="B163">
        <v>9</v>
      </c>
      <c r="C163" t="s">
        <v>44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f>_xlfn.XLOOKUP(StrengthTracker[[#This Row],[day]],GymTracker[day],GymTracker[date])</f>
        <v>45805</v>
      </c>
    </row>
    <row r="164" spans="1:13" x14ac:dyDescent="0.25">
      <c r="A164">
        <v>19</v>
      </c>
      <c r="B164">
        <v>1</v>
      </c>
      <c r="C164" t="s">
        <v>40</v>
      </c>
      <c r="D164">
        <v>30</v>
      </c>
      <c r="E164">
        <v>6</v>
      </c>
      <c r="F164">
        <v>1</v>
      </c>
      <c r="G164">
        <v>30</v>
      </c>
      <c r="H164">
        <v>6</v>
      </c>
      <c r="I164">
        <v>1</v>
      </c>
      <c r="J164">
        <v>0</v>
      </c>
      <c r="K164">
        <v>0</v>
      </c>
      <c r="L164">
        <v>0</v>
      </c>
      <c r="M164" s="1">
        <f>_xlfn.XLOOKUP(StrengthTracker[[#This Row],[day]],GymTracker[day],GymTracker[date])</f>
        <v>45806</v>
      </c>
    </row>
    <row r="165" spans="1:13" x14ac:dyDescent="0.25">
      <c r="A165">
        <v>19</v>
      </c>
      <c r="B165">
        <v>2</v>
      </c>
      <c r="C165" t="s">
        <v>37</v>
      </c>
      <c r="D165">
        <v>27</v>
      </c>
      <c r="E165">
        <v>6</v>
      </c>
      <c r="F165">
        <v>1</v>
      </c>
      <c r="G165">
        <v>27</v>
      </c>
      <c r="H165">
        <v>6</v>
      </c>
      <c r="I165">
        <v>1</v>
      </c>
      <c r="J165">
        <v>0</v>
      </c>
      <c r="K165">
        <v>0</v>
      </c>
      <c r="L165">
        <v>0</v>
      </c>
      <c r="M165" s="1">
        <f>_xlfn.XLOOKUP(StrengthTracker[[#This Row],[day]],GymTracker[day],GymTracker[date])</f>
        <v>45806</v>
      </c>
    </row>
    <row r="166" spans="1:13" x14ac:dyDescent="0.25">
      <c r="A166">
        <v>19</v>
      </c>
      <c r="B166">
        <v>3</v>
      </c>
      <c r="C166" t="s">
        <v>38</v>
      </c>
      <c r="D166">
        <v>25</v>
      </c>
      <c r="E166">
        <v>8</v>
      </c>
      <c r="F166">
        <v>1</v>
      </c>
      <c r="G166">
        <v>25</v>
      </c>
      <c r="H166">
        <v>7</v>
      </c>
      <c r="I166">
        <v>0</v>
      </c>
      <c r="J166">
        <v>0</v>
      </c>
      <c r="K166">
        <v>0</v>
      </c>
      <c r="L166">
        <v>0</v>
      </c>
      <c r="M166" s="1">
        <f>_xlfn.XLOOKUP(StrengthTracker[[#This Row],[day]],GymTracker[day],GymTracker[date])</f>
        <v>45806</v>
      </c>
    </row>
    <row r="167" spans="1:13" x14ac:dyDescent="0.25">
      <c r="A167">
        <v>19</v>
      </c>
      <c r="B167">
        <v>4</v>
      </c>
      <c r="C167" t="s">
        <v>50</v>
      </c>
      <c r="D167">
        <v>0</v>
      </c>
      <c r="E167">
        <v>8</v>
      </c>
      <c r="F167">
        <v>1</v>
      </c>
      <c r="G167">
        <v>0</v>
      </c>
      <c r="H167">
        <v>7</v>
      </c>
      <c r="I167">
        <v>0</v>
      </c>
      <c r="J167">
        <v>0</v>
      </c>
      <c r="K167">
        <v>0</v>
      </c>
      <c r="L167">
        <v>0</v>
      </c>
      <c r="M167" s="1">
        <f>_xlfn.XLOOKUP(StrengthTracker[[#This Row],[day]],GymTracker[day],GymTracker[date])</f>
        <v>45806</v>
      </c>
    </row>
    <row r="168" spans="1:13" x14ac:dyDescent="0.25">
      <c r="A168">
        <v>19</v>
      </c>
      <c r="B168">
        <v>5</v>
      </c>
      <c r="C168" t="s">
        <v>41</v>
      </c>
      <c r="D168">
        <v>8</v>
      </c>
      <c r="E168">
        <v>9</v>
      </c>
      <c r="F168">
        <v>1</v>
      </c>
      <c r="G168">
        <v>8</v>
      </c>
      <c r="H168">
        <v>8</v>
      </c>
      <c r="I168">
        <v>0</v>
      </c>
      <c r="J168">
        <v>5</v>
      </c>
      <c r="K168">
        <v>10</v>
      </c>
      <c r="L168">
        <v>2</v>
      </c>
      <c r="M168" s="1">
        <f>_xlfn.XLOOKUP(StrengthTracker[[#This Row],[day]],GymTracker[day],GymTracker[date])</f>
        <v>45806</v>
      </c>
    </row>
    <row r="169" spans="1:13" x14ac:dyDescent="0.25">
      <c r="A169">
        <v>19</v>
      </c>
      <c r="B169">
        <v>6</v>
      </c>
      <c r="C169" t="s">
        <v>42</v>
      </c>
      <c r="D169">
        <v>30</v>
      </c>
      <c r="E169">
        <v>8</v>
      </c>
      <c r="F169">
        <v>2</v>
      </c>
      <c r="G169">
        <v>35</v>
      </c>
      <c r="H169">
        <v>6</v>
      </c>
      <c r="I169">
        <v>0</v>
      </c>
      <c r="J169">
        <v>25</v>
      </c>
      <c r="K169">
        <v>8</v>
      </c>
      <c r="L169">
        <v>0</v>
      </c>
      <c r="M169" s="1">
        <f>_xlfn.XLOOKUP(StrengthTracker[[#This Row],[day]],GymTracker[day],GymTracker[date])</f>
        <v>45806</v>
      </c>
    </row>
    <row r="170" spans="1:13" x14ac:dyDescent="0.25">
      <c r="A170">
        <v>19</v>
      </c>
      <c r="B170">
        <v>7</v>
      </c>
      <c r="C170" t="s">
        <v>64</v>
      </c>
      <c r="D170">
        <v>20</v>
      </c>
      <c r="E170">
        <v>7</v>
      </c>
      <c r="F170">
        <v>1</v>
      </c>
      <c r="G170">
        <v>20</v>
      </c>
      <c r="H170">
        <v>7</v>
      </c>
      <c r="I170">
        <v>1</v>
      </c>
      <c r="J170">
        <v>20</v>
      </c>
      <c r="K170">
        <v>6</v>
      </c>
      <c r="L170">
        <v>0</v>
      </c>
      <c r="M170" s="1">
        <f>_xlfn.XLOOKUP(StrengthTracker[[#This Row],[day]],GymTracker[day],GymTracker[date])</f>
        <v>45806</v>
      </c>
    </row>
    <row r="171" spans="1:13" x14ac:dyDescent="0.25">
      <c r="A171">
        <v>19</v>
      </c>
      <c r="B171">
        <v>8</v>
      </c>
      <c r="C171" t="s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f>_xlfn.XLOOKUP(StrengthTracker[[#This Row],[day]],GymTracker[day],GymTracker[date])</f>
        <v>45806</v>
      </c>
    </row>
    <row r="172" spans="1:13" x14ac:dyDescent="0.25">
      <c r="A172">
        <v>19</v>
      </c>
      <c r="B172">
        <v>9</v>
      </c>
      <c r="C172" t="s">
        <v>44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f>_xlfn.XLOOKUP(StrengthTracker[[#This Row],[day]],GymTracker[day],GymTracker[date])</f>
        <v>45806</v>
      </c>
    </row>
    <row r="173" spans="1:13" x14ac:dyDescent="0.25">
      <c r="A173">
        <v>20</v>
      </c>
      <c r="B173">
        <v>1</v>
      </c>
      <c r="C173" t="s">
        <v>74</v>
      </c>
      <c r="D173">
        <v>25</v>
      </c>
      <c r="E173">
        <v>10</v>
      </c>
      <c r="F173">
        <v>4</v>
      </c>
      <c r="G173">
        <v>30</v>
      </c>
      <c r="H173">
        <v>8</v>
      </c>
      <c r="I173">
        <v>1</v>
      </c>
      <c r="J173">
        <v>30</v>
      </c>
      <c r="K173">
        <v>8</v>
      </c>
      <c r="L173">
        <v>0</v>
      </c>
      <c r="M173" s="1">
        <f>_xlfn.XLOOKUP(StrengthTracker[[#This Row],[day]],GymTracker[day],GymTracker[date])</f>
        <v>45808</v>
      </c>
    </row>
    <row r="174" spans="1:13" x14ac:dyDescent="0.25">
      <c r="A174">
        <v>20</v>
      </c>
      <c r="B174">
        <v>2</v>
      </c>
      <c r="C174" t="s">
        <v>42</v>
      </c>
      <c r="D174">
        <v>30</v>
      </c>
      <c r="E174">
        <v>8</v>
      </c>
      <c r="F174">
        <v>0</v>
      </c>
      <c r="G174">
        <v>30</v>
      </c>
      <c r="H174">
        <v>8</v>
      </c>
      <c r="I174">
        <v>0</v>
      </c>
      <c r="J174">
        <v>25</v>
      </c>
      <c r="K174">
        <v>7</v>
      </c>
      <c r="L174">
        <v>0</v>
      </c>
      <c r="M174" s="1">
        <f>_xlfn.XLOOKUP(StrengthTracker[[#This Row],[day]],GymTracker[day],GymTracker[date])</f>
        <v>45808</v>
      </c>
    </row>
    <row r="175" spans="1:13" x14ac:dyDescent="0.25">
      <c r="A175">
        <v>20</v>
      </c>
      <c r="B175">
        <v>3</v>
      </c>
      <c r="C175" t="s">
        <v>64</v>
      </c>
      <c r="D175">
        <v>20</v>
      </c>
      <c r="E175">
        <v>7</v>
      </c>
      <c r="F175">
        <v>0</v>
      </c>
      <c r="G175">
        <v>20</v>
      </c>
      <c r="H175">
        <v>7</v>
      </c>
      <c r="I175">
        <v>0</v>
      </c>
      <c r="J175">
        <v>0</v>
      </c>
      <c r="K175">
        <v>0</v>
      </c>
      <c r="L175">
        <v>0</v>
      </c>
      <c r="M175" s="1">
        <f>_xlfn.XLOOKUP(StrengthTracker[[#This Row],[day]],GymTracker[day],GymTracker[date])</f>
        <v>45808</v>
      </c>
    </row>
    <row r="176" spans="1:13" x14ac:dyDescent="0.25">
      <c r="A176">
        <v>20</v>
      </c>
      <c r="B176">
        <v>4</v>
      </c>
      <c r="C176" t="s">
        <v>48</v>
      </c>
      <c r="D176">
        <v>20</v>
      </c>
      <c r="E176">
        <v>7</v>
      </c>
      <c r="F176">
        <v>1</v>
      </c>
      <c r="G176">
        <v>15</v>
      </c>
      <c r="H176">
        <v>7</v>
      </c>
      <c r="I176">
        <v>0</v>
      </c>
      <c r="J176">
        <v>15</v>
      </c>
      <c r="K176">
        <v>17</v>
      </c>
      <c r="L176">
        <v>0</v>
      </c>
      <c r="M176" s="1">
        <f>_xlfn.XLOOKUP(StrengthTracker[[#This Row],[day]],GymTracker[day],GymTracker[date])</f>
        <v>45808</v>
      </c>
    </row>
    <row r="177" spans="1:13" x14ac:dyDescent="0.25">
      <c r="A177">
        <v>20</v>
      </c>
      <c r="B177">
        <v>5</v>
      </c>
      <c r="C177" t="s">
        <v>61</v>
      </c>
      <c r="D177">
        <v>10</v>
      </c>
      <c r="E177">
        <v>7</v>
      </c>
      <c r="F177">
        <v>1</v>
      </c>
      <c r="G177">
        <v>10</v>
      </c>
      <c r="H177">
        <v>7</v>
      </c>
      <c r="I177">
        <v>0</v>
      </c>
      <c r="J177">
        <v>10</v>
      </c>
      <c r="K177">
        <v>6</v>
      </c>
      <c r="L177">
        <v>0</v>
      </c>
      <c r="M177" s="1">
        <f>_xlfn.XLOOKUP(StrengthTracker[[#This Row],[day]],GymTracker[day],GymTracker[date])</f>
        <v>45808</v>
      </c>
    </row>
    <row r="178" spans="1:13" x14ac:dyDescent="0.25">
      <c r="A178">
        <v>20</v>
      </c>
      <c r="B178">
        <v>6</v>
      </c>
      <c r="C178" t="s">
        <v>49</v>
      </c>
      <c r="D178">
        <v>8</v>
      </c>
      <c r="E178">
        <v>6</v>
      </c>
      <c r="F178">
        <v>0</v>
      </c>
      <c r="G178">
        <v>8</v>
      </c>
      <c r="H178">
        <v>6</v>
      </c>
      <c r="I178">
        <v>0</v>
      </c>
      <c r="J178">
        <v>0</v>
      </c>
      <c r="K178">
        <v>0</v>
      </c>
      <c r="L178">
        <v>0</v>
      </c>
      <c r="M178" s="1">
        <f>_xlfn.XLOOKUP(StrengthTracker[[#This Row],[day]],GymTracker[day],GymTracker[date])</f>
        <v>45808</v>
      </c>
    </row>
    <row r="179" spans="1:13" x14ac:dyDescent="0.25">
      <c r="A179">
        <v>20</v>
      </c>
      <c r="B179">
        <v>7</v>
      </c>
      <c r="C179" t="s">
        <v>75</v>
      </c>
      <c r="D179">
        <v>2</v>
      </c>
      <c r="E179">
        <v>8</v>
      </c>
      <c r="F179">
        <v>0</v>
      </c>
      <c r="G179">
        <v>2</v>
      </c>
      <c r="H179">
        <v>8</v>
      </c>
      <c r="I179">
        <v>0</v>
      </c>
      <c r="J179">
        <v>2</v>
      </c>
      <c r="K179">
        <v>7</v>
      </c>
      <c r="L179">
        <v>0</v>
      </c>
      <c r="M179" s="1">
        <f>_xlfn.XLOOKUP(StrengthTracker[[#This Row],[day]],GymTracker[day],GymTracker[date])</f>
        <v>45808</v>
      </c>
    </row>
    <row r="180" spans="1:13" x14ac:dyDescent="0.25">
      <c r="A180">
        <v>20</v>
      </c>
      <c r="B180">
        <v>8</v>
      </c>
      <c r="C180" t="s">
        <v>44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">
        <f>_xlfn.XLOOKUP(StrengthTracker[[#This Row],[day]],GymTracker[day],GymTracker[date])</f>
        <v>45808</v>
      </c>
    </row>
    <row r="181" spans="1:13" x14ac:dyDescent="0.25">
      <c r="A181">
        <v>20</v>
      </c>
      <c r="B181">
        <v>9</v>
      </c>
      <c r="C181" t="s">
        <v>44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f>_xlfn.XLOOKUP(StrengthTracker[[#This Row],[day]],GymTracker[day],GymTracker[date])</f>
        <v>45808</v>
      </c>
    </row>
    <row r="182" spans="1:13" x14ac:dyDescent="0.25">
      <c r="A182">
        <v>21</v>
      </c>
      <c r="B182">
        <v>1</v>
      </c>
      <c r="C182" t="s">
        <v>45</v>
      </c>
      <c r="D182">
        <v>45</v>
      </c>
      <c r="E182">
        <v>7</v>
      </c>
      <c r="F182">
        <v>0</v>
      </c>
      <c r="G182">
        <v>45</v>
      </c>
      <c r="H182">
        <v>6</v>
      </c>
      <c r="I182">
        <v>0</v>
      </c>
      <c r="J182">
        <v>30</v>
      </c>
      <c r="K182">
        <v>7</v>
      </c>
      <c r="L182">
        <v>0</v>
      </c>
      <c r="M182" s="1">
        <f>_xlfn.XLOOKUP(StrengthTracker[[#This Row],[day]],GymTracker[day],GymTracker[date])</f>
        <v>45810</v>
      </c>
    </row>
    <row r="183" spans="1:13" x14ac:dyDescent="0.25">
      <c r="A183">
        <v>21</v>
      </c>
      <c r="B183">
        <v>2</v>
      </c>
      <c r="C183" t="s">
        <v>46</v>
      </c>
      <c r="D183">
        <v>22.5</v>
      </c>
      <c r="E183">
        <v>8</v>
      </c>
      <c r="F183">
        <v>0</v>
      </c>
      <c r="G183">
        <v>22.5</v>
      </c>
      <c r="H183">
        <v>8</v>
      </c>
      <c r="I183">
        <v>0</v>
      </c>
      <c r="J183">
        <v>0</v>
      </c>
      <c r="K183">
        <v>0</v>
      </c>
      <c r="L183">
        <v>0</v>
      </c>
      <c r="M183" s="1">
        <f>_xlfn.XLOOKUP(StrengthTracker[[#This Row],[day]],GymTracker[day],GymTracker[date])</f>
        <v>45810</v>
      </c>
    </row>
    <row r="184" spans="1:13" x14ac:dyDescent="0.25">
      <c r="A184">
        <v>21</v>
      </c>
      <c r="B184">
        <v>3</v>
      </c>
      <c r="C184" t="s">
        <v>47</v>
      </c>
      <c r="D184">
        <v>16</v>
      </c>
      <c r="E184">
        <v>8</v>
      </c>
      <c r="F184">
        <v>2</v>
      </c>
      <c r="G184">
        <v>16</v>
      </c>
      <c r="H184">
        <v>8</v>
      </c>
      <c r="I184">
        <v>0</v>
      </c>
      <c r="J184">
        <v>16</v>
      </c>
      <c r="K184">
        <v>7</v>
      </c>
      <c r="L184">
        <v>0</v>
      </c>
      <c r="M184" s="1">
        <f>_xlfn.XLOOKUP(StrengthTracker[[#This Row],[day]],GymTracker[day],GymTracker[date])</f>
        <v>45810</v>
      </c>
    </row>
    <row r="185" spans="1:13" x14ac:dyDescent="0.25">
      <c r="A185">
        <v>21</v>
      </c>
      <c r="B185">
        <v>4</v>
      </c>
      <c r="C185" t="s">
        <v>52</v>
      </c>
      <c r="D185">
        <v>35</v>
      </c>
      <c r="E185">
        <v>7</v>
      </c>
      <c r="F185">
        <v>2</v>
      </c>
      <c r="G185">
        <v>35</v>
      </c>
      <c r="H185">
        <v>6</v>
      </c>
      <c r="I185">
        <v>0</v>
      </c>
      <c r="J185">
        <v>30</v>
      </c>
      <c r="K185">
        <v>8</v>
      </c>
      <c r="L185">
        <v>0</v>
      </c>
      <c r="M185" s="1">
        <f>_xlfn.XLOOKUP(StrengthTracker[[#This Row],[day]],GymTracker[day],GymTracker[date])</f>
        <v>45810</v>
      </c>
    </row>
    <row r="186" spans="1:13" x14ac:dyDescent="0.25">
      <c r="A186">
        <v>21</v>
      </c>
      <c r="B186">
        <v>5</v>
      </c>
      <c r="C186" t="s">
        <v>48</v>
      </c>
      <c r="D186">
        <v>15</v>
      </c>
      <c r="E186">
        <v>7</v>
      </c>
      <c r="F186">
        <v>0</v>
      </c>
      <c r="G186">
        <v>15</v>
      </c>
      <c r="H186">
        <v>7</v>
      </c>
      <c r="I186">
        <v>0</v>
      </c>
      <c r="J186">
        <v>0</v>
      </c>
      <c r="K186">
        <v>0</v>
      </c>
      <c r="L186">
        <v>0</v>
      </c>
      <c r="M186" s="1">
        <f>_xlfn.XLOOKUP(StrengthTracker[[#This Row],[day]],GymTracker[day],GymTracker[date])</f>
        <v>45810</v>
      </c>
    </row>
    <row r="187" spans="1:13" x14ac:dyDescent="0.25">
      <c r="A187">
        <v>21</v>
      </c>
      <c r="B187">
        <v>6</v>
      </c>
      <c r="C187" t="s">
        <v>61</v>
      </c>
      <c r="D187">
        <v>10</v>
      </c>
      <c r="E187">
        <v>10</v>
      </c>
      <c r="F187">
        <v>2</v>
      </c>
      <c r="G187">
        <v>10</v>
      </c>
      <c r="H187">
        <v>8</v>
      </c>
      <c r="I187">
        <v>2</v>
      </c>
      <c r="J187">
        <v>10</v>
      </c>
      <c r="K187">
        <v>7</v>
      </c>
      <c r="L187">
        <v>1</v>
      </c>
      <c r="M187" s="1">
        <f>_xlfn.XLOOKUP(StrengthTracker[[#This Row],[day]],GymTracker[day],GymTracker[date])</f>
        <v>45810</v>
      </c>
    </row>
    <row r="188" spans="1:13" x14ac:dyDescent="0.25">
      <c r="A188">
        <v>21</v>
      </c>
      <c r="B188">
        <v>7</v>
      </c>
      <c r="C188" t="s">
        <v>49</v>
      </c>
      <c r="D188">
        <v>8</v>
      </c>
      <c r="E188">
        <v>4</v>
      </c>
      <c r="F188">
        <v>1</v>
      </c>
      <c r="G188">
        <v>7.5</v>
      </c>
      <c r="H188">
        <v>6</v>
      </c>
      <c r="I188">
        <v>0</v>
      </c>
      <c r="J188">
        <v>0</v>
      </c>
      <c r="K188">
        <v>0</v>
      </c>
      <c r="L188">
        <v>0</v>
      </c>
      <c r="M188" s="1">
        <f>_xlfn.XLOOKUP(StrengthTracker[[#This Row],[day]],GymTracker[day],GymTracker[date])</f>
        <v>45810</v>
      </c>
    </row>
    <row r="189" spans="1:13" x14ac:dyDescent="0.25">
      <c r="A189">
        <v>21</v>
      </c>
      <c r="B189">
        <v>8</v>
      </c>
      <c r="C189" t="s">
        <v>44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f>_xlfn.XLOOKUP(StrengthTracker[[#This Row],[day]],GymTracker[day],GymTracker[date])</f>
        <v>45810</v>
      </c>
    </row>
    <row r="190" spans="1:13" x14ac:dyDescent="0.25">
      <c r="A190">
        <v>21</v>
      </c>
      <c r="B190">
        <v>9</v>
      </c>
      <c r="C190" t="s">
        <v>37</v>
      </c>
      <c r="D190">
        <v>32.5</v>
      </c>
      <c r="E190">
        <v>3</v>
      </c>
      <c r="F190">
        <v>0</v>
      </c>
      <c r="G190">
        <v>32.5</v>
      </c>
      <c r="H190">
        <v>4</v>
      </c>
      <c r="I190">
        <v>0</v>
      </c>
      <c r="J190">
        <v>0</v>
      </c>
      <c r="K190">
        <v>0</v>
      </c>
      <c r="L190">
        <v>0</v>
      </c>
      <c r="M190" s="1">
        <f>_xlfn.XLOOKUP(StrengthTracker[[#This Row],[day]],GymTracker[day],GymTracker[date])</f>
        <v>45810</v>
      </c>
    </row>
    <row r="191" spans="1:13" x14ac:dyDescent="0.25">
      <c r="A191">
        <v>22</v>
      </c>
      <c r="B191">
        <v>1</v>
      </c>
      <c r="C191" t="s">
        <v>40</v>
      </c>
      <c r="D191">
        <v>27.5</v>
      </c>
      <c r="E191">
        <v>8</v>
      </c>
      <c r="F191">
        <v>0</v>
      </c>
      <c r="G191">
        <v>27.5</v>
      </c>
      <c r="H191">
        <v>6</v>
      </c>
      <c r="I191">
        <v>0</v>
      </c>
      <c r="J191">
        <v>27.5</v>
      </c>
      <c r="K191">
        <v>4</v>
      </c>
      <c r="L191">
        <v>0</v>
      </c>
      <c r="M191" s="1">
        <f>_xlfn.XLOOKUP(StrengthTracker[[#This Row],[day]],GymTracker[day],GymTracker[date])</f>
        <v>45811</v>
      </c>
    </row>
    <row r="192" spans="1:13" x14ac:dyDescent="0.25">
      <c r="A192">
        <v>22</v>
      </c>
      <c r="B192">
        <v>2</v>
      </c>
      <c r="C192" t="s">
        <v>38</v>
      </c>
      <c r="D192">
        <v>22.5</v>
      </c>
      <c r="E192">
        <v>8</v>
      </c>
      <c r="F192">
        <v>0</v>
      </c>
      <c r="G192">
        <v>22.5</v>
      </c>
      <c r="H192">
        <v>7</v>
      </c>
      <c r="I192">
        <v>0</v>
      </c>
      <c r="J192">
        <v>0</v>
      </c>
      <c r="K192">
        <v>0</v>
      </c>
      <c r="L192">
        <v>0</v>
      </c>
      <c r="M192" s="1">
        <f>_xlfn.XLOOKUP(StrengthTracker[[#This Row],[day]],GymTracker[day],GymTracker[date])</f>
        <v>45811</v>
      </c>
    </row>
    <row r="193" spans="1:13" x14ac:dyDescent="0.25">
      <c r="A193">
        <v>22</v>
      </c>
      <c r="B193">
        <v>3</v>
      </c>
      <c r="C193" t="s">
        <v>50</v>
      </c>
      <c r="D193">
        <v>7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f>_xlfn.XLOOKUP(StrengthTracker[[#This Row],[day]],GymTracker[day],GymTracker[date])</f>
        <v>45811</v>
      </c>
    </row>
    <row r="194" spans="1:13" x14ac:dyDescent="0.25">
      <c r="A194">
        <v>22</v>
      </c>
      <c r="B194">
        <v>4</v>
      </c>
      <c r="C194" t="s">
        <v>41</v>
      </c>
      <c r="D194">
        <v>10</v>
      </c>
      <c r="E194">
        <v>6</v>
      </c>
      <c r="F194">
        <v>1</v>
      </c>
      <c r="G194">
        <v>7.5</v>
      </c>
      <c r="H194">
        <v>9</v>
      </c>
      <c r="I194">
        <v>1</v>
      </c>
      <c r="J194">
        <v>5</v>
      </c>
      <c r="K194">
        <v>7</v>
      </c>
      <c r="L194">
        <v>0</v>
      </c>
      <c r="M194" s="1">
        <f>_xlfn.XLOOKUP(StrengthTracker[[#This Row],[day]],GymTracker[day],GymTracker[date])</f>
        <v>45811</v>
      </c>
    </row>
    <row r="195" spans="1:13" x14ac:dyDescent="0.25">
      <c r="A195">
        <v>22</v>
      </c>
      <c r="B195">
        <v>5</v>
      </c>
      <c r="C195" t="s">
        <v>42</v>
      </c>
      <c r="D195">
        <v>30</v>
      </c>
      <c r="E195">
        <v>8</v>
      </c>
      <c r="F195">
        <v>1</v>
      </c>
      <c r="G195">
        <v>30</v>
      </c>
      <c r="H195">
        <v>8</v>
      </c>
      <c r="I195">
        <v>1</v>
      </c>
      <c r="J195">
        <v>25</v>
      </c>
      <c r="K195">
        <v>7</v>
      </c>
      <c r="L195">
        <v>0</v>
      </c>
      <c r="M195" s="1">
        <f>_xlfn.XLOOKUP(StrengthTracker[[#This Row],[day]],GymTracker[day],GymTracker[date])</f>
        <v>45811</v>
      </c>
    </row>
    <row r="196" spans="1:13" x14ac:dyDescent="0.25">
      <c r="A196">
        <v>22</v>
      </c>
      <c r="B196">
        <v>6</v>
      </c>
      <c r="C196" t="s">
        <v>64</v>
      </c>
      <c r="D196">
        <v>20</v>
      </c>
      <c r="E196">
        <v>8</v>
      </c>
      <c r="F196">
        <v>0</v>
      </c>
      <c r="G196">
        <v>20</v>
      </c>
      <c r="H196">
        <v>6</v>
      </c>
      <c r="I196">
        <v>0</v>
      </c>
      <c r="J196">
        <v>20</v>
      </c>
      <c r="K196">
        <v>6</v>
      </c>
      <c r="L196">
        <v>0</v>
      </c>
      <c r="M196" s="1">
        <f>_xlfn.XLOOKUP(StrengthTracker[[#This Row],[day]],GymTracker[day],GymTracker[date])</f>
        <v>45811</v>
      </c>
    </row>
    <row r="197" spans="1:13" x14ac:dyDescent="0.25">
      <c r="A197">
        <v>22</v>
      </c>
      <c r="B197">
        <v>7</v>
      </c>
      <c r="C197" t="s">
        <v>44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f>_xlfn.XLOOKUP(StrengthTracker[[#This Row],[day]],GymTracker[day],GymTracker[date])</f>
        <v>45811</v>
      </c>
    </row>
    <row r="198" spans="1:13" x14ac:dyDescent="0.25">
      <c r="A198">
        <v>22</v>
      </c>
      <c r="B198">
        <v>8</v>
      </c>
      <c r="C198" t="s">
        <v>44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f>_xlfn.XLOOKUP(StrengthTracker[[#This Row],[day]],GymTracker[day],GymTracker[date])</f>
        <v>45811</v>
      </c>
    </row>
    <row r="199" spans="1:13" x14ac:dyDescent="0.25">
      <c r="A199">
        <v>22</v>
      </c>
      <c r="B199">
        <v>9</v>
      </c>
      <c r="C199" t="s">
        <v>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">
        <f>_xlfn.XLOOKUP(StrengthTracker[[#This Row],[day]],GymTracker[day],GymTracker[date])</f>
        <v>45811</v>
      </c>
    </row>
    <row r="200" spans="1:13" x14ac:dyDescent="0.25">
      <c r="A200">
        <v>23</v>
      </c>
      <c r="B200">
        <v>1</v>
      </c>
      <c r="C200" t="s">
        <v>76</v>
      </c>
      <c r="D200">
        <v>30</v>
      </c>
      <c r="E200">
        <v>5</v>
      </c>
      <c r="F200">
        <v>3</v>
      </c>
      <c r="G200">
        <v>30</v>
      </c>
      <c r="H200">
        <v>4</v>
      </c>
      <c r="I200">
        <v>5</v>
      </c>
      <c r="J200">
        <v>25</v>
      </c>
      <c r="K200">
        <v>8</v>
      </c>
      <c r="L200">
        <v>0</v>
      </c>
      <c r="M200" s="1">
        <f>_xlfn.XLOOKUP(StrengthTracker[[#This Row],[day]],GymTracker[day],GymTracker[date])</f>
        <v>45817</v>
      </c>
    </row>
    <row r="201" spans="1:13" x14ac:dyDescent="0.25">
      <c r="A201">
        <v>23</v>
      </c>
      <c r="B201">
        <v>2</v>
      </c>
      <c r="C201" t="s">
        <v>37</v>
      </c>
      <c r="D201">
        <v>30</v>
      </c>
      <c r="E201">
        <v>6</v>
      </c>
      <c r="F201">
        <v>1</v>
      </c>
      <c r="G201">
        <v>30</v>
      </c>
      <c r="H201">
        <v>5</v>
      </c>
      <c r="I201">
        <v>0</v>
      </c>
      <c r="J201">
        <v>0</v>
      </c>
      <c r="K201">
        <v>0</v>
      </c>
      <c r="L201">
        <v>0</v>
      </c>
      <c r="M201" s="1">
        <f>_xlfn.XLOOKUP(StrengthTracker[[#This Row],[day]],GymTracker[day],GymTracker[date])</f>
        <v>45817</v>
      </c>
    </row>
    <row r="202" spans="1:13" x14ac:dyDescent="0.25">
      <c r="A202">
        <v>23</v>
      </c>
      <c r="B202">
        <v>3</v>
      </c>
      <c r="C202" t="s">
        <v>41</v>
      </c>
      <c r="D202">
        <v>10</v>
      </c>
      <c r="E202">
        <v>8</v>
      </c>
      <c r="F202">
        <v>0</v>
      </c>
      <c r="G202">
        <v>8</v>
      </c>
      <c r="H202">
        <v>10</v>
      </c>
      <c r="I202">
        <v>0</v>
      </c>
      <c r="J202">
        <v>6</v>
      </c>
      <c r="K202">
        <v>8</v>
      </c>
      <c r="L202">
        <v>0</v>
      </c>
      <c r="M202" s="1">
        <f>_xlfn.XLOOKUP(StrengthTracker[[#This Row],[day]],GymTracker[day],GymTracker[date])</f>
        <v>45817</v>
      </c>
    </row>
    <row r="203" spans="1:13" x14ac:dyDescent="0.25">
      <c r="A203">
        <v>23</v>
      </c>
      <c r="B203">
        <v>4</v>
      </c>
      <c r="C203" t="s">
        <v>74</v>
      </c>
      <c r="D203">
        <v>25</v>
      </c>
      <c r="E203">
        <v>9</v>
      </c>
      <c r="F203">
        <v>2</v>
      </c>
      <c r="G203">
        <v>25</v>
      </c>
      <c r="H203">
        <v>10</v>
      </c>
      <c r="I203">
        <v>2</v>
      </c>
      <c r="J203">
        <v>25</v>
      </c>
      <c r="K203">
        <v>8</v>
      </c>
      <c r="L203">
        <v>1</v>
      </c>
      <c r="M203" s="1">
        <f>_xlfn.XLOOKUP(StrengthTracker[[#This Row],[day]],GymTracker[day],GymTracker[date])</f>
        <v>45817</v>
      </c>
    </row>
    <row r="204" spans="1:13" x14ac:dyDescent="0.25">
      <c r="A204">
        <v>23</v>
      </c>
      <c r="B204">
        <v>5</v>
      </c>
      <c r="C204" t="s">
        <v>42</v>
      </c>
      <c r="D204">
        <v>25</v>
      </c>
      <c r="E204">
        <v>5</v>
      </c>
      <c r="F204">
        <v>0</v>
      </c>
      <c r="G204">
        <v>30</v>
      </c>
      <c r="H204">
        <v>5</v>
      </c>
      <c r="I204">
        <v>0</v>
      </c>
      <c r="J204">
        <v>30</v>
      </c>
      <c r="K204">
        <v>5</v>
      </c>
      <c r="L204">
        <v>0</v>
      </c>
      <c r="M204" s="1">
        <f>_xlfn.XLOOKUP(StrengthTracker[[#This Row],[day]],GymTracker[day],GymTracker[date])</f>
        <v>45817</v>
      </c>
    </row>
    <row r="205" spans="1:13" x14ac:dyDescent="0.25">
      <c r="A205">
        <v>23</v>
      </c>
      <c r="B205">
        <v>6</v>
      </c>
      <c r="C205" t="s">
        <v>43</v>
      </c>
      <c r="D205">
        <v>10</v>
      </c>
      <c r="E205">
        <v>8</v>
      </c>
      <c r="F205">
        <v>0</v>
      </c>
      <c r="G205">
        <v>10</v>
      </c>
      <c r="H205">
        <v>6</v>
      </c>
      <c r="I205">
        <v>0</v>
      </c>
      <c r="J205">
        <v>0</v>
      </c>
      <c r="K205">
        <v>0</v>
      </c>
      <c r="L205">
        <v>0</v>
      </c>
      <c r="M205" s="1">
        <f>_xlfn.XLOOKUP(StrengthTracker[[#This Row],[day]],GymTracker[day],GymTracker[date])</f>
        <v>45817</v>
      </c>
    </row>
    <row r="206" spans="1:13" x14ac:dyDescent="0.25">
      <c r="A206">
        <v>23</v>
      </c>
      <c r="B206">
        <v>7</v>
      </c>
      <c r="C206" t="s">
        <v>44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f>_xlfn.XLOOKUP(StrengthTracker[[#This Row],[day]],GymTracker[day],GymTracker[date])</f>
        <v>45817</v>
      </c>
    </row>
    <row r="207" spans="1:13" x14ac:dyDescent="0.25">
      <c r="A207">
        <v>23</v>
      </c>
      <c r="B207">
        <v>8</v>
      </c>
      <c r="C207" t="s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f>_xlfn.XLOOKUP(StrengthTracker[[#This Row],[day]],GymTracker[day],GymTracker[date])</f>
        <v>45817</v>
      </c>
    </row>
    <row r="208" spans="1:13" x14ac:dyDescent="0.25">
      <c r="A208">
        <v>23</v>
      </c>
      <c r="B208">
        <v>9</v>
      </c>
      <c r="C208" t="s">
        <v>44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f>_xlfn.XLOOKUP(StrengthTracker[[#This Row],[day]],GymTracker[day],GymTracker[date])</f>
        <v>45817</v>
      </c>
    </row>
    <row r="209" spans="1:13" x14ac:dyDescent="0.25">
      <c r="A209">
        <v>24</v>
      </c>
      <c r="B209">
        <v>1</v>
      </c>
      <c r="C209" t="s">
        <v>45</v>
      </c>
      <c r="D209">
        <v>45</v>
      </c>
      <c r="E209">
        <v>6</v>
      </c>
      <c r="F209">
        <v>0</v>
      </c>
      <c r="G209">
        <v>45</v>
      </c>
      <c r="H209">
        <v>5</v>
      </c>
      <c r="I209">
        <v>0</v>
      </c>
      <c r="J209">
        <v>35</v>
      </c>
      <c r="K209">
        <v>7</v>
      </c>
      <c r="L209">
        <v>0</v>
      </c>
      <c r="M209" s="1">
        <f>_xlfn.XLOOKUP(StrengthTracker[[#This Row],[day]],GymTracker[day],GymTracker[date])</f>
        <v>45818</v>
      </c>
    </row>
    <row r="210" spans="1:13" x14ac:dyDescent="0.25">
      <c r="A210">
        <v>24</v>
      </c>
      <c r="B210">
        <v>2</v>
      </c>
      <c r="C210" t="s">
        <v>77</v>
      </c>
      <c r="D210">
        <v>25</v>
      </c>
      <c r="E210">
        <v>8</v>
      </c>
      <c r="F210">
        <v>0</v>
      </c>
      <c r="G210">
        <v>25</v>
      </c>
      <c r="H210">
        <v>8</v>
      </c>
      <c r="I210">
        <v>0</v>
      </c>
      <c r="J210">
        <v>25</v>
      </c>
      <c r="K210">
        <v>6</v>
      </c>
      <c r="L210">
        <v>0</v>
      </c>
      <c r="M210" s="1">
        <f>_xlfn.XLOOKUP(StrengthTracker[[#This Row],[day]],GymTracker[day],GymTracker[date])</f>
        <v>45818</v>
      </c>
    </row>
    <row r="211" spans="1:13" x14ac:dyDescent="0.25">
      <c r="A211">
        <v>24</v>
      </c>
      <c r="B211">
        <v>3</v>
      </c>
      <c r="C211" t="s">
        <v>47</v>
      </c>
      <c r="D211">
        <v>16</v>
      </c>
      <c r="E211">
        <v>7</v>
      </c>
      <c r="F211">
        <v>0</v>
      </c>
      <c r="G211">
        <v>16</v>
      </c>
      <c r="H211">
        <v>6</v>
      </c>
      <c r="I211">
        <v>0</v>
      </c>
      <c r="J211">
        <v>0</v>
      </c>
      <c r="K211">
        <v>0</v>
      </c>
      <c r="L211">
        <v>0</v>
      </c>
      <c r="M211" s="1">
        <f>_xlfn.XLOOKUP(StrengthTracker[[#This Row],[day]],GymTracker[day],GymTracker[date])</f>
        <v>45818</v>
      </c>
    </row>
    <row r="212" spans="1:13" x14ac:dyDescent="0.25">
      <c r="A212">
        <v>24</v>
      </c>
      <c r="B212">
        <v>4</v>
      </c>
      <c r="C212" t="s">
        <v>52</v>
      </c>
      <c r="D212">
        <v>30</v>
      </c>
      <c r="E212">
        <v>11</v>
      </c>
      <c r="F212">
        <v>0</v>
      </c>
      <c r="G212">
        <v>30</v>
      </c>
      <c r="H212">
        <v>10</v>
      </c>
      <c r="I212">
        <v>0</v>
      </c>
      <c r="J212">
        <v>30</v>
      </c>
      <c r="K212">
        <v>9</v>
      </c>
      <c r="L212">
        <v>0</v>
      </c>
      <c r="M212" s="1">
        <f>_xlfn.XLOOKUP(StrengthTracker[[#This Row],[day]],GymTracker[day],GymTracker[date])</f>
        <v>45818</v>
      </c>
    </row>
    <row r="213" spans="1:13" x14ac:dyDescent="0.25">
      <c r="A213">
        <v>24</v>
      </c>
      <c r="B213">
        <v>5</v>
      </c>
      <c r="C213" t="s">
        <v>48</v>
      </c>
      <c r="D213">
        <v>20</v>
      </c>
      <c r="E213">
        <v>4</v>
      </c>
      <c r="F213">
        <v>0</v>
      </c>
      <c r="G213">
        <v>15</v>
      </c>
      <c r="H213">
        <v>7</v>
      </c>
      <c r="I213">
        <v>0</v>
      </c>
      <c r="J213">
        <v>15</v>
      </c>
      <c r="K213">
        <v>6</v>
      </c>
      <c r="L213">
        <v>0</v>
      </c>
      <c r="M213" s="1">
        <f>_xlfn.XLOOKUP(StrengthTracker[[#This Row],[day]],GymTracker[day],GymTracker[date])</f>
        <v>45818</v>
      </c>
    </row>
    <row r="214" spans="1:13" x14ac:dyDescent="0.25">
      <c r="A214">
        <v>24</v>
      </c>
      <c r="B214">
        <v>6</v>
      </c>
      <c r="C214" t="s">
        <v>61</v>
      </c>
      <c r="D214">
        <v>10</v>
      </c>
      <c r="E214">
        <v>5</v>
      </c>
      <c r="F214">
        <v>0</v>
      </c>
      <c r="G214">
        <v>7.5</v>
      </c>
      <c r="H214">
        <v>7</v>
      </c>
      <c r="I214">
        <v>1</v>
      </c>
      <c r="J214">
        <v>0</v>
      </c>
      <c r="K214">
        <v>0</v>
      </c>
      <c r="L214">
        <v>0</v>
      </c>
      <c r="M214" s="1">
        <f>_xlfn.XLOOKUP(StrengthTracker[[#This Row],[day]],GymTracker[day],GymTracker[date])</f>
        <v>45818</v>
      </c>
    </row>
    <row r="215" spans="1:13" x14ac:dyDescent="0.25">
      <c r="A215">
        <v>24</v>
      </c>
      <c r="B215">
        <v>7</v>
      </c>
      <c r="C215" t="s">
        <v>71</v>
      </c>
      <c r="D215">
        <v>2</v>
      </c>
      <c r="E215">
        <v>10</v>
      </c>
      <c r="F215">
        <v>0</v>
      </c>
      <c r="G215">
        <v>2</v>
      </c>
      <c r="H215">
        <v>10</v>
      </c>
      <c r="I215">
        <v>0</v>
      </c>
      <c r="J215">
        <v>2</v>
      </c>
      <c r="K215">
        <v>6</v>
      </c>
      <c r="L215">
        <v>0</v>
      </c>
      <c r="M215" s="1">
        <f>_xlfn.XLOOKUP(StrengthTracker[[#This Row],[day]],GymTracker[day],GymTracker[date])</f>
        <v>45818</v>
      </c>
    </row>
    <row r="216" spans="1:13" x14ac:dyDescent="0.25">
      <c r="A216">
        <v>24</v>
      </c>
      <c r="B216">
        <v>8</v>
      </c>
      <c r="C216" t="s">
        <v>44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f>_xlfn.XLOOKUP(StrengthTracker[[#This Row],[day]],GymTracker[day],GymTracker[date])</f>
        <v>45818</v>
      </c>
    </row>
    <row r="217" spans="1:13" x14ac:dyDescent="0.25">
      <c r="A217">
        <v>24</v>
      </c>
      <c r="B217">
        <v>9</v>
      </c>
      <c r="C217" t="s">
        <v>44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f>_xlfn.XLOOKUP(StrengthTracker[[#This Row],[day]],GymTracker[day],GymTracker[date])</f>
        <v>45818</v>
      </c>
    </row>
    <row r="218" spans="1:13" x14ac:dyDescent="0.25">
      <c r="A218">
        <v>25</v>
      </c>
      <c r="B218">
        <v>1</v>
      </c>
      <c r="C218" t="s">
        <v>57</v>
      </c>
      <c r="D218">
        <v>15</v>
      </c>
      <c r="E218">
        <v>9</v>
      </c>
      <c r="F218">
        <v>5</v>
      </c>
      <c r="G218">
        <v>15</v>
      </c>
      <c r="H218">
        <v>10</v>
      </c>
      <c r="I218">
        <v>4</v>
      </c>
      <c r="J218">
        <v>0</v>
      </c>
      <c r="K218">
        <v>0</v>
      </c>
      <c r="L218">
        <v>0</v>
      </c>
      <c r="M218" s="1">
        <f>_xlfn.XLOOKUP(StrengthTracker[[#This Row],[day]],GymTracker[day],GymTracker[date])</f>
        <v>45819</v>
      </c>
    </row>
    <row r="219" spans="1:13" x14ac:dyDescent="0.25">
      <c r="A219">
        <v>25</v>
      </c>
      <c r="B219">
        <v>2</v>
      </c>
      <c r="C219" t="s">
        <v>56</v>
      </c>
      <c r="D219">
        <v>60</v>
      </c>
      <c r="E219">
        <v>8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f>_xlfn.XLOOKUP(StrengthTracker[[#This Row],[day]],GymTracker[day],GymTracker[date])</f>
        <v>45819</v>
      </c>
    </row>
    <row r="220" spans="1:13" x14ac:dyDescent="0.25">
      <c r="A220">
        <v>25</v>
      </c>
      <c r="B220">
        <v>3</v>
      </c>
      <c r="C220" t="s">
        <v>78</v>
      </c>
      <c r="D220">
        <v>60</v>
      </c>
      <c r="E220">
        <v>15</v>
      </c>
      <c r="F220">
        <v>5</v>
      </c>
      <c r="G220">
        <v>80</v>
      </c>
      <c r="H220">
        <v>8</v>
      </c>
      <c r="I220">
        <v>2</v>
      </c>
      <c r="J220">
        <v>80</v>
      </c>
      <c r="K220">
        <v>5</v>
      </c>
      <c r="L220">
        <v>3</v>
      </c>
      <c r="M220" s="1">
        <f>_xlfn.XLOOKUP(StrengthTracker[[#This Row],[day]],GymTracker[day],GymTracker[date])</f>
        <v>45819</v>
      </c>
    </row>
    <row r="221" spans="1:13" x14ac:dyDescent="0.25">
      <c r="A221">
        <v>25</v>
      </c>
      <c r="B221">
        <v>4</v>
      </c>
      <c r="C221" t="s">
        <v>79</v>
      </c>
      <c r="D221">
        <v>35</v>
      </c>
      <c r="E221">
        <v>8</v>
      </c>
      <c r="F221">
        <v>0</v>
      </c>
      <c r="G221">
        <v>35</v>
      </c>
      <c r="H221">
        <v>7</v>
      </c>
      <c r="I221">
        <v>0</v>
      </c>
      <c r="J221">
        <v>0</v>
      </c>
      <c r="K221">
        <v>0</v>
      </c>
      <c r="L221">
        <v>0</v>
      </c>
      <c r="M221" s="1">
        <f>_xlfn.XLOOKUP(StrengthTracker[[#This Row],[day]],GymTracker[day],GymTracker[date])</f>
        <v>45819</v>
      </c>
    </row>
    <row r="222" spans="1:13" x14ac:dyDescent="0.25">
      <c r="A222">
        <v>25</v>
      </c>
      <c r="B222">
        <v>5</v>
      </c>
      <c r="C222" t="s">
        <v>44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f>_xlfn.XLOOKUP(StrengthTracker[[#This Row],[day]],GymTracker[day],GymTracker[date])</f>
        <v>45819</v>
      </c>
    </row>
    <row r="223" spans="1:13" x14ac:dyDescent="0.25">
      <c r="A223">
        <v>25</v>
      </c>
      <c r="B223">
        <v>6</v>
      </c>
      <c r="C223" t="s">
        <v>44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f>_xlfn.XLOOKUP(StrengthTracker[[#This Row],[day]],GymTracker[day],GymTracker[date])</f>
        <v>45819</v>
      </c>
    </row>
    <row r="224" spans="1:13" x14ac:dyDescent="0.25">
      <c r="A224">
        <v>25</v>
      </c>
      <c r="B224">
        <v>7</v>
      </c>
      <c r="C224" t="s">
        <v>44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f>_xlfn.XLOOKUP(StrengthTracker[[#This Row],[day]],GymTracker[day],GymTracker[date])</f>
        <v>45819</v>
      </c>
    </row>
    <row r="225" spans="1:13" x14ac:dyDescent="0.25">
      <c r="A225">
        <v>25</v>
      </c>
      <c r="B225">
        <v>8</v>
      </c>
      <c r="C225" t="s">
        <v>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f>_xlfn.XLOOKUP(StrengthTracker[[#This Row],[day]],GymTracker[day],GymTracker[date])</f>
        <v>45819</v>
      </c>
    </row>
    <row r="226" spans="1:13" x14ac:dyDescent="0.25">
      <c r="A226">
        <v>25</v>
      </c>
      <c r="B226">
        <v>9</v>
      </c>
      <c r="C226" t="s">
        <v>37</v>
      </c>
      <c r="D226">
        <v>32.5</v>
      </c>
      <c r="E226">
        <v>5</v>
      </c>
      <c r="F226">
        <v>0</v>
      </c>
      <c r="G226">
        <v>32.5</v>
      </c>
      <c r="H226">
        <v>3</v>
      </c>
      <c r="I226">
        <v>0</v>
      </c>
      <c r="J226">
        <v>0</v>
      </c>
      <c r="K226">
        <v>0</v>
      </c>
      <c r="L226">
        <v>0</v>
      </c>
      <c r="M226" s="1">
        <f>_xlfn.XLOOKUP(StrengthTracker[[#This Row],[day]],GymTracker[day],GymTracker[date])</f>
        <v>45819</v>
      </c>
    </row>
    <row r="227" spans="1:13" x14ac:dyDescent="0.25">
      <c r="A227">
        <v>26</v>
      </c>
      <c r="B227">
        <v>1</v>
      </c>
      <c r="C227" t="s">
        <v>38</v>
      </c>
      <c r="D227">
        <v>25</v>
      </c>
      <c r="E227">
        <v>8</v>
      </c>
      <c r="F227">
        <v>1</v>
      </c>
      <c r="G227">
        <v>25</v>
      </c>
      <c r="H227">
        <v>8</v>
      </c>
      <c r="I227">
        <v>0</v>
      </c>
      <c r="J227">
        <v>0</v>
      </c>
      <c r="K227">
        <v>0</v>
      </c>
      <c r="L227">
        <v>0</v>
      </c>
      <c r="M227" s="1">
        <f>_xlfn.XLOOKUP(StrengthTracker[[#This Row],[day]],GymTracker[day],GymTracker[date])</f>
        <v>45820</v>
      </c>
    </row>
    <row r="228" spans="1:13" x14ac:dyDescent="0.25">
      <c r="A228">
        <v>26</v>
      </c>
      <c r="B228">
        <v>2</v>
      </c>
      <c r="C228" t="s">
        <v>50</v>
      </c>
      <c r="D228">
        <v>0</v>
      </c>
      <c r="E228">
        <v>8</v>
      </c>
      <c r="F228">
        <v>0</v>
      </c>
      <c r="G228">
        <v>0</v>
      </c>
      <c r="H228">
        <v>7</v>
      </c>
      <c r="I228">
        <v>0</v>
      </c>
      <c r="J228">
        <v>0</v>
      </c>
      <c r="K228">
        <v>0</v>
      </c>
      <c r="L228">
        <v>0</v>
      </c>
      <c r="M228" s="1">
        <f>_xlfn.XLOOKUP(StrengthTracker[[#This Row],[day]],GymTracker[day],GymTracker[date])</f>
        <v>45820</v>
      </c>
    </row>
    <row r="229" spans="1:13" x14ac:dyDescent="0.25">
      <c r="A229">
        <v>26</v>
      </c>
      <c r="B229">
        <v>3</v>
      </c>
      <c r="C229" t="s">
        <v>40</v>
      </c>
      <c r="D229">
        <v>27</v>
      </c>
      <c r="E229">
        <v>8</v>
      </c>
      <c r="F229">
        <v>1</v>
      </c>
      <c r="G229">
        <v>27</v>
      </c>
      <c r="H229">
        <v>6</v>
      </c>
      <c r="I229">
        <v>0</v>
      </c>
      <c r="J229">
        <v>0</v>
      </c>
      <c r="K229">
        <v>0</v>
      </c>
      <c r="L229">
        <v>0</v>
      </c>
      <c r="M229" s="1">
        <f>_xlfn.XLOOKUP(StrengthTracker[[#This Row],[day]],GymTracker[day],GymTracker[date])</f>
        <v>45820</v>
      </c>
    </row>
    <row r="230" spans="1:13" x14ac:dyDescent="0.25">
      <c r="A230">
        <v>26</v>
      </c>
      <c r="B230">
        <v>4</v>
      </c>
      <c r="C230" t="s">
        <v>41</v>
      </c>
      <c r="D230">
        <v>10</v>
      </c>
      <c r="E230">
        <v>8</v>
      </c>
      <c r="F230">
        <v>0</v>
      </c>
      <c r="G230">
        <v>7.5</v>
      </c>
      <c r="H230">
        <v>9</v>
      </c>
      <c r="I230">
        <v>1</v>
      </c>
      <c r="J230">
        <v>6</v>
      </c>
      <c r="K230">
        <v>6</v>
      </c>
      <c r="L230">
        <v>0</v>
      </c>
      <c r="M230" s="1">
        <f>_xlfn.XLOOKUP(StrengthTracker[[#This Row],[day]],GymTracker[day],GymTracker[date])</f>
        <v>45820</v>
      </c>
    </row>
    <row r="231" spans="1:13" x14ac:dyDescent="0.25">
      <c r="A231">
        <v>26</v>
      </c>
      <c r="B231">
        <v>5</v>
      </c>
      <c r="C231" t="s">
        <v>42</v>
      </c>
      <c r="D231">
        <v>30</v>
      </c>
      <c r="E231">
        <v>8</v>
      </c>
      <c r="F231">
        <v>0</v>
      </c>
      <c r="G231">
        <v>30</v>
      </c>
      <c r="H231">
        <v>7</v>
      </c>
      <c r="I231">
        <v>0</v>
      </c>
      <c r="J231">
        <v>25</v>
      </c>
      <c r="K231">
        <v>6</v>
      </c>
      <c r="L231">
        <v>0</v>
      </c>
      <c r="M231" s="1">
        <f>_xlfn.XLOOKUP(StrengthTracker[[#This Row],[day]],GymTracker[day],GymTracker[date])</f>
        <v>45820</v>
      </c>
    </row>
    <row r="232" spans="1:13" x14ac:dyDescent="0.25">
      <c r="A232">
        <v>26</v>
      </c>
      <c r="B232">
        <v>6</v>
      </c>
      <c r="C232" t="s">
        <v>64</v>
      </c>
      <c r="D232">
        <v>20</v>
      </c>
      <c r="E232">
        <v>8</v>
      </c>
      <c r="F232">
        <v>0</v>
      </c>
      <c r="G232">
        <v>20</v>
      </c>
      <c r="H232">
        <v>7</v>
      </c>
      <c r="I232">
        <v>0</v>
      </c>
      <c r="J232">
        <v>0</v>
      </c>
      <c r="K232">
        <v>0</v>
      </c>
      <c r="L232">
        <v>0</v>
      </c>
      <c r="M232" s="1">
        <f>_xlfn.XLOOKUP(StrengthTracker[[#This Row],[day]],GymTracker[day],GymTracker[date])</f>
        <v>45820</v>
      </c>
    </row>
    <row r="233" spans="1:13" x14ac:dyDescent="0.25">
      <c r="A233">
        <v>26</v>
      </c>
      <c r="B233">
        <v>7</v>
      </c>
      <c r="C233" t="s">
        <v>113</v>
      </c>
      <c r="D233">
        <v>5</v>
      </c>
      <c r="E233">
        <v>7</v>
      </c>
      <c r="F233">
        <v>0</v>
      </c>
      <c r="G233">
        <v>5</v>
      </c>
      <c r="H233">
        <v>6</v>
      </c>
      <c r="I233">
        <v>0</v>
      </c>
      <c r="J233">
        <v>0</v>
      </c>
      <c r="K233">
        <v>0</v>
      </c>
      <c r="L233">
        <v>0</v>
      </c>
      <c r="M233" s="1">
        <f>_xlfn.XLOOKUP(StrengthTracker[[#This Row],[day]],GymTracker[day],GymTracker[date])</f>
        <v>45820</v>
      </c>
    </row>
    <row r="234" spans="1:13" x14ac:dyDescent="0.25">
      <c r="A234">
        <v>26</v>
      </c>
      <c r="B234">
        <v>8</v>
      </c>
      <c r="C234" t="s">
        <v>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f>_xlfn.XLOOKUP(StrengthTracker[[#This Row],[day]],GymTracker[day],GymTracker[date])</f>
        <v>45820</v>
      </c>
    </row>
    <row r="235" spans="1:13" x14ac:dyDescent="0.25">
      <c r="A235">
        <v>26</v>
      </c>
      <c r="B235">
        <v>9</v>
      </c>
      <c r="C235" t="s">
        <v>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f>_xlfn.XLOOKUP(StrengthTracker[[#This Row],[day]],GymTracker[day],GymTracker[date])</f>
        <v>45820</v>
      </c>
    </row>
    <row r="236" spans="1:13" x14ac:dyDescent="0.25">
      <c r="A236">
        <v>27</v>
      </c>
      <c r="B236">
        <v>1</v>
      </c>
      <c r="C236" t="s">
        <v>45</v>
      </c>
      <c r="D236">
        <v>45</v>
      </c>
      <c r="E236">
        <v>8</v>
      </c>
      <c r="F236">
        <v>0</v>
      </c>
      <c r="G236">
        <v>45</v>
      </c>
      <c r="H236">
        <v>7</v>
      </c>
      <c r="I236">
        <v>0</v>
      </c>
      <c r="J236">
        <v>40</v>
      </c>
      <c r="K236">
        <v>8</v>
      </c>
      <c r="L236">
        <v>0</v>
      </c>
      <c r="M236" s="1">
        <f>_xlfn.XLOOKUP(StrengthTracker[[#This Row],[day]],GymTracker[day],GymTracker[date])</f>
        <v>45825</v>
      </c>
    </row>
    <row r="237" spans="1:13" x14ac:dyDescent="0.25">
      <c r="A237">
        <v>27</v>
      </c>
      <c r="B237">
        <v>2</v>
      </c>
      <c r="C237" t="s">
        <v>80</v>
      </c>
      <c r="D237">
        <v>20</v>
      </c>
      <c r="E237">
        <v>10</v>
      </c>
      <c r="F237">
        <v>0</v>
      </c>
      <c r="G237">
        <v>20</v>
      </c>
      <c r="H237">
        <v>9</v>
      </c>
      <c r="I237">
        <v>0</v>
      </c>
      <c r="J237">
        <v>0</v>
      </c>
      <c r="K237">
        <v>0</v>
      </c>
      <c r="L237">
        <v>0</v>
      </c>
      <c r="M237" s="1">
        <f>_xlfn.XLOOKUP(StrengthTracker[[#This Row],[day]],GymTracker[day],GymTracker[date])</f>
        <v>45825</v>
      </c>
    </row>
    <row r="238" spans="1:13" x14ac:dyDescent="0.25">
      <c r="A238">
        <v>27</v>
      </c>
      <c r="B238">
        <v>3</v>
      </c>
      <c r="C238" t="s">
        <v>46</v>
      </c>
      <c r="D238">
        <v>25</v>
      </c>
      <c r="E238">
        <v>9</v>
      </c>
      <c r="F238">
        <v>0</v>
      </c>
      <c r="G238">
        <v>25</v>
      </c>
      <c r="H238">
        <v>9</v>
      </c>
      <c r="I238">
        <v>0</v>
      </c>
      <c r="J238">
        <v>0</v>
      </c>
      <c r="K238">
        <v>0</v>
      </c>
      <c r="L238">
        <v>0</v>
      </c>
      <c r="M238" s="1">
        <f>_xlfn.XLOOKUP(StrengthTracker[[#This Row],[day]],GymTracker[day],GymTracker[date])</f>
        <v>45825</v>
      </c>
    </row>
    <row r="239" spans="1:13" x14ac:dyDescent="0.25">
      <c r="A239">
        <v>27</v>
      </c>
      <c r="B239">
        <v>4</v>
      </c>
      <c r="C239" t="s">
        <v>47</v>
      </c>
      <c r="D239">
        <v>16</v>
      </c>
      <c r="E239">
        <v>8</v>
      </c>
      <c r="F239">
        <v>1</v>
      </c>
      <c r="G239">
        <v>16</v>
      </c>
      <c r="H239">
        <v>7</v>
      </c>
      <c r="I239">
        <v>0</v>
      </c>
      <c r="J239">
        <v>0</v>
      </c>
      <c r="K239">
        <v>0</v>
      </c>
      <c r="L239">
        <v>0</v>
      </c>
      <c r="M239" s="1">
        <f>_xlfn.XLOOKUP(StrengthTracker[[#This Row],[day]],GymTracker[day],GymTracker[date])</f>
        <v>45825</v>
      </c>
    </row>
    <row r="240" spans="1:13" x14ac:dyDescent="0.25">
      <c r="A240">
        <v>27</v>
      </c>
      <c r="B240">
        <v>5</v>
      </c>
      <c r="C240" t="s">
        <v>40</v>
      </c>
      <c r="D240">
        <v>30</v>
      </c>
      <c r="E240">
        <v>6</v>
      </c>
      <c r="F240">
        <v>0</v>
      </c>
      <c r="G240">
        <v>30</v>
      </c>
      <c r="H240">
        <v>6</v>
      </c>
      <c r="I240">
        <v>0</v>
      </c>
      <c r="J240">
        <v>0</v>
      </c>
      <c r="K240">
        <v>0</v>
      </c>
      <c r="L240">
        <v>0</v>
      </c>
      <c r="M240" s="1">
        <f>_xlfn.XLOOKUP(StrengthTracker[[#This Row],[day]],GymTracker[day],GymTracker[date])</f>
        <v>45825</v>
      </c>
    </row>
    <row r="241" spans="1:13" x14ac:dyDescent="0.25">
      <c r="A241">
        <v>27</v>
      </c>
      <c r="B241">
        <v>6</v>
      </c>
      <c r="C241" t="s">
        <v>41</v>
      </c>
      <c r="D241">
        <v>7.5</v>
      </c>
      <c r="E241">
        <v>11</v>
      </c>
      <c r="F241">
        <v>0</v>
      </c>
      <c r="G241">
        <v>7.5</v>
      </c>
      <c r="H241">
        <v>10</v>
      </c>
      <c r="I241">
        <v>0</v>
      </c>
      <c r="J241">
        <v>7.5</v>
      </c>
      <c r="K241">
        <v>8</v>
      </c>
      <c r="L241">
        <v>0</v>
      </c>
      <c r="M241" s="1">
        <f>_xlfn.XLOOKUP(StrengthTracker[[#This Row],[day]],GymTracker[day],GymTracker[date])</f>
        <v>45825</v>
      </c>
    </row>
    <row r="242" spans="1:13" x14ac:dyDescent="0.25">
      <c r="A242">
        <v>27</v>
      </c>
      <c r="B242">
        <v>7</v>
      </c>
      <c r="C242" t="s">
        <v>42</v>
      </c>
      <c r="D242">
        <v>30</v>
      </c>
      <c r="E242">
        <v>9</v>
      </c>
      <c r="F242">
        <v>0</v>
      </c>
      <c r="G242">
        <v>30</v>
      </c>
      <c r="H242">
        <v>8</v>
      </c>
      <c r="I242">
        <v>0</v>
      </c>
      <c r="J242">
        <v>25</v>
      </c>
      <c r="K242">
        <v>7</v>
      </c>
      <c r="L242">
        <v>0</v>
      </c>
      <c r="M242" s="1">
        <f>_xlfn.XLOOKUP(StrengthTracker[[#This Row],[day]],GymTracker[day],GymTracker[date])</f>
        <v>45825</v>
      </c>
    </row>
    <row r="243" spans="1:13" x14ac:dyDescent="0.25">
      <c r="A243">
        <v>27</v>
      </c>
      <c r="B243">
        <v>8</v>
      </c>
      <c r="C243" t="s">
        <v>64</v>
      </c>
      <c r="D243">
        <v>20</v>
      </c>
      <c r="E243">
        <v>8</v>
      </c>
      <c r="F243">
        <v>0</v>
      </c>
      <c r="G243">
        <v>20</v>
      </c>
      <c r="H243">
        <v>8</v>
      </c>
      <c r="I243">
        <v>0</v>
      </c>
      <c r="J243">
        <v>0</v>
      </c>
      <c r="K243">
        <v>0</v>
      </c>
      <c r="L243">
        <v>0</v>
      </c>
      <c r="M243" s="1">
        <f>_xlfn.XLOOKUP(StrengthTracker[[#This Row],[day]],GymTracker[day],GymTracker[date])</f>
        <v>45825</v>
      </c>
    </row>
    <row r="244" spans="1:13" x14ac:dyDescent="0.25">
      <c r="A244">
        <v>27</v>
      </c>
      <c r="B244">
        <v>9</v>
      </c>
      <c r="C244" t="s">
        <v>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f>_xlfn.XLOOKUP(StrengthTracker[[#This Row],[day]],GymTracker[day],GymTracker[date])</f>
        <v>45825</v>
      </c>
    </row>
    <row r="245" spans="1:13" x14ac:dyDescent="0.25">
      <c r="A245">
        <v>28</v>
      </c>
      <c r="B245">
        <v>1</v>
      </c>
      <c r="C245" t="s">
        <v>78</v>
      </c>
      <c r="D245">
        <v>80</v>
      </c>
      <c r="E245">
        <v>8</v>
      </c>
      <c r="F245">
        <v>4</v>
      </c>
      <c r="G245">
        <v>80</v>
      </c>
      <c r="H245">
        <v>9</v>
      </c>
      <c r="I245">
        <v>4</v>
      </c>
      <c r="J245">
        <v>60</v>
      </c>
      <c r="K245">
        <v>10</v>
      </c>
      <c r="L245">
        <v>5</v>
      </c>
      <c r="M245" s="1">
        <f>_xlfn.XLOOKUP(StrengthTracker[[#This Row],[day]],GymTracker[day],GymTracker[date])</f>
        <v>45826</v>
      </c>
    </row>
    <row r="246" spans="1:13" x14ac:dyDescent="0.25">
      <c r="A246">
        <v>28</v>
      </c>
      <c r="B246">
        <v>2</v>
      </c>
      <c r="C246" t="s">
        <v>56</v>
      </c>
      <c r="D246">
        <v>80</v>
      </c>
      <c r="E246">
        <v>8</v>
      </c>
      <c r="F246">
        <v>2</v>
      </c>
      <c r="G246">
        <v>80</v>
      </c>
      <c r="H246">
        <v>7</v>
      </c>
      <c r="I246">
        <v>2</v>
      </c>
      <c r="J246">
        <v>0</v>
      </c>
      <c r="K246">
        <v>0</v>
      </c>
      <c r="L246">
        <v>0</v>
      </c>
      <c r="M246" s="1">
        <f>_xlfn.XLOOKUP(StrengthTracker[[#This Row],[day]],GymTracker[day],GymTracker[date])</f>
        <v>45826</v>
      </c>
    </row>
    <row r="247" spans="1:13" x14ac:dyDescent="0.25">
      <c r="A247">
        <v>28</v>
      </c>
      <c r="B247">
        <v>3</v>
      </c>
      <c r="C247" t="s">
        <v>59</v>
      </c>
      <c r="D247">
        <v>20</v>
      </c>
      <c r="E247">
        <v>10</v>
      </c>
      <c r="F247">
        <v>0</v>
      </c>
      <c r="G247">
        <v>20</v>
      </c>
      <c r="H247">
        <v>8</v>
      </c>
      <c r="I247">
        <v>0</v>
      </c>
      <c r="J247">
        <v>20</v>
      </c>
      <c r="K247">
        <v>6</v>
      </c>
      <c r="L247">
        <v>0</v>
      </c>
      <c r="M247" s="1">
        <f>_xlfn.XLOOKUP(StrengthTracker[[#This Row],[day]],GymTracker[day],GymTracker[date])</f>
        <v>45826</v>
      </c>
    </row>
    <row r="248" spans="1:13" x14ac:dyDescent="0.25">
      <c r="A248">
        <v>28</v>
      </c>
      <c r="B248">
        <v>4</v>
      </c>
      <c r="C248" t="s">
        <v>70</v>
      </c>
      <c r="D248">
        <v>15</v>
      </c>
      <c r="E248">
        <v>10</v>
      </c>
      <c r="F248">
        <v>2</v>
      </c>
      <c r="G248">
        <v>15</v>
      </c>
      <c r="H248">
        <v>10</v>
      </c>
      <c r="I248">
        <v>2</v>
      </c>
      <c r="J248">
        <v>15</v>
      </c>
      <c r="K248">
        <v>9</v>
      </c>
      <c r="L248">
        <v>2</v>
      </c>
      <c r="M248" s="1">
        <f>_xlfn.XLOOKUP(StrengthTracker[[#This Row],[day]],GymTracker[day],GymTracker[date])</f>
        <v>45826</v>
      </c>
    </row>
    <row r="249" spans="1:13" x14ac:dyDescent="0.25">
      <c r="A249">
        <v>28</v>
      </c>
      <c r="B249">
        <v>5</v>
      </c>
      <c r="C249" t="s">
        <v>68</v>
      </c>
      <c r="D249">
        <v>15</v>
      </c>
      <c r="E249">
        <v>8</v>
      </c>
      <c r="F249">
        <v>1</v>
      </c>
      <c r="G249">
        <v>20</v>
      </c>
      <c r="H249">
        <v>7</v>
      </c>
      <c r="I249">
        <v>2</v>
      </c>
      <c r="J249">
        <v>0</v>
      </c>
      <c r="K249">
        <v>0</v>
      </c>
      <c r="L249">
        <v>0</v>
      </c>
      <c r="M249" s="1">
        <f>_xlfn.XLOOKUP(StrengthTracker[[#This Row],[day]],GymTracker[day],GymTracker[date])</f>
        <v>45826</v>
      </c>
    </row>
    <row r="250" spans="1:13" x14ac:dyDescent="0.25">
      <c r="A250">
        <v>28</v>
      </c>
      <c r="B250">
        <v>6</v>
      </c>
      <c r="C250" t="s">
        <v>44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f>_xlfn.XLOOKUP(StrengthTracker[[#This Row],[day]],GymTracker[day],GymTracker[date])</f>
        <v>45826</v>
      </c>
    </row>
    <row r="251" spans="1:13" x14ac:dyDescent="0.25">
      <c r="A251">
        <v>28</v>
      </c>
      <c r="B251">
        <v>7</v>
      </c>
      <c r="C251" t="s">
        <v>44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f>_xlfn.XLOOKUP(StrengthTracker[[#This Row],[day]],GymTracker[day],GymTracker[date])</f>
        <v>45826</v>
      </c>
    </row>
    <row r="252" spans="1:13" x14ac:dyDescent="0.25">
      <c r="A252">
        <v>28</v>
      </c>
      <c r="B252">
        <v>8</v>
      </c>
      <c r="C252" t="s">
        <v>44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f>_xlfn.XLOOKUP(StrengthTracker[[#This Row],[day]],GymTracker[day],GymTracker[date])</f>
        <v>45826</v>
      </c>
    </row>
    <row r="253" spans="1:13" x14ac:dyDescent="0.25">
      <c r="A253">
        <v>28</v>
      </c>
      <c r="B253">
        <v>9</v>
      </c>
      <c r="C253" t="s">
        <v>44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f>_xlfn.XLOOKUP(StrengthTracker[[#This Row],[day]],GymTracker[day],GymTracker[date])</f>
        <v>45826</v>
      </c>
    </row>
    <row r="254" spans="1:13" x14ac:dyDescent="0.25">
      <c r="A254">
        <v>29</v>
      </c>
      <c r="B254">
        <v>1</v>
      </c>
      <c r="C254" t="s">
        <v>37</v>
      </c>
      <c r="D254">
        <v>32.5</v>
      </c>
      <c r="E254">
        <v>4</v>
      </c>
      <c r="F254">
        <v>0</v>
      </c>
      <c r="G254">
        <v>30</v>
      </c>
      <c r="H254">
        <v>7</v>
      </c>
      <c r="I254">
        <v>0</v>
      </c>
      <c r="J254">
        <v>30</v>
      </c>
      <c r="K254">
        <v>3</v>
      </c>
      <c r="L254">
        <v>0</v>
      </c>
      <c r="M254" s="1">
        <f>_xlfn.XLOOKUP(StrengthTracker[[#This Row],[day]],GymTracker[day],GymTracker[date])</f>
        <v>45828</v>
      </c>
    </row>
    <row r="255" spans="1:13" x14ac:dyDescent="0.25">
      <c r="A255">
        <v>29</v>
      </c>
      <c r="B255">
        <v>2</v>
      </c>
      <c r="C255" t="s">
        <v>81</v>
      </c>
      <c r="D255">
        <v>25</v>
      </c>
      <c r="E255">
        <v>9</v>
      </c>
      <c r="F255">
        <v>1</v>
      </c>
      <c r="G255">
        <v>25</v>
      </c>
      <c r="H255">
        <v>10</v>
      </c>
      <c r="I255">
        <v>0</v>
      </c>
      <c r="J255">
        <v>0</v>
      </c>
      <c r="K255">
        <v>0</v>
      </c>
      <c r="L255">
        <v>0</v>
      </c>
      <c r="M255" s="1">
        <f>_xlfn.XLOOKUP(StrengthTracker[[#This Row],[day]],GymTracker[day],GymTracker[date])</f>
        <v>45828</v>
      </c>
    </row>
    <row r="256" spans="1:13" x14ac:dyDescent="0.25">
      <c r="A256">
        <v>29</v>
      </c>
      <c r="B256">
        <v>3</v>
      </c>
      <c r="C256" t="s">
        <v>45</v>
      </c>
      <c r="D256">
        <v>40</v>
      </c>
      <c r="E256">
        <v>8</v>
      </c>
      <c r="F256">
        <v>1</v>
      </c>
      <c r="G256">
        <v>40</v>
      </c>
      <c r="H256">
        <v>7</v>
      </c>
      <c r="I256">
        <v>1</v>
      </c>
      <c r="J256">
        <v>0</v>
      </c>
      <c r="K256">
        <v>0</v>
      </c>
      <c r="L256">
        <v>0</v>
      </c>
      <c r="M256" s="1">
        <f>_xlfn.XLOOKUP(StrengthTracker[[#This Row],[day]],GymTracker[day],GymTracker[date])</f>
        <v>45828</v>
      </c>
    </row>
    <row r="257" spans="1:13" x14ac:dyDescent="0.25">
      <c r="A257">
        <v>29</v>
      </c>
      <c r="B257">
        <v>4</v>
      </c>
      <c r="C257" t="s">
        <v>38</v>
      </c>
      <c r="D257">
        <v>22.5</v>
      </c>
      <c r="E257">
        <v>7</v>
      </c>
      <c r="F257">
        <v>1</v>
      </c>
      <c r="G257">
        <v>22.5</v>
      </c>
      <c r="H257">
        <v>8</v>
      </c>
      <c r="I257">
        <v>1</v>
      </c>
      <c r="J257">
        <v>0</v>
      </c>
      <c r="K257">
        <v>0</v>
      </c>
      <c r="L257">
        <v>0</v>
      </c>
      <c r="M257" s="1">
        <f>_xlfn.XLOOKUP(StrengthTracker[[#This Row],[day]],GymTracker[day],GymTracker[date])</f>
        <v>45828</v>
      </c>
    </row>
    <row r="258" spans="1:13" x14ac:dyDescent="0.25">
      <c r="A258">
        <v>29</v>
      </c>
      <c r="B258">
        <v>5</v>
      </c>
      <c r="C258" t="s">
        <v>47</v>
      </c>
      <c r="D258">
        <v>16</v>
      </c>
      <c r="E258">
        <v>7</v>
      </c>
      <c r="F258">
        <v>1</v>
      </c>
      <c r="G258">
        <v>16</v>
      </c>
      <c r="H258">
        <v>7</v>
      </c>
      <c r="I258">
        <v>1</v>
      </c>
      <c r="J258">
        <v>0</v>
      </c>
      <c r="K258">
        <v>0</v>
      </c>
      <c r="L258">
        <v>0</v>
      </c>
      <c r="M258" s="1">
        <f>_xlfn.XLOOKUP(StrengthTracker[[#This Row],[day]],GymTracker[day],GymTracker[date])</f>
        <v>45828</v>
      </c>
    </row>
    <row r="259" spans="1:13" x14ac:dyDescent="0.25">
      <c r="A259">
        <v>29</v>
      </c>
      <c r="B259">
        <v>6</v>
      </c>
      <c r="C259" t="s">
        <v>48</v>
      </c>
      <c r="D259">
        <v>20</v>
      </c>
      <c r="E259">
        <v>5</v>
      </c>
      <c r="F259">
        <v>0</v>
      </c>
      <c r="G259">
        <v>20</v>
      </c>
      <c r="H259">
        <v>7</v>
      </c>
      <c r="I259">
        <v>0</v>
      </c>
      <c r="J259">
        <v>15</v>
      </c>
      <c r="K259">
        <v>7</v>
      </c>
      <c r="L259">
        <v>0</v>
      </c>
      <c r="M259" s="1">
        <f>_xlfn.XLOOKUP(StrengthTracker[[#This Row],[day]],GymTracker[day],GymTracker[date])</f>
        <v>45828</v>
      </c>
    </row>
    <row r="260" spans="1:13" x14ac:dyDescent="0.25">
      <c r="A260">
        <v>29</v>
      </c>
      <c r="B260">
        <v>7</v>
      </c>
      <c r="C260" t="s">
        <v>71</v>
      </c>
      <c r="D260">
        <v>2</v>
      </c>
      <c r="E260">
        <v>6</v>
      </c>
      <c r="F260">
        <v>0</v>
      </c>
      <c r="G260">
        <v>2</v>
      </c>
      <c r="H260">
        <v>6</v>
      </c>
      <c r="I260">
        <v>0</v>
      </c>
      <c r="J260">
        <v>0</v>
      </c>
      <c r="K260">
        <v>0</v>
      </c>
      <c r="L260">
        <v>0</v>
      </c>
      <c r="M260" s="1">
        <f>_xlfn.XLOOKUP(StrengthTracker[[#This Row],[day]],GymTracker[day],GymTracker[date])</f>
        <v>45828</v>
      </c>
    </row>
    <row r="261" spans="1:13" x14ac:dyDescent="0.25">
      <c r="A261">
        <v>29</v>
      </c>
      <c r="B261">
        <v>8</v>
      </c>
      <c r="C261" t="s">
        <v>75</v>
      </c>
      <c r="D261">
        <v>3</v>
      </c>
      <c r="E261">
        <v>8</v>
      </c>
      <c r="F261">
        <v>0</v>
      </c>
      <c r="G261">
        <v>3</v>
      </c>
      <c r="H261">
        <v>8</v>
      </c>
      <c r="I261">
        <v>0</v>
      </c>
      <c r="J261">
        <v>0</v>
      </c>
      <c r="K261">
        <v>0</v>
      </c>
      <c r="L261">
        <v>0</v>
      </c>
      <c r="M261" s="1">
        <f>_xlfn.XLOOKUP(StrengthTracker[[#This Row],[day]],GymTracker[day],GymTracker[date])</f>
        <v>45828</v>
      </c>
    </row>
    <row r="262" spans="1:13" x14ac:dyDescent="0.25">
      <c r="A262">
        <v>29</v>
      </c>
      <c r="B262">
        <v>9</v>
      </c>
      <c r="C262" t="s">
        <v>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1">
        <f>_xlfn.XLOOKUP(StrengthTracker[[#This Row],[day]],GymTracker[day],GymTracker[date])</f>
        <v>45828</v>
      </c>
    </row>
    <row r="263" spans="1:13" x14ac:dyDescent="0.25">
      <c r="A263">
        <v>30</v>
      </c>
      <c r="B263">
        <v>1</v>
      </c>
      <c r="C263" t="s">
        <v>40</v>
      </c>
      <c r="D263">
        <v>30</v>
      </c>
      <c r="E263">
        <v>6</v>
      </c>
      <c r="F263">
        <v>1</v>
      </c>
      <c r="G263">
        <v>30</v>
      </c>
      <c r="H263">
        <v>7</v>
      </c>
      <c r="I263">
        <v>1</v>
      </c>
      <c r="J263">
        <v>27</v>
      </c>
      <c r="K263">
        <v>6</v>
      </c>
      <c r="L263">
        <v>0</v>
      </c>
      <c r="M263" s="1">
        <f>_xlfn.XLOOKUP(StrengthTracker[[#This Row],[day]],GymTracker[day],GymTracker[date])</f>
        <v>45829</v>
      </c>
    </row>
    <row r="264" spans="1:13" x14ac:dyDescent="0.25">
      <c r="A264">
        <v>30</v>
      </c>
      <c r="B264">
        <v>2</v>
      </c>
      <c r="C264" t="s">
        <v>74</v>
      </c>
      <c r="D264">
        <v>30</v>
      </c>
      <c r="E264">
        <v>8</v>
      </c>
      <c r="F264">
        <v>0</v>
      </c>
      <c r="G264">
        <v>30</v>
      </c>
      <c r="H264">
        <v>7</v>
      </c>
      <c r="I264">
        <v>0</v>
      </c>
      <c r="J264">
        <v>30</v>
      </c>
      <c r="K264">
        <v>6</v>
      </c>
      <c r="L264">
        <v>0</v>
      </c>
      <c r="M264" s="1">
        <f>_xlfn.XLOOKUP(StrengthTracker[[#This Row],[day]],GymTracker[day],GymTracker[date])</f>
        <v>45829</v>
      </c>
    </row>
    <row r="265" spans="1:13" x14ac:dyDescent="0.25">
      <c r="A265">
        <v>30</v>
      </c>
      <c r="B265">
        <v>3</v>
      </c>
      <c r="C265" t="s">
        <v>41</v>
      </c>
      <c r="D265">
        <v>10</v>
      </c>
      <c r="E265">
        <v>8</v>
      </c>
      <c r="F265">
        <v>0</v>
      </c>
      <c r="G265">
        <v>10</v>
      </c>
      <c r="H265">
        <v>7</v>
      </c>
      <c r="I265">
        <v>0</v>
      </c>
      <c r="J265">
        <v>7.5</v>
      </c>
      <c r="K265">
        <v>8</v>
      </c>
      <c r="L265">
        <v>0</v>
      </c>
      <c r="M265" s="1">
        <f>_xlfn.XLOOKUP(StrengthTracker[[#This Row],[day]],GymTracker[day],GymTracker[date])</f>
        <v>45829</v>
      </c>
    </row>
    <row r="266" spans="1:13" x14ac:dyDescent="0.25">
      <c r="A266">
        <v>30</v>
      </c>
      <c r="B266">
        <v>4</v>
      </c>
      <c r="C266" t="s">
        <v>64</v>
      </c>
      <c r="D266">
        <v>25</v>
      </c>
      <c r="E266">
        <v>6</v>
      </c>
      <c r="F266">
        <v>0</v>
      </c>
      <c r="G266">
        <v>20</v>
      </c>
      <c r="H266">
        <v>8</v>
      </c>
      <c r="I266">
        <v>0</v>
      </c>
      <c r="J266">
        <v>20</v>
      </c>
      <c r="K266">
        <v>7</v>
      </c>
      <c r="L266">
        <v>0</v>
      </c>
      <c r="M266" s="1">
        <f>_xlfn.XLOOKUP(StrengthTracker[[#This Row],[day]],GymTracker[day],GymTracker[date])</f>
        <v>45829</v>
      </c>
    </row>
    <row r="267" spans="1:13" x14ac:dyDescent="0.25">
      <c r="A267">
        <v>30</v>
      </c>
      <c r="B267">
        <v>5</v>
      </c>
      <c r="C267" t="s">
        <v>82</v>
      </c>
      <c r="D267">
        <v>2</v>
      </c>
      <c r="E267">
        <v>5</v>
      </c>
      <c r="F267">
        <v>0</v>
      </c>
      <c r="G267">
        <v>2</v>
      </c>
      <c r="H267">
        <v>5</v>
      </c>
      <c r="I267">
        <v>0</v>
      </c>
      <c r="J267">
        <v>0</v>
      </c>
      <c r="K267">
        <v>0</v>
      </c>
      <c r="L267">
        <v>0</v>
      </c>
      <c r="M267" s="1">
        <f>_xlfn.XLOOKUP(StrengthTracker[[#This Row],[day]],GymTracker[day],GymTracker[date])</f>
        <v>45829</v>
      </c>
    </row>
    <row r="268" spans="1:13" x14ac:dyDescent="0.25">
      <c r="A268">
        <v>30</v>
      </c>
      <c r="B268">
        <v>6</v>
      </c>
      <c r="C268" t="s">
        <v>44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1">
        <f>_xlfn.XLOOKUP(StrengthTracker[[#This Row],[day]],GymTracker[day],GymTracker[date])</f>
        <v>45829</v>
      </c>
    </row>
    <row r="269" spans="1:13" x14ac:dyDescent="0.25">
      <c r="A269">
        <v>30</v>
      </c>
      <c r="B269">
        <v>7</v>
      </c>
      <c r="C269" t="s">
        <v>44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1">
        <f>_xlfn.XLOOKUP(StrengthTracker[[#This Row],[day]],GymTracker[day],GymTracker[date])</f>
        <v>45829</v>
      </c>
    </row>
    <row r="270" spans="1:13" x14ac:dyDescent="0.25">
      <c r="A270">
        <v>30</v>
      </c>
      <c r="B270">
        <v>8</v>
      </c>
      <c r="C270" t="s">
        <v>44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f>_xlfn.XLOOKUP(StrengthTracker[[#This Row],[day]],GymTracker[day],GymTracker[date])</f>
        <v>45829</v>
      </c>
    </row>
    <row r="271" spans="1:13" x14ac:dyDescent="0.25">
      <c r="A271">
        <v>30</v>
      </c>
      <c r="B271">
        <v>9</v>
      </c>
      <c r="C271" t="s">
        <v>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1">
        <f>_xlfn.XLOOKUP(StrengthTracker[[#This Row],[day]],GymTracker[day],GymTracker[date])</f>
        <v>45829</v>
      </c>
    </row>
    <row r="272" spans="1:13" x14ac:dyDescent="0.25">
      <c r="A272">
        <v>31</v>
      </c>
      <c r="B272">
        <v>1</v>
      </c>
      <c r="C272" t="s">
        <v>83</v>
      </c>
      <c r="D272">
        <v>4</v>
      </c>
      <c r="E272">
        <v>8</v>
      </c>
      <c r="F272">
        <v>0</v>
      </c>
      <c r="G272">
        <v>4</v>
      </c>
      <c r="H272">
        <v>7</v>
      </c>
      <c r="I272">
        <v>0</v>
      </c>
      <c r="J272">
        <v>4</v>
      </c>
      <c r="K272">
        <v>7</v>
      </c>
      <c r="L272">
        <v>0</v>
      </c>
      <c r="M272" s="1">
        <f>_xlfn.XLOOKUP(StrengthTracker[[#This Row],[day]],GymTracker[day],GymTracker[date])</f>
        <v>45831</v>
      </c>
    </row>
    <row r="273" spans="1:13" x14ac:dyDescent="0.25">
      <c r="A273">
        <v>31</v>
      </c>
      <c r="B273">
        <v>2</v>
      </c>
      <c r="C273" t="s">
        <v>84</v>
      </c>
      <c r="D273">
        <v>20</v>
      </c>
      <c r="E273">
        <v>9</v>
      </c>
      <c r="F273">
        <v>1</v>
      </c>
      <c r="G273">
        <v>20</v>
      </c>
      <c r="H273">
        <v>10</v>
      </c>
      <c r="I273">
        <v>2</v>
      </c>
      <c r="J273">
        <v>20</v>
      </c>
      <c r="K273">
        <v>8</v>
      </c>
      <c r="L273">
        <v>1</v>
      </c>
      <c r="M273" s="1">
        <f>_xlfn.XLOOKUP(StrengthTracker[[#This Row],[day]],GymTracker[day],GymTracker[date])</f>
        <v>45831</v>
      </c>
    </row>
    <row r="274" spans="1:13" x14ac:dyDescent="0.25">
      <c r="A274">
        <v>31</v>
      </c>
      <c r="B274">
        <v>3</v>
      </c>
      <c r="C274" t="s">
        <v>46</v>
      </c>
      <c r="D274">
        <v>27</v>
      </c>
      <c r="E274">
        <v>6</v>
      </c>
      <c r="F274">
        <v>0</v>
      </c>
      <c r="G274">
        <v>27</v>
      </c>
      <c r="H274">
        <v>6</v>
      </c>
      <c r="I274">
        <v>0</v>
      </c>
      <c r="J274">
        <v>0</v>
      </c>
      <c r="K274">
        <v>0</v>
      </c>
      <c r="L274">
        <v>0</v>
      </c>
      <c r="M274" s="1">
        <f>_xlfn.XLOOKUP(StrengthTracker[[#This Row],[day]],GymTracker[day],GymTracker[date])</f>
        <v>45831</v>
      </c>
    </row>
    <row r="275" spans="1:13" x14ac:dyDescent="0.25">
      <c r="A275">
        <v>31</v>
      </c>
      <c r="B275">
        <v>4</v>
      </c>
      <c r="C275" t="s">
        <v>52</v>
      </c>
      <c r="D275">
        <v>35</v>
      </c>
      <c r="E275">
        <v>9</v>
      </c>
      <c r="F275">
        <v>0</v>
      </c>
      <c r="G275">
        <v>35</v>
      </c>
      <c r="H275">
        <v>8</v>
      </c>
      <c r="I275">
        <v>0</v>
      </c>
      <c r="J275">
        <v>35</v>
      </c>
      <c r="K275">
        <v>7</v>
      </c>
      <c r="L275">
        <v>0</v>
      </c>
      <c r="M275" s="1">
        <f>_xlfn.XLOOKUP(StrengthTracker[[#This Row],[day]],GymTracker[day],GymTracker[date])</f>
        <v>45831</v>
      </c>
    </row>
    <row r="276" spans="1:13" x14ac:dyDescent="0.25">
      <c r="A276">
        <v>31</v>
      </c>
      <c r="B276">
        <v>5</v>
      </c>
      <c r="C276" t="s">
        <v>48</v>
      </c>
      <c r="D276">
        <v>20</v>
      </c>
      <c r="E276">
        <v>6</v>
      </c>
      <c r="F276">
        <v>0</v>
      </c>
      <c r="G276">
        <v>20</v>
      </c>
      <c r="H276">
        <v>6</v>
      </c>
      <c r="I276">
        <v>0</v>
      </c>
      <c r="J276">
        <v>20</v>
      </c>
      <c r="K276">
        <v>5</v>
      </c>
      <c r="L276">
        <v>0</v>
      </c>
      <c r="M276" s="1">
        <f>_xlfn.XLOOKUP(StrengthTracker[[#This Row],[day]],GymTracker[day],GymTracker[date])</f>
        <v>45831</v>
      </c>
    </row>
    <row r="277" spans="1:13" x14ac:dyDescent="0.25">
      <c r="A277">
        <v>31</v>
      </c>
      <c r="B277">
        <v>6</v>
      </c>
      <c r="C277" t="s">
        <v>75</v>
      </c>
      <c r="D277">
        <v>3</v>
      </c>
      <c r="E277">
        <v>8</v>
      </c>
      <c r="F277">
        <v>7</v>
      </c>
      <c r="G277">
        <v>3</v>
      </c>
      <c r="H277">
        <v>9</v>
      </c>
      <c r="I277">
        <v>8</v>
      </c>
      <c r="J277">
        <v>0</v>
      </c>
      <c r="K277">
        <v>0</v>
      </c>
      <c r="L277">
        <v>0</v>
      </c>
      <c r="M277" s="1">
        <f>_xlfn.XLOOKUP(StrengthTracker[[#This Row],[day]],GymTracker[day],GymTracker[date])</f>
        <v>45831</v>
      </c>
    </row>
    <row r="278" spans="1:13" x14ac:dyDescent="0.25">
      <c r="A278">
        <v>31</v>
      </c>
      <c r="B278">
        <v>7</v>
      </c>
      <c r="C278" t="s">
        <v>44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1">
        <f>_xlfn.XLOOKUP(StrengthTracker[[#This Row],[day]],GymTracker[day],GymTracker[date])</f>
        <v>45831</v>
      </c>
    </row>
    <row r="279" spans="1:13" x14ac:dyDescent="0.25">
      <c r="A279">
        <v>31</v>
      </c>
      <c r="B279">
        <v>8</v>
      </c>
      <c r="C279" t="s">
        <v>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1">
        <f>_xlfn.XLOOKUP(StrengthTracker[[#This Row],[day]],GymTracker[day],GymTracker[date])</f>
        <v>45831</v>
      </c>
    </row>
    <row r="280" spans="1:13" x14ac:dyDescent="0.25">
      <c r="A280">
        <v>31</v>
      </c>
      <c r="B280">
        <v>9</v>
      </c>
      <c r="C280" t="s">
        <v>44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1">
        <f>_xlfn.XLOOKUP(StrengthTracker[[#This Row],[day]],GymTracker[day],GymTracker[date])</f>
        <v>45831</v>
      </c>
    </row>
    <row r="281" spans="1:13" x14ac:dyDescent="0.25">
      <c r="A281">
        <v>32</v>
      </c>
      <c r="B281">
        <v>1</v>
      </c>
      <c r="C281" t="s">
        <v>37</v>
      </c>
      <c r="D281">
        <v>32.5</v>
      </c>
      <c r="E281">
        <v>3</v>
      </c>
      <c r="F281">
        <v>0</v>
      </c>
      <c r="G281">
        <v>32.5</v>
      </c>
      <c r="H281">
        <v>4</v>
      </c>
      <c r="I281">
        <v>0</v>
      </c>
      <c r="J281">
        <v>30</v>
      </c>
      <c r="K281">
        <v>7</v>
      </c>
      <c r="L281">
        <v>0</v>
      </c>
      <c r="M281" s="1">
        <f>_xlfn.XLOOKUP(StrengthTracker[[#This Row],[day]],GymTracker[day],GymTracker[date])</f>
        <v>45832</v>
      </c>
    </row>
    <row r="282" spans="1:13" x14ac:dyDescent="0.25">
      <c r="A282">
        <v>32</v>
      </c>
      <c r="B282">
        <v>2</v>
      </c>
      <c r="C282" t="s">
        <v>38</v>
      </c>
      <c r="D282">
        <v>25</v>
      </c>
      <c r="E282">
        <v>5</v>
      </c>
      <c r="F282">
        <v>0</v>
      </c>
      <c r="G282">
        <v>25</v>
      </c>
      <c r="H282">
        <v>4</v>
      </c>
      <c r="I282">
        <v>0</v>
      </c>
      <c r="J282">
        <v>25</v>
      </c>
      <c r="K282">
        <v>6</v>
      </c>
      <c r="L282">
        <v>0</v>
      </c>
      <c r="M282" s="1">
        <f>_xlfn.XLOOKUP(StrengthTracker[[#This Row],[day]],GymTracker[day],GymTracker[date])</f>
        <v>45832</v>
      </c>
    </row>
    <row r="283" spans="1:13" x14ac:dyDescent="0.25">
      <c r="A283">
        <v>32</v>
      </c>
      <c r="B283">
        <v>3</v>
      </c>
      <c r="C283" t="s">
        <v>50</v>
      </c>
      <c r="D283">
        <v>0</v>
      </c>
      <c r="E283">
        <v>5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  <c r="M283" s="1">
        <f>_xlfn.XLOOKUP(StrengthTracker[[#This Row],[day]],GymTracker[day],GymTracker[date])</f>
        <v>45832</v>
      </c>
    </row>
    <row r="284" spans="1:13" x14ac:dyDescent="0.25">
      <c r="A284">
        <v>32</v>
      </c>
      <c r="B284">
        <v>4</v>
      </c>
      <c r="C284" t="s">
        <v>40</v>
      </c>
      <c r="D284">
        <v>30</v>
      </c>
      <c r="E284">
        <v>2</v>
      </c>
      <c r="F284">
        <v>0</v>
      </c>
      <c r="G284">
        <v>27</v>
      </c>
      <c r="H284">
        <v>6</v>
      </c>
      <c r="I284">
        <v>0</v>
      </c>
      <c r="J284">
        <v>27</v>
      </c>
      <c r="K284">
        <v>6</v>
      </c>
      <c r="L284">
        <v>0</v>
      </c>
      <c r="M284" s="1">
        <f>_xlfn.XLOOKUP(StrengthTracker[[#This Row],[day]],GymTracker[day],GymTracker[date])</f>
        <v>45832</v>
      </c>
    </row>
    <row r="285" spans="1:13" x14ac:dyDescent="0.25">
      <c r="A285">
        <v>32</v>
      </c>
      <c r="B285">
        <v>5</v>
      </c>
      <c r="C285" t="s">
        <v>41</v>
      </c>
      <c r="D285">
        <v>10</v>
      </c>
      <c r="E285">
        <v>7</v>
      </c>
      <c r="F285">
        <v>0</v>
      </c>
      <c r="G285">
        <v>7.5</v>
      </c>
      <c r="H285">
        <v>9</v>
      </c>
      <c r="I285">
        <v>0</v>
      </c>
      <c r="J285">
        <v>6</v>
      </c>
      <c r="K285">
        <v>10</v>
      </c>
      <c r="L285">
        <v>0</v>
      </c>
      <c r="M285" s="1">
        <f>_xlfn.XLOOKUP(StrengthTracker[[#This Row],[day]],GymTracker[day],GymTracker[date])</f>
        <v>45832</v>
      </c>
    </row>
    <row r="286" spans="1:13" x14ac:dyDescent="0.25">
      <c r="A286">
        <v>32</v>
      </c>
      <c r="B286">
        <v>6</v>
      </c>
      <c r="C286" t="s">
        <v>42</v>
      </c>
      <c r="D286">
        <v>25</v>
      </c>
      <c r="E286">
        <v>11</v>
      </c>
      <c r="F286">
        <v>0</v>
      </c>
      <c r="G286">
        <v>30</v>
      </c>
      <c r="H286">
        <v>8</v>
      </c>
      <c r="I286">
        <v>0</v>
      </c>
      <c r="J286">
        <v>25</v>
      </c>
      <c r="K286">
        <v>7</v>
      </c>
      <c r="L286">
        <v>0</v>
      </c>
      <c r="M286" s="1">
        <f>_xlfn.XLOOKUP(StrengthTracker[[#This Row],[day]],GymTracker[day],GymTracker[date])</f>
        <v>45832</v>
      </c>
    </row>
    <row r="287" spans="1:13" x14ac:dyDescent="0.25">
      <c r="A287">
        <v>32</v>
      </c>
      <c r="B287">
        <v>7</v>
      </c>
      <c r="C287" t="s">
        <v>64</v>
      </c>
      <c r="D287">
        <v>25</v>
      </c>
      <c r="E287">
        <v>5</v>
      </c>
      <c r="F287">
        <v>0</v>
      </c>
      <c r="G287">
        <v>20</v>
      </c>
      <c r="H287">
        <v>8</v>
      </c>
      <c r="I287">
        <v>0</v>
      </c>
      <c r="J287">
        <v>15</v>
      </c>
      <c r="K287">
        <v>8</v>
      </c>
      <c r="L287">
        <v>0</v>
      </c>
      <c r="M287" s="1">
        <f>_xlfn.XLOOKUP(StrengthTracker[[#This Row],[day]],GymTracker[day],GymTracker[date])</f>
        <v>45832</v>
      </c>
    </row>
    <row r="288" spans="1:13" x14ac:dyDescent="0.25">
      <c r="A288">
        <v>32</v>
      </c>
      <c r="B288">
        <v>8</v>
      </c>
      <c r="C288" t="s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f>_xlfn.XLOOKUP(StrengthTracker[[#This Row],[day]],GymTracker[day],GymTracker[date])</f>
        <v>45832</v>
      </c>
    </row>
    <row r="289" spans="1:13" x14ac:dyDescent="0.25">
      <c r="A289">
        <v>32</v>
      </c>
      <c r="B289">
        <v>9</v>
      </c>
      <c r="C289" t="s">
        <v>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1">
        <f>_xlfn.XLOOKUP(StrengthTracker[[#This Row],[day]],GymTracker[day],GymTracker[date])</f>
        <v>45832</v>
      </c>
    </row>
    <row r="290" spans="1:13" x14ac:dyDescent="0.25">
      <c r="A290">
        <v>33</v>
      </c>
      <c r="B290">
        <v>1</v>
      </c>
      <c r="C290" t="s">
        <v>86</v>
      </c>
      <c r="D290">
        <v>16</v>
      </c>
      <c r="E290">
        <v>10</v>
      </c>
      <c r="F290">
        <v>5</v>
      </c>
      <c r="G290">
        <v>175</v>
      </c>
      <c r="H290">
        <v>8</v>
      </c>
      <c r="I290">
        <v>0</v>
      </c>
      <c r="J290">
        <v>175</v>
      </c>
      <c r="K290">
        <v>8</v>
      </c>
      <c r="L290">
        <v>0</v>
      </c>
      <c r="M290" s="1">
        <f>_xlfn.XLOOKUP(StrengthTracker[[#This Row],[day]],GymTracker[day],GymTracker[date])</f>
        <v>45834</v>
      </c>
    </row>
    <row r="291" spans="1:13" x14ac:dyDescent="0.25">
      <c r="A291">
        <v>33</v>
      </c>
      <c r="B291">
        <v>2</v>
      </c>
      <c r="C291" t="s">
        <v>52</v>
      </c>
      <c r="D291">
        <v>25</v>
      </c>
      <c r="E291">
        <v>10</v>
      </c>
      <c r="F291">
        <v>3</v>
      </c>
      <c r="G291">
        <v>30</v>
      </c>
      <c r="H291">
        <v>6</v>
      </c>
      <c r="I291">
        <v>0</v>
      </c>
      <c r="J291">
        <v>30</v>
      </c>
      <c r="K291">
        <v>6</v>
      </c>
      <c r="L291">
        <v>0</v>
      </c>
      <c r="M291" s="1">
        <f>_xlfn.XLOOKUP(StrengthTracker[[#This Row],[day]],GymTracker[day],GymTracker[date])</f>
        <v>45834</v>
      </c>
    </row>
    <row r="292" spans="1:13" x14ac:dyDescent="0.25">
      <c r="A292">
        <v>33</v>
      </c>
      <c r="B292">
        <v>3</v>
      </c>
      <c r="C292" t="s">
        <v>48</v>
      </c>
      <c r="D292">
        <v>20</v>
      </c>
      <c r="E292">
        <v>6</v>
      </c>
      <c r="F292">
        <v>0</v>
      </c>
      <c r="G292">
        <v>20</v>
      </c>
      <c r="H292">
        <v>5</v>
      </c>
      <c r="I292">
        <v>0</v>
      </c>
      <c r="J292">
        <v>15</v>
      </c>
      <c r="K292">
        <v>6</v>
      </c>
      <c r="L292">
        <v>0</v>
      </c>
      <c r="M292" s="1">
        <f>_xlfn.XLOOKUP(StrengthTracker[[#This Row],[day]],GymTracker[day],GymTracker[date])</f>
        <v>45834</v>
      </c>
    </row>
    <row r="293" spans="1:13" x14ac:dyDescent="0.25">
      <c r="A293">
        <v>33</v>
      </c>
      <c r="B293">
        <v>4</v>
      </c>
      <c r="C293" t="s">
        <v>49</v>
      </c>
      <c r="D293">
        <v>12.5</v>
      </c>
      <c r="E293">
        <v>5</v>
      </c>
      <c r="F293">
        <v>0</v>
      </c>
      <c r="G293">
        <v>12.5</v>
      </c>
      <c r="H293">
        <v>6</v>
      </c>
      <c r="I293">
        <v>0</v>
      </c>
      <c r="J293">
        <v>10</v>
      </c>
      <c r="K293">
        <v>6</v>
      </c>
      <c r="L293">
        <v>0</v>
      </c>
      <c r="M293" s="1">
        <f>_xlfn.XLOOKUP(StrengthTracker[[#This Row],[day]],GymTracker[day],GymTracker[date])</f>
        <v>45834</v>
      </c>
    </row>
    <row r="294" spans="1:13" x14ac:dyDescent="0.25">
      <c r="A294">
        <v>33</v>
      </c>
      <c r="B294">
        <v>5</v>
      </c>
      <c r="C294" t="s">
        <v>75</v>
      </c>
      <c r="D294">
        <v>3</v>
      </c>
      <c r="E294">
        <v>10</v>
      </c>
      <c r="F294">
        <v>1</v>
      </c>
      <c r="G294">
        <v>3</v>
      </c>
      <c r="H294">
        <v>9</v>
      </c>
      <c r="I294">
        <v>1</v>
      </c>
      <c r="J294">
        <v>3</v>
      </c>
      <c r="K294">
        <v>8</v>
      </c>
      <c r="L294">
        <v>0</v>
      </c>
      <c r="M294" s="1">
        <f>_xlfn.XLOOKUP(StrengthTracker[[#This Row],[day]],GymTracker[day],GymTracker[date])</f>
        <v>45834</v>
      </c>
    </row>
    <row r="295" spans="1:13" x14ac:dyDescent="0.25">
      <c r="A295">
        <v>33</v>
      </c>
      <c r="B295">
        <v>6</v>
      </c>
      <c r="C295" t="s">
        <v>44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>
        <f>_xlfn.XLOOKUP(StrengthTracker[[#This Row],[day]],GymTracker[day],GymTracker[date])</f>
        <v>45834</v>
      </c>
    </row>
    <row r="296" spans="1:13" x14ac:dyDescent="0.25">
      <c r="A296">
        <v>33</v>
      </c>
      <c r="B296">
        <v>7</v>
      </c>
      <c r="C296" t="s">
        <v>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1">
        <f>_xlfn.XLOOKUP(StrengthTracker[[#This Row],[day]],GymTracker[day],GymTracker[date])</f>
        <v>45834</v>
      </c>
    </row>
    <row r="297" spans="1:13" x14ac:dyDescent="0.25">
      <c r="A297">
        <v>33</v>
      </c>
      <c r="B297">
        <v>8</v>
      </c>
      <c r="C297" t="s">
        <v>44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1">
        <f>_xlfn.XLOOKUP(StrengthTracker[[#This Row],[day]],GymTracker[day],GymTracker[date])</f>
        <v>45834</v>
      </c>
    </row>
    <row r="298" spans="1:13" x14ac:dyDescent="0.25">
      <c r="A298">
        <v>33</v>
      </c>
      <c r="B298">
        <v>9</v>
      </c>
      <c r="C298" t="s">
        <v>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f>_xlfn.XLOOKUP(StrengthTracker[[#This Row],[day]],GymTracker[day],GymTracker[date])</f>
        <v>45834</v>
      </c>
    </row>
    <row r="299" spans="1:13" x14ac:dyDescent="0.25">
      <c r="A299">
        <v>34</v>
      </c>
      <c r="B299">
        <v>1</v>
      </c>
      <c r="C299" t="s">
        <v>40</v>
      </c>
      <c r="D299">
        <v>30</v>
      </c>
      <c r="E299">
        <v>5</v>
      </c>
      <c r="F299">
        <v>0</v>
      </c>
      <c r="G299">
        <v>30</v>
      </c>
      <c r="H299">
        <v>4</v>
      </c>
      <c r="I299">
        <v>0</v>
      </c>
      <c r="J299">
        <v>27</v>
      </c>
      <c r="K299">
        <v>8</v>
      </c>
      <c r="L299">
        <v>0</v>
      </c>
      <c r="M299" s="1">
        <f>_xlfn.XLOOKUP(StrengthTracker[[#This Row],[day]],GymTracker[day],GymTracker[date])</f>
        <v>45835</v>
      </c>
    </row>
    <row r="300" spans="1:13" x14ac:dyDescent="0.25">
      <c r="A300">
        <v>34</v>
      </c>
      <c r="B300">
        <v>2</v>
      </c>
      <c r="C300" t="s">
        <v>42</v>
      </c>
      <c r="D300">
        <v>30</v>
      </c>
      <c r="E300">
        <v>8</v>
      </c>
      <c r="F300">
        <v>1</v>
      </c>
      <c r="G300">
        <v>25</v>
      </c>
      <c r="H300">
        <v>12</v>
      </c>
      <c r="I300">
        <v>0</v>
      </c>
      <c r="J300">
        <v>25</v>
      </c>
      <c r="K300">
        <v>11</v>
      </c>
      <c r="L300">
        <v>0</v>
      </c>
      <c r="M300" s="1">
        <f>_xlfn.XLOOKUP(StrengthTracker[[#This Row],[day]],GymTracker[day],GymTracker[date])</f>
        <v>45835</v>
      </c>
    </row>
    <row r="301" spans="1:13" x14ac:dyDescent="0.25">
      <c r="A301">
        <v>34</v>
      </c>
      <c r="B301">
        <v>3</v>
      </c>
      <c r="C301" t="s">
        <v>64</v>
      </c>
      <c r="D301">
        <v>25</v>
      </c>
      <c r="E301">
        <v>8</v>
      </c>
      <c r="F301">
        <v>0</v>
      </c>
      <c r="G301">
        <v>20</v>
      </c>
      <c r="H301">
        <v>6</v>
      </c>
      <c r="I301">
        <v>0</v>
      </c>
      <c r="J301">
        <v>15</v>
      </c>
      <c r="K301">
        <v>8</v>
      </c>
      <c r="L301">
        <v>0</v>
      </c>
      <c r="M301" s="1">
        <f>_xlfn.XLOOKUP(StrengthTracker[[#This Row],[day]],GymTracker[day],GymTracker[date])</f>
        <v>45835</v>
      </c>
    </row>
    <row r="302" spans="1:13" x14ac:dyDescent="0.25">
      <c r="A302">
        <v>34</v>
      </c>
      <c r="B302">
        <v>4</v>
      </c>
      <c r="C302" t="s">
        <v>82</v>
      </c>
      <c r="D302">
        <v>2</v>
      </c>
      <c r="E302">
        <v>8</v>
      </c>
      <c r="F302">
        <v>0</v>
      </c>
      <c r="G302">
        <v>2</v>
      </c>
      <c r="H302">
        <v>7</v>
      </c>
      <c r="I302">
        <v>0</v>
      </c>
      <c r="J302">
        <v>0</v>
      </c>
      <c r="K302">
        <v>0</v>
      </c>
      <c r="L302">
        <v>0</v>
      </c>
      <c r="M302" s="1">
        <f>_xlfn.XLOOKUP(StrengthTracker[[#This Row],[day]],GymTracker[day],GymTracker[date])</f>
        <v>45835</v>
      </c>
    </row>
    <row r="303" spans="1:13" x14ac:dyDescent="0.25">
      <c r="A303">
        <v>34</v>
      </c>
      <c r="B303">
        <v>5</v>
      </c>
      <c r="C303" t="s">
        <v>41</v>
      </c>
      <c r="D303">
        <v>8</v>
      </c>
      <c r="E303">
        <v>10</v>
      </c>
      <c r="F303">
        <v>0</v>
      </c>
      <c r="G303">
        <v>6</v>
      </c>
      <c r="H303">
        <v>9</v>
      </c>
      <c r="I303">
        <v>0</v>
      </c>
      <c r="J303">
        <v>5</v>
      </c>
      <c r="K303">
        <v>8</v>
      </c>
      <c r="L303">
        <v>0</v>
      </c>
      <c r="M303" s="1">
        <f>_xlfn.XLOOKUP(StrengthTracker[[#This Row],[day]],GymTracker[day],GymTracker[date])</f>
        <v>45835</v>
      </c>
    </row>
    <row r="304" spans="1:13" x14ac:dyDescent="0.25">
      <c r="A304">
        <v>34</v>
      </c>
      <c r="B304">
        <v>6</v>
      </c>
      <c r="C304" t="s">
        <v>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>
        <f>_xlfn.XLOOKUP(StrengthTracker[[#This Row],[day]],GymTracker[day],GymTracker[date])</f>
        <v>45835</v>
      </c>
    </row>
    <row r="305" spans="1:13" x14ac:dyDescent="0.25">
      <c r="A305">
        <v>34</v>
      </c>
      <c r="B305">
        <v>7</v>
      </c>
      <c r="C305" t="s">
        <v>44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1">
        <f>_xlfn.XLOOKUP(StrengthTracker[[#This Row],[day]],GymTracker[day],GymTracker[date])</f>
        <v>45835</v>
      </c>
    </row>
    <row r="306" spans="1:13" x14ac:dyDescent="0.25">
      <c r="A306">
        <v>34</v>
      </c>
      <c r="B306">
        <v>8</v>
      </c>
      <c r="C306" t="s">
        <v>44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1">
        <f>_xlfn.XLOOKUP(StrengthTracker[[#This Row],[day]],GymTracker[day],GymTracker[date])</f>
        <v>45835</v>
      </c>
    </row>
    <row r="307" spans="1:13" x14ac:dyDescent="0.25">
      <c r="A307">
        <v>34</v>
      </c>
      <c r="B307">
        <v>9</v>
      </c>
      <c r="C307" t="s">
        <v>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1">
        <f>_xlfn.XLOOKUP(StrengthTracker[[#This Row],[day]],GymTracker[day],GymTracker[date])</f>
        <v>45835</v>
      </c>
    </row>
    <row r="308" spans="1:13" x14ac:dyDescent="0.25">
      <c r="A308">
        <v>35</v>
      </c>
      <c r="B308">
        <v>1</v>
      </c>
      <c r="C308" t="s">
        <v>56</v>
      </c>
      <c r="D308">
        <v>80</v>
      </c>
      <c r="E308">
        <v>7</v>
      </c>
      <c r="F308">
        <v>2</v>
      </c>
      <c r="G308">
        <v>90</v>
      </c>
      <c r="H308">
        <v>4</v>
      </c>
      <c r="I308">
        <v>2</v>
      </c>
      <c r="J308">
        <v>90</v>
      </c>
      <c r="K308">
        <v>3</v>
      </c>
      <c r="L308">
        <v>0</v>
      </c>
      <c r="M308" s="1">
        <f>_xlfn.XLOOKUP(StrengthTracker[[#This Row],[day]],GymTracker[day],GymTracker[date])</f>
        <v>45838</v>
      </c>
    </row>
    <row r="309" spans="1:13" x14ac:dyDescent="0.25">
      <c r="A309">
        <v>35</v>
      </c>
      <c r="B309">
        <v>2</v>
      </c>
      <c r="C309" t="s">
        <v>66</v>
      </c>
      <c r="D309">
        <v>12</v>
      </c>
      <c r="E309">
        <v>25</v>
      </c>
      <c r="F309">
        <v>0</v>
      </c>
      <c r="G309">
        <v>12</v>
      </c>
      <c r="H309">
        <v>25</v>
      </c>
      <c r="I309">
        <v>0</v>
      </c>
      <c r="J309">
        <v>0</v>
      </c>
      <c r="K309">
        <v>0</v>
      </c>
      <c r="L309">
        <v>0</v>
      </c>
      <c r="M309" s="1">
        <f>_xlfn.XLOOKUP(StrengthTracker[[#This Row],[day]],GymTracker[day],GymTracker[date])</f>
        <v>45838</v>
      </c>
    </row>
    <row r="310" spans="1:13" x14ac:dyDescent="0.25">
      <c r="A310">
        <v>35</v>
      </c>
      <c r="B310">
        <v>3</v>
      </c>
      <c r="C310" t="s">
        <v>87</v>
      </c>
      <c r="D310">
        <v>5</v>
      </c>
      <c r="E310">
        <v>7</v>
      </c>
      <c r="F310">
        <v>0</v>
      </c>
      <c r="G310">
        <v>5</v>
      </c>
      <c r="H310">
        <v>7</v>
      </c>
      <c r="I310">
        <v>0</v>
      </c>
      <c r="J310">
        <v>0</v>
      </c>
      <c r="K310">
        <v>0</v>
      </c>
      <c r="L310">
        <v>0</v>
      </c>
      <c r="M310" s="1">
        <f>_xlfn.XLOOKUP(StrengthTracker[[#This Row],[day]],GymTracker[day],GymTracker[date])</f>
        <v>45838</v>
      </c>
    </row>
    <row r="311" spans="1:13" x14ac:dyDescent="0.25">
      <c r="A311">
        <v>35</v>
      </c>
      <c r="B311">
        <v>4</v>
      </c>
      <c r="C311" t="s">
        <v>88</v>
      </c>
      <c r="D311">
        <v>4</v>
      </c>
      <c r="E311">
        <v>7</v>
      </c>
      <c r="F311">
        <v>0</v>
      </c>
      <c r="G311">
        <v>4</v>
      </c>
      <c r="H311">
        <v>6</v>
      </c>
      <c r="I311">
        <v>0</v>
      </c>
      <c r="J311">
        <v>0</v>
      </c>
      <c r="K311">
        <v>0</v>
      </c>
      <c r="L311">
        <v>0</v>
      </c>
      <c r="M311" s="1">
        <f>_xlfn.XLOOKUP(StrengthTracker[[#This Row],[day]],GymTracker[day],GymTracker[date])</f>
        <v>45838</v>
      </c>
    </row>
    <row r="312" spans="1:13" x14ac:dyDescent="0.25">
      <c r="A312">
        <v>35</v>
      </c>
      <c r="B312">
        <v>5</v>
      </c>
      <c r="C312" t="s">
        <v>73</v>
      </c>
      <c r="D312">
        <v>3</v>
      </c>
      <c r="E312">
        <v>6</v>
      </c>
      <c r="F312">
        <v>0</v>
      </c>
      <c r="G312">
        <v>3</v>
      </c>
      <c r="H312">
        <v>6</v>
      </c>
      <c r="I312">
        <v>0</v>
      </c>
      <c r="J312">
        <v>0</v>
      </c>
      <c r="K312">
        <v>0</v>
      </c>
      <c r="L312">
        <v>0</v>
      </c>
      <c r="M312" s="1">
        <f>_xlfn.XLOOKUP(StrengthTracker[[#This Row],[day]],GymTracker[day],GymTracker[date])</f>
        <v>45838</v>
      </c>
    </row>
    <row r="313" spans="1:13" x14ac:dyDescent="0.25">
      <c r="A313">
        <v>35</v>
      </c>
      <c r="B313">
        <v>6</v>
      </c>
      <c r="C313" t="s">
        <v>70</v>
      </c>
      <c r="D313">
        <v>15</v>
      </c>
      <c r="E313">
        <v>8</v>
      </c>
      <c r="F313">
        <v>0</v>
      </c>
      <c r="G313">
        <v>15</v>
      </c>
      <c r="H313">
        <v>8</v>
      </c>
      <c r="I313">
        <v>0</v>
      </c>
      <c r="J313">
        <v>0</v>
      </c>
      <c r="K313">
        <v>0</v>
      </c>
      <c r="L313">
        <v>0</v>
      </c>
      <c r="M313" s="1">
        <f>_xlfn.XLOOKUP(StrengthTracker[[#This Row],[day]],GymTracker[day],GymTracker[date])</f>
        <v>45838</v>
      </c>
    </row>
    <row r="314" spans="1:13" x14ac:dyDescent="0.25">
      <c r="A314">
        <v>35</v>
      </c>
      <c r="B314">
        <v>7</v>
      </c>
      <c r="C314" t="s">
        <v>44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1">
        <f>_xlfn.XLOOKUP(StrengthTracker[[#This Row],[day]],GymTracker[day],GymTracker[date])</f>
        <v>45838</v>
      </c>
    </row>
    <row r="315" spans="1:13" x14ac:dyDescent="0.25">
      <c r="A315">
        <v>35</v>
      </c>
      <c r="B315">
        <v>8</v>
      </c>
      <c r="C315" t="s">
        <v>44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1">
        <f>_xlfn.XLOOKUP(StrengthTracker[[#This Row],[day]],GymTracker[day],GymTracker[date])</f>
        <v>45838</v>
      </c>
    </row>
    <row r="316" spans="1:13" x14ac:dyDescent="0.25">
      <c r="A316">
        <v>35</v>
      </c>
      <c r="B316">
        <v>9</v>
      </c>
      <c r="C316" t="s">
        <v>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1">
        <f>_xlfn.XLOOKUP(StrengthTracker[[#This Row],[day]],GymTracker[day],GymTracker[date])</f>
        <v>45838</v>
      </c>
    </row>
    <row r="317" spans="1:13" x14ac:dyDescent="0.25">
      <c r="A317">
        <v>36</v>
      </c>
      <c r="B317">
        <v>1</v>
      </c>
      <c r="C317" t="s">
        <v>37</v>
      </c>
      <c r="D317">
        <v>35</v>
      </c>
      <c r="E317">
        <v>4</v>
      </c>
      <c r="F317">
        <v>0</v>
      </c>
      <c r="G317">
        <v>35</v>
      </c>
      <c r="H317">
        <v>3</v>
      </c>
      <c r="I317">
        <v>0</v>
      </c>
      <c r="J317">
        <v>0</v>
      </c>
      <c r="K317">
        <v>0</v>
      </c>
      <c r="L317">
        <v>0</v>
      </c>
      <c r="M317" s="1">
        <f>_xlfn.XLOOKUP(StrengthTracker[[#This Row],[day]],GymTracker[day],GymTracker[date])</f>
        <v>45840</v>
      </c>
    </row>
    <row r="318" spans="1:13" x14ac:dyDescent="0.25">
      <c r="A318">
        <v>36</v>
      </c>
      <c r="B318">
        <v>2</v>
      </c>
      <c r="C318" t="s">
        <v>40</v>
      </c>
      <c r="D318">
        <v>30</v>
      </c>
      <c r="E318">
        <v>6</v>
      </c>
      <c r="F318">
        <v>0</v>
      </c>
      <c r="G318">
        <v>27</v>
      </c>
      <c r="H318">
        <v>7</v>
      </c>
      <c r="I318">
        <v>0</v>
      </c>
      <c r="J318">
        <v>27</v>
      </c>
      <c r="K318">
        <v>6</v>
      </c>
      <c r="L318">
        <v>0</v>
      </c>
      <c r="M318" s="1">
        <f>_xlfn.XLOOKUP(StrengthTracker[[#This Row],[day]],GymTracker[day],GymTracker[date])</f>
        <v>45840</v>
      </c>
    </row>
    <row r="319" spans="1:13" x14ac:dyDescent="0.25">
      <c r="A319">
        <v>36</v>
      </c>
      <c r="B319">
        <v>3</v>
      </c>
      <c r="C319" t="s">
        <v>41</v>
      </c>
      <c r="D319">
        <v>8</v>
      </c>
      <c r="E319">
        <v>10</v>
      </c>
      <c r="F319">
        <v>0</v>
      </c>
      <c r="G319">
        <v>8</v>
      </c>
      <c r="H319">
        <v>10</v>
      </c>
      <c r="I319">
        <v>0</v>
      </c>
      <c r="J319">
        <v>8</v>
      </c>
      <c r="K319">
        <v>10</v>
      </c>
      <c r="L319">
        <v>0</v>
      </c>
      <c r="M319" s="1">
        <f>_xlfn.XLOOKUP(StrengthTracker[[#This Row],[day]],GymTracker[day],GymTracker[date])</f>
        <v>45840</v>
      </c>
    </row>
    <row r="320" spans="1:13" x14ac:dyDescent="0.25">
      <c r="A320">
        <v>36</v>
      </c>
      <c r="B320">
        <v>4</v>
      </c>
      <c r="C320" t="s">
        <v>89</v>
      </c>
      <c r="D320">
        <v>3</v>
      </c>
      <c r="E320">
        <v>7</v>
      </c>
      <c r="F320">
        <v>0</v>
      </c>
      <c r="G320">
        <v>3</v>
      </c>
      <c r="H320">
        <v>7</v>
      </c>
      <c r="I320">
        <v>0</v>
      </c>
      <c r="J320">
        <v>3</v>
      </c>
      <c r="K320">
        <v>7</v>
      </c>
      <c r="L320">
        <v>0</v>
      </c>
      <c r="M320" s="1">
        <f>_xlfn.XLOOKUP(StrengthTracker[[#This Row],[day]],GymTracker[day],GymTracker[date])</f>
        <v>45840</v>
      </c>
    </row>
    <row r="321" spans="1:13" x14ac:dyDescent="0.25">
      <c r="A321">
        <v>36</v>
      </c>
      <c r="B321">
        <v>5</v>
      </c>
      <c r="C321" t="s">
        <v>64</v>
      </c>
      <c r="D321">
        <v>20</v>
      </c>
      <c r="E321">
        <v>8</v>
      </c>
      <c r="F321">
        <v>0</v>
      </c>
      <c r="G321">
        <v>20</v>
      </c>
      <c r="H321">
        <v>8</v>
      </c>
      <c r="I321">
        <v>0</v>
      </c>
      <c r="J321">
        <v>0</v>
      </c>
      <c r="K321">
        <v>0</v>
      </c>
      <c r="L321">
        <v>0</v>
      </c>
      <c r="M321" s="1">
        <f>_xlfn.XLOOKUP(StrengthTracker[[#This Row],[day]],GymTracker[day],GymTracker[date])</f>
        <v>45840</v>
      </c>
    </row>
    <row r="322" spans="1:13" x14ac:dyDescent="0.25">
      <c r="A322">
        <v>36</v>
      </c>
      <c r="B322">
        <v>6</v>
      </c>
      <c r="C322" t="s">
        <v>44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1">
        <f>_xlfn.XLOOKUP(StrengthTracker[[#This Row],[day]],GymTracker[day],GymTracker[date])</f>
        <v>45840</v>
      </c>
    </row>
    <row r="323" spans="1:13" x14ac:dyDescent="0.25">
      <c r="A323">
        <v>36</v>
      </c>
      <c r="B323">
        <v>7</v>
      </c>
      <c r="C323" t="s">
        <v>44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1">
        <f>_xlfn.XLOOKUP(StrengthTracker[[#This Row],[day]],GymTracker[day],GymTracker[date])</f>
        <v>45840</v>
      </c>
    </row>
    <row r="324" spans="1:13" x14ac:dyDescent="0.25">
      <c r="A324">
        <v>36</v>
      </c>
      <c r="B324">
        <v>8</v>
      </c>
      <c r="C324" t="s">
        <v>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1">
        <f>_xlfn.XLOOKUP(StrengthTracker[[#This Row],[day]],GymTracker[day],GymTracker[date])</f>
        <v>45840</v>
      </c>
    </row>
    <row r="325" spans="1:13" x14ac:dyDescent="0.25">
      <c r="A325">
        <v>36</v>
      </c>
      <c r="B325">
        <v>9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1">
        <f>_xlfn.XLOOKUP(StrengthTracker[[#This Row],[day]],GymTracker[day],GymTracker[date])</f>
        <v>45840</v>
      </c>
    </row>
    <row r="326" spans="1:13" x14ac:dyDescent="0.25">
      <c r="A326">
        <v>37</v>
      </c>
      <c r="B326">
        <v>1</v>
      </c>
      <c r="C326" t="s">
        <v>45</v>
      </c>
      <c r="D326">
        <v>50</v>
      </c>
      <c r="E326">
        <v>6</v>
      </c>
      <c r="F326">
        <v>0</v>
      </c>
      <c r="G326">
        <v>45</v>
      </c>
      <c r="H326">
        <v>7</v>
      </c>
      <c r="I326">
        <v>0</v>
      </c>
      <c r="J326">
        <v>40</v>
      </c>
      <c r="K326">
        <v>8</v>
      </c>
      <c r="L326">
        <v>0</v>
      </c>
      <c r="M326" s="1">
        <f>_xlfn.XLOOKUP(StrengthTracker[[#This Row],[day]],GymTracker[day],GymTracker[date])</f>
        <v>45842</v>
      </c>
    </row>
    <row r="327" spans="1:13" x14ac:dyDescent="0.25">
      <c r="A327">
        <v>37</v>
      </c>
      <c r="B327">
        <v>2</v>
      </c>
      <c r="C327" t="s">
        <v>46</v>
      </c>
      <c r="D327">
        <v>27</v>
      </c>
      <c r="E327">
        <v>7</v>
      </c>
      <c r="F327">
        <v>0</v>
      </c>
      <c r="G327">
        <v>27</v>
      </c>
      <c r="H327">
        <v>7</v>
      </c>
      <c r="I327">
        <v>0</v>
      </c>
      <c r="J327">
        <v>0</v>
      </c>
      <c r="K327">
        <v>0</v>
      </c>
      <c r="L327">
        <v>0</v>
      </c>
      <c r="M327" s="1">
        <f>_xlfn.XLOOKUP(StrengthTracker[[#This Row],[day]],GymTracker[day],GymTracker[date])</f>
        <v>45842</v>
      </c>
    </row>
    <row r="328" spans="1:13" x14ac:dyDescent="0.25">
      <c r="A328">
        <v>37</v>
      </c>
      <c r="B328">
        <v>3</v>
      </c>
      <c r="C328" t="s">
        <v>47</v>
      </c>
      <c r="D328">
        <v>16</v>
      </c>
      <c r="E328">
        <v>7</v>
      </c>
      <c r="F328">
        <v>0</v>
      </c>
      <c r="G328">
        <v>16</v>
      </c>
      <c r="H328">
        <v>7</v>
      </c>
      <c r="I328">
        <v>0</v>
      </c>
      <c r="J328">
        <v>0</v>
      </c>
      <c r="K328">
        <v>0</v>
      </c>
      <c r="L328">
        <v>0</v>
      </c>
      <c r="M328" s="1">
        <f>_xlfn.XLOOKUP(StrengthTracker[[#This Row],[day]],GymTracker[day],GymTracker[date])</f>
        <v>45842</v>
      </c>
    </row>
    <row r="329" spans="1:13" x14ac:dyDescent="0.25">
      <c r="A329">
        <v>37</v>
      </c>
      <c r="B329">
        <v>4</v>
      </c>
      <c r="C329" t="s">
        <v>90</v>
      </c>
      <c r="D329">
        <v>30</v>
      </c>
      <c r="E329">
        <v>12</v>
      </c>
      <c r="F329">
        <v>0</v>
      </c>
      <c r="G329">
        <v>35</v>
      </c>
      <c r="H329">
        <v>8</v>
      </c>
      <c r="I329">
        <v>0</v>
      </c>
      <c r="J329">
        <v>35</v>
      </c>
      <c r="K329">
        <v>8</v>
      </c>
      <c r="L329">
        <v>0</v>
      </c>
      <c r="M329" s="1">
        <f>_xlfn.XLOOKUP(StrengthTracker[[#This Row],[day]],GymTracker[day],GymTracker[date])</f>
        <v>45842</v>
      </c>
    </row>
    <row r="330" spans="1:13" x14ac:dyDescent="0.25">
      <c r="A330">
        <v>37</v>
      </c>
      <c r="B330">
        <v>5</v>
      </c>
      <c r="C330" t="s">
        <v>75</v>
      </c>
      <c r="D330">
        <v>3</v>
      </c>
      <c r="E330">
        <v>7</v>
      </c>
      <c r="F330">
        <v>0</v>
      </c>
      <c r="G330">
        <v>3</v>
      </c>
      <c r="H330">
        <v>6</v>
      </c>
      <c r="I330">
        <v>0</v>
      </c>
      <c r="J330">
        <v>3</v>
      </c>
      <c r="K330">
        <v>7</v>
      </c>
      <c r="L330">
        <v>0</v>
      </c>
      <c r="M330" s="1">
        <f>_xlfn.XLOOKUP(StrengthTracker[[#This Row],[day]],GymTracker[day],GymTracker[date])</f>
        <v>45842</v>
      </c>
    </row>
    <row r="331" spans="1:13" x14ac:dyDescent="0.25">
      <c r="A331">
        <v>37</v>
      </c>
      <c r="B331">
        <v>6</v>
      </c>
      <c r="C331" t="s">
        <v>61</v>
      </c>
      <c r="D331">
        <v>12</v>
      </c>
      <c r="E331">
        <v>6</v>
      </c>
      <c r="F331">
        <v>0</v>
      </c>
      <c r="G331">
        <v>10</v>
      </c>
      <c r="H331">
        <v>10</v>
      </c>
      <c r="I331">
        <v>0</v>
      </c>
      <c r="J331">
        <v>10</v>
      </c>
      <c r="K331">
        <v>8</v>
      </c>
      <c r="L331">
        <v>0</v>
      </c>
      <c r="M331" s="1">
        <f>_xlfn.XLOOKUP(StrengthTracker[[#This Row],[day]],GymTracker[day],GymTracker[date])</f>
        <v>45842</v>
      </c>
    </row>
    <row r="332" spans="1:13" x14ac:dyDescent="0.25">
      <c r="A332">
        <v>37</v>
      </c>
      <c r="B332">
        <v>7</v>
      </c>
      <c r="C332" t="s">
        <v>55</v>
      </c>
      <c r="D332">
        <v>8</v>
      </c>
      <c r="E332">
        <v>9</v>
      </c>
      <c r="F332">
        <v>0</v>
      </c>
      <c r="G332">
        <v>8</v>
      </c>
      <c r="H332">
        <v>8</v>
      </c>
      <c r="I332">
        <v>0</v>
      </c>
      <c r="J332">
        <v>8</v>
      </c>
      <c r="K332">
        <v>7</v>
      </c>
      <c r="L332">
        <v>0</v>
      </c>
      <c r="M332" s="1">
        <f>_xlfn.XLOOKUP(StrengthTracker[[#This Row],[day]],GymTracker[day],GymTracker[date])</f>
        <v>45842</v>
      </c>
    </row>
    <row r="333" spans="1:13" x14ac:dyDescent="0.25">
      <c r="A333">
        <v>37</v>
      </c>
      <c r="B333">
        <v>8</v>
      </c>
      <c r="C333" t="s">
        <v>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1">
        <f>_xlfn.XLOOKUP(StrengthTracker[[#This Row],[day]],GymTracker[day],GymTracker[date])</f>
        <v>45842</v>
      </c>
    </row>
    <row r="334" spans="1:13" x14ac:dyDescent="0.25">
      <c r="A334">
        <v>37</v>
      </c>
      <c r="B334">
        <v>9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1">
        <f>_xlfn.XLOOKUP(StrengthTracker[[#This Row],[day]],GymTracker[day],GymTracker[date])</f>
        <v>45842</v>
      </c>
    </row>
    <row r="335" spans="1:13" x14ac:dyDescent="0.25">
      <c r="A335">
        <v>38</v>
      </c>
      <c r="B335">
        <v>1</v>
      </c>
      <c r="C335" t="s">
        <v>56</v>
      </c>
      <c r="D335">
        <v>80</v>
      </c>
      <c r="E335">
        <v>6</v>
      </c>
      <c r="F335">
        <v>0</v>
      </c>
      <c r="G335">
        <v>80</v>
      </c>
      <c r="H335">
        <v>5</v>
      </c>
      <c r="I335">
        <v>0</v>
      </c>
      <c r="J335">
        <v>0</v>
      </c>
      <c r="K335">
        <v>0</v>
      </c>
      <c r="L335">
        <v>0</v>
      </c>
      <c r="M335" s="1">
        <f>_xlfn.XLOOKUP(StrengthTracker[[#This Row],[day]],GymTracker[day],GymTracker[date])</f>
        <v>45843</v>
      </c>
    </row>
    <row r="336" spans="1:13" x14ac:dyDescent="0.25">
      <c r="A336">
        <v>38</v>
      </c>
      <c r="B336">
        <v>2</v>
      </c>
      <c r="C336" t="s">
        <v>65</v>
      </c>
      <c r="D336">
        <v>12.5</v>
      </c>
      <c r="E336">
        <v>20</v>
      </c>
      <c r="F336">
        <v>2</v>
      </c>
      <c r="G336">
        <v>12.5</v>
      </c>
      <c r="H336">
        <v>20</v>
      </c>
      <c r="I336">
        <v>2</v>
      </c>
      <c r="J336">
        <v>0</v>
      </c>
      <c r="K336">
        <v>0</v>
      </c>
      <c r="L336">
        <v>0</v>
      </c>
      <c r="M336" s="1">
        <f>_xlfn.XLOOKUP(StrengthTracker[[#This Row],[day]],GymTracker[day],GymTracker[date])</f>
        <v>45843</v>
      </c>
    </row>
    <row r="337" spans="1:13" x14ac:dyDescent="0.25">
      <c r="A337">
        <v>38</v>
      </c>
      <c r="B337">
        <v>3</v>
      </c>
      <c r="C337" t="s">
        <v>91</v>
      </c>
      <c r="D337">
        <v>4</v>
      </c>
      <c r="E337">
        <v>8</v>
      </c>
      <c r="F337">
        <v>0</v>
      </c>
      <c r="G337">
        <v>4</v>
      </c>
      <c r="H337">
        <v>7</v>
      </c>
      <c r="I337">
        <v>0</v>
      </c>
      <c r="J337">
        <v>0</v>
      </c>
      <c r="K337">
        <v>0</v>
      </c>
      <c r="L337">
        <v>0</v>
      </c>
      <c r="M337" s="1">
        <f>_xlfn.XLOOKUP(StrengthTracker[[#This Row],[day]],GymTracker[day],GymTracker[date])</f>
        <v>45843</v>
      </c>
    </row>
    <row r="338" spans="1:13" x14ac:dyDescent="0.25">
      <c r="A338">
        <v>38</v>
      </c>
      <c r="B338">
        <v>4</v>
      </c>
      <c r="C338" t="s">
        <v>73</v>
      </c>
      <c r="D338">
        <v>4</v>
      </c>
      <c r="E338">
        <v>8</v>
      </c>
      <c r="F338">
        <v>0</v>
      </c>
      <c r="G338">
        <v>4</v>
      </c>
      <c r="H338">
        <v>8</v>
      </c>
      <c r="I338">
        <v>0</v>
      </c>
      <c r="J338">
        <v>0</v>
      </c>
      <c r="K338">
        <v>0</v>
      </c>
      <c r="L338">
        <v>0</v>
      </c>
      <c r="M338" s="1">
        <f>_xlfn.XLOOKUP(StrengthTracker[[#This Row],[day]],GymTracker[day],GymTracker[date])</f>
        <v>45843</v>
      </c>
    </row>
    <row r="339" spans="1:13" x14ac:dyDescent="0.25">
      <c r="A339">
        <v>38</v>
      </c>
      <c r="B339">
        <v>5</v>
      </c>
      <c r="C339" t="s">
        <v>70</v>
      </c>
      <c r="D339">
        <v>15</v>
      </c>
      <c r="E339">
        <v>8</v>
      </c>
      <c r="F339">
        <v>0</v>
      </c>
      <c r="G339">
        <v>15</v>
      </c>
      <c r="H339">
        <v>9</v>
      </c>
      <c r="I339">
        <v>0</v>
      </c>
      <c r="J339">
        <v>0</v>
      </c>
      <c r="K339">
        <v>0</v>
      </c>
      <c r="L339">
        <v>0</v>
      </c>
      <c r="M339" s="1">
        <f>_xlfn.XLOOKUP(StrengthTracker[[#This Row],[day]],GymTracker[day],GymTracker[date])</f>
        <v>45843</v>
      </c>
    </row>
    <row r="340" spans="1:13" x14ac:dyDescent="0.25">
      <c r="A340">
        <v>38</v>
      </c>
      <c r="B340">
        <v>6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1">
        <f>_xlfn.XLOOKUP(StrengthTracker[[#This Row],[day]],GymTracker[day],GymTracker[date])</f>
        <v>45843</v>
      </c>
    </row>
    <row r="341" spans="1:13" x14ac:dyDescent="0.25">
      <c r="A341">
        <v>38</v>
      </c>
      <c r="B341">
        <v>7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1">
        <f>_xlfn.XLOOKUP(StrengthTracker[[#This Row],[day]],GymTracker[day],GymTracker[date])</f>
        <v>45843</v>
      </c>
    </row>
    <row r="342" spans="1:13" x14ac:dyDescent="0.25">
      <c r="A342">
        <v>38</v>
      </c>
      <c r="B342">
        <v>8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>
        <f>_xlfn.XLOOKUP(StrengthTracker[[#This Row],[day]],GymTracker[day],GymTracker[date])</f>
        <v>45843</v>
      </c>
    </row>
    <row r="343" spans="1:13" x14ac:dyDescent="0.25">
      <c r="A343">
        <v>38</v>
      </c>
      <c r="B343">
        <v>9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1">
        <f>_xlfn.XLOOKUP(StrengthTracker[[#This Row],[day]],GymTracker[day],GymTracker[date])</f>
        <v>45843</v>
      </c>
    </row>
    <row r="344" spans="1:13" x14ac:dyDescent="0.25">
      <c r="A344">
        <v>39</v>
      </c>
      <c r="B344">
        <v>1</v>
      </c>
      <c r="C344" t="s">
        <v>37</v>
      </c>
      <c r="D344">
        <v>30</v>
      </c>
      <c r="E344">
        <v>8</v>
      </c>
      <c r="F344">
        <v>0</v>
      </c>
      <c r="G344">
        <v>30</v>
      </c>
      <c r="H344">
        <v>6</v>
      </c>
      <c r="I344">
        <v>0</v>
      </c>
      <c r="J344">
        <v>0</v>
      </c>
      <c r="K344">
        <v>0</v>
      </c>
      <c r="L344">
        <v>0</v>
      </c>
      <c r="M344" s="1">
        <f>_xlfn.XLOOKUP(StrengthTracker[[#This Row],[day]],GymTracker[day],GymTracker[date])</f>
        <v>45845</v>
      </c>
    </row>
    <row r="345" spans="1:13" x14ac:dyDescent="0.25">
      <c r="A345">
        <v>39</v>
      </c>
      <c r="B345">
        <v>2</v>
      </c>
      <c r="C345" t="s">
        <v>38</v>
      </c>
      <c r="D345">
        <v>25</v>
      </c>
      <c r="E345">
        <v>10</v>
      </c>
      <c r="F345">
        <v>1</v>
      </c>
      <c r="G345">
        <v>25</v>
      </c>
      <c r="H345">
        <v>8</v>
      </c>
      <c r="I345">
        <v>1</v>
      </c>
      <c r="J345">
        <v>0</v>
      </c>
      <c r="K345">
        <v>0</v>
      </c>
      <c r="L345">
        <v>0</v>
      </c>
      <c r="M345" s="1">
        <f>_xlfn.XLOOKUP(StrengthTracker[[#This Row],[day]],GymTracker[day],GymTracker[date])</f>
        <v>45845</v>
      </c>
    </row>
    <row r="346" spans="1:13" x14ac:dyDescent="0.25">
      <c r="A346">
        <v>39</v>
      </c>
      <c r="B346">
        <v>3</v>
      </c>
      <c r="C346" t="s">
        <v>50</v>
      </c>
      <c r="D346">
        <v>0</v>
      </c>
      <c r="E346">
        <v>7</v>
      </c>
      <c r="F346">
        <v>0</v>
      </c>
      <c r="G346">
        <v>0</v>
      </c>
      <c r="H346">
        <v>6</v>
      </c>
      <c r="I346">
        <v>0</v>
      </c>
      <c r="J346">
        <v>0</v>
      </c>
      <c r="K346">
        <v>0</v>
      </c>
      <c r="L346">
        <v>0</v>
      </c>
      <c r="M346" s="1">
        <f>_xlfn.XLOOKUP(StrengthTracker[[#This Row],[day]],GymTracker[day],GymTracker[date])</f>
        <v>45845</v>
      </c>
    </row>
    <row r="347" spans="1:13" x14ac:dyDescent="0.25">
      <c r="A347">
        <v>39</v>
      </c>
      <c r="B347">
        <v>4</v>
      </c>
      <c r="C347" t="s">
        <v>40</v>
      </c>
      <c r="D347">
        <v>27</v>
      </c>
      <c r="E347">
        <v>8</v>
      </c>
      <c r="F347">
        <v>0</v>
      </c>
      <c r="G347">
        <v>27</v>
      </c>
      <c r="H347">
        <v>7</v>
      </c>
      <c r="I347">
        <v>0</v>
      </c>
      <c r="J347">
        <v>0</v>
      </c>
      <c r="K347">
        <v>0</v>
      </c>
      <c r="L347">
        <v>0</v>
      </c>
      <c r="M347" s="1">
        <f>_xlfn.XLOOKUP(StrengthTracker[[#This Row],[day]],GymTracker[day],GymTracker[date])</f>
        <v>45845</v>
      </c>
    </row>
    <row r="348" spans="1:13" x14ac:dyDescent="0.25">
      <c r="A348">
        <v>39</v>
      </c>
      <c r="B348">
        <v>5</v>
      </c>
      <c r="C348" t="s">
        <v>41</v>
      </c>
      <c r="D348">
        <v>10</v>
      </c>
      <c r="E348">
        <v>6</v>
      </c>
      <c r="F348">
        <v>0</v>
      </c>
      <c r="G348">
        <v>8</v>
      </c>
      <c r="H348">
        <v>8</v>
      </c>
      <c r="I348">
        <v>0</v>
      </c>
      <c r="J348">
        <v>8</v>
      </c>
      <c r="K348">
        <v>8</v>
      </c>
      <c r="L348">
        <v>0</v>
      </c>
      <c r="M348" s="1">
        <f>_xlfn.XLOOKUP(StrengthTracker[[#This Row],[day]],GymTracker[day],GymTracker[date])</f>
        <v>45845</v>
      </c>
    </row>
    <row r="349" spans="1:13" x14ac:dyDescent="0.25">
      <c r="A349">
        <v>39</v>
      </c>
      <c r="B349">
        <v>6</v>
      </c>
      <c r="C349" t="s">
        <v>92</v>
      </c>
      <c r="D349">
        <v>3</v>
      </c>
      <c r="E349">
        <v>8</v>
      </c>
      <c r="F349">
        <v>0</v>
      </c>
      <c r="G349">
        <v>3</v>
      </c>
      <c r="H349">
        <v>7</v>
      </c>
      <c r="I349">
        <v>0</v>
      </c>
      <c r="J349">
        <v>3</v>
      </c>
      <c r="K349">
        <v>6</v>
      </c>
      <c r="L349">
        <v>0</v>
      </c>
      <c r="M349" s="1">
        <f>_xlfn.XLOOKUP(StrengthTracker[[#This Row],[day]],GymTracker[day],GymTracker[date])</f>
        <v>45845</v>
      </c>
    </row>
    <row r="350" spans="1:13" x14ac:dyDescent="0.25">
      <c r="A350">
        <v>39</v>
      </c>
      <c r="B350">
        <v>7</v>
      </c>
      <c r="C350" t="s">
        <v>51</v>
      </c>
      <c r="D350">
        <v>20</v>
      </c>
      <c r="E350">
        <v>8</v>
      </c>
      <c r="F350">
        <v>0</v>
      </c>
      <c r="G350">
        <v>20</v>
      </c>
      <c r="H350">
        <v>7</v>
      </c>
      <c r="I350">
        <v>0</v>
      </c>
      <c r="J350">
        <v>20</v>
      </c>
      <c r="K350">
        <v>6</v>
      </c>
      <c r="L350">
        <v>0</v>
      </c>
      <c r="M350" s="1">
        <f>_xlfn.XLOOKUP(StrengthTracker[[#This Row],[day]],GymTracker[day],GymTracker[date])</f>
        <v>45845</v>
      </c>
    </row>
    <row r="351" spans="1:13" x14ac:dyDescent="0.25">
      <c r="A351">
        <v>39</v>
      </c>
      <c r="B351">
        <v>8</v>
      </c>
      <c r="C351" t="s">
        <v>44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1">
        <f>_xlfn.XLOOKUP(StrengthTracker[[#This Row],[day]],GymTracker[day],GymTracker[date])</f>
        <v>45845</v>
      </c>
    </row>
    <row r="352" spans="1:13" x14ac:dyDescent="0.25">
      <c r="A352">
        <v>39</v>
      </c>
      <c r="B352">
        <v>9</v>
      </c>
      <c r="C352" t="s">
        <v>44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1">
        <f>_xlfn.XLOOKUP(StrengthTracker[[#This Row],[day]],GymTracker[day],GymTracker[date])</f>
        <v>45845</v>
      </c>
    </row>
    <row r="353" spans="1:13" x14ac:dyDescent="0.25">
      <c r="A353">
        <v>40</v>
      </c>
      <c r="B353">
        <v>1</v>
      </c>
      <c r="C353" t="s">
        <v>93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1">
        <f>_xlfn.XLOOKUP(StrengthTracker[[#This Row],[day]],GymTracker[day],GymTracker[date])</f>
        <v>45846</v>
      </c>
    </row>
    <row r="354" spans="1:13" x14ac:dyDescent="0.25">
      <c r="A354">
        <v>41</v>
      </c>
      <c r="B354">
        <v>1</v>
      </c>
      <c r="C354" t="s">
        <v>45</v>
      </c>
      <c r="D354">
        <v>50</v>
      </c>
      <c r="E354">
        <v>5</v>
      </c>
      <c r="F354">
        <v>0</v>
      </c>
      <c r="G354">
        <v>45</v>
      </c>
      <c r="H354">
        <v>6</v>
      </c>
      <c r="I354">
        <v>0</v>
      </c>
      <c r="J354">
        <v>40</v>
      </c>
      <c r="K354">
        <v>8</v>
      </c>
      <c r="L354">
        <v>0</v>
      </c>
      <c r="M354" s="1">
        <f>_xlfn.XLOOKUP(StrengthTracker[[#This Row],[day]],GymTracker[day],GymTracker[date])</f>
        <v>45847</v>
      </c>
    </row>
    <row r="355" spans="1:13" x14ac:dyDescent="0.25">
      <c r="A355">
        <v>41</v>
      </c>
      <c r="B355">
        <v>2</v>
      </c>
      <c r="C355" t="s">
        <v>77</v>
      </c>
      <c r="D355">
        <v>27</v>
      </c>
      <c r="E355">
        <v>8</v>
      </c>
      <c r="F355">
        <v>0</v>
      </c>
      <c r="G355">
        <v>27</v>
      </c>
      <c r="H355">
        <v>8</v>
      </c>
      <c r="I355">
        <v>0</v>
      </c>
      <c r="J355">
        <v>0</v>
      </c>
      <c r="K355">
        <v>0</v>
      </c>
      <c r="L355">
        <v>0</v>
      </c>
      <c r="M355" s="1">
        <f>_xlfn.XLOOKUP(StrengthTracker[[#This Row],[day]],GymTracker[day],GymTracker[date])</f>
        <v>45847</v>
      </c>
    </row>
    <row r="356" spans="1:13" x14ac:dyDescent="0.25">
      <c r="A356">
        <v>41</v>
      </c>
      <c r="B356">
        <v>3</v>
      </c>
      <c r="C356" t="s">
        <v>85</v>
      </c>
      <c r="D356">
        <v>20</v>
      </c>
      <c r="E356">
        <v>10</v>
      </c>
      <c r="F356">
        <v>2</v>
      </c>
      <c r="G356">
        <v>20</v>
      </c>
      <c r="H356">
        <v>10</v>
      </c>
      <c r="I356">
        <v>2</v>
      </c>
      <c r="J356">
        <v>20</v>
      </c>
      <c r="K356">
        <v>10</v>
      </c>
      <c r="L356">
        <v>0</v>
      </c>
      <c r="M356" s="1">
        <f>_xlfn.XLOOKUP(StrengthTracker[[#This Row],[day]],GymTracker[day],GymTracker[date])</f>
        <v>45847</v>
      </c>
    </row>
    <row r="357" spans="1:13" x14ac:dyDescent="0.25">
      <c r="A357">
        <v>41</v>
      </c>
      <c r="B357">
        <v>4</v>
      </c>
      <c r="C357" t="s">
        <v>90</v>
      </c>
      <c r="D357">
        <v>35</v>
      </c>
      <c r="E357">
        <v>10</v>
      </c>
      <c r="F357">
        <v>0</v>
      </c>
      <c r="G357">
        <v>35</v>
      </c>
      <c r="H357">
        <v>9</v>
      </c>
      <c r="I357">
        <v>0</v>
      </c>
      <c r="J357">
        <v>35</v>
      </c>
      <c r="K357">
        <v>7</v>
      </c>
      <c r="L357">
        <v>0</v>
      </c>
      <c r="M357" s="1">
        <f>_xlfn.XLOOKUP(StrengthTracker[[#This Row],[day]],GymTracker[day],GymTracker[date])</f>
        <v>45847</v>
      </c>
    </row>
    <row r="358" spans="1:13" x14ac:dyDescent="0.25">
      <c r="A358">
        <v>41</v>
      </c>
      <c r="B358">
        <v>5</v>
      </c>
      <c r="C358" t="s">
        <v>54</v>
      </c>
      <c r="D358">
        <v>25</v>
      </c>
      <c r="E358">
        <v>8</v>
      </c>
      <c r="F358">
        <v>0</v>
      </c>
      <c r="G358">
        <v>25</v>
      </c>
      <c r="H358">
        <v>8</v>
      </c>
      <c r="I358">
        <v>0</v>
      </c>
      <c r="J358">
        <v>0</v>
      </c>
      <c r="K358">
        <v>0</v>
      </c>
      <c r="L358">
        <v>0</v>
      </c>
      <c r="M358" s="1">
        <f>_xlfn.XLOOKUP(StrengthTracker[[#This Row],[day]],GymTracker[day],GymTracker[date])</f>
        <v>45847</v>
      </c>
    </row>
    <row r="359" spans="1:13" x14ac:dyDescent="0.25">
      <c r="A359">
        <v>41</v>
      </c>
      <c r="B359">
        <v>6</v>
      </c>
      <c r="C359" t="s">
        <v>48</v>
      </c>
      <c r="D359">
        <v>20</v>
      </c>
      <c r="E359">
        <v>7</v>
      </c>
      <c r="F359">
        <v>0</v>
      </c>
      <c r="G359">
        <v>20</v>
      </c>
      <c r="H359">
        <v>5</v>
      </c>
      <c r="I359">
        <v>0</v>
      </c>
      <c r="J359">
        <v>15</v>
      </c>
      <c r="K359">
        <v>7</v>
      </c>
      <c r="L359">
        <v>0</v>
      </c>
      <c r="M359" s="1">
        <f>_xlfn.XLOOKUP(StrengthTracker[[#This Row],[day]],GymTracker[day],GymTracker[date])</f>
        <v>45847</v>
      </c>
    </row>
    <row r="360" spans="1:13" x14ac:dyDescent="0.25">
      <c r="A360">
        <v>41</v>
      </c>
      <c r="B360">
        <v>7</v>
      </c>
      <c r="C360" t="s">
        <v>61</v>
      </c>
      <c r="D360">
        <v>10</v>
      </c>
      <c r="E360">
        <v>8</v>
      </c>
      <c r="F360">
        <v>0</v>
      </c>
      <c r="G360">
        <v>10</v>
      </c>
      <c r="H360">
        <v>7</v>
      </c>
      <c r="I360">
        <v>0</v>
      </c>
      <c r="J360">
        <v>0</v>
      </c>
      <c r="K360">
        <v>0</v>
      </c>
      <c r="L360">
        <v>0</v>
      </c>
      <c r="M360" s="1">
        <f>_xlfn.XLOOKUP(StrengthTracker[[#This Row],[day]],GymTracker[day],GymTracker[date])</f>
        <v>45847</v>
      </c>
    </row>
    <row r="361" spans="1:13" x14ac:dyDescent="0.25">
      <c r="A361">
        <v>41</v>
      </c>
      <c r="B361">
        <v>8</v>
      </c>
      <c r="C361" t="s">
        <v>55</v>
      </c>
      <c r="D361">
        <v>8</v>
      </c>
      <c r="E361">
        <v>6</v>
      </c>
      <c r="F361">
        <v>0</v>
      </c>
      <c r="G361">
        <v>8</v>
      </c>
      <c r="H361">
        <v>6</v>
      </c>
      <c r="I361">
        <v>0</v>
      </c>
      <c r="J361">
        <v>0</v>
      </c>
      <c r="K361">
        <v>0</v>
      </c>
      <c r="L361">
        <v>0</v>
      </c>
      <c r="M361" s="1">
        <f>_xlfn.XLOOKUP(StrengthTracker[[#This Row],[day]],GymTracker[day],GymTracker[date])</f>
        <v>45847</v>
      </c>
    </row>
    <row r="362" spans="1:13" x14ac:dyDescent="0.25">
      <c r="A362">
        <v>41</v>
      </c>
      <c r="B362">
        <v>9</v>
      </c>
      <c r="C362" t="s">
        <v>44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1">
        <f>_xlfn.XLOOKUP(StrengthTracker[[#This Row],[day]],GymTracker[day],GymTracker[date])</f>
        <v>45847</v>
      </c>
    </row>
    <row r="363" spans="1:13" x14ac:dyDescent="0.25">
      <c r="A363">
        <v>42</v>
      </c>
      <c r="B363">
        <v>1</v>
      </c>
      <c r="C363" t="s">
        <v>37</v>
      </c>
      <c r="D363">
        <v>30</v>
      </c>
      <c r="E363">
        <v>8</v>
      </c>
      <c r="F363">
        <v>0</v>
      </c>
      <c r="G363">
        <v>30</v>
      </c>
      <c r="H363">
        <v>8</v>
      </c>
      <c r="I363">
        <v>1</v>
      </c>
      <c r="J363">
        <v>0</v>
      </c>
      <c r="K363">
        <v>0</v>
      </c>
      <c r="L363">
        <v>0</v>
      </c>
      <c r="M363" s="1">
        <f>_xlfn.XLOOKUP(StrengthTracker[[#This Row],[day]],GymTracker[day],GymTracker[date])</f>
        <v>45849</v>
      </c>
    </row>
    <row r="364" spans="1:13" x14ac:dyDescent="0.25">
      <c r="A364">
        <v>42</v>
      </c>
      <c r="B364">
        <v>2</v>
      </c>
      <c r="C364" t="s">
        <v>40</v>
      </c>
      <c r="D364">
        <v>30</v>
      </c>
      <c r="E364">
        <v>5</v>
      </c>
      <c r="F364">
        <v>0</v>
      </c>
      <c r="G364">
        <v>27</v>
      </c>
      <c r="H364">
        <v>8</v>
      </c>
      <c r="I364">
        <v>0</v>
      </c>
      <c r="J364">
        <v>27</v>
      </c>
      <c r="K364">
        <v>5</v>
      </c>
      <c r="L364">
        <v>0</v>
      </c>
      <c r="M364" s="1">
        <f>_xlfn.XLOOKUP(StrengthTracker[[#This Row],[day]],GymTracker[day],GymTracker[date])</f>
        <v>45849</v>
      </c>
    </row>
    <row r="365" spans="1:13" x14ac:dyDescent="0.25">
      <c r="A365">
        <v>42</v>
      </c>
      <c r="B365">
        <v>3</v>
      </c>
      <c r="C365" t="s">
        <v>38</v>
      </c>
      <c r="D365">
        <v>25</v>
      </c>
      <c r="E365">
        <v>8</v>
      </c>
      <c r="F365">
        <v>0</v>
      </c>
      <c r="G365">
        <v>25</v>
      </c>
      <c r="H365">
        <v>6</v>
      </c>
      <c r="I365">
        <v>0</v>
      </c>
      <c r="J365">
        <v>0</v>
      </c>
      <c r="K365">
        <v>0</v>
      </c>
      <c r="L365">
        <v>0</v>
      </c>
      <c r="M365" s="1">
        <f>_xlfn.XLOOKUP(StrengthTracker[[#This Row],[day]],GymTracker[day],GymTracker[date])</f>
        <v>45849</v>
      </c>
    </row>
    <row r="366" spans="1:13" x14ac:dyDescent="0.25">
      <c r="A366">
        <v>42</v>
      </c>
      <c r="B366">
        <v>4</v>
      </c>
      <c r="C366" t="s">
        <v>41</v>
      </c>
      <c r="D366">
        <v>10</v>
      </c>
      <c r="E366">
        <v>8</v>
      </c>
      <c r="F366">
        <v>0</v>
      </c>
      <c r="G366">
        <v>8</v>
      </c>
      <c r="H366">
        <v>8</v>
      </c>
      <c r="I366">
        <v>0</v>
      </c>
      <c r="J366">
        <v>8</v>
      </c>
      <c r="K366">
        <v>8</v>
      </c>
      <c r="L366">
        <v>0</v>
      </c>
      <c r="M366" s="1">
        <f>_xlfn.XLOOKUP(StrengthTracker[[#This Row],[day]],GymTracker[day],GymTracker[date])</f>
        <v>45849</v>
      </c>
    </row>
    <row r="367" spans="1:13" x14ac:dyDescent="0.25">
      <c r="A367">
        <v>42</v>
      </c>
      <c r="B367">
        <v>5</v>
      </c>
      <c r="C367" t="s">
        <v>94</v>
      </c>
      <c r="D367">
        <v>3</v>
      </c>
      <c r="E367">
        <v>8</v>
      </c>
      <c r="F367">
        <v>1</v>
      </c>
      <c r="G367">
        <v>2</v>
      </c>
      <c r="H367">
        <v>7</v>
      </c>
      <c r="I367">
        <v>1</v>
      </c>
      <c r="J367">
        <v>2</v>
      </c>
      <c r="K367">
        <v>6</v>
      </c>
      <c r="L367">
        <v>0</v>
      </c>
      <c r="M367" s="1">
        <f>_xlfn.XLOOKUP(StrengthTracker[[#This Row],[day]],GymTracker[day],GymTracker[date])</f>
        <v>45849</v>
      </c>
    </row>
    <row r="368" spans="1:13" x14ac:dyDescent="0.25">
      <c r="A368">
        <v>42</v>
      </c>
      <c r="B368">
        <v>6</v>
      </c>
      <c r="C368" t="s">
        <v>64</v>
      </c>
      <c r="D368">
        <v>30</v>
      </c>
      <c r="E368">
        <v>8</v>
      </c>
      <c r="F368">
        <v>0</v>
      </c>
      <c r="G368">
        <v>30</v>
      </c>
      <c r="H368">
        <v>7</v>
      </c>
      <c r="I368">
        <v>0</v>
      </c>
      <c r="J368">
        <v>30</v>
      </c>
      <c r="K368">
        <v>7</v>
      </c>
      <c r="L368">
        <v>0</v>
      </c>
      <c r="M368" s="1">
        <f>_xlfn.XLOOKUP(StrengthTracker[[#This Row],[day]],GymTracker[day],GymTracker[date])</f>
        <v>45849</v>
      </c>
    </row>
    <row r="369" spans="1:13" x14ac:dyDescent="0.25">
      <c r="A369">
        <v>42</v>
      </c>
      <c r="B369">
        <v>7</v>
      </c>
      <c r="C369" t="s">
        <v>44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1">
        <f>_xlfn.XLOOKUP(StrengthTracker[[#This Row],[day]],GymTracker[day],GymTracker[date])</f>
        <v>45849</v>
      </c>
    </row>
    <row r="370" spans="1:13" x14ac:dyDescent="0.25">
      <c r="A370">
        <v>42</v>
      </c>
      <c r="B370">
        <v>8</v>
      </c>
      <c r="C370" t="s">
        <v>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1">
        <f>_xlfn.XLOOKUP(StrengthTracker[[#This Row],[day]],GymTracker[day],GymTracker[date])</f>
        <v>45849</v>
      </c>
    </row>
    <row r="371" spans="1:13" x14ac:dyDescent="0.25">
      <c r="A371">
        <v>42</v>
      </c>
      <c r="B371">
        <v>9</v>
      </c>
      <c r="C371" t="s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1">
        <f>_xlfn.XLOOKUP(StrengthTracker[[#This Row],[day]],GymTracker[day],GymTracker[date])</f>
        <v>45849</v>
      </c>
    </row>
    <row r="372" spans="1:13" x14ac:dyDescent="0.25">
      <c r="A372">
        <v>43</v>
      </c>
      <c r="B372">
        <v>1</v>
      </c>
      <c r="C372" t="s">
        <v>45</v>
      </c>
      <c r="D372">
        <v>45</v>
      </c>
      <c r="E372">
        <v>7</v>
      </c>
      <c r="F372">
        <v>0</v>
      </c>
      <c r="G372">
        <v>40</v>
      </c>
      <c r="H372">
        <v>6</v>
      </c>
      <c r="I372">
        <v>0</v>
      </c>
      <c r="J372">
        <v>40</v>
      </c>
      <c r="K372">
        <v>5</v>
      </c>
      <c r="L372">
        <v>0</v>
      </c>
      <c r="M372" s="1">
        <f>_xlfn.XLOOKUP(StrengthTracker[[#This Row],[day]],GymTracker[day],GymTracker[date])</f>
        <v>45850</v>
      </c>
    </row>
    <row r="373" spans="1:13" x14ac:dyDescent="0.25">
      <c r="A373">
        <v>43</v>
      </c>
      <c r="B373">
        <v>2</v>
      </c>
      <c r="C373" t="s">
        <v>46</v>
      </c>
      <c r="D373">
        <v>27.5</v>
      </c>
      <c r="E373">
        <v>8</v>
      </c>
      <c r="F373">
        <v>0</v>
      </c>
      <c r="G373">
        <v>27.5</v>
      </c>
      <c r="H373">
        <v>8</v>
      </c>
      <c r="I373">
        <v>0</v>
      </c>
      <c r="J373">
        <v>0</v>
      </c>
      <c r="K373">
        <v>0</v>
      </c>
      <c r="L373">
        <v>0</v>
      </c>
      <c r="M373" s="1">
        <f>_xlfn.XLOOKUP(StrengthTracker[[#This Row],[day]],GymTracker[day],GymTracker[date])</f>
        <v>45850</v>
      </c>
    </row>
    <row r="374" spans="1:13" x14ac:dyDescent="0.25">
      <c r="A374">
        <v>43</v>
      </c>
      <c r="B374">
        <v>3</v>
      </c>
      <c r="C374" t="s">
        <v>90</v>
      </c>
      <c r="D374">
        <v>40</v>
      </c>
      <c r="E374">
        <v>10</v>
      </c>
      <c r="F374">
        <v>0</v>
      </c>
      <c r="G374">
        <v>40</v>
      </c>
      <c r="H374">
        <v>8</v>
      </c>
      <c r="I374">
        <v>0</v>
      </c>
      <c r="J374">
        <v>40</v>
      </c>
      <c r="K374">
        <v>7</v>
      </c>
      <c r="L374">
        <v>0</v>
      </c>
      <c r="M374" s="1">
        <f>_xlfn.XLOOKUP(StrengthTracker[[#This Row],[day]],GymTracker[day],GymTracker[date])</f>
        <v>45850</v>
      </c>
    </row>
    <row r="375" spans="1:13" x14ac:dyDescent="0.25">
      <c r="A375">
        <v>43</v>
      </c>
      <c r="B375">
        <v>4</v>
      </c>
      <c r="C375" t="s">
        <v>54</v>
      </c>
      <c r="D375">
        <v>25</v>
      </c>
      <c r="E375">
        <v>8</v>
      </c>
      <c r="F375">
        <v>0</v>
      </c>
      <c r="G375">
        <v>25</v>
      </c>
      <c r="H375">
        <v>7</v>
      </c>
      <c r="I375">
        <v>0</v>
      </c>
      <c r="J375">
        <v>25</v>
      </c>
      <c r="K375">
        <v>8</v>
      </c>
      <c r="L375">
        <v>0</v>
      </c>
      <c r="M375" s="1">
        <f>_xlfn.XLOOKUP(StrengthTracker[[#This Row],[day]],GymTracker[day],GymTracker[date])</f>
        <v>45850</v>
      </c>
    </row>
    <row r="376" spans="1:13" x14ac:dyDescent="0.25">
      <c r="A376">
        <v>43</v>
      </c>
      <c r="B376">
        <v>5</v>
      </c>
      <c r="C376" t="s">
        <v>48</v>
      </c>
      <c r="D376">
        <v>20</v>
      </c>
      <c r="E376">
        <v>7</v>
      </c>
      <c r="F376">
        <v>0</v>
      </c>
      <c r="G376">
        <v>25</v>
      </c>
      <c r="H376">
        <v>6</v>
      </c>
      <c r="I376">
        <v>0</v>
      </c>
      <c r="J376">
        <v>20</v>
      </c>
      <c r="K376">
        <v>7</v>
      </c>
      <c r="L376">
        <v>0</v>
      </c>
      <c r="M376" s="1">
        <f>_xlfn.XLOOKUP(StrengthTracker[[#This Row],[day]],GymTracker[day],GymTracker[date])</f>
        <v>45850</v>
      </c>
    </row>
    <row r="377" spans="1:13" x14ac:dyDescent="0.25">
      <c r="A377">
        <v>43</v>
      </c>
      <c r="B377">
        <v>6</v>
      </c>
      <c r="C377" t="s">
        <v>61</v>
      </c>
      <c r="D377">
        <v>10</v>
      </c>
      <c r="E377">
        <v>7</v>
      </c>
      <c r="F377">
        <v>0</v>
      </c>
      <c r="G377">
        <v>10</v>
      </c>
      <c r="H377">
        <v>6</v>
      </c>
      <c r="I377">
        <v>0</v>
      </c>
      <c r="J377">
        <v>0</v>
      </c>
      <c r="K377">
        <v>0</v>
      </c>
      <c r="L377">
        <v>0</v>
      </c>
      <c r="M377" s="1">
        <f>_xlfn.XLOOKUP(StrengthTracker[[#This Row],[day]],GymTracker[day],GymTracker[date])</f>
        <v>45850</v>
      </c>
    </row>
    <row r="378" spans="1:13" x14ac:dyDescent="0.25">
      <c r="A378">
        <v>43</v>
      </c>
      <c r="B378">
        <v>7</v>
      </c>
      <c r="C378" t="s">
        <v>55</v>
      </c>
      <c r="D378">
        <v>8</v>
      </c>
      <c r="E378">
        <v>8</v>
      </c>
      <c r="F378">
        <v>0</v>
      </c>
      <c r="G378">
        <v>8</v>
      </c>
      <c r="H378">
        <v>7</v>
      </c>
      <c r="I378">
        <v>0</v>
      </c>
      <c r="J378">
        <v>0</v>
      </c>
      <c r="K378">
        <v>0</v>
      </c>
      <c r="L378">
        <v>0</v>
      </c>
      <c r="M378" s="1">
        <f>_xlfn.XLOOKUP(StrengthTracker[[#This Row],[day]],GymTracker[day],GymTracker[date])</f>
        <v>45850</v>
      </c>
    </row>
    <row r="379" spans="1:13" x14ac:dyDescent="0.25">
      <c r="A379">
        <v>43</v>
      </c>
      <c r="B379">
        <v>8</v>
      </c>
      <c r="C379" t="s">
        <v>44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1">
        <f>_xlfn.XLOOKUP(StrengthTracker[[#This Row],[day]],GymTracker[day],GymTracker[date])</f>
        <v>45850</v>
      </c>
    </row>
    <row r="380" spans="1:13" x14ac:dyDescent="0.25">
      <c r="A380">
        <v>43</v>
      </c>
      <c r="B380">
        <v>9</v>
      </c>
      <c r="C380" t="s">
        <v>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1">
        <f>_xlfn.XLOOKUP(StrengthTracker[[#This Row],[day]],GymTracker[day],GymTracker[date])</f>
        <v>45850</v>
      </c>
    </row>
    <row r="381" spans="1:13" x14ac:dyDescent="0.25">
      <c r="A381">
        <v>44</v>
      </c>
      <c r="B381">
        <v>1</v>
      </c>
      <c r="C381" t="s">
        <v>95</v>
      </c>
      <c r="D381">
        <v>100</v>
      </c>
      <c r="E381">
        <v>6</v>
      </c>
      <c r="F381">
        <v>0</v>
      </c>
      <c r="G381">
        <v>100</v>
      </c>
      <c r="H381">
        <v>5</v>
      </c>
      <c r="I381">
        <v>0</v>
      </c>
      <c r="J381">
        <v>0</v>
      </c>
      <c r="K381">
        <v>0</v>
      </c>
      <c r="L381">
        <v>0</v>
      </c>
      <c r="M381" s="1">
        <f>_xlfn.XLOOKUP(StrengthTracker[[#This Row],[day]],GymTracker[day],GymTracker[date])</f>
        <v>45852</v>
      </c>
    </row>
    <row r="382" spans="1:13" x14ac:dyDescent="0.25">
      <c r="A382">
        <v>44</v>
      </c>
      <c r="B382">
        <v>2</v>
      </c>
      <c r="C382" t="s">
        <v>58</v>
      </c>
      <c r="D382">
        <v>25</v>
      </c>
      <c r="E382">
        <v>10</v>
      </c>
      <c r="F382">
        <v>0</v>
      </c>
      <c r="G382">
        <v>25</v>
      </c>
      <c r="H382">
        <v>8</v>
      </c>
      <c r="I382">
        <v>0</v>
      </c>
      <c r="J382">
        <v>0</v>
      </c>
      <c r="K382">
        <v>0</v>
      </c>
      <c r="L382">
        <v>0</v>
      </c>
      <c r="M382" s="1">
        <f>_xlfn.XLOOKUP(StrengthTracker[[#This Row],[day]],GymTracker[day],GymTracker[date])</f>
        <v>45852</v>
      </c>
    </row>
    <row r="383" spans="1:13" x14ac:dyDescent="0.25">
      <c r="A383">
        <v>44</v>
      </c>
      <c r="B383">
        <v>3</v>
      </c>
      <c r="C383" t="s">
        <v>73</v>
      </c>
      <c r="D383">
        <v>3</v>
      </c>
      <c r="E383">
        <v>9</v>
      </c>
      <c r="F383">
        <v>0</v>
      </c>
      <c r="G383">
        <v>3</v>
      </c>
      <c r="H383">
        <v>8</v>
      </c>
      <c r="I383">
        <v>0</v>
      </c>
      <c r="J383">
        <v>3</v>
      </c>
      <c r="K383">
        <v>7</v>
      </c>
      <c r="L383">
        <v>0</v>
      </c>
      <c r="M383" s="1">
        <f>_xlfn.XLOOKUP(StrengthTracker[[#This Row],[day]],GymTracker[day],GymTracker[date])</f>
        <v>45852</v>
      </c>
    </row>
    <row r="384" spans="1:13" x14ac:dyDescent="0.25">
      <c r="A384">
        <v>44</v>
      </c>
      <c r="B384">
        <v>4</v>
      </c>
      <c r="C384" t="s">
        <v>73</v>
      </c>
      <c r="D384">
        <v>2</v>
      </c>
      <c r="E384">
        <v>8</v>
      </c>
      <c r="F384">
        <v>0</v>
      </c>
      <c r="G384">
        <v>2</v>
      </c>
      <c r="H384">
        <v>8</v>
      </c>
      <c r="I384">
        <v>0</v>
      </c>
      <c r="J384">
        <v>0</v>
      </c>
      <c r="K384">
        <v>0</v>
      </c>
      <c r="L384">
        <v>0</v>
      </c>
      <c r="M384" s="1">
        <f>_xlfn.XLOOKUP(StrengthTracker[[#This Row],[day]],GymTracker[day],GymTracker[date])</f>
        <v>45852</v>
      </c>
    </row>
    <row r="385" spans="1:13" x14ac:dyDescent="0.25">
      <c r="A385">
        <v>44</v>
      </c>
      <c r="B385">
        <v>5</v>
      </c>
      <c r="C385" t="s">
        <v>69</v>
      </c>
      <c r="D385">
        <v>4</v>
      </c>
      <c r="E385">
        <v>10</v>
      </c>
      <c r="F385">
        <v>0</v>
      </c>
      <c r="G385">
        <v>4</v>
      </c>
      <c r="H385">
        <v>8</v>
      </c>
      <c r="I385">
        <v>0</v>
      </c>
      <c r="J385">
        <v>0</v>
      </c>
      <c r="K385">
        <v>0</v>
      </c>
      <c r="L385">
        <v>0</v>
      </c>
      <c r="M385" s="1">
        <f>_xlfn.XLOOKUP(StrengthTracker[[#This Row],[day]],GymTracker[day],GymTracker[date])</f>
        <v>45852</v>
      </c>
    </row>
    <row r="386" spans="1:13" x14ac:dyDescent="0.25">
      <c r="A386">
        <v>44</v>
      </c>
      <c r="B386">
        <v>6</v>
      </c>
      <c r="C386" t="s">
        <v>96</v>
      </c>
      <c r="D386">
        <v>20</v>
      </c>
      <c r="E386">
        <v>8</v>
      </c>
      <c r="F386">
        <v>0</v>
      </c>
      <c r="G386">
        <v>20</v>
      </c>
      <c r="H386">
        <v>8</v>
      </c>
      <c r="I386">
        <v>0</v>
      </c>
      <c r="J386">
        <v>0</v>
      </c>
      <c r="K386">
        <v>0</v>
      </c>
      <c r="L386">
        <v>0</v>
      </c>
      <c r="M386" s="1">
        <f>_xlfn.XLOOKUP(StrengthTracker[[#This Row],[day]],GymTracker[day],GymTracker[date])</f>
        <v>45852</v>
      </c>
    </row>
    <row r="387" spans="1:13" x14ac:dyDescent="0.25">
      <c r="A387">
        <v>44</v>
      </c>
      <c r="B387">
        <v>7</v>
      </c>
      <c r="C387" t="s">
        <v>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>
        <f>_xlfn.XLOOKUP(StrengthTracker[[#This Row],[day]],GymTracker[day],GymTracker[date])</f>
        <v>45852</v>
      </c>
    </row>
    <row r="388" spans="1:13" x14ac:dyDescent="0.25">
      <c r="A388">
        <v>44</v>
      </c>
      <c r="B388">
        <v>8</v>
      </c>
      <c r="C388" t="s">
        <v>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>
        <f>_xlfn.XLOOKUP(StrengthTracker[[#This Row],[day]],GymTracker[day],GymTracker[date])</f>
        <v>45852</v>
      </c>
    </row>
    <row r="389" spans="1:13" x14ac:dyDescent="0.25">
      <c r="A389">
        <v>44</v>
      </c>
      <c r="B389">
        <v>9</v>
      </c>
      <c r="C389" t="s">
        <v>44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1">
        <f>_xlfn.XLOOKUP(StrengthTracker[[#This Row],[day]],GymTracker[day],GymTracker[date])</f>
        <v>45852</v>
      </c>
    </row>
    <row r="390" spans="1:13" x14ac:dyDescent="0.25">
      <c r="A390">
        <v>45</v>
      </c>
      <c r="B390">
        <v>1</v>
      </c>
      <c r="C390" t="s">
        <v>37</v>
      </c>
      <c r="D390">
        <v>30</v>
      </c>
      <c r="E390">
        <v>10</v>
      </c>
      <c r="F390">
        <v>0</v>
      </c>
      <c r="G390">
        <v>30</v>
      </c>
      <c r="H390">
        <v>8</v>
      </c>
      <c r="I390">
        <v>0</v>
      </c>
      <c r="J390">
        <v>0</v>
      </c>
      <c r="K390">
        <v>0</v>
      </c>
      <c r="L390">
        <v>0</v>
      </c>
      <c r="M390" s="1">
        <f>_xlfn.XLOOKUP(StrengthTracker[[#This Row],[day]],GymTracker[day],GymTracker[date])</f>
        <v>45853</v>
      </c>
    </row>
    <row r="391" spans="1:13" x14ac:dyDescent="0.25">
      <c r="A391">
        <v>45</v>
      </c>
      <c r="B391">
        <v>2</v>
      </c>
      <c r="C391" t="s">
        <v>40</v>
      </c>
      <c r="D391">
        <v>27</v>
      </c>
      <c r="E391">
        <v>8</v>
      </c>
      <c r="F391">
        <v>0</v>
      </c>
      <c r="G391">
        <v>27</v>
      </c>
      <c r="H391">
        <v>6</v>
      </c>
      <c r="I391">
        <v>0</v>
      </c>
      <c r="J391">
        <v>0</v>
      </c>
      <c r="K391">
        <v>0</v>
      </c>
      <c r="L391">
        <v>0</v>
      </c>
      <c r="M391" s="1">
        <f>_xlfn.XLOOKUP(StrengthTracker[[#This Row],[day]],GymTracker[day],GymTracker[date])</f>
        <v>45853</v>
      </c>
    </row>
    <row r="392" spans="1:13" x14ac:dyDescent="0.25">
      <c r="A392">
        <v>45</v>
      </c>
      <c r="B392">
        <v>3</v>
      </c>
      <c r="C392" t="s">
        <v>38</v>
      </c>
      <c r="D392">
        <v>25</v>
      </c>
      <c r="E392">
        <v>8</v>
      </c>
      <c r="F392">
        <v>0</v>
      </c>
      <c r="G392">
        <v>25</v>
      </c>
      <c r="H392">
        <v>6</v>
      </c>
      <c r="I392">
        <v>0</v>
      </c>
      <c r="J392">
        <v>0</v>
      </c>
      <c r="K392">
        <v>0</v>
      </c>
      <c r="L392">
        <v>0</v>
      </c>
      <c r="M392" s="1">
        <f>_xlfn.XLOOKUP(StrengthTracker[[#This Row],[day]],GymTracker[day],GymTracker[date])</f>
        <v>45853</v>
      </c>
    </row>
    <row r="393" spans="1:13" x14ac:dyDescent="0.25">
      <c r="A393">
        <v>45</v>
      </c>
      <c r="B393">
        <v>4</v>
      </c>
      <c r="C393" t="s">
        <v>41</v>
      </c>
      <c r="D393">
        <v>10</v>
      </c>
      <c r="E393">
        <v>8</v>
      </c>
      <c r="F393">
        <v>0</v>
      </c>
      <c r="G393">
        <v>10</v>
      </c>
      <c r="H393">
        <v>8</v>
      </c>
      <c r="I393">
        <v>0</v>
      </c>
      <c r="J393">
        <v>7.5</v>
      </c>
      <c r="K393">
        <v>8</v>
      </c>
      <c r="L393">
        <v>0</v>
      </c>
      <c r="M393" s="1">
        <f>_xlfn.XLOOKUP(StrengthTracker[[#This Row],[day]],GymTracker[day],GymTracker[date])</f>
        <v>45853</v>
      </c>
    </row>
    <row r="394" spans="1:13" x14ac:dyDescent="0.25">
      <c r="A394">
        <v>45</v>
      </c>
      <c r="B394">
        <v>5</v>
      </c>
      <c r="C394" t="s">
        <v>94</v>
      </c>
      <c r="D394">
        <v>3</v>
      </c>
      <c r="E394">
        <v>8</v>
      </c>
      <c r="F394">
        <v>0</v>
      </c>
      <c r="G394">
        <v>3</v>
      </c>
      <c r="H394">
        <v>7</v>
      </c>
      <c r="I394">
        <v>0</v>
      </c>
      <c r="J394">
        <v>3</v>
      </c>
      <c r="K394">
        <v>7</v>
      </c>
      <c r="L394">
        <v>0</v>
      </c>
      <c r="M394" s="1">
        <f>_xlfn.XLOOKUP(StrengthTracker[[#This Row],[day]],GymTracker[day],GymTracker[date])</f>
        <v>45853</v>
      </c>
    </row>
    <row r="395" spans="1:13" x14ac:dyDescent="0.25">
      <c r="A395">
        <v>45</v>
      </c>
      <c r="B395">
        <v>6</v>
      </c>
      <c r="C395" t="s">
        <v>97</v>
      </c>
      <c r="D395">
        <v>4</v>
      </c>
      <c r="E395">
        <v>8</v>
      </c>
      <c r="F395">
        <v>0</v>
      </c>
      <c r="G395">
        <v>4</v>
      </c>
      <c r="H395">
        <v>8</v>
      </c>
      <c r="I395">
        <v>0</v>
      </c>
      <c r="J395">
        <v>3</v>
      </c>
      <c r="K395">
        <v>6</v>
      </c>
      <c r="L395">
        <v>0</v>
      </c>
      <c r="M395" s="1">
        <f>_xlfn.XLOOKUP(StrengthTracker[[#This Row],[day]],GymTracker[day],GymTracker[date])</f>
        <v>45853</v>
      </c>
    </row>
    <row r="396" spans="1:13" x14ac:dyDescent="0.25">
      <c r="A396">
        <v>45</v>
      </c>
      <c r="B396">
        <v>7</v>
      </c>
      <c r="C396" t="s">
        <v>44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1">
        <f>_xlfn.XLOOKUP(StrengthTracker[[#This Row],[day]],GymTracker[day],GymTracker[date])</f>
        <v>45853</v>
      </c>
    </row>
    <row r="397" spans="1:13" x14ac:dyDescent="0.25">
      <c r="A397">
        <v>45</v>
      </c>
      <c r="B397">
        <v>8</v>
      </c>
      <c r="C397" t="s">
        <v>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1">
        <f>_xlfn.XLOOKUP(StrengthTracker[[#This Row],[day]],GymTracker[day],GymTracker[date])</f>
        <v>45853</v>
      </c>
    </row>
    <row r="398" spans="1:13" x14ac:dyDescent="0.25">
      <c r="A398">
        <v>45</v>
      </c>
      <c r="B398">
        <v>9</v>
      </c>
      <c r="C398" t="s">
        <v>44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1">
        <f>_xlfn.XLOOKUP(StrengthTracker[[#This Row],[day]],GymTracker[day],GymTracker[date])</f>
        <v>45853</v>
      </c>
    </row>
    <row r="399" spans="1:13" x14ac:dyDescent="0.25">
      <c r="A399">
        <v>46</v>
      </c>
      <c r="B399">
        <v>1</v>
      </c>
      <c r="C399" t="s">
        <v>45</v>
      </c>
      <c r="D399">
        <v>45</v>
      </c>
      <c r="E399">
        <v>7</v>
      </c>
      <c r="F399">
        <v>0</v>
      </c>
      <c r="G399">
        <v>40</v>
      </c>
      <c r="H399">
        <v>6</v>
      </c>
      <c r="I399">
        <v>0</v>
      </c>
      <c r="J399">
        <v>35</v>
      </c>
      <c r="K399">
        <v>7</v>
      </c>
      <c r="L399">
        <v>0</v>
      </c>
      <c r="M399" s="1">
        <f>_xlfn.XLOOKUP(StrengthTracker[[#This Row],[day]],GymTracker[day],GymTracker[date])</f>
        <v>45854</v>
      </c>
    </row>
    <row r="400" spans="1:13" x14ac:dyDescent="0.25">
      <c r="A400">
        <v>46</v>
      </c>
      <c r="B400">
        <v>2</v>
      </c>
      <c r="C400" t="s">
        <v>47</v>
      </c>
      <c r="D400">
        <v>17</v>
      </c>
      <c r="E400">
        <v>8</v>
      </c>
      <c r="F400">
        <v>0</v>
      </c>
      <c r="G400">
        <v>17</v>
      </c>
      <c r="H400">
        <v>6</v>
      </c>
      <c r="I400">
        <v>0</v>
      </c>
      <c r="J400">
        <v>0</v>
      </c>
      <c r="K400">
        <v>0</v>
      </c>
      <c r="L400">
        <v>0</v>
      </c>
      <c r="M400" s="1">
        <f>_xlfn.XLOOKUP(StrengthTracker[[#This Row],[day]],GymTracker[day],GymTracker[date])</f>
        <v>45854</v>
      </c>
    </row>
    <row r="401" spans="1:13" x14ac:dyDescent="0.25">
      <c r="A401">
        <v>46</v>
      </c>
      <c r="B401">
        <v>3</v>
      </c>
      <c r="C401" t="s">
        <v>80</v>
      </c>
      <c r="D401">
        <v>30</v>
      </c>
      <c r="E401">
        <v>8</v>
      </c>
      <c r="F401">
        <v>0</v>
      </c>
      <c r="G401">
        <v>30</v>
      </c>
      <c r="H401">
        <v>8</v>
      </c>
      <c r="I401">
        <v>0</v>
      </c>
      <c r="J401">
        <v>30</v>
      </c>
      <c r="K401">
        <v>7</v>
      </c>
      <c r="L401">
        <v>0</v>
      </c>
      <c r="M401" s="1">
        <f>_xlfn.XLOOKUP(StrengthTracker[[#This Row],[day]],GymTracker[day],GymTracker[date])</f>
        <v>45854</v>
      </c>
    </row>
    <row r="402" spans="1:13" x14ac:dyDescent="0.25">
      <c r="A402">
        <v>46</v>
      </c>
      <c r="B402">
        <v>4</v>
      </c>
      <c r="C402" t="s">
        <v>52</v>
      </c>
      <c r="D402">
        <v>40</v>
      </c>
      <c r="E402">
        <v>8</v>
      </c>
      <c r="F402">
        <v>0</v>
      </c>
      <c r="G402">
        <v>40</v>
      </c>
      <c r="H402">
        <v>8</v>
      </c>
      <c r="I402">
        <v>0</v>
      </c>
      <c r="J402">
        <v>40</v>
      </c>
      <c r="K402">
        <v>7</v>
      </c>
      <c r="L402">
        <v>0</v>
      </c>
      <c r="M402" s="1">
        <f>_xlfn.XLOOKUP(StrengthTracker[[#This Row],[day]],GymTracker[day],GymTracker[date])</f>
        <v>45854</v>
      </c>
    </row>
    <row r="403" spans="1:13" x14ac:dyDescent="0.25">
      <c r="A403">
        <v>46</v>
      </c>
      <c r="B403">
        <v>5</v>
      </c>
      <c r="C403" t="s">
        <v>48</v>
      </c>
      <c r="D403">
        <v>20</v>
      </c>
      <c r="E403">
        <v>7</v>
      </c>
      <c r="F403">
        <v>0</v>
      </c>
      <c r="G403">
        <v>20</v>
      </c>
      <c r="H403">
        <v>6</v>
      </c>
      <c r="I403">
        <v>0</v>
      </c>
      <c r="J403">
        <v>15</v>
      </c>
      <c r="K403">
        <v>8</v>
      </c>
      <c r="L403">
        <v>0</v>
      </c>
      <c r="M403" s="1">
        <f>_xlfn.XLOOKUP(StrengthTracker[[#This Row],[day]],GymTracker[day],GymTracker[date])</f>
        <v>45854</v>
      </c>
    </row>
    <row r="404" spans="1:13" x14ac:dyDescent="0.25">
      <c r="A404">
        <v>46</v>
      </c>
      <c r="B404">
        <v>6</v>
      </c>
      <c r="C404" t="s">
        <v>98</v>
      </c>
      <c r="D404">
        <v>10</v>
      </c>
      <c r="E404">
        <v>7</v>
      </c>
      <c r="F404">
        <v>0</v>
      </c>
      <c r="G404">
        <v>10</v>
      </c>
      <c r="H404">
        <v>7</v>
      </c>
      <c r="I404">
        <v>0</v>
      </c>
      <c r="J404">
        <v>8</v>
      </c>
      <c r="K404">
        <v>8</v>
      </c>
      <c r="L404">
        <v>0</v>
      </c>
      <c r="M404" s="1">
        <f>_xlfn.XLOOKUP(StrengthTracker[[#This Row],[day]],GymTracker[day],GymTracker[date])</f>
        <v>45854</v>
      </c>
    </row>
    <row r="405" spans="1:13" x14ac:dyDescent="0.25">
      <c r="A405">
        <v>46</v>
      </c>
      <c r="B405">
        <v>7</v>
      </c>
      <c r="C405" t="s">
        <v>75</v>
      </c>
      <c r="D405">
        <v>4</v>
      </c>
      <c r="E405">
        <v>7</v>
      </c>
      <c r="F405">
        <v>0</v>
      </c>
      <c r="G405">
        <v>4</v>
      </c>
      <c r="H405">
        <v>7</v>
      </c>
      <c r="I405">
        <v>0</v>
      </c>
      <c r="J405">
        <v>0</v>
      </c>
      <c r="K405">
        <v>0</v>
      </c>
      <c r="L405">
        <v>0</v>
      </c>
      <c r="M405" s="1">
        <f>_xlfn.XLOOKUP(StrengthTracker[[#This Row],[day]],GymTracker[day],GymTracker[date])</f>
        <v>45854</v>
      </c>
    </row>
    <row r="406" spans="1:13" x14ac:dyDescent="0.25">
      <c r="A406">
        <v>46</v>
      </c>
      <c r="B406">
        <v>8</v>
      </c>
      <c r="C406" t="s">
        <v>44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1">
        <f>_xlfn.XLOOKUP(StrengthTracker[[#This Row],[day]],GymTracker[day],GymTracker[date])</f>
        <v>45854</v>
      </c>
    </row>
    <row r="407" spans="1:13" x14ac:dyDescent="0.25">
      <c r="A407">
        <v>46</v>
      </c>
      <c r="B407">
        <v>9</v>
      </c>
      <c r="C407" t="s">
        <v>44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1">
        <f>_xlfn.XLOOKUP(StrengthTracker[[#This Row],[day]],GymTracker[day],GymTracker[date])</f>
        <v>45854</v>
      </c>
    </row>
    <row r="408" spans="1:13" x14ac:dyDescent="0.25">
      <c r="A408">
        <v>47</v>
      </c>
      <c r="B408">
        <v>1</v>
      </c>
      <c r="C408" t="s">
        <v>37</v>
      </c>
      <c r="D408">
        <v>35</v>
      </c>
      <c r="E408">
        <v>5</v>
      </c>
      <c r="F408">
        <v>0</v>
      </c>
      <c r="G408">
        <v>35</v>
      </c>
      <c r="H408">
        <v>4</v>
      </c>
      <c r="I408">
        <v>0</v>
      </c>
      <c r="J408">
        <v>0</v>
      </c>
      <c r="K408">
        <v>0</v>
      </c>
      <c r="L408">
        <v>0</v>
      </c>
      <c r="M408" s="1">
        <f>_xlfn.XLOOKUP(StrengthTracker[[#This Row],[day]],GymTracker[day],GymTracker[date])</f>
        <v>45857</v>
      </c>
    </row>
    <row r="409" spans="1:13" x14ac:dyDescent="0.25">
      <c r="A409">
        <v>47</v>
      </c>
      <c r="B409">
        <v>2</v>
      </c>
      <c r="C409" t="s">
        <v>40</v>
      </c>
      <c r="D409">
        <v>30</v>
      </c>
      <c r="E409">
        <v>4</v>
      </c>
      <c r="F409">
        <v>0</v>
      </c>
      <c r="G409">
        <v>27</v>
      </c>
      <c r="H409">
        <v>8</v>
      </c>
      <c r="I409">
        <v>0</v>
      </c>
      <c r="J409">
        <v>27</v>
      </c>
      <c r="K409">
        <v>5</v>
      </c>
      <c r="L409">
        <v>0</v>
      </c>
      <c r="M409" s="1">
        <f>_xlfn.XLOOKUP(StrengthTracker[[#This Row],[day]],GymTracker[day],GymTracker[date])</f>
        <v>45857</v>
      </c>
    </row>
    <row r="410" spans="1:13" x14ac:dyDescent="0.25">
      <c r="A410">
        <v>47</v>
      </c>
      <c r="B410">
        <v>3</v>
      </c>
      <c r="C410" t="s">
        <v>50</v>
      </c>
      <c r="D410">
        <v>0</v>
      </c>
      <c r="E410">
        <v>12</v>
      </c>
      <c r="F410">
        <v>0</v>
      </c>
      <c r="G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 s="1">
        <f>_xlfn.XLOOKUP(StrengthTracker[[#This Row],[day]],GymTracker[day],GymTracker[date])</f>
        <v>45857</v>
      </c>
    </row>
    <row r="411" spans="1:13" x14ac:dyDescent="0.25">
      <c r="A411">
        <v>47</v>
      </c>
      <c r="B411">
        <v>4</v>
      </c>
      <c r="C411" t="s">
        <v>41</v>
      </c>
      <c r="D411">
        <v>10</v>
      </c>
      <c r="E411">
        <v>8</v>
      </c>
      <c r="F411">
        <v>0</v>
      </c>
      <c r="G411">
        <v>10</v>
      </c>
      <c r="H411">
        <v>11</v>
      </c>
      <c r="I411">
        <v>0</v>
      </c>
      <c r="J411">
        <v>7.5</v>
      </c>
      <c r="K411">
        <v>9</v>
      </c>
      <c r="L411">
        <v>0</v>
      </c>
      <c r="M411" s="1">
        <f>_xlfn.XLOOKUP(StrengthTracker[[#This Row],[day]],GymTracker[day],GymTracker[date])</f>
        <v>45857</v>
      </c>
    </row>
    <row r="412" spans="1:13" x14ac:dyDescent="0.25">
      <c r="A412">
        <v>47</v>
      </c>
      <c r="B412">
        <v>5</v>
      </c>
      <c r="C412" t="s">
        <v>89</v>
      </c>
      <c r="D412">
        <v>3</v>
      </c>
      <c r="E412">
        <v>7</v>
      </c>
      <c r="F412">
        <v>0</v>
      </c>
      <c r="G412">
        <v>3</v>
      </c>
      <c r="H412">
        <v>6</v>
      </c>
      <c r="I412">
        <v>0</v>
      </c>
      <c r="J412">
        <v>2</v>
      </c>
      <c r="K412">
        <v>8</v>
      </c>
      <c r="L412">
        <v>0</v>
      </c>
      <c r="M412" s="1">
        <f>_xlfn.XLOOKUP(StrengthTracker[[#This Row],[day]],GymTracker[day],GymTracker[date])</f>
        <v>45857</v>
      </c>
    </row>
    <row r="413" spans="1:13" x14ac:dyDescent="0.25">
      <c r="A413">
        <v>47</v>
      </c>
      <c r="B413">
        <v>6</v>
      </c>
      <c r="C413" t="s">
        <v>99</v>
      </c>
      <c r="D413">
        <v>4</v>
      </c>
      <c r="E413">
        <v>8</v>
      </c>
      <c r="F413">
        <v>0</v>
      </c>
      <c r="G413">
        <v>4</v>
      </c>
      <c r="H413">
        <v>8</v>
      </c>
      <c r="I413">
        <v>0</v>
      </c>
      <c r="J413">
        <v>3</v>
      </c>
      <c r="K413">
        <v>6</v>
      </c>
      <c r="L413">
        <v>0</v>
      </c>
      <c r="M413" s="1">
        <f>_xlfn.XLOOKUP(StrengthTracker[[#This Row],[day]],GymTracker[day],GymTracker[date])</f>
        <v>45857</v>
      </c>
    </row>
    <row r="414" spans="1:13" x14ac:dyDescent="0.25">
      <c r="A414">
        <v>47</v>
      </c>
      <c r="B414">
        <v>7</v>
      </c>
      <c r="C414" t="s">
        <v>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1">
        <f>_xlfn.XLOOKUP(StrengthTracker[[#This Row],[day]],GymTracker[day],GymTracker[date])</f>
        <v>45857</v>
      </c>
    </row>
    <row r="415" spans="1:13" x14ac:dyDescent="0.25">
      <c r="A415">
        <v>47</v>
      </c>
      <c r="B415">
        <v>8</v>
      </c>
      <c r="C415" t="s">
        <v>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f>_xlfn.XLOOKUP(StrengthTracker[[#This Row],[day]],GymTracker[day],GymTracker[date])</f>
        <v>45857</v>
      </c>
    </row>
    <row r="416" spans="1:13" x14ac:dyDescent="0.25">
      <c r="A416">
        <v>47</v>
      </c>
      <c r="B416">
        <v>9</v>
      </c>
      <c r="C416" t="s">
        <v>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1">
        <f>_xlfn.XLOOKUP(StrengthTracker[[#This Row],[day]],GymTracker[day],GymTracker[date])</f>
        <v>45857</v>
      </c>
    </row>
    <row r="417" spans="1:13" x14ac:dyDescent="0.25">
      <c r="A417">
        <v>48</v>
      </c>
      <c r="B417">
        <v>1</v>
      </c>
      <c r="C417" t="s">
        <v>45</v>
      </c>
      <c r="D417">
        <v>50</v>
      </c>
      <c r="E417">
        <v>7</v>
      </c>
      <c r="F417">
        <v>0</v>
      </c>
      <c r="G417">
        <v>50</v>
      </c>
      <c r="H417">
        <v>6</v>
      </c>
      <c r="I417">
        <v>0</v>
      </c>
      <c r="J417">
        <v>45</v>
      </c>
      <c r="K417">
        <v>5</v>
      </c>
      <c r="L417">
        <v>0</v>
      </c>
      <c r="M417" s="1">
        <f>_xlfn.XLOOKUP(StrengthTracker[[#This Row],[day]],GymTracker[day],GymTracker[date])</f>
        <v>45859</v>
      </c>
    </row>
    <row r="418" spans="1:13" x14ac:dyDescent="0.25">
      <c r="A418">
        <v>48</v>
      </c>
      <c r="B418">
        <v>2</v>
      </c>
      <c r="C418" t="s">
        <v>46</v>
      </c>
      <c r="D418">
        <v>30</v>
      </c>
      <c r="E418">
        <v>7</v>
      </c>
      <c r="F418">
        <v>0</v>
      </c>
      <c r="G418">
        <v>30</v>
      </c>
      <c r="H418">
        <v>6</v>
      </c>
      <c r="I418">
        <v>0</v>
      </c>
      <c r="J418">
        <v>0</v>
      </c>
      <c r="K418">
        <v>0</v>
      </c>
      <c r="L418">
        <v>0</v>
      </c>
      <c r="M418" s="1">
        <f>_xlfn.XLOOKUP(StrengthTracker[[#This Row],[day]],GymTracker[day],GymTracker[date])</f>
        <v>45859</v>
      </c>
    </row>
    <row r="419" spans="1:13" x14ac:dyDescent="0.25">
      <c r="A419">
        <v>48</v>
      </c>
      <c r="B419">
        <v>3</v>
      </c>
      <c r="C419" t="s">
        <v>84</v>
      </c>
      <c r="D419">
        <v>20</v>
      </c>
      <c r="E419">
        <v>10</v>
      </c>
      <c r="F419">
        <v>3</v>
      </c>
      <c r="G419">
        <v>25</v>
      </c>
      <c r="H419">
        <v>8</v>
      </c>
      <c r="I419">
        <v>1</v>
      </c>
      <c r="J419">
        <v>20</v>
      </c>
      <c r="K419">
        <v>7</v>
      </c>
      <c r="L419">
        <v>0</v>
      </c>
      <c r="M419" s="1">
        <f>_xlfn.XLOOKUP(StrengthTracker[[#This Row],[day]],GymTracker[day],GymTracker[date])</f>
        <v>45859</v>
      </c>
    </row>
    <row r="420" spans="1:13" x14ac:dyDescent="0.25">
      <c r="A420">
        <v>48</v>
      </c>
      <c r="B420">
        <v>4</v>
      </c>
      <c r="C420" t="s">
        <v>75</v>
      </c>
      <c r="D420">
        <v>3</v>
      </c>
      <c r="E420">
        <v>8</v>
      </c>
      <c r="F420">
        <v>0</v>
      </c>
      <c r="G420">
        <v>3</v>
      </c>
      <c r="H420">
        <v>8</v>
      </c>
      <c r="I420">
        <v>0</v>
      </c>
      <c r="J420">
        <v>0</v>
      </c>
      <c r="K420">
        <v>0</v>
      </c>
      <c r="L420">
        <v>0</v>
      </c>
      <c r="M420" s="1">
        <f>_xlfn.XLOOKUP(StrengthTracker[[#This Row],[day]],GymTracker[day],GymTracker[date])</f>
        <v>45859</v>
      </c>
    </row>
    <row r="421" spans="1:13" x14ac:dyDescent="0.25">
      <c r="A421">
        <v>48</v>
      </c>
      <c r="B421">
        <v>5</v>
      </c>
      <c r="C421" t="s">
        <v>48</v>
      </c>
      <c r="D421">
        <v>20</v>
      </c>
      <c r="E421">
        <v>10</v>
      </c>
      <c r="F421">
        <v>0</v>
      </c>
      <c r="G421">
        <v>20</v>
      </c>
      <c r="H421">
        <v>6</v>
      </c>
      <c r="I421">
        <v>0</v>
      </c>
      <c r="J421">
        <v>15</v>
      </c>
      <c r="K421">
        <v>3</v>
      </c>
      <c r="L421">
        <v>0</v>
      </c>
      <c r="M421" s="1">
        <f>_xlfn.XLOOKUP(StrengthTracker[[#This Row],[day]],GymTracker[day],GymTracker[date])</f>
        <v>45859</v>
      </c>
    </row>
    <row r="422" spans="1:13" x14ac:dyDescent="0.25">
      <c r="A422">
        <v>48</v>
      </c>
      <c r="B422">
        <v>6</v>
      </c>
      <c r="C422" t="s">
        <v>55</v>
      </c>
      <c r="D422">
        <v>8</v>
      </c>
      <c r="E422">
        <v>8</v>
      </c>
      <c r="F422">
        <v>0</v>
      </c>
      <c r="G422">
        <v>8</v>
      </c>
      <c r="H422">
        <v>6</v>
      </c>
      <c r="I422">
        <v>0</v>
      </c>
      <c r="J422">
        <v>8</v>
      </c>
      <c r="K422">
        <v>5</v>
      </c>
      <c r="L422">
        <v>0</v>
      </c>
      <c r="M422" s="1">
        <f>_xlfn.XLOOKUP(StrengthTracker[[#This Row],[day]],GymTracker[day],GymTracker[date])</f>
        <v>45859</v>
      </c>
    </row>
    <row r="423" spans="1:13" x14ac:dyDescent="0.25">
      <c r="A423">
        <v>48</v>
      </c>
      <c r="B423">
        <v>7</v>
      </c>
      <c r="C423" t="s">
        <v>44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1">
        <f>_xlfn.XLOOKUP(StrengthTracker[[#This Row],[day]],GymTracker[day],GymTracker[date])</f>
        <v>45859</v>
      </c>
    </row>
    <row r="424" spans="1:13" x14ac:dyDescent="0.25">
      <c r="A424">
        <v>48</v>
      </c>
      <c r="B424">
        <v>8</v>
      </c>
      <c r="C424" t="s">
        <v>44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1">
        <f>_xlfn.XLOOKUP(StrengthTracker[[#This Row],[day]],GymTracker[day],GymTracker[date])</f>
        <v>45859</v>
      </c>
    </row>
    <row r="425" spans="1:13" x14ac:dyDescent="0.25">
      <c r="A425">
        <v>48</v>
      </c>
      <c r="B425">
        <v>9</v>
      </c>
      <c r="C425" t="s">
        <v>44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1">
        <f>_xlfn.XLOOKUP(StrengthTracker[[#This Row],[day]],GymTracker[day],GymTracker[date])</f>
        <v>45859</v>
      </c>
    </row>
    <row r="426" spans="1:13" x14ac:dyDescent="0.25">
      <c r="A426">
        <v>49</v>
      </c>
      <c r="B426">
        <v>1</v>
      </c>
      <c r="C426" t="s">
        <v>95</v>
      </c>
      <c r="D426">
        <v>70</v>
      </c>
      <c r="E426">
        <v>9</v>
      </c>
      <c r="F426">
        <v>1</v>
      </c>
      <c r="G426">
        <v>70</v>
      </c>
      <c r="H426">
        <v>8</v>
      </c>
      <c r="I426">
        <v>0</v>
      </c>
      <c r="J426">
        <v>70</v>
      </c>
      <c r="K426">
        <v>7</v>
      </c>
      <c r="L426">
        <v>0</v>
      </c>
      <c r="M426" s="1">
        <f>_xlfn.XLOOKUP(StrengthTracker[[#This Row],[day]],GymTracker[day],GymTracker[date])</f>
        <v>45860</v>
      </c>
    </row>
    <row r="427" spans="1:13" x14ac:dyDescent="0.25">
      <c r="A427">
        <v>49</v>
      </c>
      <c r="B427">
        <v>2</v>
      </c>
      <c r="C427" t="s">
        <v>100</v>
      </c>
      <c r="D427">
        <v>4</v>
      </c>
      <c r="E427">
        <v>8</v>
      </c>
      <c r="F427">
        <v>0</v>
      </c>
      <c r="G427">
        <v>4</v>
      </c>
      <c r="H427">
        <v>8</v>
      </c>
      <c r="I427">
        <v>0</v>
      </c>
      <c r="J427">
        <v>4</v>
      </c>
      <c r="K427">
        <v>7</v>
      </c>
      <c r="L427">
        <v>0</v>
      </c>
      <c r="M427" s="1">
        <f>_xlfn.XLOOKUP(StrengthTracker[[#This Row],[day]],GymTracker[day],GymTracker[date])</f>
        <v>45860</v>
      </c>
    </row>
    <row r="428" spans="1:13" x14ac:dyDescent="0.25">
      <c r="A428">
        <v>49</v>
      </c>
      <c r="B428">
        <v>3</v>
      </c>
      <c r="C428" t="s">
        <v>73</v>
      </c>
      <c r="D428">
        <v>3</v>
      </c>
      <c r="E428">
        <v>9</v>
      </c>
      <c r="F428">
        <v>1</v>
      </c>
      <c r="G428">
        <v>3</v>
      </c>
      <c r="H428">
        <v>8</v>
      </c>
      <c r="I428">
        <v>0</v>
      </c>
      <c r="J428">
        <v>0</v>
      </c>
      <c r="K428">
        <v>0</v>
      </c>
      <c r="L428">
        <v>0</v>
      </c>
      <c r="M428" s="1">
        <f>_xlfn.XLOOKUP(StrengthTracker[[#This Row],[day]],GymTracker[day],GymTracker[date])</f>
        <v>45860</v>
      </c>
    </row>
    <row r="429" spans="1:13" x14ac:dyDescent="0.25">
      <c r="A429">
        <v>49</v>
      </c>
      <c r="B429">
        <v>4</v>
      </c>
      <c r="C429" t="s">
        <v>70</v>
      </c>
      <c r="D429">
        <v>20</v>
      </c>
      <c r="E429">
        <v>8</v>
      </c>
      <c r="F429">
        <v>0</v>
      </c>
      <c r="G429">
        <v>20</v>
      </c>
      <c r="H429">
        <v>7</v>
      </c>
      <c r="I429">
        <v>0</v>
      </c>
      <c r="J429">
        <v>20</v>
      </c>
      <c r="K429">
        <v>8</v>
      </c>
      <c r="L429">
        <v>0</v>
      </c>
      <c r="M429" s="1">
        <f>_xlfn.XLOOKUP(StrengthTracker[[#This Row],[day]],GymTracker[day],GymTracker[date])</f>
        <v>45860</v>
      </c>
    </row>
    <row r="430" spans="1:13" x14ac:dyDescent="0.25">
      <c r="A430">
        <v>49</v>
      </c>
      <c r="B430">
        <v>5</v>
      </c>
      <c r="C430" t="s">
        <v>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1">
        <f>_xlfn.XLOOKUP(StrengthTracker[[#This Row],[day]],GymTracker[day],GymTracker[date])</f>
        <v>45860</v>
      </c>
    </row>
    <row r="431" spans="1:13" x14ac:dyDescent="0.25">
      <c r="A431">
        <v>49</v>
      </c>
      <c r="B431">
        <v>6</v>
      </c>
      <c r="C431" t="s">
        <v>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1">
        <f>_xlfn.XLOOKUP(StrengthTracker[[#This Row],[day]],GymTracker[day],GymTracker[date])</f>
        <v>45860</v>
      </c>
    </row>
    <row r="432" spans="1:13" x14ac:dyDescent="0.25">
      <c r="A432">
        <v>49</v>
      </c>
      <c r="B432">
        <v>7</v>
      </c>
      <c r="C432" t="s">
        <v>44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1">
        <f>_xlfn.XLOOKUP(StrengthTracker[[#This Row],[day]],GymTracker[day],GymTracker[date])</f>
        <v>45860</v>
      </c>
    </row>
    <row r="433" spans="1:13" x14ac:dyDescent="0.25">
      <c r="A433">
        <v>49</v>
      </c>
      <c r="B433">
        <v>8</v>
      </c>
      <c r="C433" t="s">
        <v>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1">
        <f>_xlfn.XLOOKUP(StrengthTracker[[#This Row],[day]],GymTracker[day],GymTracker[date])</f>
        <v>45860</v>
      </c>
    </row>
    <row r="434" spans="1:13" x14ac:dyDescent="0.25">
      <c r="A434">
        <v>49</v>
      </c>
      <c r="B434">
        <v>9</v>
      </c>
      <c r="C434" t="s">
        <v>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1">
        <f>_xlfn.XLOOKUP(StrengthTracker[[#This Row],[day]],GymTracker[day],GymTracker[date])</f>
        <v>45860</v>
      </c>
    </row>
    <row r="435" spans="1:13" x14ac:dyDescent="0.25">
      <c r="A435">
        <v>50</v>
      </c>
      <c r="B435">
        <v>1</v>
      </c>
      <c r="C435" t="s">
        <v>37</v>
      </c>
      <c r="D435">
        <v>35</v>
      </c>
      <c r="E435">
        <v>5</v>
      </c>
      <c r="F435">
        <v>0</v>
      </c>
      <c r="G435">
        <v>35</v>
      </c>
      <c r="H435">
        <v>4</v>
      </c>
      <c r="I435">
        <v>0</v>
      </c>
      <c r="J435">
        <v>0</v>
      </c>
      <c r="K435">
        <v>0</v>
      </c>
      <c r="L435">
        <v>0</v>
      </c>
      <c r="M435" s="1">
        <f>_xlfn.XLOOKUP(StrengthTracker[[#This Row],[day]],GymTracker[day],GymTracker[date])</f>
        <v>45862</v>
      </c>
    </row>
    <row r="436" spans="1:13" x14ac:dyDescent="0.25">
      <c r="A436">
        <v>50</v>
      </c>
      <c r="B436">
        <v>2</v>
      </c>
      <c r="C436" t="s">
        <v>40</v>
      </c>
      <c r="D436">
        <v>27</v>
      </c>
      <c r="E436">
        <v>9</v>
      </c>
      <c r="F436">
        <v>0</v>
      </c>
      <c r="G436">
        <v>27</v>
      </c>
      <c r="H436">
        <v>8</v>
      </c>
      <c r="I436">
        <v>0</v>
      </c>
      <c r="J436">
        <v>27</v>
      </c>
      <c r="K436">
        <v>5</v>
      </c>
      <c r="L436">
        <v>0</v>
      </c>
      <c r="M436" s="1">
        <f>_xlfn.XLOOKUP(StrengthTracker[[#This Row],[day]],GymTracker[day],GymTracker[date])</f>
        <v>45862</v>
      </c>
    </row>
    <row r="437" spans="1:13" x14ac:dyDescent="0.25">
      <c r="A437">
        <v>50</v>
      </c>
      <c r="B437">
        <v>3</v>
      </c>
      <c r="C437" t="s">
        <v>41</v>
      </c>
      <c r="D437">
        <v>10</v>
      </c>
      <c r="E437">
        <v>8</v>
      </c>
      <c r="F437">
        <v>0</v>
      </c>
      <c r="G437">
        <v>10</v>
      </c>
      <c r="H437">
        <v>8</v>
      </c>
      <c r="I437">
        <v>0</v>
      </c>
      <c r="J437">
        <v>8</v>
      </c>
      <c r="K437">
        <v>8</v>
      </c>
      <c r="L437">
        <v>0</v>
      </c>
      <c r="M437" s="1">
        <f>_xlfn.XLOOKUP(StrengthTracker[[#This Row],[day]],GymTracker[day],GymTracker[date])</f>
        <v>45862</v>
      </c>
    </row>
    <row r="438" spans="1:13" x14ac:dyDescent="0.25">
      <c r="A438">
        <v>50</v>
      </c>
      <c r="B438">
        <v>4</v>
      </c>
      <c r="C438" t="s">
        <v>89</v>
      </c>
      <c r="D438">
        <v>3</v>
      </c>
      <c r="E438">
        <v>8</v>
      </c>
      <c r="F438">
        <v>0</v>
      </c>
      <c r="G438">
        <v>3</v>
      </c>
      <c r="H438">
        <v>8</v>
      </c>
      <c r="I438">
        <v>0</v>
      </c>
      <c r="J438">
        <v>2</v>
      </c>
      <c r="K438">
        <v>10</v>
      </c>
      <c r="L438">
        <v>0</v>
      </c>
      <c r="M438" s="1">
        <f>_xlfn.XLOOKUP(StrengthTracker[[#This Row],[day]],GymTracker[day],GymTracker[date])</f>
        <v>45862</v>
      </c>
    </row>
    <row r="439" spans="1:13" x14ac:dyDescent="0.25">
      <c r="A439">
        <v>50</v>
      </c>
      <c r="B439">
        <v>5</v>
      </c>
      <c r="C439" t="s">
        <v>101</v>
      </c>
      <c r="D439">
        <v>6</v>
      </c>
      <c r="E439">
        <v>8</v>
      </c>
      <c r="F439">
        <v>0</v>
      </c>
      <c r="G439">
        <v>6</v>
      </c>
      <c r="H439">
        <v>8</v>
      </c>
      <c r="I439">
        <v>0</v>
      </c>
      <c r="J439">
        <v>6</v>
      </c>
      <c r="K439">
        <v>8</v>
      </c>
      <c r="L439">
        <v>0</v>
      </c>
      <c r="M439" s="1">
        <f>_xlfn.XLOOKUP(StrengthTracker[[#This Row],[day]],GymTracker[day],GymTracker[date])</f>
        <v>45862</v>
      </c>
    </row>
    <row r="440" spans="1:13" x14ac:dyDescent="0.25">
      <c r="A440">
        <v>50</v>
      </c>
      <c r="B440">
        <v>6</v>
      </c>
      <c r="C440" t="s">
        <v>44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1">
        <f>_xlfn.XLOOKUP(StrengthTracker[[#This Row],[day]],GymTracker[day],GymTracker[date])</f>
        <v>45862</v>
      </c>
    </row>
    <row r="441" spans="1:13" x14ac:dyDescent="0.25">
      <c r="A441">
        <v>50</v>
      </c>
      <c r="B441">
        <v>7</v>
      </c>
      <c r="C441" t="s">
        <v>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1">
        <f>_xlfn.XLOOKUP(StrengthTracker[[#This Row],[day]],GymTracker[day],GymTracker[date])</f>
        <v>45862</v>
      </c>
    </row>
    <row r="442" spans="1:13" x14ac:dyDescent="0.25">
      <c r="A442">
        <v>50</v>
      </c>
      <c r="B442">
        <v>8</v>
      </c>
      <c r="C442" t="s">
        <v>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1">
        <f>_xlfn.XLOOKUP(StrengthTracker[[#This Row],[day]],GymTracker[day],GymTracker[date])</f>
        <v>45862</v>
      </c>
    </row>
    <row r="443" spans="1:13" x14ac:dyDescent="0.25">
      <c r="A443">
        <v>50</v>
      </c>
      <c r="B443">
        <v>9</v>
      </c>
      <c r="C443" t="s">
        <v>44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1">
        <f>_xlfn.XLOOKUP(StrengthTracker[[#This Row],[day]],GymTracker[day],GymTracker[date])</f>
        <v>45862</v>
      </c>
    </row>
    <row r="444" spans="1:13" x14ac:dyDescent="0.25">
      <c r="A444">
        <v>51</v>
      </c>
      <c r="B444">
        <v>1</v>
      </c>
      <c r="C444" t="s">
        <v>37</v>
      </c>
      <c r="D444">
        <v>35</v>
      </c>
      <c r="E444">
        <v>6</v>
      </c>
      <c r="F444">
        <v>0</v>
      </c>
      <c r="G444">
        <v>35</v>
      </c>
      <c r="H444">
        <v>5</v>
      </c>
      <c r="I444">
        <v>0</v>
      </c>
      <c r="J444">
        <v>0</v>
      </c>
      <c r="K444">
        <v>0</v>
      </c>
      <c r="L444">
        <v>0</v>
      </c>
      <c r="M444" s="1">
        <f>_xlfn.XLOOKUP(StrengthTracker[[#This Row],[day]],GymTracker[day],GymTracker[date])</f>
        <v>45866</v>
      </c>
    </row>
    <row r="445" spans="1:13" x14ac:dyDescent="0.25">
      <c r="A445">
        <v>51</v>
      </c>
      <c r="B445">
        <v>2</v>
      </c>
      <c r="C445" t="s">
        <v>40</v>
      </c>
      <c r="D445">
        <v>30</v>
      </c>
      <c r="E445">
        <v>7</v>
      </c>
      <c r="F445">
        <v>0</v>
      </c>
      <c r="G445">
        <v>27</v>
      </c>
      <c r="H445">
        <v>8</v>
      </c>
      <c r="I445">
        <v>0</v>
      </c>
      <c r="J445">
        <v>27</v>
      </c>
      <c r="K445">
        <v>5</v>
      </c>
      <c r="L445">
        <v>0</v>
      </c>
      <c r="M445" s="1">
        <f>_xlfn.XLOOKUP(StrengthTracker[[#This Row],[day]],GymTracker[day],GymTracker[date])</f>
        <v>45866</v>
      </c>
    </row>
    <row r="446" spans="1:13" x14ac:dyDescent="0.25">
      <c r="A446">
        <v>51</v>
      </c>
      <c r="B446">
        <v>3</v>
      </c>
      <c r="C446" t="s">
        <v>38</v>
      </c>
      <c r="D446">
        <v>27</v>
      </c>
      <c r="E446">
        <v>7</v>
      </c>
      <c r="F446">
        <v>0</v>
      </c>
      <c r="G446">
        <v>27</v>
      </c>
      <c r="H446">
        <v>6</v>
      </c>
      <c r="I446">
        <v>0</v>
      </c>
      <c r="J446">
        <v>0</v>
      </c>
      <c r="K446">
        <v>0</v>
      </c>
      <c r="L446">
        <v>0</v>
      </c>
      <c r="M446" s="1">
        <f>_xlfn.XLOOKUP(StrengthTracker[[#This Row],[day]],GymTracker[day],GymTracker[date])</f>
        <v>45866</v>
      </c>
    </row>
    <row r="447" spans="1:13" x14ac:dyDescent="0.25">
      <c r="A447">
        <v>51</v>
      </c>
      <c r="B447">
        <v>4</v>
      </c>
      <c r="C447" t="s">
        <v>50</v>
      </c>
      <c r="D447">
        <v>0</v>
      </c>
      <c r="E447">
        <v>6</v>
      </c>
      <c r="F447">
        <v>0</v>
      </c>
      <c r="G447">
        <v>0</v>
      </c>
      <c r="H447">
        <v>6</v>
      </c>
      <c r="I447">
        <v>0</v>
      </c>
      <c r="J447">
        <v>0</v>
      </c>
      <c r="K447">
        <v>0</v>
      </c>
      <c r="L447">
        <v>0</v>
      </c>
      <c r="M447" s="1">
        <f>_xlfn.XLOOKUP(StrengthTracker[[#This Row],[day]],GymTracker[day],GymTracker[date])</f>
        <v>45866</v>
      </c>
    </row>
    <row r="448" spans="1:13" x14ac:dyDescent="0.25">
      <c r="A448">
        <v>51</v>
      </c>
      <c r="B448">
        <v>5</v>
      </c>
      <c r="C448" t="s">
        <v>41</v>
      </c>
      <c r="D448">
        <v>10</v>
      </c>
      <c r="E448">
        <v>8</v>
      </c>
      <c r="F448">
        <v>0</v>
      </c>
      <c r="G448">
        <v>10</v>
      </c>
      <c r="H448">
        <v>8</v>
      </c>
      <c r="I448">
        <v>0</v>
      </c>
      <c r="J448">
        <v>8</v>
      </c>
      <c r="K448">
        <v>7</v>
      </c>
      <c r="L448">
        <v>0</v>
      </c>
      <c r="M448" s="1">
        <f>_xlfn.XLOOKUP(StrengthTracker[[#This Row],[day]],GymTracker[day],GymTracker[date])</f>
        <v>45866</v>
      </c>
    </row>
    <row r="449" spans="1:13" x14ac:dyDescent="0.25">
      <c r="A449">
        <v>51</v>
      </c>
      <c r="B449">
        <v>6</v>
      </c>
      <c r="C449" t="s">
        <v>102</v>
      </c>
      <c r="D449">
        <v>31</v>
      </c>
      <c r="E449">
        <v>8</v>
      </c>
      <c r="F449">
        <v>0</v>
      </c>
      <c r="G449">
        <v>31</v>
      </c>
      <c r="H449">
        <v>7</v>
      </c>
      <c r="I449">
        <v>0</v>
      </c>
      <c r="J449">
        <v>31</v>
      </c>
      <c r="K449">
        <v>7</v>
      </c>
      <c r="L449">
        <v>0</v>
      </c>
      <c r="M449" s="1">
        <f>_xlfn.XLOOKUP(StrengthTracker[[#This Row],[day]],GymTracker[day],GymTracker[date])</f>
        <v>45866</v>
      </c>
    </row>
    <row r="450" spans="1:13" x14ac:dyDescent="0.25">
      <c r="A450">
        <v>51</v>
      </c>
      <c r="B450">
        <v>7</v>
      </c>
      <c r="C450" t="s">
        <v>64</v>
      </c>
      <c r="D450">
        <v>20</v>
      </c>
      <c r="E450">
        <v>8</v>
      </c>
      <c r="F450">
        <v>0</v>
      </c>
      <c r="G450">
        <v>20</v>
      </c>
      <c r="H450">
        <v>8</v>
      </c>
      <c r="I450">
        <v>0</v>
      </c>
      <c r="J450">
        <v>20</v>
      </c>
      <c r="K450">
        <v>7</v>
      </c>
      <c r="L450">
        <v>0</v>
      </c>
      <c r="M450" s="1">
        <f>_xlfn.XLOOKUP(StrengthTracker[[#This Row],[day]],GymTracker[day],GymTracker[date])</f>
        <v>45866</v>
      </c>
    </row>
    <row r="451" spans="1:13" x14ac:dyDescent="0.25">
      <c r="A451">
        <v>51</v>
      </c>
      <c r="B451">
        <v>8</v>
      </c>
      <c r="C451" t="s">
        <v>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1">
        <f>_xlfn.XLOOKUP(StrengthTracker[[#This Row],[day]],GymTracker[day],GymTracker[date])</f>
        <v>45866</v>
      </c>
    </row>
    <row r="452" spans="1:13" x14ac:dyDescent="0.25">
      <c r="A452">
        <v>51</v>
      </c>
      <c r="B452">
        <v>9</v>
      </c>
      <c r="C452" t="s">
        <v>44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">
        <f>_xlfn.XLOOKUP(StrengthTracker[[#This Row],[day]],GymTracker[day],GymTracker[date])</f>
        <v>45866</v>
      </c>
    </row>
    <row r="453" spans="1:13" x14ac:dyDescent="0.25">
      <c r="A453">
        <v>52</v>
      </c>
      <c r="B453">
        <v>1</v>
      </c>
      <c r="C453" t="s">
        <v>45</v>
      </c>
      <c r="D453">
        <v>40</v>
      </c>
      <c r="E453">
        <v>18</v>
      </c>
      <c r="F453">
        <v>0</v>
      </c>
      <c r="G453">
        <v>40</v>
      </c>
      <c r="H453">
        <v>17</v>
      </c>
      <c r="I453">
        <v>0</v>
      </c>
      <c r="J453">
        <v>35</v>
      </c>
      <c r="K453">
        <v>8</v>
      </c>
      <c r="L453">
        <v>0</v>
      </c>
      <c r="M453" s="1">
        <f>_xlfn.XLOOKUP(StrengthTracker[[#This Row],[day]],GymTracker[day],GymTracker[date])</f>
        <v>45868</v>
      </c>
    </row>
    <row r="454" spans="1:13" x14ac:dyDescent="0.25">
      <c r="A454">
        <v>52</v>
      </c>
      <c r="B454">
        <v>2</v>
      </c>
      <c r="C454" t="s">
        <v>46</v>
      </c>
      <c r="D454">
        <v>30</v>
      </c>
      <c r="E454">
        <v>7</v>
      </c>
      <c r="F454">
        <v>0</v>
      </c>
      <c r="G454">
        <v>30</v>
      </c>
      <c r="H454">
        <v>8</v>
      </c>
      <c r="I454">
        <v>0</v>
      </c>
      <c r="J454">
        <v>30</v>
      </c>
      <c r="K454">
        <v>6</v>
      </c>
      <c r="L454">
        <v>0</v>
      </c>
      <c r="M454" s="1">
        <f>_xlfn.XLOOKUP(StrengthTracker[[#This Row],[day]],GymTracker[day],GymTracker[date])</f>
        <v>45868</v>
      </c>
    </row>
    <row r="455" spans="1:13" x14ac:dyDescent="0.25">
      <c r="A455">
        <v>52</v>
      </c>
      <c r="B455">
        <v>3</v>
      </c>
      <c r="C455" t="s">
        <v>103</v>
      </c>
      <c r="D455">
        <v>30</v>
      </c>
      <c r="E455">
        <v>7</v>
      </c>
      <c r="F455">
        <v>0</v>
      </c>
      <c r="G455">
        <v>25</v>
      </c>
      <c r="H455">
        <v>7</v>
      </c>
      <c r="I455">
        <v>0</v>
      </c>
      <c r="J455">
        <v>20</v>
      </c>
      <c r="K455">
        <v>8</v>
      </c>
      <c r="L455">
        <v>0</v>
      </c>
      <c r="M455" s="1">
        <f>_xlfn.XLOOKUP(StrengthTracker[[#This Row],[day]],GymTracker[day],GymTracker[date])</f>
        <v>45868</v>
      </c>
    </row>
    <row r="456" spans="1:13" x14ac:dyDescent="0.25">
      <c r="A456">
        <v>52</v>
      </c>
      <c r="B456">
        <v>4</v>
      </c>
      <c r="C456" t="s">
        <v>90</v>
      </c>
      <c r="D456">
        <v>40</v>
      </c>
      <c r="E456">
        <v>8</v>
      </c>
      <c r="F456">
        <v>0</v>
      </c>
      <c r="G456">
        <v>40</v>
      </c>
      <c r="H456">
        <v>8</v>
      </c>
      <c r="I456">
        <v>0</v>
      </c>
      <c r="J456">
        <v>40</v>
      </c>
      <c r="K456">
        <v>7</v>
      </c>
      <c r="L456">
        <v>0</v>
      </c>
      <c r="M456" s="1">
        <f>_xlfn.XLOOKUP(StrengthTracker[[#This Row],[day]],GymTracker[day],GymTracker[date])</f>
        <v>45868</v>
      </c>
    </row>
    <row r="457" spans="1:13" x14ac:dyDescent="0.25">
      <c r="A457">
        <v>52</v>
      </c>
      <c r="B457">
        <v>5</v>
      </c>
      <c r="C457" t="s">
        <v>48</v>
      </c>
      <c r="D457">
        <v>20</v>
      </c>
      <c r="E457">
        <v>8</v>
      </c>
      <c r="F457">
        <v>0</v>
      </c>
      <c r="G457">
        <v>20</v>
      </c>
      <c r="H457">
        <v>5</v>
      </c>
      <c r="I457">
        <v>0</v>
      </c>
      <c r="J457">
        <v>15</v>
      </c>
      <c r="K457">
        <v>8</v>
      </c>
      <c r="L457">
        <v>0</v>
      </c>
      <c r="M457" s="1">
        <f>_xlfn.XLOOKUP(StrengthTracker[[#This Row],[day]],GymTracker[day],GymTracker[date])</f>
        <v>45868</v>
      </c>
    </row>
    <row r="458" spans="1:13" x14ac:dyDescent="0.25">
      <c r="A458">
        <v>52</v>
      </c>
      <c r="B458">
        <v>6</v>
      </c>
      <c r="C458" t="s">
        <v>55</v>
      </c>
      <c r="D458">
        <v>8</v>
      </c>
      <c r="E458">
        <v>9</v>
      </c>
      <c r="F458">
        <v>0</v>
      </c>
      <c r="G458">
        <v>8</v>
      </c>
      <c r="H458">
        <v>8</v>
      </c>
      <c r="I458">
        <v>0</v>
      </c>
      <c r="J458">
        <v>8</v>
      </c>
      <c r="K458">
        <v>7</v>
      </c>
      <c r="L458">
        <v>0</v>
      </c>
      <c r="M458" s="1">
        <f>_xlfn.XLOOKUP(StrengthTracker[[#This Row],[day]],GymTracker[day],GymTracker[date])</f>
        <v>45868</v>
      </c>
    </row>
    <row r="459" spans="1:13" x14ac:dyDescent="0.25">
      <c r="A459">
        <v>52</v>
      </c>
      <c r="B459">
        <v>7</v>
      </c>
      <c r="C459" t="s">
        <v>44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1">
        <f>_xlfn.XLOOKUP(StrengthTracker[[#This Row],[day]],GymTracker[day],GymTracker[date])</f>
        <v>45868</v>
      </c>
    </row>
    <row r="460" spans="1:13" x14ac:dyDescent="0.25">
      <c r="A460">
        <v>52</v>
      </c>
      <c r="B460">
        <v>8</v>
      </c>
      <c r="C460" t="s">
        <v>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1">
        <f>_xlfn.XLOOKUP(StrengthTracker[[#This Row],[day]],GymTracker[day],GymTracker[date])</f>
        <v>45868</v>
      </c>
    </row>
    <row r="461" spans="1:13" x14ac:dyDescent="0.25">
      <c r="A461">
        <v>52</v>
      </c>
      <c r="B461">
        <v>9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1">
        <f>_xlfn.XLOOKUP(StrengthTracker[[#This Row],[day]],GymTracker[day],GymTracker[date])</f>
        <v>45868</v>
      </c>
    </row>
    <row r="462" spans="1:13" x14ac:dyDescent="0.25">
      <c r="A462">
        <v>53</v>
      </c>
      <c r="B462">
        <v>1</v>
      </c>
      <c r="C462" t="s">
        <v>93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1">
        <f>_xlfn.XLOOKUP(StrengthTracker[[#This Row],[day]],GymTracker[day],GymTracker[date])</f>
        <v>45869</v>
      </c>
    </row>
    <row r="463" spans="1:13" x14ac:dyDescent="0.25">
      <c r="A463">
        <v>54</v>
      </c>
      <c r="B463">
        <v>1</v>
      </c>
      <c r="C463" t="s">
        <v>95</v>
      </c>
      <c r="D463">
        <v>100</v>
      </c>
      <c r="E463">
        <v>8</v>
      </c>
      <c r="F463">
        <v>0</v>
      </c>
      <c r="G463">
        <v>100</v>
      </c>
      <c r="H463">
        <v>7</v>
      </c>
      <c r="I463">
        <v>0</v>
      </c>
      <c r="J463">
        <v>100</v>
      </c>
      <c r="K463">
        <v>6</v>
      </c>
      <c r="L463">
        <v>0</v>
      </c>
      <c r="M463" s="1">
        <f>_xlfn.XLOOKUP(StrengthTracker[[#This Row],[day]],GymTracker[day],GymTracker[date])</f>
        <v>45870</v>
      </c>
    </row>
    <row r="464" spans="1:13" x14ac:dyDescent="0.25">
      <c r="A464">
        <v>54</v>
      </c>
      <c r="B464">
        <v>2</v>
      </c>
      <c r="C464" t="s">
        <v>104</v>
      </c>
      <c r="D464">
        <v>10</v>
      </c>
      <c r="E464">
        <v>7</v>
      </c>
      <c r="F464">
        <v>0</v>
      </c>
      <c r="G464">
        <v>1</v>
      </c>
      <c r="H464">
        <v>7</v>
      </c>
      <c r="I464">
        <v>0</v>
      </c>
      <c r="J464">
        <v>0</v>
      </c>
      <c r="K464">
        <v>0</v>
      </c>
      <c r="L464">
        <v>0</v>
      </c>
      <c r="M464" s="1">
        <f>_xlfn.XLOOKUP(StrengthTracker[[#This Row],[day]],GymTracker[day],GymTracker[date])</f>
        <v>45870</v>
      </c>
    </row>
    <row r="465" spans="1:13" x14ac:dyDescent="0.25">
      <c r="A465">
        <v>54</v>
      </c>
      <c r="B465">
        <v>3</v>
      </c>
      <c r="C465" t="s">
        <v>73</v>
      </c>
      <c r="D465">
        <v>3</v>
      </c>
      <c r="E465">
        <v>8</v>
      </c>
      <c r="F465">
        <v>1</v>
      </c>
      <c r="G465">
        <v>3</v>
      </c>
      <c r="H465">
        <v>7</v>
      </c>
      <c r="I465">
        <v>0</v>
      </c>
      <c r="J465">
        <v>3</v>
      </c>
      <c r="K465">
        <v>6</v>
      </c>
      <c r="L465">
        <v>0</v>
      </c>
      <c r="M465" s="1">
        <f>_xlfn.XLOOKUP(StrengthTracker[[#This Row],[day]],GymTracker[day],GymTracker[date])</f>
        <v>45870</v>
      </c>
    </row>
    <row r="466" spans="1:13" x14ac:dyDescent="0.25">
      <c r="A466">
        <v>54</v>
      </c>
      <c r="B466">
        <v>4</v>
      </c>
      <c r="C466" t="s">
        <v>57</v>
      </c>
      <c r="D466">
        <v>15</v>
      </c>
      <c r="E466">
        <v>8</v>
      </c>
      <c r="F466">
        <v>0</v>
      </c>
      <c r="G466">
        <v>3</v>
      </c>
      <c r="H466">
        <v>8</v>
      </c>
      <c r="I466">
        <v>0</v>
      </c>
      <c r="J466">
        <v>3</v>
      </c>
      <c r="K466">
        <v>7</v>
      </c>
      <c r="L466">
        <v>0</v>
      </c>
      <c r="M466" s="1">
        <f>_xlfn.XLOOKUP(StrengthTracker[[#This Row],[day]],GymTracker[day],GymTracker[date])</f>
        <v>45870</v>
      </c>
    </row>
    <row r="467" spans="1:13" x14ac:dyDescent="0.25">
      <c r="A467">
        <v>54</v>
      </c>
      <c r="B467">
        <v>5</v>
      </c>
      <c r="C467" t="s">
        <v>70</v>
      </c>
      <c r="D467">
        <v>20</v>
      </c>
      <c r="E467">
        <v>8</v>
      </c>
      <c r="F467">
        <v>0</v>
      </c>
      <c r="G467">
        <v>20</v>
      </c>
      <c r="H467">
        <v>8</v>
      </c>
      <c r="I467">
        <v>0</v>
      </c>
      <c r="J467">
        <v>20</v>
      </c>
      <c r="K467">
        <v>7</v>
      </c>
      <c r="L467">
        <v>0</v>
      </c>
      <c r="M467" s="1">
        <f>_xlfn.XLOOKUP(StrengthTracker[[#This Row],[day]],GymTracker[day],GymTracker[date])</f>
        <v>45870</v>
      </c>
    </row>
    <row r="468" spans="1:13" x14ac:dyDescent="0.25">
      <c r="A468">
        <v>54</v>
      </c>
      <c r="B468">
        <v>6</v>
      </c>
      <c r="C468" t="s">
        <v>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1">
        <f>_xlfn.XLOOKUP(StrengthTracker[[#This Row],[day]],GymTracker[day],GymTracker[date])</f>
        <v>45870</v>
      </c>
    </row>
    <row r="469" spans="1:13" x14ac:dyDescent="0.25">
      <c r="A469">
        <v>54</v>
      </c>
      <c r="B469">
        <v>7</v>
      </c>
      <c r="C469" t="s">
        <v>44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1">
        <f>_xlfn.XLOOKUP(StrengthTracker[[#This Row],[day]],GymTracker[day],GymTracker[date])</f>
        <v>45870</v>
      </c>
    </row>
    <row r="470" spans="1:13" x14ac:dyDescent="0.25">
      <c r="A470">
        <v>54</v>
      </c>
      <c r="B470">
        <v>8</v>
      </c>
      <c r="C470" t="s">
        <v>44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1">
        <f>_xlfn.XLOOKUP(StrengthTracker[[#This Row],[day]],GymTracker[day],GymTracker[date])</f>
        <v>45870</v>
      </c>
    </row>
    <row r="471" spans="1:13" x14ac:dyDescent="0.25">
      <c r="A471">
        <v>54</v>
      </c>
      <c r="B471">
        <v>9</v>
      </c>
      <c r="C471" t="s">
        <v>44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1">
        <f>_xlfn.XLOOKUP(StrengthTracker[[#This Row],[day]],GymTracker[day],GymTracker[date])</f>
        <v>45870</v>
      </c>
    </row>
    <row r="472" spans="1:13" x14ac:dyDescent="0.25">
      <c r="A472">
        <v>55</v>
      </c>
      <c r="B472">
        <v>1</v>
      </c>
      <c r="C472" t="s">
        <v>37</v>
      </c>
      <c r="D472">
        <v>35</v>
      </c>
      <c r="E472">
        <v>7</v>
      </c>
      <c r="F472">
        <v>0</v>
      </c>
      <c r="G472">
        <v>35</v>
      </c>
      <c r="H472">
        <v>6</v>
      </c>
      <c r="I472">
        <v>0</v>
      </c>
      <c r="J472">
        <v>0</v>
      </c>
      <c r="K472">
        <v>0</v>
      </c>
      <c r="L472">
        <v>0</v>
      </c>
      <c r="M472" s="1">
        <f>_xlfn.XLOOKUP(StrengthTracker[[#This Row],[day]],GymTracker[day],GymTracker[date])</f>
        <v>45871</v>
      </c>
    </row>
    <row r="473" spans="1:13" x14ac:dyDescent="0.25">
      <c r="A473">
        <v>55</v>
      </c>
      <c r="B473">
        <v>2</v>
      </c>
      <c r="C473" t="s">
        <v>40</v>
      </c>
      <c r="D473">
        <v>27</v>
      </c>
      <c r="E473">
        <v>9</v>
      </c>
      <c r="F473">
        <v>0</v>
      </c>
      <c r="G473">
        <v>27</v>
      </c>
      <c r="H473">
        <v>8</v>
      </c>
      <c r="I473">
        <v>0</v>
      </c>
      <c r="J473">
        <v>27</v>
      </c>
      <c r="K473">
        <v>5</v>
      </c>
      <c r="L473">
        <v>0</v>
      </c>
      <c r="M473" s="1">
        <f>_xlfn.XLOOKUP(StrengthTracker[[#This Row],[day]],GymTracker[day],GymTracker[date])</f>
        <v>45871</v>
      </c>
    </row>
    <row r="474" spans="1:13" x14ac:dyDescent="0.25">
      <c r="A474">
        <v>55</v>
      </c>
      <c r="B474">
        <v>3</v>
      </c>
      <c r="C474" t="s">
        <v>41</v>
      </c>
      <c r="D474">
        <v>10</v>
      </c>
      <c r="E474">
        <v>8</v>
      </c>
      <c r="F474">
        <v>0</v>
      </c>
      <c r="G474">
        <v>10</v>
      </c>
      <c r="H474">
        <v>7</v>
      </c>
      <c r="I474">
        <v>0</v>
      </c>
      <c r="J474">
        <v>8</v>
      </c>
      <c r="K474">
        <v>7</v>
      </c>
      <c r="L474">
        <v>0</v>
      </c>
      <c r="M474" s="1">
        <f>_xlfn.XLOOKUP(StrengthTracker[[#This Row],[day]],GymTracker[day],GymTracker[date])</f>
        <v>45871</v>
      </c>
    </row>
    <row r="475" spans="1:13" x14ac:dyDescent="0.25">
      <c r="A475">
        <v>55</v>
      </c>
      <c r="B475">
        <v>4</v>
      </c>
      <c r="C475" t="s">
        <v>74</v>
      </c>
      <c r="D475">
        <v>30</v>
      </c>
      <c r="E475">
        <v>6</v>
      </c>
      <c r="F475">
        <v>0</v>
      </c>
      <c r="G475">
        <v>30</v>
      </c>
      <c r="H475">
        <v>6</v>
      </c>
      <c r="I475">
        <v>0</v>
      </c>
      <c r="J475">
        <v>0</v>
      </c>
      <c r="K475">
        <v>0</v>
      </c>
      <c r="L475">
        <v>0</v>
      </c>
      <c r="M475" s="1">
        <f>_xlfn.XLOOKUP(StrengthTracker[[#This Row],[day]],GymTracker[day],GymTracker[date])</f>
        <v>45871</v>
      </c>
    </row>
    <row r="476" spans="1:13" x14ac:dyDescent="0.25">
      <c r="A476">
        <v>55</v>
      </c>
      <c r="B476">
        <v>5</v>
      </c>
      <c r="C476" t="s">
        <v>105</v>
      </c>
      <c r="D476">
        <v>6</v>
      </c>
      <c r="E476">
        <v>8</v>
      </c>
      <c r="F476">
        <v>0</v>
      </c>
      <c r="G476">
        <v>6</v>
      </c>
      <c r="H476">
        <v>8</v>
      </c>
      <c r="I476">
        <v>0</v>
      </c>
      <c r="J476">
        <v>6</v>
      </c>
      <c r="K476">
        <v>7</v>
      </c>
      <c r="L476">
        <v>0</v>
      </c>
      <c r="M476" s="1">
        <f>_xlfn.XLOOKUP(StrengthTracker[[#This Row],[day]],GymTracker[day],GymTracker[date])</f>
        <v>45871</v>
      </c>
    </row>
    <row r="477" spans="1:13" x14ac:dyDescent="0.25">
      <c r="A477">
        <v>55</v>
      </c>
      <c r="B477">
        <v>6</v>
      </c>
      <c r="C477" t="s">
        <v>44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1">
        <f>_xlfn.XLOOKUP(StrengthTracker[[#This Row],[day]],GymTracker[day],GymTracker[date])</f>
        <v>45871</v>
      </c>
    </row>
    <row r="478" spans="1:13" x14ac:dyDescent="0.25">
      <c r="A478">
        <v>55</v>
      </c>
      <c r="B478">
        <v>7</v>
      </c>
      <c r="C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1">
        <f>_xlfn.XLOOKUP(StrengthTracker[[#This Row],[day]],GymTracker[day],GymTracker[date])</f>
        <v>45871</v>
      </c>
    </row>
    <row r="479" spans="1:13" x14ac:dyDescent="0.25">
      <c r="A479">
        <v>55</v>
      </c>
      <c r="B479">
        <v>8</v>
      </c>
      <c r="C479" t="s">
        <v>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f>_xlfn.XLOOKUP(StrengthTracker[[#This Row],[day]],GymTracker[day],GymTracker[date])</f>
        <v>45871</v>
      </c>
    </row>
    <row r="480" spans="1:13" x14ac:dyDescent="0.25">
      <c r="A480">
        <v>55</v>
      </c>
      <c r="B480">
        <v>9</v>
      </c>
      <c r="C480" t="s">
        <v>44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1">
        <f>_xlfn.XLOOKUP(StrengthTracker[[#This Row],[day]],GymTracker[day],GymTracker[date])</f>
        <v>45871</v>
      </c>
    </row>
    <row r="481" spans="1:13" x14ac:dyDescent="0.25">
      <c r="A481">
        <v>56</v>
      </c>
      <c r="B481">
        <v>1</v>
      </c>
      <c r="C481" t="s">
        <v>106</v>
      </c>
      <c r="D481">
        <v>4</v>
      </c>
      <c r="E481">
        <v>8</v>
      </c>
      <c r="F481">
        <v>0</v>
      </c>
      <c r="G481">
        <v>4</v>
      </c>
      <c r="H481">
        <v>8</v>
      </c>
      <c r="I481">
        <v>0</v>
      </c>
      <c r="J481">
        <v>3</v>
      </c>
      <c r="K481">
        <v>8</v>
      </c>
      <c r="L481">
        <v>0</v>
      </c>
      <c r="M481" s="1">
        <f>_xlfn.XLOOKUP(StrengthTracker[[#This Row],[day]],GymTracker[day],GymTracker[date])</f>
        <v>45873</v>
      </c>
    </row>
    <row r="482" spans="1:13" x14ac:dyDescent="0.25">
      <c r="A482">
        <v>56</v>
      </c>
      <c r="B482">
        <v>2</v>
      </c>
      <c r="C482" t="s">
        <v>103</v>
      </c>
      <c r="D482">
        <v>35</v>
      </c>
      <c r="E482">
        <v>5</v>
      </c>
      <c r="F482">
        <v>0</v>
      </c>
      <c r="G482">
        <v>25</v>
      </c>
      <c r="H482">
        <v>7</v>
      </c>
      <c r="I482">
        <v>0</v>
      </c>
      <c r="J482">
        <v>20</v>
      </c>
      <c r="K482">
        <v>9</v>
      </c>
      <c r="L482">
        <v>0</v>
      </c>
      <c r="M482" s="1">
        <f>_xlfn.XLOOKUP(StrengthTracker[[#This Row],[day]],GymTracker[day],GymTracker[date])</f>
        <v>45873</v>
      </c>
    </row>
    <row r="483" spans="1:13" x14ac:dyDescent="0.25">
      <c r="A483">
        <v>56</v>
      </c>
      <c r="B483">
        <v>3</v>
      </c>
      <c r="C483" t="s">
        <v>90</v>
      </c>
      <c r="D483">
        <v>40</v>
      </c>
      <c r="E483">
        <v>9</v>
      </c>
      <c r="F483">
        <v>0</v>
      </c>
      <c r="G483">
        <v>40</v>
      </c>
      <c r="H483">
        <v>8</v>
      </c>
      <c r="I483">
        <v>0</v>
      </c>
      <c r="J483">
        <v>40</v>
      </c>
      <c r="K483">
        <v>7</v>
      </c>
      <c r="L483">
        <v>0</v>
      </c>
      <c r="M483" s="1">
        <f>_xlfn.XLOOKUP(StrengthTracker[[#This Row],[day]],GymTracker[day],GymTracker[date])</f>
        <v>45873</v>
      </c>
    </row>
    <row r="484" spans="1:13" x14ac:dyDescent="0.25">
      <c r="A484">
        <v>56</v>
      </c>
      <c r="B484">
        <v>4</v>
      </c>
      <c r="C484" t="s">
        <v>107</v>
      </c>
      <c r="D484">
        <v>3</v>
      </c>
      <c r="E484">
        <v>8</v>
      </c>
      <c r="F484">
        <v>0</v>
      </c>
      <c r="G484">
        <v>3</v>
      </c>
      <c r="H484">
        <v>10</v>
      </c>
      <c r="I484">
        <v>0</v>
      </c>
      <c r="J484">
        <v>3</v>
      </c>
      <c r="K484">
        <v>8</v>
      </c>
      <c r="L484">
        <v>0</v>
      </c>
      <c r="M484" s="1">
        <f>_xlfn.XLOOKUP(StrengthTracker[[#This Row],[day]],GymTracker[day],GymTracker[date])</f>
        <v>45873</v>
      </c>
    </row>
    <row r="485" spans="1:13" x14ac:dyDescent="0.25">
      <c r="A485">
        <v>56</v>
      </c>
      <c r="B485">
        <v>5</v>
      </c>
      <c r="C485" t="s">
        <v>48</v>
      </c>
      <c r="D485">
        <v>20</v>
      </c>
      <c r="E485">
        <v>8</v>
      </c>
      <c r="F485">
        <v>0</v>
      </c>
      <c r="G485">
        <v>20</v>
      </c>
      <c r="H485">
        <v>5</v>
      </c>
      <c r="I485">
        <v>0</v>
      </c>
      <c r="J485">
        <v>15</v>
      </c>
      <c r="K485">
        <v>9</v>
      </c>
      <c r="L485">
        <v>0</v>
      </c>
      <c r="M485" s="1">
        <f>_xlfn.XLOOKUP(StrengthTracker[[#This Row],[day]],GymTracker[day],GymTracker[date])</f>
        <v>45873</v>
      </c>
    </row>
    <row r="486" spans="1:13" x14ac:dyDescent="0.25">
      <c r="A486">
        <v>56</v>
      </c>
      <c r="B486">
        <v>6</v>
      </c>
      <c r="C486" t="s">
        <v>61</v>
      </c>
      <c r="D486">
        <v>10</v>
      </c>
      <c r="E486">
        <v>8</v>
      </c>
      <c r="F486">
        <v>0</v>
      </c>
      <c r="G486">
        <v>10</v>
      </c>
      <c r="H486">
        <v>8</v>
      </c>
      <c r="I486">
        <v>0</v>
      </c>
      <c r="J486">
        <v>0</v>
      </c>
      <c r="K486">
        <v>0</v>
      </c>
      <c r="L486">
        <v>0</v>
      </c>
      <c r="M486" s="1">
        <f>_xlfn.XLOOKUP(StrengthTracker[[#This Row],[day]],GymTracker[day],GymTracker[date])</f>
        <v>45873</v>
      </c>
    </row>
    <row r="487" spans="1:13" x14ac:dyDescent="0.25">
      <c r="A487">
        <v>56</v>
      </c>
      <c r="B487">
        <v>7</v>
      </c>
      <c r="C487" t="s">
        <v>49</v>
      </c>
      <c r="D487">
        <v>8</v>
      </c>
      <c r="E487">
        <v>7</v>
      </c>
      <c r="F487">
        <v>0</v>
      </c>
      <c r="G487">
        <v>8</v>
      </c>
      <c r="H487">
        <v>7</v>
      </c>
      <c r="I487">
        <v>0</v>
      </c>
      <c r="J487">
        <v>0</v>
      </c>
      <c r="K487">
        <v>0</v>
      </c>
      <c r="L487">
        <v>0</v>
      </c>
      <c r="M487" s="1">
        <f>_xlfn.XLOOKUP(StrengthTracker[[#This Row],[day]],GymTracker[day],GymTracker[date])</f>
        <v>45873</v>
      </c>
    </row>
    <row r="488" spans="1:13" x14ac:dyDescent="0.25">
      <c r="A488">
        <v>56</v>
      </c>
      <c r="B488">
        <v>8</v>
      </c>
      <c r="C488" t="s">
        <v>44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1">
        <f>_xlfn.XLOOKUP(StrengthTracker[[#This Row],[day]],GymTracker[day],GymTracker[date])</f>
        <v>45873</v>
      </c>
    </row>
    <row r="489" spans="1:13" x14ac:dyDescent="0.25">
      <c r="A489">
        <v>56</v>
      </c>
      <c r="B489">
        <v>9</v>
      </c>
      <c r="C489" t="s">
        <v>44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1">
        <f>_xlfn.XLOOKUP(StrengthTracker[[#This Row],[day]],GymTracker[day],GymTracker[date])</f>
        <v>45873</v>
      </c>
    </row>
    <row r="490" spans="1:13" x14ac:dyDescent="0.25">
      <c r="A490">
        <v>57</v>
      </c>
      <c r="B490">
        <v>1</v>
      </c>
      <c r="C490" t="s">
        <v>56</v>
      </c>
      <c r="D490">
        <v>90</v>
      </c>
      <c r="E490">
        <v>7</v>
      </c>
      <c r="F490">
        <v>0</v>
      </c>
      <c r="G490">
        <v>90</v>
      </c>
      <c r="H490">
        <v>7</v>
      </c>
      <c r="I490">
        <v>0</v>
      </c>
      <c r="J490">
        <v>80</v>
      </c>
      <c r="K490">
        <v>6</v>
      </c>
      <c r="L490">
        <v>0</v>
      </c>
      <c r="M490" s="1">
        <f>_xlfn.XLOOKUP(StrengthTracker[[#This Row],[day]],GymTracker[day],GymTracker[date])</f>
        <v>45874</v>
      </c>
    </row>
    <row r="491" spans="1:13" x14ac:dyDescent="0.25">
      <c r="A491">
        <v>57</v>
      </c>
      <c r="B491">
        <v>2</v>
      </c>
      <c r="C491" t="s">
        <v>66</v>
      </c>
      <c r="D491">
        <v>15</v>
      </c>
      <c r="E491">
        <v>16</v>
      </c>
      <c r="F491">
        <v>0</v>
      </c>
      <c r="G491">
        <v>15</v>
      </c>
      <c r="H491">
        <v>16</v>
      </c>
      <c r="I491">
        <v>0</v>
      </c>
      <c r="J491">
        <v>0</v>
      </c>
      <c r="K491">
        <v>0</v>
      </c>
      <c r="L491">
        <v>0</v>
      </c>
      <c r="M491" s="1">
        <f>_xlfn.XLOOKUP(StrengthTracker[[#This Row],[day]],GymTracker[day],GymTracker[date])</f>
        <v>45874</v>
      </c>
    </row>
    <row r="492" spans="1:13" x14ac:dyDescent="0.25">
      <c r="A492">
        <v>57</v>
      </c>
      <c r="B492">
        <v>3</v>
      </c>
      <c r="C492" t="s">
        <v>108</v>
      </c>
      <c r="D492">
        <v>12</v>
      </c>
      <c r="E492">
        <v>8</v>
      </c>
      <c r="F492">
        <v>0</v>
      </c>
      <c r="G492">
        <v>12</v>
      </c>
      <c r="H492">
        <v>8</v>
      </c>
      <c r="I492">
        <v>0</v>
      </c>
      <c r="J492">
        <v>0</v>
      </c>
      <c r="K492">
        <v>0</v>
      </c>
      <c r="L492">
        <v>0</v>
      </c>
      <c r="M492" s="1">
        <f>_xlfn.XLOOKUP(StrengthTracker[[#This Row],[day]],GymTracker[day],GymTracker[date])</f>
        <v>45874</v>
      </c>
    </row>
    <row r="493" spans="1:13" x14ac:dyDescent="0.25">
      <c r="A493">
        <v>57</v>
      </c>
      <c r="B493">
        <v>4</v>
      </c>
      <c r="C493" t="s">
        <v>70</v>
      </c>
      <c r="D493">
        <v>20</v>
      </c>
      <c r="E493">
        <v>8</v>
      </c>
      <c r="F493">
        <v>2</v>
      </c>
      <c r="G493">
        <v>20</v>
      </c>
      <c r="H493">
        <v>8</v>
      </c>
      <c r="I493">
        <v>0</v>
      </c>
      <c r="J493">
        <v>20</v>
      </c>
      <c r="K493">
        <v>7</v>
      </c>
      <c r="L493">
        <v>0</v>
      </c>
      <c r="M493" s="1">
        <f>_xlfn.XLOOKUP(StrengthTracker[[#This Row],[day]],GymTracker[day],GymTracker[date])</f>
        <v>45874</v>
      </c>
    </row>
    <row r="494" spans="1:13" x14ac:dyDescent="0.25">
      <c r="A494">
        <v>57</v>
      </c>
      <c r="B494">
        <v>5</v>
      </c>
      <c r="C494" t="s">
        <v>109</v>
      </c>
      <c r="D494">
        <v>90</v>
      </c>
      <c r="E494">
        <v>6</v>
      </c>
      <c r="F494">
        <v>2</v>
      </c>
      <c r="G494">
        <v>90</v>
      </c>
      <c r="H494">
        <v>6</v>
      </c>
      <c r="I494">
        <v>1</v>
      </c>
      <c r="J494">
        <v>80</v>
      </c>
      <c r="K494">
        <v>10</v>
      </c>
      <c r="L494">
        <v>0</v>
      </c>
      <c r="M494" s="1">
        <f>_xlfn.XLOOKUP(StrengthTracker[[#This Row],[day]],GymTracker[day],GymTracker[date])</f>
        <v>45874</v>
      </c>
    </row>
    <row r="495" spans="1:13" x14ac:dyDescent="0.25">
      <c r="A495">
        <v>57</v>
      </c>
      <c r="B495">
        <v>6</v>
      </c>
      <c r="C495" t="s">
        <v>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1">
        <f>_xlfn.XLOOKUP(StrengthTracker[[#This Row],[day]],GymTracker[day],GymTracker[date])</f>
        <v>45874</v>
      </c>
    </row>
    <row r="496" spans="1:13" x14ac:dyDescent="0.25">
      <c r="A496">
        <v>57</v>
      </c>
      <c r="B496">
        <v>7</v>
      </c>
      <c r="C496" t="s">
        <v>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1">
        <f>_xlfn.XLOOKUP(StrengthTracker[[#This Row],[day]],GymTracker[day],GymTracker[date])</f>
        <v>45874</v>
      </c>
    </row>
    <row r="497" spans="1:13" x14ac:dyDescent="0.25">
      <c r="A497">
        <v>57</v>
      </c>
      <c r="B497">
        <v>8</v>
      </c>
      <c r="C497" t="s">
        <v>44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">
        <f>_xlfn.XLOOKUP(StrengthTracker[[#This Row],[day]],GymTracker[day],GymTracker[date])</f>
        <v>45874</v>
      </c>
    </row>
    <row r="498" spans="1:13" x14ac:dyDescent="0.25">
      <c r="A498">
        <v>57</v>
      </c>
      <c r="B498">
        <v>9</v>
      </c>
      <c r="C498" t="s">
        <v>44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1">
        <f>_xlfn.XLOOKUP(StrengthTracker[[#This Row],[day]],GymTracker[day],GymTracker[date])</f>
        <v>45874</v>
      </c>
    </row>
    <row r="499" spans="1:13" x14ac:dyDescent="0.25">
      <c r="A499">
        <v>58</v>
      </c>
      <c r="B499">
        <v>1</v>
      </c>
      <c r="C499" t="s">
        <v>37</v>
      </c>
      <c r="D499">
        <v>35</v>
      </c>
      <c r="E499">
        <v>6</v>
      </c>
      <c r="F499">
        <v>1</v>
      </c>
      <c r="G499">
        <v>35</v>
      </c>
      <c r="H499">
        <v>6</v>
      </c>
      <c r="I499">
        <v>0</v>
      </c>
      <c r="J499">
        <v>30</v>
      </c>
      <c r="K499">
        <v>7</v>
      </c>
      <c r="L499">
        <v>0</v>
      </c>
      <c r="M499" s="1">
        <f>_xlfn.XLOOKUP(StrengthTracker[[#This Row],[day]],GymTracker[day],GymTracker[date])</f>
        <v>45875</v>
      </c>
    </row>
    <row r="500" spans="1:13" x14ac:dyDescent="0.25">
      <c r="A500">
        <v>58</v>
      </c>
      <c r="B500">
        <v>2</v>
      </c>
      <c r="C500" t="s">
        <v>40</v>
      </c>
      <c r="D500">
        <v>30</v>
      </c>
      <c r="E500">
        <v>5</v>
      </c>
      <c r="F500">
        <v>1</v>
      </c>
      <c r="G500">
        <v>27</v>
      </c>
      <c r="H500">
        <v>7</v>
      </c>
      <c r="I500">
        <v>0</v>
      </c>
      <c r="J500">
        <v>27</v>
      </c>
      <c r="K500">
        <v>6</v>
      </c>
      <c r="L500">
        <v>0</v>
      </c>
      <c r="M500" s="1">
        <f>_xlfn.XLOOKUP(StrengthTracker[[#This Row],[day]],GymTracker[day],GymTracker[date])</f>
        <v>45875</v>
      </c>
    </row>
    <row r="501" spans="1:13" x14ac:dyDescent="0.25">
      <c r="A501">
        <v>58</v>
      </c>
      <c r="B501">
        <v>3</v>
      </c>
      <c r="C501" t="s">
        <v>38</v>
      </c>
      <c r="D501">
        <v>27</v>
      </c>
      <c r="E501">
        <v>6</v>
      </c>
      <c r="F501">
        <v>1</v>
      </c>
      <c r="G501">
        <v>27</v>
      </c>
      <c r="H501">
        <v>5</v>
      </c>
      <c r="I501">
        <v>0</v>
      </c>
      <c r="J501">
        <v>0</v>
      </c>
      <c r="K501">
        <v>0</v>
      </c>
      <c r="L501">
        <v>0</v>
      </c>
      <c r="M501" s="1">
        <f>_xlfn.XLOOKUP(StrengthTracker[[#This Row],[day]],GymTracker[day],GymTracker[date])</f>
        <v>45875</v>
      </c>
    </row>
    <row r="502" spans="1:13" x14ac:dyDescent="0.25">
      <c r="A502">
        <v>58</v>
      </c>
      <c r="B502">
        <v>4</v>
      </c>
      <c r="C502" t="s">
        <v>41</v>
      </c>
      <c r="D502">
        <v>10</v>
      </c>
      <c r="E502">
        <v>8</v>
      </c>
      <c r="F502">
        <v>2</v>
      </c>
      <c r="G502">
        <v>10</v>
      </c>
      <c r="H502">
        <v>8</v>
      </c>
      <c r="I502">
        <v>1</v>
      </c>
      <c r="J502">
        <v>7</v>
      </c>
      <c r="K502">
        <v>7</v>
      </c>
      <c r="L502">
        <v>1</v>
      </c>
      <c r="M502" s="1">
        <f>_xlfn.XLOOKUP(StrengthTracker[[#This Row],[day]],GymTracker[day],GymTracker[date])</f>
        <v>45875</v>
      </c>
    </row>
    <row r="503" spans="1:13" x14ac:dyDescent="0.25">
      <c r="A503">
        <v>58</v>
      </c>
      <c r="B503">
        <v>5</v>
      </c>
      <c r="C503" t="s">
        <v>74</v>
      </c>
      <c r="D503">
        <v>30</v>
      </c>
      <c r="E503">
        <v>7</v>
      </c>
      <c r="F503">
        <v>0</v>
      </c>
      <c r="G503">
        <v>30</v>
      </c>
      <c r="H503">
        <v>6</v>
      </c>
      <c r="I503">
        <v>0</v>
      </c>
      <c r="J503">
        <v>25</v>
      </c>
      <c r="K503">
        <v>8</v>
      </c>
      <c r="L503">
        <v>0</v>
      </c>
      <c r="M503" s="1">
        <f>_xlfn.XLOOKUP(StrengthTracker[[#This Row],[day]],GymTracker[day],GymTracker[date])</f>
        <v>45875</v>
      </c>
    </row>
    <row r="504" spans="1:13" x14ac:dyDescent="0.25">
      <c r="A504">
        <v>58</v>
      </c>
      <c r="B504">
        <v>6</v>
      </c>
      <c r="C504" t="s">
        <v>64</v>
      </c>
      <c r="D504">
        <v>30</v>
      </c>
      <c r="E504">
        <v>10</v>
      </c>
      <c r="F504">
        <v>1</v>
      </c>
      <c r="G504">
        <v>30</v>
      </c>
      <c r="H504">
        <v>10</v>
      </c>
      <c r="I504">
        <v>0</v>
      </c>
      <c r="J504">
        <v>30</v>
      </c>
      <c r="K504">
        <v>8</v>
      </c>
      <c r="L504">
        <v>0</v>
      </c>
      <c r="M504" s="1">
        <f>_xlfn.XLOOKUP(StrengthTracker[[#This Row],[day]],GymTracker[day],GymTracker[date])</f>
        <v>45875</v>
      </c>
    </row>
    <row r="505" spans="1:13" x14ac:dyDescent="0.25">
      <c r="A505">
        <v>58</v>
      </c>
      <c r="B505">
        <v>7</v>
      </c>
      <c r="C505" t="s">
        <v>44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1">
        <f>_xlfn.XLOOKUP(StrengthTracker[[#This Row],[day]],GymTracker[day],GymTracker[date])</f>
        <v>45875</v>
      </c>
    </row>
    <row r="506" spans="1:13" x14ac:dyDescent="0.25">
      <c r="A506">
        <v>58</v>
      </c>
      <c r="B506">
        <v>8</v>
      </c>
      <c r="C506" t="s">
        <v>44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">
        <f>_xlfn.XLOOKUP(StrengthTracker[[#This Row],[day]],GymTracker[day],GymTracker[date])</f>
        <v>45875</v>
      </c>
    </row>
    <row r="507" spans="1:13" x14ac:dyDescent="0.25">
      <c r="A507">
        <v>58</v>
      </c>
      <c r="B507">
        <v>9</v>
      </c>
      <c r="C507" t="s">
        <v>44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1">
        <f>_xlfn.XLOOKUP(StrengthTracker[[#This Row],[day]],GymTracker[day],GymTracker[date])</f>
        <v>45875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5BDD-AF11-48FD-BEF7-480474333B77}">
  <dimension ref="A1:L59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4" width="17.85546875" bestFit="1" customWidth="1"/>
    <col min="5" max="5" width="19.28515625" bestFit="1" customWidth="1"/>
    <col min="6" max="6" width="37.42578125" bestFit="1" customWidth="1"/>
    <col min="7" max="7" width="31.42578125" bestFit="1" customWidth="1"/>
    <col min="8" max="8" width="6.42578125" bestFit="1" customWidth="1"/>
    <col min="9" max="9" width="17.42578125" bestFit="1" customWidth="1"/>
    <col min="10" max="10" width="8.140625" bestFit="1" customWidth="1"/>
    <col min="11" max="11" width="12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192</v>
      </c>
      <c r="H1" t="s">
        <v>5</v>
      </c>
      <c r="I1" t="s">
        <v>6</v>
      </c>
      <c r="J1" t="s">
        <v>7</v>
      </c>
      <c r="K1" t="s">
        <v>115</v>
      </c>
      <c r="L1" t="s">
        <v>137</v>
      </c>
    </row>
    <row r="2" spans="1:12" x14ac:dyDescent="0.25">
      <c r="A2" s="1">
        <v>45775</v>
      </c>
      <c r="B2" t="s">
        <v>8</v>
      </c>
      <c r="C2" t="s">
        <v>9</v>
      </c>
      <c r="D2" t="s">
        <v>17</v>
      </c>
      <c r="E2" t="s">
        <v>10</v>
      </c>
      <c r="F2" t="s">
        <v>125</v>
      </c>
      <c r="G2" t="s">
        <v>193</v>
      </c>
      <c r="H2">
        <v>1</v>
      </c>
      <c r="I2" t="s">
        <v>11</v>
      </c>
      <c r="J2">
        <v>1</v>
      </c>
      <c r="K2">
        <f>WEEKNUM(GymTracker[[#This Row],[date]])</f>
        <v>18</v>
      </c>
      <c r="L2" t="str">
        <f t="shared" ref="L2:L33" si="0">IF(OR(C2="Chest",C2="Back",C2="Triceps",C2="Biceps",C2="Shoulders",
       D2="Chest",D2="Back",D2="Triceps",D2="Biceps",D2="Shoulders",
       E2="Chest",E2="Back",E2="Triceps",E2="Biceps",E2="Shoulders"),
   "Upper body",
   IF(OR(C2="Quadriceps",C2="Hamstrings",C2="Glutes",C2="Calves",
          D2="Quadriceps",D2="Hamstrings",D2="Glutes",D2="Calves",
          E2="Quadriceps",E2="Hamstrings",E2="Glutes",E2="Calves"),
      "Lower body",
      "Other"))</f>
        <v>Upper body</v>
      </c>
    </row>
    <row r="3" spans="1:12" x14ac:dyDescent="0.25">
      <c r="A3" s="1">
        <v>45776</v>
      </c>
      <c r="B3" t="s">
        <v>12</v>
      </c>
      <c r="C3" t="s">
        <v>13</v>
      </c>
      <c r="D3" t="s">
        <v>14</v>
      </c>
      <c r="E3" t="s">
        <v>15</v>
      </c>
      <c r="F3" t="s">
        <v>125</v>
      </c>
      <c r="G3" t="s">
        <v>193</v>
      </c>
      <c r="H3">
        <v>2</v>
      </c>
      <c r="I3" t="s">
        <v>16</v>
      </c>
      <c r="J3">
        <v>1</v>
      </c>
      <c r="K3">
        <f>WEEKNUM(GymTracker[[#This Row],[date]])</f>
        <v>18</v>
      </c>
      <c r="L3" t="str">
        <f t="shared" si="0"/>
        <v>Upper body</v>
      </c>
    </row>
    <row r="4" spans="1:12" x14ac:dyDescent="0.25">
      <c r="A4" s="1">
        <v>45782</v>
      </c>
      <c r="B4" t="s">
        <v>8</v>
      </c>
      <c r="C4" t="s">
        <v>9</v>
      </c>
      <c r="D4" t="s">
        <v>17</v>
      </c>
      <c r="E4" t="s">
        <v>10</v>
      </c>
      <c r="F4" t="s">
        <v>30</v>
      </c>
      <c r="G4" t="s">
        <v>18</v>
      </c>
      <c r="H4">
        <v>3</v>
      </c>
      <c r="I4" t="s">
        <v>11</v>
      </c>
      <c r="J4">
        <v>1</v>
      </c>
      <c r="K4">
        <f>WEEKNUM(GymTracker[[#This Row],[date]])</f>
        <v>19</v>
      </c>
      <c r="L4" t="str">
        <f t="shared" si="0"/>
        <v>Upper body</v>
      </c>
    </row>
    <row r="5" spans="1:12" x14ac:dyDescent="0.25">
      <c r="A5" s="1">
        <v>45783</v>
      </c>
      <c r="B5" t="s">
        <v>12</v>
      </c>
      <c r="C5" t="s">
        <v>13</v>
      </c>
      <c r="D5" t="s">
        <v>14</v>
      </c>
      <c r="E5" t="s">
        <v>15</v>
      </c>
      <c r="F5" t="s">
        <v>30</v>
      </c>
      <c r="G5" t="s">
        <v>18</v>
      </c>
      <c r="H5">
        <v>4</v>
      </c>
      <c r="I5" t="s">
        <v>16</v>
      </c>
      <c r="J5">
        <v>1</v>
      </c>
      <c r="K5">
        <f>WEEKNUM(GymTracker[[#This Row],[date]])</f>
        <v>19</v>
      </c>
      <c r="L5" t="str">
        <f t="shared" si="0"/>
        <v>Upper body</v>
      </c>
    </row>
    <row r="6" spans="1:12" x14ac:dyDescent="0.25">
      <c r="A6" s="1">
        <v>45784</v>
      </c>
      <c r="B6" t="s">
        <v>19</v>
      </c>
      <c r="C6" t="s">
        <v>20</v>
      </c>
      <c r="D6" t="s">
        <v>21</v>
      </c>
      <c r="E6" t="s">
        <v>22</v>
      </c>
      <c r="F6" t="s">
        <v>30</v>
      </c>
      <c r="G6" t="s">
        <v>18</v>
      </c>
      <c r="H6">
        <v>5</v>
      </c>
      <c r="I6" t="s">
        <v>23</v>
      </c>
      <c r="J6">
        <v>1</v>
      </c>
      <c r="K6">
        <f>WEEKNUM(GymTracker[[#This Row],[date]])</f>
        <v>19</v>
      </c>
      <c r="L6" t="str">
        <f t="shared" si="0"/>
        <v>Lower body</v>
      </c>
    </row>
    <row r="7" spans="1:12" x14ac:dyDescent="0.25">
      <c r="A7" s="1">
        <v>45786</v>
      </c>
      <c r="B7" t="s">
        <v>8</v>
      </c>
      <c r="C7" t="s">
        <v>9</v>
      </c>
      <c r="D7" t="s">
        <v>17</v>
      </c>
      <c r="E7" t="s">
        <v>10</v>
      </c>
      <c r="F7" t="s">
        <v>24</v>
      </c>
      <c r="G7" t="s">
        <v>24</v>
      </c>
      <c r="H7">
        <v>6</v>
      </c>
      <c r="I7" t="s">
        <v>25</v>
      </c>
      <c r="J7">
        <v>1</v>
      </c>
      <c r="K7">
        <f>WEEKNUM(GymTracker[[#This Row],[date]])</f>
        <v>19</v>
      </c>
      <c r="L7" t="str">
        <f t="shared" si="0"/>
        <v>Upper body</v>
      </c>
    </row>
    <row r="8" spans="1:12" x14ac:dyDescent="0.25">
      <c r="A8" s="1">
        <v>45787</v>
      </c>
      <c r="B8" t="s">
        <v>12</v>
      </c>
      <c r="C8" t="s">
        <v>13</v>
      </c>
      <c r="D8" t="s">
        <v>14</v>
      </c>
      <c r="E8" t="s">
        <v>17</v>
      </c>
      <c r="F8" t="s">
        <v>24</v>
      </c>
      <c r="G8" t="s">
        <v>24</v>
      </c>
      <c r="H8">
        <v>7</v>
      </c>
      <c r="I8" t="s">
        <v>26</v>
      </c>
      <c r="J8">
        <v>1</v>
      </c>
      <c r="K8">
        <f>WEEKNUM(GymTracker[[#This Row],[date]])</f>
        <v>19</v>
      </c>
      <c r="L8" t="str">
        <f t="shared" si="0"/>
        <v>Upper body</v>
      </c>
    </row>
    <row r="9" spans="1:12" x14ac:dyDescent="0.25">
      <c r="A9" s="1">
        <v>45789</v>
      </c>
      <c r="B9" t="s">
        <v>19</v>
      </c>
      <c r="C9" t="s">
        <v>22</v>
      </c>
      <c r="D9" t="s">
        <v>20</v>
      </c>
      <c r="E9" t="s">
        <v>21</v>
      </c>
      <c r="F9" t="s">
        <v>30</v>
      </c>
      <c r="G9" t="s">
        <v>18</v>
      </c>
      <c r="H9">
        <v>8</v>
      </c>
      <c r="I9" t="s">
        <v>11</v>
      </c>
      <c r="J9">
        <v>2</v>
      </c>
      <c r="K9">
        <f>WEEKNUM(GymTracker[[#This Row],[date]])</f>
        <v>20</v>
      </c>
      <c r="L9" t="str">
        <f t="shared" si="0"/>
        <v>Lower body</v>
      </c>
    </row>
    <row r="10" spans="1:12" x14ac:dyDescent="0.25">
      <c r="A10" s="1">
        <v>45790</v>
      </c>
      <c r="B10" t="s">
        <v>8</v>
      </c>
      <c r="C10" t="s">
        <v>9</v>
      </c>
      <c r="D10" t="s">
        <v>17</v>
      </c>
      <c r="E10" t="s">
        <v>10</v>
      </c>
      <c r="F10" t="s">
        <v>24</v>
      </c>
      <c r="G10" t="s">
        <v>194</v>
      </c>
      <c r="H10">
        <v>9</v>
      </c>
      <c r="I10" t="s">
        <v>16</v>
      </c>
      <c r="J10">
        <v>2</v>
      </c>
      <c r="K10">
        <f>WEEKNUM(GymTracker[[#This Row],[date]])</f>
        <v>20</v>
      </c>
      <c r="L10" t="str">
        <f t="shared" si="0"/>
        <v>Upper body</v>
      </c>
    </row>
    <row r="11" spans="1:12" x14ac:dyDescent="0.25">
      <c r="A11" s="1">
        <v>45791</v>
      </c>
      <c r="B11" t="s">
        <v>12</v>
      </c>
      <c r="C11" t="s">
        <v>13</v>
      </c>
      <c r="D11" t="s">
        <v>17</v>
      </c>
      <c r="E11" t="s">
        <v>14</v>
      </c>
      <c r="F11" t="s">
        <v>30</v>
      </c>
      <c r="G11" t="s">
        <v>18</v>
      </c>
      <c r="H11">
        <v>10</v>
      </c>
      <c r="I11" t="s">
        <v>23</v>
      </c>
      <c r="J11">
        <v>2</v>
      </c>
      <c r="K11">
        <f>WEEKNUM(GymTracker[[#This Row],[date]])</f>
        <v>20</v>
      </c>
      <c r="L11" t="str">
        <f t="shared" si="0"/>
        <v>Upper body</v>
      </c>
    </row>
    <row r="12" spans="1:12" x14ac:dyDescent="0.25">
      <c r="A12" s="1">
        <v>45793</v>
      </c>
      <c r="B12" t="s">
        <v>8</v>
      </c>
      <c r="C12" t="s">
        <v>9</v>
      </c>
      <c r="D12" t="s">
        <v>17</v>
      </c>
      <c r="E12" t="s">
        <v>10</v>
      </c>
      <c r="F12" t="s">
        <v>30</v>
      </c>
      <c r="G12" t="s">
        <v>18</v>
      </c>
      <c r="H12">
        <v>11</v>
      </c>
      <c r="I12" t="s">
        <v>25</v>
      </c>
      <c r="J12">
        <v>2</v>
      </c>
      <c r="K12">
        <f>WEEKNUM(GymTracker[[#This Row],[date]])</f>
        <v>20</v>
      </c>
      <c r="L12" t="str">
        <f t="shared" si="0"/>
        <v>Upper body</v>
      </c>
    </row>
    <row r="13" spans="1:12" x14ac:dyDescent="0.25">
      <c r="A13" s="1">
        <v>45794</v>
      </c>
      <c r="B13" t="s">
        <v>12</v>
      </c>
      <c r="C13" t="s">
        <v>13</v>
      </c>
      <c r="D13" t="s">
        <v>17</v>
      </c>
      <c r="E13" t="s">
        <v>14</v>
      </c>
      <c r="F13" t="s">
        <v>125</v>
      </c>
      <c r="G13" t="s">
        <v>193</v>
      </c>
      <c r="H13">
        <v>12</v>
      </c>
      <c r="I13" t="s">
        <v>26</v>
      </c>
      <c r="J13">
        <v>2</v>
      </c>
      <c r="K13">
        <f>WEEKNUM(GymTracker[[#This Row],[date]])</f>
        <v>20</v>
      </c>
      <c r="L13" t="str">
        <f t="shared" si="0"/>
        <v>Upper body</v>
      </c>
    </row>
    <row r="14" spans="1:12" x14ac:dyDescent="0.25">
      <c r="A14" s="1">
        <v>45797</v>
      </c>
      <c r="B14" t="s">
        <v>8</v>
      </c>
      <c r="C14" t="s">
        <v>9</v>
      </c>
      <c r="D14" t="s">
        <v>17</v>
      </c>
      <c r="E14" t="s">
        <v>10</v>
      </c>
      <c r="F14" t="s">
        <v>24</v>
      </c>
      <c r="G14" t="s">
        <v>194</v>
      </c>
      <c r="H14">
        <v>13</v>
      </c>
      <c r="I14" t="s">
        <v>16</v>
      </c>
      <c r="J14">
        <v>2</v>
      </c>
      <c r="K14">
        <f>WEEKNUM(GymTracker[[#This Row],[date]])</f>
        <v>21</v>
      </c>
      <c r="L14" t="str">
        <f t="shared" si="0"/>
        <v>Upper body</v>
      </c>
    </row>
    <row r="15" spans="1:12" x14ac:dyDescent="0.25">
      <c r="A15" s="1">
        <v>45798</v>
      </c>
      <c r="B15" t="s">
        <v>12</v>
      </c>
      <c r="C15" t="s">
        <v>13</v>
      </c>
      <c r="D15" t="s">
        <v>14</v>
      </c>
      <c r="E15" t="s">
        <v>15</v>
      </c>
      <c r="F15" t="s">
        <v>125</v>
      </c>
      <c r="G15" t="s">
        <v>193</v>
      </c>
      <c r="H15">
        <v>14</v>
      </c>
      <c r="I15" t="s">
        <v>23</v>
      </c>
      <c r="J15">
        <v>2</v>
      </c>
      <c r="K15">
        <f>WEEKNUM(GymTracker[[#This Row],[date]])</f>
        <v>21</v>
      </c>
      <c r="L15" t="str">
        <f t="shared" si="0"/>
        <v>Upper body</v>
      </c>
    </row>
    <row r="16" spans="1:12" x14ac:dyDescent="0.25">
      <c r="A16" s="1">
        <v>45799</v>
      </c>
      <c r="B16" t="s">
        <v>19</v>
      </c>
      <c r="C16" t="s">
        <v>27</v>
      </c>
      <c r="D16" t="s">
        <v>20</v>
      </c>
      <c r="E16" t="s">
        <v>21</v>
      </c>
      <c r="F16" t="s">
        <v>24</v>
      </c>
      <c r="G16" t="s">
        <v>194</v>
      </c>
      <c r="H16">
        <v>15</v>
      </c>
      <c r="I16" t="s">
        <v>28</v>
      </c>
      <c r="J16">
        <v>3</v>
      </c>
      <c r="K16">
        <f>WEEKNUM(GymTracker[[#This Row],[date]])</f>
        <v>21</v>
      </c>
      <c r="L16" t="str">
        <f t="shared" si="0"/>
        <v>Lower body</v>
      </c>
    </row>
    <row r="17" spans="1:12" x14ac:dyDescent="0.25">
      <c r="A17" s="1">
        <v>45800</v>
      </c>
      <c r="B17" t="s">
        <v>8</v>
      </c>
      <c r="C17" t="s">
        <v>9</v>
      </c>
      <c r="D17" t="s">
        <v>17</v>
      </c>
      <c r="E17" t="s">
        <v>10</v>
      </c>
      <c r="F17" t="s">
        <v>24</v>
      </c>
      <c r="G17" t="s">
        <v>194</v>
      </c>
      <c r="H17">
        <v>16</v>
      </c>
      <c r="I17" t="s">
        <v>25</v>
      </c>
      <c r="J17">
        <v>3</v>
      </c>
      <c r="K17">
        <f>WEEKNUM(GymTracker[[#This Row],[date]])</f>
        <v>21</v>
      </c>
      <c r="L17" t="str">
        <f t="shared" si="0"/>
        <v>Upper body</v>
      </c>
    </row>
    <row r="18" spans="1:12" x14ac:dyDescent="0.25">
      <c r="A18" s="1">
        <v>45804</v>
      </c>
      <c r="B18" t="s">
        <v>12</v>
      </c>
      <c r="C18" t="s">
        <v>13</v>
      </c>
      <c r="D18" t="s">
        <v>14</v>
      </c>
      <c r="E18" t="s">
        <v>17</v>
      </c>
      <c r="F18" t="s">
        <v>24</v>
      </c>
      <c r="G18" t="s">
        <v>194</v>
      </c>
      <c r="H18">
        <v>17</v>
      </c>
      <c r="I18" t="s">
        <v>16</v>
      </c>
      <c r="J18">
        <v>3</v>
      </c>
      <c r="K18">
        <f>WEEKNUM(GymTracker[[#This Row],[date]])</f>
        <v>22</v>
      </c>
      <c r="L18" t="str">
        <f t="shared" si="0"/>
        <v>Upper body</v>
      </c>
    </row>
    <row r="19" spans="1:12" x14ac:dyDescent="0.25">
      <c r="A19" s="1">
        <v>45805</v>
      </c>
      <c r="B19" t="s">
        <v>19</v>
      </c>
      <c r="C19" t="s">
        <v>20</v>
      </c>
      <c r="D19" t="s">
        <v>27</v>
      </c>
      <c r="E19" t="s">
        <v>21</v>
      </c>
      <c r="F19" t="s">
        <v>24</v>
      </c>
      <c r="G19" t="s">
        <v>194</v>
      </c>
      <c r="H19">
        <v>18</v>
      </c>
      <c r="I19" t="s">
        <v>23</v>
      </c>
      <c r="J19">
        <v>3</v>
      </c>
      <c r="K19">
        <f>WEEKNUM(GymTracker[[#This Row],[date]])</f>
        <v>22</v>
      </c>
      <c r="L19" t="str">
        <f t="shared" si="0"/>
        <v>Lower body</v>
      </c>
    </row>
    <row r="20" spans="1:12" x14ac:dyDescent="0.25">
      <c r="A20" s="1">
        <v>45806</v>
      </c>
      <c r="B20" t="s">
        <v>8</v>
      </c>
      <c r="C20" t="s">
        <v>9</v>
      </c>
      <c r="D20" t="s">
        <v>17</v>
      </c>
      <c r="E20" t="s">
        <v>10</v>
      </c>
      <c r="F20" t="s">
        <v>24</v>
      </c>
      <c r="G20" t="s">
        <v>24</v>
      </c>
      <c r="H20">
        <v>19</v>
      </c>
      <c r="I20" t="s">
        <v>28</v>
      </c>
      <c r="J20">
        <v>3</v>
      </c>
      <c r="K20">
        <f>WEEKNUM(GymTracker[[#This Row],[date]])</f>
        <v>22</v>
      </c>
      <c r="L20" t="str">
        <f t="shared" si="0"/>
        <v>Upper body</v>
      </c>
    </row>
    <row r="21" spans="1:12" x14ac:dyDescent="0.25">
      <c r="A21" s="1">
        <v>45808</v>
      </c>
      <c r="B21" t="s">
        <v>29</v>
      </c>
      <c r="C21" t="s">
        <v>14</v>
      </c>
      <c r="D21" t="s">
        <v>10</v>
      </c>
      <c r="E21" t="s">
        <v>17</v>
      </c>
      <c r="F21" t="s">
        <v>24</v>
      </c>
      <c r="G21" t="s">
        <v>24</v>
      </c>
      <c r="H21">
        <v>20</v>
      </c>
      <c r="I21" t="s">
        <v>26</v>
      </c>
      <c r="J21">
        <v>3</v>
      </c>
      <c r="K21">
        <f>WEEKNUM(GymTracker[[#This Row],[date]])</f>
        <v>22</v>
      </c>
      <c r="L21" t="str">
        <f t="shared" si="0"/>
        <v>Upper body</v>
      </c>
    </row>
    <row r="22" spans="1:12" x14ac:dyDescent="0.25">
      <c r="A22" s="1">
        <v>45810</v>
      </c>
      <c r="B22" t="s">
        <v>12</v>
      </c>
      <c r="C22" t="s">
        <v>13</v>
      </c>
      <c r="D22" t="s">
        <v>14</v>
      </c>
      <c r="E22" t="s">
        <v>15</v>
      </c>
      <c r="F22" t="s">
        <v>125</v>
      </c>
      <c r="G22" t="s">
        <v>193</v>
      </c>
      <c r="H22">
        <v>21</v>
      </c>
      <c r="I22" t="s">
        <v>11</v>
      </c>
      <c r="J22">
        <v>3</v>
      </c>
      <c r="K22">
        <f>WEEKNUM(GymTracker[[#This Row],[date]])</f>
        <v>23</v>
      </c>
      <c r="L22" t="str">
        <f t="shared" si="0"/>
        <v>Upper body</v>
      </c>
    </row>
    <row r="23" spans="1:12" x14ac:dyDescent="0.25">
      <c r="A23" s="1">
        <v>45811</v>
      </c>
      <c r="B23" t="s">
        <v>8</v>
      </c>
      <c r="C23" t="s">
        <v>9</v>
      </c>
      <c r="D23" t="s">
        <v>17</v>
      </c>
      <c r="E23" t="s">
        <v>10</v>
      </c>
      <c r="F23" t="s">
        <v>24</v>
      </c>
      <c r="G23" t="s">
        <v>24</v>
      </c>
      <c r="H23">
        <v>22</v>
      </c>
      <c r="I23" t="s">
        <v>16</v>
      </c>
      <c r="J23">
        <v>4</v>
      </c>
      <c r="K23">
        <f>WEEKNUM(GymTracker[[#This Row],[date]])</f>
        <v>23</v>
      </c>
      <c r="L23" t="str">
        <f t="shared" si="0"/>
        <v>Upper body</v>
      </c>
    </row>
    <row r="24" spans="1:12" x14ac:dyDescent="0.25">
      <c r="A24" s="1">
        <v>45817</v>
      </c>
      <c r="B24" t="s">
        <v>8</v>
      </c>
      <c r="C24" t="s">
        <v>9</v>
      </c>
      <c r="D24" t="s">
        <v>17</v>
      </c>
      <c r="E24" t="s">
        <v>10</v>
      </c>
      <c r="F24" t="s">
        <v>24</v>
      </c>
      <c r="G24" t="s">
        <v>194</v>
      </c>
      <c r="H24">
        <v>23</v>
      </c>
      <c r="I24" t="s">
        <v>11</v>
      </c>
      <c r="J24">
        <v>4</v>
      </c>
      <c r="K24">
        <f>WEEKNUM(GymTracker[[#This Row],[date]])</f>
        <v>24</v>
      </c>
      <c r="L24" t="str">
        <f t="shared" si="0"/>
        <v>Upper body</v>
      </c>
    </row>
    <row r="25" spans="1:12" x14ac:dyDescent="0.25">
      <c r="A25" s="1">
        <v>45818</v>
      </c>
      <c r="B25" t="s">
        <v>12</v>
      </c>
      <c r="C25" t="s">
        <v>13</v>
      </c>
      <c r="D25" t="s">
        <v>14</v>
      </c>
      <c r="E25" t="s">
        <v>15</v>
      </c>
      <c r="F25" t="s">
        <v>24</v>
      </c>
      <c r="G25" t="s">
        <v>194</v>
      </c>
      <c r="H25">
        <v>24</v>
      </c>
      <c r="I25" t="s">
        <v>16</v>
      </c>
      <c r="J25">
        <v>4</v>
      </c>
      <c r="K25">
        <f>WEEKNUM(GymTracker[[#This Row],[date]])</f>
        <v>24</v>
      </c>
      <c r="L25" t="str">
        <f t="shared" si="0"/>
        <v>Upper body</v>
      </c>
    </row>
    <row r="26" spans="1:12" x14ac:dyDescent="0.25">
      <c r="A26" s="1">
        <v>45819</v>
      </c>
      <c r="B26" t="s">
        <v>19</v>
      </c>
      <c r="C26" t="s">
        <v>20</v>
      </c>
      <c r="D26" t="s">
        <v>22</v>
      </c>
      <c r="E26" t="s">
        <v>15</v>
      </c>
      <c r="F26" t="s">
        <v>24</v>
      </c>
      <c r="G26" t="s">
        <v>195</v>
      </c>
      <c r="H26">
        <v>25</v>
      </c>
      <c r="I26" t="s">
        <v>23</v>
      </c>
      <c r="J26">
        <v>4</v>
      </c>
      <c r="K26">
        <f>WEEKNUM(GymTracker[[#This Row],[date]])</f>
        <v>24</v>
      </c>
      <c r="L26" t="str">
        <f t="shared" si="0"/>
        <v>Lower body</v>
      </c>
    </row>
    <row r="27" spans="1:12" x14ac:dyDescent="0.25">
      <c r="A27" s="1">
        <v>45820</v>
      </c>
      <c r="B27" t="s">
        <v>8</v>
      </c>
      <c r="C27" t="s">
        <v>9</v>
      </c>
      <c r="D27" t="s">
        <v>17</v>
      </c>
      <c r="E27" t="s">
        <v>10</v>
      </c>
      <c r="F27" t="s">
        <v>24</v>
      </c>
      <c r="G27" t="s">
        <v>24</v>
      </c>
      <c r="H27">
        <v>26</v>
      </c>
      <c r="I27" t="s">
        <v>28</v>
      </c>
      <c r="J27">
        <v>4</v>
      </c>
      <c r="K27">
        <f>WEEKNUM(GymTracker[[#This Row],[date]])</f>
        <v>24</v>
      </c>
      <c r="L27" t="str">
        <f t="shared" si="0"/>
        <v>Upper body</v>
      </c>
    </row>
    <row r="28" spans="1:12" x14ac:dyDescent="0.25">
      <c r="A28" s="1">
        <v>45825</v>
      </c>
      <c r="B28" t="s">
        <v>12</v>
      </c>
      <c r="C28" t="s">
        <v>13</v>
      </c>
      <c r="D28" t="s">
        <v>17</v>
      </c>
      <c r="E28" t="s">
        <v>10</v>
      </c>
      <c r="F28" t="s">
        <v>24</v>
      </c>
      <c r="G28" t="s">
        <v>24</v>
      </c>
      <c r="H28">
        <v>27</v>
      </c>
      <c r="I28" t="s">
        <v>16</v>
      </c>
      <c r="J28">
        <v>4</v>
      </c>
      <c r="K28">
        <f>WEEKNUM(GymTracker[[#This Row],[date]])</f>
        <v>25</v>
      </c>
      <c r="L28" t="str">
        <f t="shared" si="0"/>
        <v>Upper body</v>
      </c>
    </row>
    <row r="29" spans="1:12" x14ac:dyDescent="0.25">
      <c r="A29" s="1">
        <v>45826</v>
      </c>
      <c r="B29" t="s">
        <v>19</v>
      </c>
      <c r="C29" t="s">
        <v>20</v>
      </c>
      <c r="D29" t="s">
        <v>21</v>
      </c>
      <c r="E29" t="s">
        <v>27</v>
      </c>
      <c r="F29" t="s">
        <v>24</v>
      </c>
      <c r="G29" t="s">
        <v>24</v>
      </c>
      <c r="H29">
        <v>28</v>
      </c>
      <c r="I29" t="s">
        <v>23</v>
      </c>
      <c r="J29">
        <v>4</v>
      </c>
      <c r="K29">
        <f>WEEKNUM(GymTracker[[#This Row],[date]])</f>
        <v>25</v>
      </c>
      <c r="L29" t="str">
        <f t="shared" si="0"/>
        <v>Lower body</v>
      </c>
    </row>
    <row r="30" spans="1:12" x14ac:dyDescent="0.25">
      <c r="A30" s="1">
        <v>45828</v>
      </c>
      <c r="B30" t="s">
        <v>8</v>
      </c>
      <c r="C30" t="s">
        <v>9</v>
      </c>
      <c r="D30" t="s">
        <v>13</v>
      </c>
      <c r="E30" t="s">
        <v>14</v>
      </c>
      <c r="F30" t="s">
        <v>24</v>
      </c>
      <c r="G30" t="s">
        <v>24</v>
      </c>
      <c r="H30">
        <v>29</v>
      </c>
      <c r="I30" t="s">
        <v>25</v>
      </c>
      <c r="J30">
        <v>5</v>
      </c>
      <c r="K30">
        <f>WEEKNUM(GymTracker[[#This Row],[date]])</f>
        <v>25</v>
      </c>
      <c r="L30" t="str">
        <f t="shared" si="0"/>
        <v>Upper body</v>
      </c>
    </row>
    <row r="31" spans="1:12" x14ac:dyDescent="0.25">
      <c r="A31" s="1">
        <v>45829</v>
      </c>
      <c r="B31" t="s">
        <v>8</v>
      </c>
      <c r="C31" t="s">
        <v>17</v>
      </c>
      <c r="D31" t="s">
        <v>10</v>
      </c>
      <c r="E31" t="s">
        <v>15</v>
      </c>
      <c r="F31" t="s">
        <v>24</v>
      </c>
      <c r="G31" t="s">
        <v>196</v>
      </c>
      <c r="H31">
        <v>30</v>
      </c>
      <c r="I31" t="s">
        <v>26</v>
      </c>
      <c r="J31">
        <v>5</v>
      </c>
      <c r="K31">
        <f>WEEKNUM(GymTracker[[#This Row],[date]])</f>
        <v>25</v>
      </c>
      <c r="L31" t="str">
        <f t="shared" si="0"/>
        <v>Upper body</v>
      </c>
    </row>
    <row r="32" spans="1:12" x14ac:dyDescent="0.25">
      <c r="A32" s="1">
        <v>45831</v>
      </c>
      <c r="B32" t="s">
        <v>12</v>
      </c>
      <c r="C32" t="s">
        <v>13</v>
      </c>
      <c r="D32" t="s">
        <v>14</v>
      </c>
      <c r="E32" t="s">
        <v>17</v>
      </c>
      <c r="F32" t="s">
        <v>30</v>
      </c>
      <c r="G32" t="s">
        <v>18</v>
      </c>
      <c r="H32">
        <v>31</v>
      </c>
      <c r="I32" t="s">
        <v>11</v>
      </c>
      <c r="J32">
        <v>5</v>
      </c>
      <c r="K32">
        <f>WEEKNUM(GymTracker[[#This Row],[date]])</f>
        <v>26</v>
      </c>
      <c r="L32" t="str">
        <f t="shared" si="0"/>
        <v>Upper body</v>
      </c>
    </row>
    <row r="33" spans="1:12" x14ac:dyDescent="0.25">
      <c r="A33" s="1">
        <v>45832</v>
      </c>
      <c r="B33" t="s">
        <v>8</v>
      </c>
      <c r="C33" t="s">
        <v>9</v>
      </c>
      <c r="D33" t="s">
        <v>17</v>
      </c>
      <c r="E33" t="s">
        <v>10</v>
      </c>
      <c r="F33" t="s">
        <v>24</v>
      </c>
      <c r="G33" t="s">
        <v>24</v>
      </c>
      <c r="H33">
        <v>32</v>
      </c>
      <c r="I33" t="s">
        <v>16</v>
      </c>
      <c r="J33">
        <v>5</v>
      </c>
      <c r="K33">
        <f>WEEKNUM(GymTracker[[#This Row],[date]])</f>
        <v>26</v>
      </c>
      <c r="L33" t="str">
        <f t="shared" si="0"/>
        <v>Upper body</v>
      </c>
    </row>
    <row r="34" spans="1:12" x14ac:dyDescent="0.25">
      <c r="A34" s="1">
        <v>45834</v>
      </c>
      <c r="B34" t="s">
        <v>12</v>
      </c>
      <c r="C34" t="s">
        <v>13</v>
      </c>
      <c r="D34" t="s">
        <v>14</v>
      </c>
      <c r="E34" t="s">
        <v>17</v>
      </c>
      <c r="F34" t="s">
        <v>24</v>
      </c>
      <c r="G34" t="s">
        <v>194</v>
      </c>
      <c r="H34">
        <v>33</v>
      </c>
      <c r="I34" t="s">
        <v>28</v>
      </c>
      <c r="J34">
        <v>5</v>
      </c>
      <c r="K34">
        <f>WEEKNUM(GymTracker[[#This Row],[date]])</f>
        <v>26</v>
      </c>
      <c r="L34" t="str">
        <f t="shared" ref="L34:L59" si="1">IF(OR(C34="Chest",C34="Back",C34="Triceps",C34="Biceps",C34="Shoulders",
       D34="Chest",D34="Back",D34="Triceps",D34="Biceps",D34="Shoulders",
       E34="Chest",E34="Back",E34="Triceps",E34="Biceps",E34="Shoulders"),
   "Upper body",
   IF(OR(C34="Quadriceps",C34="Hamstrings",C34="Glutes",C34="Calves",
          D34="Quadriceps",D34="Hamstrings",D34="Glutes",D34="Calves",
          E34="Quadriceps",E34="Hamstrings",E34="Glutes",E34="Calves"),
      "Lower body",
      "Other"))</f>
        <v>Upper body</v>
      </c>
    </row>
    <row r="35" spans="1:12" x14ac:dyDescent="0.25">
      <c r="A35" s="1">
        <v>45835</v>
      </c>
      <c r="B35" t="s">
        <v>8</v>
      </c>
      <c r="C35" t="s">
        <v>17</v>
      </c>
      <c r="D35" t="s">
        <v>10</v>
      </c>
      <c r="E35" t="s">
        <v>15</v>
      </c>
      <c r="F35" t="s">
        <v>24</v>
      </c>
      <c r="G35" t="s">
        <v>196</v>
      </c>
      <c r="H35">
        <v>34</v>
      </c>
      <c r="I35" t="s">
        <v>25</v>
      </c>
      <c r="J35">
        <v>5</v>
      </c>
      <c r="K35">
        <f>WEEKNUM(GymTracker[[#This Row],[date]])</f>
        <v>26</v>
      </c>
      <c r="L35" t="str">
        <f t="shared" si="1"/>
        <v>Upper body</v>
      </c>
    </row>
    <row r="36" spans="1:12" x14ac:dyDescent="0.25">
      <c r="A36" s="1">
        <v>45838</v>
      </c>
      <c r="B36" t="s">
        <v>19</v>
      </c>
      <c r="C36" t="s">
        <v>20</v>
      </c>
      <c r="D36" t="s">
        <v>21</v>
      </c>
      <c r="E36" t="s">
        <v>27</v>
      </c>
      <c r="F36" t="s">
        <v>30</v>
      </c>
      <c r="G36" t="s">
        <v>18</v>
      </c>
      <c r="H36">
        <v>35</v>
      </c>
      <c r="I36" t="s">
        <v>11</v>
      </c>
      <c r="J36">
        <v>5</v>
      </c>
      <c r="K36">
        <f>WEEKNUM(GymTracker[[#This Row],[date]])</f>
        <v>27</v>
      </c>
      <c r="L36" t="str">
        <f t="shared" si="1"/>
        <v>Lower body</v>
      </c>
    </row>
    <row r="37" spans="1:12" x14ac:dyDescent="0.25">
      <c r="A37" s="1">
        <v>45840</v>
      </c>
      <c r="B37" t="s">
        <v>8</v>
      </c>
      <c r="C37" t="s">
        <v>9</v>
      </c>
      <c r="D37" t="s">
        <v>17</v>
      </c>
      <c r="E37" t="s">
        <v>10</v>
      </c>
      <c r="F37" t="s">
        <v>24</v>
      </c>
      <c r="G37" t="s">
        <v>24</v>
      </c>
      <c r="H37">
        <v>36</v>
      </c>
      <c r="I37" t="s">
        <v>23</v>
      </c>
      <c r="J37">
        <v>6</v>
      </c>
      <c r="K37">
        <f>WEEKNUM(GymTracker[[#This Row],[date]])</f>
        <v>27</v>
      </c>
      <c r="L37" t="str">
        <f t="shared" si="1"/>
        <v>Upper body</v>
      </c>
    </row>
    <row r="38" spans="1:12" x14ac:dyDescent="0.25">
      <c r="A38" s="1">
        <v>45842</v>
      </c>
      <c r="B38" t="s">
        <v>12</v>
      </c>
      <c r="C38" t="s">
        <v>13</v>
      </c>
      <c r="D38" t="s">
        <v>14</v>
      </c>
      <c r="E38" t="s">
        <v>17</v>
      </c>
      <c r="F38" t="s">
        <v>30</v>
      </c>
      <c r="G38" t="s">
        <v>30</v>
      </c>
      <c r="H38">
        <v>37</v>
      </c>
      <c r="I38" t="s">
        <v>25</v>
      </c>
      <c r="J38">
        <v>6</v>
      </c>
      <c r="K38">
        <f>WEEKNUM(GymTracker[[#This Row],[date]])</f>
        <v>27</v>
      </c>
      <c r="L38" t="str">
        <f t="shared" si="1"/>
        <v>Upper body</v>
      </c>
    </row>
    <row r="39" spans="1:12" x14ac:dyDescent="0.25">
      <c r="A39" s="1">
        <v>45843</v>
      </c>
      <c r="B39" t="s">
        <v>19</v>
      </c>
      <c r="C39" t="s">
        <v>20</v>
      </c>
      <c r="D39" t="s">
        <v>21</v>
      </c>
      <c r="E39" t="s">
        <v>27</v>
      </c>
      <c r="F39" t="s">
        <v>24</v>
      </c>
      <c r="G39" t="s">
        <v>194</v>
      </c>
      <c r="H39">
        <v>38</v>
      </c>
      <c r="I39" t="s">
        <v>26</v>
      </c>
      <c r="J39">
        <v>6</v>
      </c>
      <c r="K39">
        <f>WEEKNUM(GymTracker[[#This Row],[date]])</f>
        <v>27</v>
      </c>
      <c r="L39" t="str">
        <f t="shared" si="1"/>
        <v>Lower body</v>
      </c>
    </row>
    <row r="40" spans="1:12" x14ac:dyDescent="0.25">
      <c r="A40" s="1">
        <v>45845</v>
      </c>
      <c r="B40" t="s">
        <v>8</v>
      </c>
      <c r="C40" t="s">
        <v>9</v>
      </c>
      <c r="D40" t="s">
        <v>17</v>
      </c>
      <c r="E40" t="s">
        <v>10</v>
      </c>
      <c r="F40" t="s">
        <v>30</v>
      </c>
      <c r="G40" t="s">
        <v>18</v>
      </c>
      <c r="H40">
        <v>39</v>
      </c>
      <c r="I40" t="s">
        <v>11</v>
      </c>
      <c r="J40">
        <v>6</v>
      </c>
      <c r="K40">
        <f>WEEKNUM(GymTracker[[#This Row],[date]])</f>
        <v>28</v>
      </c>
      <c r="L40" t="str">
        <f t="shared" si="1"/>
        <v>Upper body</v>
      </c>
    </row>
    <row r="41" spans="1:12" x14ac:dyDescent="0.25">
      <c r="A41" s="1">
        <v>45846</v>
      </c>
      <c r="B41" t="s">
        <v>18</v>
      </c>
      <c r="C41" t="s">
        <v>18</v>
      </c>
      <c r="D41" t="s">
        <v>18</v>
      </c>
      <c r="E41" t="s">
        <v>18</v>
      </c>
      <c r="F41" t="s">
        <v>30</v>
      </c>
      <c r="G41" t="s">
        <v>18</v>
      </c>
      <c r="H41">
        <v>40</v>
      </c>
      <c r="I41" t="s">
        <v>16</v>
      </c>
      <c r="J41">
        <v>6</v>
      </c>
      <c r="K41">
        <f>WEEKNUM(GymTracker[[#This Row],[date]])</f>
        <v>28</v>
      </c>
      <c r="L41" t="str">
        <f t="shared" si="1"/>
        <v>Other</v>
      </c>
    </row>
    <row r="42" spans="1:12" x14ac:dyDescent="0.25">
      <c r="A42" s="1">
        <v>45847</v>
      </c>
      <c r="B42" t="s">
        <v>12</v>
      </c>
      <c r="C42" t="s">
        <v>13</v>
      </c>
      <c r="D42" t="s">
        <v>17</v>
      </c>
      <c r="E42" t="s">
        <v>14</v>
      </c>
      <c r="F42" t="s">
        <v>30</v>
      </c>
      <c r="G42" t="s">
        <v>18</v>
      </c>
      <c r="H42">
        <v>41</v>
      </c>
      <c r="I42" t="s">
        <v>23</v>
      </c>
      <c r="J42">
        <v>6</v>
      </c>
      <c r="K42">
        <f>WEEKNUM(GymTracker[[#This Row],[date]])</f>
        <v>28</v>
      </c>
      <c r="L42" t="str">
        <f t="shared" si="1"/>
        <v>Upper body</v>
      </c>
    </row>
    <row r="43" spans="1:12" x14ac:dyDescent="0.25">
      <c r="A43" s="1">
        <v>45849</v>
      </c>
      <c r="B43" t="s">
        <v>8</v>
      </c>
      <c r="C43" t="s">
        <v>9</v>
      </c>
      <c r="D43" t="s">
        <v>17</v>
      </c>
      <c r="E43" t="s">
        <v>10</v>
      </c>
      <c r="F43" t="s">
        <v>30</v>
      </c>
      <c r="G43" t="s">
        <v>30</v>
      </c>
      <c r="H43">
        <v>42</v>
      </c>
      <c r="I43" t="s">
        <v>25</v>
      </c>
      <c r="J43">
        <v>6</v>
      </c>
      <c r="K43">
        <f>WEEKNUM(GymTracker[[#This Row],[date]])</f>
        <v>28</v>
      </c>
      <c r="L43" t="str">
        <f t="shared" si="1"/>
        <v>Upper body</v>
      </c>
    </row>
    <row r="44" spans="1:12" x14ac:dyDescent="0.25">
      <c r="A44" s="1">
        <v>45850</v>
      </c>
      <c r="B44" t="s">
        <v>12</v>
      </c>
      <c r="C44" t="s">
        <v>13</v>
      </c>
      <c r="D44" t="s">
        <v>14</v>
      </c>
      <c r="E44" t="s">
        <v>17</v>
      </c>
      <c r="F44" t="s">
        <v>30</v>
      </c>
      <c r="G44" t="s">
        <v>18</v>
      </c>
      <c r="H44">
        <v>43</v>
      </c>
      <c r="I44" t="s">
        <v>26</v>
      </c>
      <c r="J44">
        <v>7</v>
      </c>
      <c r="K44">
        <f>WEEKNUM(GymTracker[[#This Row],[date]])</f>
        <v>28</v>
      </c>
      <c r="L44" t="str">
        <f t="shared" si="1"/>
        <v>Upper body</v>
      </c>
    </row>
    <row r="45" spans="1:12" x14ac:dyDescent="0.25">
      <c r="A45" s="1">
        <v>45852</v>
      </c>
      <c r="B45" t="s">
        <v>19</v>
      </c>
      <c r="C45" t="s">
        <v>20</v>
      </c>
      <c r="D45" t="s">
        <v>27</v>
      </c>
      <c r="E45" t="s">
        <v>21</v>
      </c>
      <c r="F45" t="s">
        <v>24</v>
      </c>
      <c r="G45" t="s">
        <v>24</v>
      </c>
      <c r="H45">
        <v>44</v>
      </c>
      <c r="I45" t="s">
        <v>11</v>
      </c>
      <c r="J45">
        <v>7</v>
      </c>
      <c r="K45">
        <f>WEEKNUM(GymTracker[[#This Row],[date]])</f>
        <v>29</v>
      </c>
      <c r="L45" t="str">
        <f t="shared" si="1"/>
        <v>Lower body</v>
      </c>
    </row>
    <row r="46" spans="1:12" x14ac:dyDescent="0.25">
      <c r="A46" s="1">
        <v>45853</v>
      </c>
      <c r="B46" t="s">
        <v>8</v>
      </c>
      <c r="C46" t="s">
        <v>9</v>
      </c>
      <c r="D46" t="s">
        <v>17</v>
      </c>
      <c r="E46" t="s">
        <v>10</v>
      </c>
      <c r="F46" t="s">
        <v>30</v>
      </c>
      <c r="G46" t="s">
        <v>18</v>
      </c>
      <c r="H46">
        <v>45</v>
      </c>
      <c r="I46" t="s">
        <v>16</v>
      </c>
      <c r="J46">
        <v>7</v>
      </c>
      <c r="K46">
        <f>WEEKNUM(GymTracker[[#This Row],[date]])</f>
        <v>29</v>
      </c>
      <c r="L46" t="str">
        <f t="shared" si="1"/>
        <v>Upper body</v>
      </c>
    </row>
    <row r="47" spans="1:12" x14ac:dyDescent="0.25">
      <c r="A47" s="1">
        <v>45854</v>
      </c>
      <c r="B47" t="s">
        <v>12</v>
      </c>
      <c r="C47" t="s">
        <v>13</v>
      </c>
      <c r="D47" t="s">
        <v>17</v>
      </c>
      <c r="E47" t="s">
        <v>14</v>
      </c>
      <c r="F47" t="s">
        <v>24</v>
      </c>
      <c r="G47" t="s">
        <v>24</v>
      </c>
      <c r="H47">
        <v>46</v>
      </c>
      <c r="I47" t="s">
        <v>23</v>
      </c>
      <c r="J47">
        <v>7</v>
      </c>
      <c r="K47">
        <f>WEEKNUM(GymTracker[[#This Row],[date]])</f>
        <v>29</v>
      </c>
      <c r="L47" t="str">
        <f t="shared" si="1"/>
        <v>Upper body</v>
      </c>
    </row>
    <row r="48" spans="1:12" x14ac:dyDescent="0.25">
      <c r="A48" s="1">
        <v>45857</v>
      </c>
      <c r="B48" t="s">
        <v>8</v>
      </c>
      <c r="C48" t="s">
        <v>9</v>
      </c>
      <c r="D48" t="s">
        <v>17</v>
      </c>
      <c r="E48" t="s">
        <v>10</v>
      </c>
      <c r="F48" t="s">
        <v>30</v>
      </c>
      <c r="G48" t="s">
        <v>18</v>
      </c>
      <c r="H48">
        <v>47</v>
      </c>
      <c r="I48" t="s">
        <v>26</v>
      </c>
      <c r="J48">
        <v>7</v>
      </c>
      <c r="K48">
        <f>WEEKNUM(GymTracker[[#This Row],[date]])</f>
        <v>29</v>
      </c>
      <c r="L48" t="str">
        <f t="shared" si="1"/>
        <v>Upper body</v>
      </c>
    </row>
    <row r="49" spans="1:12" x14ac:dyDescent="0.25">
      <c r="A49" s="1">
        <v>45859</v>
      </c>
      <c r="B49" t="s">
        <v>12</v>
      </c>
      <c r="C49" t="s">
        <v>13</v>
      </c>
      <c r="D49" t="s">
        <v>17</v>
      </c>
      <c r="E49" t="s">
        <v>14</v>
      </c>
      <c r="F49" t="s">
        <v>30</v>
      </c>
      <c r="G49" t="s">
        <v>18</v>
      </c>
      <c r="H49">
        <v>48</v>
      </c>
      <c r="I49" t="s">
        <v>11</v>
      </c>
      <c r="J49">
        <v>7</v>
      </c>
      <c r="K49">
        <f>WEEKNUM(GymTracker[[#This Row],[date]])</f>
        <v>30</v>
      </c>
      <c r="L49" t="str">
        <f t="shared" si="1"/>
        <v>Upper body</v>
      </c>
    </row>
    <row r="50" spans="1:12" x14ac:dyDescent="0.25">
      <c r="A50" s="1">
        <v>45860</v>
      </c>
      <c r="B50" t="s">
        <v>19</v>
      </c>
      <c r="C50" t="s">
        <v>20</v>
      </c>
      <c r="D50" t="s">
        <v>21</v>
      </c>
      <c r="E50" t="s">
        <v>22</v>
      </c>
      <c r="F50" t="s">
        <v>24</v>
      </c>
      <c r="G50" t="s">
        <v>194</v>
      </c>
      <c r="H50">
        <v>49</v>
      </c>
      <c r="I50" t="s">
        <v>16</v>
      </c>
      <c r="J50">
        <v>7</v>
      </c>
      <c r="K50">
        <f>WEEKNUM(GymTracker[[#This Row],[date]])</f>
        <v>30</v>
      </c>
      <c r="L50" t="str">
        <f t="shared" si="1"/>
        <v>Lower body</v>
      </c>
    </row>
    <row r="51" spans="1:12" x14ac:dyDescent="0.25">
      <c r="A51" s="1">
        <v>45862</v>
      </c>
      <c r="B51" t="s">
        <v>8</v>
      </c>
      <c r="C51" t="s">
        <v>9</v>
      </c>
      <c r="D51" t="s">
        <v>17</v>
      </c>
      <c r="E51" t="s">
        <v>10</v>
      </c>
      <c r="F51" t="s">
        <v>24</v>
      </c>
      <c r="G51" t="s">
        <v>194</v>
      </c>
      <c r="H51">
        <v>50</v>
      </c>
      <c r="I51" t="s">
        <v>28</v>
      </c>
      <c r="J51">
        <v>8</v>
      </c>
      <c r="K51">
        <f>WEEKNUM(GymTracker[[#This Row],[date]])</f>
        <v>30</v>
      </c>
      <c r="L51" t="str">
        <f t="shared" si="1"/>
        <v>Upper body</v>
      </c>
    </row>
    <row r="52" spans="1:12" x14ac:dyDescent="0.25">
      <c r="A52" s="1">
        <v>45866</v>
      </c>
      <c r="B52" t="s">
        <v>8</v>
      </c>
      <c r="C52" t="s">
        <v>9</v>
      </c>
      <c r="D52" t="s">
        <v>17</v>
      </c>
      <c r="E52" t="s">
        <v>10</v>
      </c>
      <c r="F52" t="s">
        <v>30</v>
      </c>
      <c r="G52" t="s">
        <v>18</v>
      </c>
      <c r="H52">
        <v>51</v>
      </c>
      <c r="I52" t="s">
        <v>11</v>
      </c>
      <c r="J52">
        <v>8</v>
      </c>
      <c r="K52">
        <f>WEEKNUM(GymTracker[[#This Row],[date]])</f>
        <v>31</v>
      </c>
      <c r="L52" t="str">
        <f t="shared" si="1"/>
        <v>Upper body</v>
      </c>
    </row>
    <row r="53" spans="1:12" x14ac:dyDescent="0.25">
      <c r="A53" s="1">
        <v>45868</v>
      </c>
      <c r="B53" t="s">
        <v>12</v>
      </c>
      <c r="C53" t="s">
        <v>13</v>
      </c>
      <c r="D53" t="s">
        <v>14</v>
      </c>
      <c r="E53" t="s">
        <v>15</v>
      </c>
      <c r="F53" t="s">
        <v>24</v>
      </c>
      <c r="G53" t="s">
        <v>197</v>
      </c>
      <c r="H53">
        <v>52</v>
      </c>
      <c r="I53" t="s">
        <v>23</v>
      </c>
      <c r="J53">
        <v>8</v>
      </c>
      <c r="K53">
        <f>WEEKNUM(GymTracker[[#This Row],[date]])</f>
        <v>31</v>
      </c>
      <c r="L53" t="str">
        <f t="shared" si="1"/>
        <v>Upper body</v>
      </c>
    </row>
    <row r="54" spans="1:12" x14ac:dyDescent="0.25">
      <c r="A54" s="1">
        <v>45869</v>
      </c>
      <c r="B54" t="s">
        <v>18</v>
      </c>
      <c r="C54" t="s">
        <v>18</v>
      </c>
      <c r="D54" t="s">
        <v>18</v>
      </c>
      <c r="E54" t="s">
        <v>18</v>
      </c>
      <c r="F54" t="s">
        <v>30</v>
      </c>
      <c r="G54" t="s">
        <v>18</v>
      </c>
      <c r="H54">
        <v>53</v>
      </c>
      <c r="I54" t="s">
        <v>28</v>
      </c>
      <c r="J54">
        <v>8</v>
      </c>
      <c r="K54">
        <f>WEEKNUM(GymTracker[[#This Row],[date]])</f>
        <v>31</v>
      </c>
      <c r="L54" t="str">
        <f t="shared" si="1"/>
        <v>Other</v>
      </c>
    </row>
    <row r="55" spans="1:12" x14ac:dyDescent="0.25">
      <c r="A55" s="1">
        <v>45870</v>
      </c>
      <c r="B55" t="s">
        <v>19</v>
      </c>
      <c r="C55" t="s">
        <v>20</v>
      </c>
      <c r="D55" t="s">
        <v>22</v>
      </c>
      <c r="E55" t="s">
        <v>27</v>
      </c>
      <c r="F55" t="s">
        <v>30</v>
      </c>
      <c r="G55" t="s">
        <v>18</v>
      </c>
      <c r="H55">
        <v>54</v>
      </c>
      <c r="I55" t="s">
        <v>25</v>
      </c>
      <c r="J55">
        <v>8</v>
      </c>
      <c r="K55">
        <f>WEEKNUM(GymTracker[[#This Row],[date]])</f>
        <v>31</v>
      </c>
      <c r="L55" t="str">
        <f t="shared" si="1"/>
        <v>Lower body</v>
      </c>
    </row>
    <row r="56" spans="1:12" x14ac:dyDescent="0.25">
      <c r="A56" s="1">
        <v>45871</v>
      </c>
      <c r="B56" t="s">
        <v>8</v>
      </c>
      <c r="C56" t="s">
        <v>9</v>
      </c>
      <c r="D56" t="s">
        <v>17</v>
      </c>
      <c r="E56" t="s">
        <v>10</v>
      </c>
      <c r="F56" t="s">
        <v>30</v>
      </c>
      <c r="G56" t="s">
        <v>18</v>
      </c>
      <c r="H56">
        <v>55</v>
      </c>
      <c r="I56" t="s">
        <v>26</v>
      </c>
      <c r="J56">
        <v>8</v>
      </c>
      <c r="K56">
        <f>WEEKNUM(GymTracker[[#This Row],[date]])</f>
        <v>31</v>
      </c>
      <c r="L56" t="str">
        <f t="shared" si="1"/>
        <v>Upper body</v>
      </c>
    </row>
    <row r="57" spans="1:12" x14ac:dyDescent="0.25">
      <c r="A57" s="1">
        <v>45873</v>
      </c>
      <c r="B57" t="s">
        <v>12</v>
      </c>
      <c r="C57" t="s">
        <v>13</v>
      </c>
      <c r="D57" t="s">
        <v>14</v>
      </c>
      <c r="E57" t="s">
        <v>17</v>
      </c>
      <c r="F57" t="s">
        <v>24</v>
      </c>
      <c r="G57" t="s">
        <v>194</v>
      </c>
      <c r="H57">
        <v>56</v>
      </c>
      <c r="I57" t="s">
        <v>11</v>
      </c>
      <c r="J57">
        <v>8</v>
      </c>
      <c r="K57">
        <f>WEEKNUM(GymTracker[[#This Row],[date]])</f>
        <v>32</v>
      </c>
      <c r="L57" t="str">
        <f t="shared" si="1"/>
        <v>Upper body</v>
      </c>
    </row>
    <row r="58" spans="1:12" x14ac:dyDescent="0.25">
      <c r="A58" s="1">
        <v>45874</v>
      </c>
      <c r="B58" t="s">
        <v>19</v>
      </c>
      <c r="C58" t="s">
        <v>20</v>
      </c>
      <c r="D58" t="s">
        <v>21</v>
      </c>
      <c r="E58" t="s">
        <v>27</v>
      </c>
      <c r="F58" t="s">
        <v>30</v>
      </c>
      <c r="G58" t="s">
        <v>18</v>
      </c>
      <c r="H58">
        <v>57</v>
      </c>
      <c r="I58" t="s">
        <v>16</v>
      </c>
      <c r="J58">
        <v>9</v>
      </c>
      <c r="K58">
        <f>WEEKNUM(GymTracker[[#This Row],[date]])</f>
        <v>32</v>
      </c>
      <c r="L58" t="str">
        <f t="shared" si="1"/>
        <v>Lower body</v>
      </c>
    </row>
    <row r="59" spans="1:12" x14ac:dyDescent="0.25">
      <c r="A59" s="1">
        <v>45875</v>
      </c>
      <c r="B59" t="s">
        <v>8</v>
      </c>
      <c r="C59" t="s">
        <v>9</v>
      </c>
      <c r="D59" t="s">
        <v>17</v>
      </c>
      <c r="E59" t="s">
        <v>10</v>
      </c>
      <c r="F59" t="s">
        <v>30</v>
      </c>
      <c r="G59" t="s">
        <v>18</v>
      </c>
      <c r="H59">
        <v>58</v>
      </c>
      <c r="I59" t="s">
        <v>23</v>
      </c>
      <c r="J59">
        <v>9</v>
      </c>
      <c r="K59">
        <f>WEEKNUM(GymTracker[[#This Row],[date]])</f>
        <v>32</v>
      </c>
      <c r="L59" t="str">
        <f t="shared" si="1"/>
        <v>Upper body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4D71-7D91-4068-B63A-10B0DA86254F}">
  <dimension ref="A1:O22"/>
  <sheetViews>
    <sheetView showGridLines="0" topLeftCell="C1" zoomScale="80" zoomScaleNormal="80" workbookViewId="0">
      <selection activeCell="H12" sqref="H12"/>
    </sheetView>
  </sheetViews>
  <sheetFormatPr defaultRowHeight="15" zeroHeight="1" x14ac:dyDescent="0.25"/>
  <cols>
    <col min="2" max="2" width="21.5703125" bestFit="1" customWidth="1"/>
    <col min="3" max="3" width="16" customWidth="1"/>
    <col min="4" max="4" width="20.85546875" bestFit="1" customWidth="1"/>
    <col min="5" max="5" width="19.28515625" bestFit="1" customWidth="1"/>
    <col min="6" max="6" width="16.28515625" bestFit="1" customWidth="1"/>
    <col min="7" max="7" width="24" customWidth="1"/>
    <col min="8" max="8" width="21.85546875" bestFit="1" customWidth="1"/>
    <col min="9" max="9" width="14.42578125" customWidth="1"/>
    <col min="10" max="10" width="19.85546875" bestFit="1" customWidth="1"/>
    <col min="11" max="11" width="19.7109375" customWidth="1"/>
    <col min="12" max="12" width="21.85546875" bestFit="1" customWidth="1"/>
    <col min="13" max="13" width="16.28515625" customWidth="1"/>
    <col min="14" max="14" width="21.85546875" bestFit="1" customWidth="1"/>
    <col min="15" max="15" width="12.28515625" customWidth="1"/>
    <col min="16" max="16" width="21.85546875" bestFit="1" customWidth="1"/>
    <col min="17" max="17" width="10" bestFit="1" customWidth="1"/>
    <col min="18" max="18" width="21.85546875" bestFit="1" customWidth="1"/>
    <col min="19" max="19" width="10" bestFit="1" customWidth="1"/>
    <col min="20" max="20" width="21.85546875" bestFit="1" customWidth="1"/>
    <col min="21" max="21" width="10" bestFit="1" customWidth="1"/>
    <col min="22" max="22" width="21.85546875" bestFit="1" customWidth="1"/>
    <col min="23" max="23" width="10" bestFit="1" customWidth="1"/>
    <col min="24" max="24" width="21.85546875" bestFit="1" customWidth="1"/>
    <col min="25" max="25" width="10" bestFit="1" customWidth="1"/>
    <col min="26" max="26" width="21.85546875" bestFit="1" customWidth="1"/>
    <col min="27" max="27" width="10" bestFit="1" customWidth="1"/>
    <col min="28" max="28" width="21.85546875" bestFit="1" customWidth="1"/>
    <col min="29" max="29" width="10" bestFit="1" customWidth="1"/>
    <col min="30" max="30" width="21.85546875" bestFit="1" customWidth="1"/>
    <col min="31" max="31" width="10" bestFit="1" customWidth="1"/>
    <col min="32" max="32" width="21.85546875" bestFit="1" customWidth="1"/>
    <col min="33" max="33" width="10" bestFit="1" customWidth="1"/>
    <col min="34" max="34" width="21.85546875" bestFit="1" customWidth="1"/>
    <col min="35" max="35" width="10" bestFit="1" customWidth="1"/>
    <col min="36" max="36" width="21.85546875" bestFit="1" customWidth="1"/>
    <col min="37" max="37" width="10" bestFit="1" customWidth="1"/>
    <col min="38" max="38" width="26.85546875" bestFit="1" customWidth="1"/>
    <col min="39" max="39" width="15" bestFit="1" customWidth="1"/>
  </cols>
  <sheetData>
    <row r="1" spans="1:15" x14ac:dyDescent="0.25">
      <c r="A1" s="46" t="s">
        <v>152</v>
      </c>
      <c r="B1" s="46"/>
      <c r="C1" s="46"/>
      <c r="D1" s="46"/>
      <c r="E1" s="46"/>
      <c r="F1" s="46"/>
    </row>
    <row r="2" spans="1:15" x14ac:dyDescent="0.25"/>
    <row r="3" spans="1:15" x14ac:dyDescent="0.25">
      <c r="F3" s="9" t="s">
        <v>128</v>
      </c>
    </row>
    <row r="4" spans="1:15" x14ac:dyDescent="0.25">
      <c r="A4" s="48" t="s">
        <v>150</v>
      </c>
      <c r="B4" s="48"/>
      <c r="C4" s="48"/>
      <c r="D4" s="10">
        <f>MIN(GymTracker[date])</f>
        <v>45775</v>
      </c>
      <c r="E4" s="10">
        <f>MAX(GymTracker[date])</f>
        <v>45875</v>
      </c>
      <c r="F4" s="8">
        <f>DATEDIF(D4,E4,"d")</f>
        <v>100</v>
      </c>
      <c r="H4" s="47" t="s">
        <v>146</v>
      </c>
      <c r="I4" s="47"/>
    </row>
    <row r="5" spans="1:15" x14ac:dyDescent="0.25">
      <c r="M5" s="6" t="s">
        <v>121</v>
      </c>
      <c r="N5" s="6" t="s">
        <v>122</v>
      </c>
      <c r="O5" s="6" t="s">
        <v>129</v>
      </c>
    </row>
    <row r="6" spans="1:15" x14ac:dyDescent="0.25">
      <c r="A6" s="45" t="s">
        <v>160</v>
      </c>
      <c r="B6" s="45"/>
      <c r="D6" s="14" t="s">
        <v>143</v>
      </c>
      <c r="E6" s="14" t="s">
        <v>144</v>
      </c>
      <c r="F6" s="8" t="s">
        <v>145</v>
      </c>
      <c r="G6" s="2"/>
      <c r="M6" s="16" t="s">
        <v>16</v>
      </c>
      <c r="N6" s="16">
        <v>13</v>
      </c>
      <c r="O6" s="15">
        <f>weekday_name_count4[[#This Row],[Trainings Count]]/58</f>
        <v>0.22413793103448276</v>
      </c>
    </row>
    <row r="7" spans="1:15" x14ac:dyDescent="0.25">
      <c r="D7" s="13" cm="1">
        <f t="array" ref="D7:D21">_xlfn.UNIQUE(GymTracker[real week])</f>
        <v>18</v>
      </c>
      <c r="E7" s="13">
        <f>COUNTIFS(GymTracker[real week],D7)</f>
        <v>2</v>
      </c>
      <c r="F7" s="12">
        <f>AVERAGE(E7:E21)</f>
        <v>3.8666666666666667</v>
      </c>
      <c r="M7" s="6" t="s">
        <v>11</v>
      </c>
      <c r="N7" s="6">
        <v>12</v>
      </c>
      <c r="O7" s="15">
        <f>weekday_name_count4[[#This Row],[Trainings Count]]/58</f>
        <v>0.20689655172413793</v>
      </c>
    </row>
    <row r="8" spans="1:15" x14ac:dyDescent="0.25">
      <c r="D8" s="13">
        <v>19</v>
      </c>
      <c r="E8" s="13">
        <f>COUNTIFS(GymTracker[real week],D8)</f>
        <v>5</v>
      </c>
      <c r="M8" s="6" t="s">
        <v>23</v>
      </c>
      <c r="N8" s="6">
        <v>11</v>
      </c>
      <c r="O8" s="15">
        <f>weekday_name_count4[[#This Row],[Trainings Count]]/58</f>
        <v>0.18965517241379309</v>
      </c>
    </row>
    <row r="9" spans="1:15" x14ac:dyDescent="0.25">
      <c r="D9" s="13">
        <v>20</v>
      </c>
      <c r="E9" s="13">
        <f>COUNTIFS(GymTracker[real week],D9)</f>
        <v>5</v>
      </c>
      <c r="M9" s="6" t="s">
        <v>25</v>
      </c>
      <c r="N9" s="6">
        <v>8</v>
      </c>
      <c r="O9" s="15">
        <f>weekday_name_count4[[#This Row],[Trainings Count]]/58</f>
        <v>0.13793103448275862</v>
      </c>
    </row>
    <row r="10" spans="1:15" x14ac:dyDescent="0.25">
      <c r="D10" s="13">
        <v>21</v>
      </c>
      <c r="E10" s="13">
        <f>COUNTIFS(GymTracker[real week],D10)</f>
        <v>4</v>
      </c>
      <c r="M10" s="6" t="s">
        <v>26</v>
      </c>
      <c r="N10" s="6">
        <v>8</v>
      </c>
      <c r="O10" s="15">
        <f>weekday_name_count4[[#This Row],[Trainings Count]]/58</f>
        <v>0.13793103448275862</v>
      </c>
    </row>
    <row r="11" spans="1:15" x14ac:dyDescent="0.25">
      <c r="D11" s="13">
        <v>22</v>
      </c>
      <c r="E11" s="13">
        <f>COUNTIFS(GymTracker[real week],D11)</f>
        <v>4</v>
      </c>
      <c r="M11" s="6" t="s">
        <v>28</v>
      </c>
      <c r="N11" s="6">
        <v>6</v>
      </c>
      <c r="O11" s="15">
        <f>weekday_name_count4[[#This Row],[Trainings Count]]/58</f>
        <v>0.10344827586206896</v>
      </c>
    </row>
    <row r="12" spans="1:15" x14ac:dyDescent="0.25">
      <c r="D12" s="13">
        <v>23</v>
      </c>
      <c r="E12" s="13">
        <f>COUNTIFS(GymTracker[real week],D12)</f>
        <v>2</v>
      </c>
    </row>
    <row r="13" spans="1:15" x14ac:dyDescent="0.25">
      <c r="D13" s="13">
        <v>24</v>
      </c>
      <c r="E13" s="13">
        <f>COUNTIFS(GymTracker[real week],D13)</f>
        <v>4</v>
      </c>
      <c r="O13" s="3"/>
    </row>
    <row r="14" spans="1:15" x14ac:dyDescent="0.25">
      <c r="D14" s="13">
        <v>25</v>
      </c>
      <c r="E14" s="13">
        <f>COUNTIFS(GymTracker[real week],D14)</f>
        <v>4</v>
      </c>
      <c r="O14" s="3"/>
    </row>
    <row r="15" spans="1:15" x14ac:dyDescent="0.25">
      <c r="D15" s="13">
        <v>26</v>
      </c>
      <c r="E15" s="13">
        <f>COUNTIFS(GymTracker[real week],D15)</f>
        <v>4</v>
      </c>
      <c r="O15" s="3"/>
    </row>
    <row r="16" spans="1:15" x14ac:dyDescent="0.25">
      <c r="D16" s="13">
        <v>27</v>
      </c>
      <c r="E16" s="13">
        <f>COUNTIFS(GymTracker[real week],D16)</f>
        <v>4</v>
      </c>
      <c r="H16" s="47" t="s">
        <v>161</v>
      </c>
      <c r="I16" s="47"/>
      <c r="O16" s="3"/>
    </row>
    <row r="17" spans="4:15" x14ac:dyDescent="0.25">
      <c r="D17" s="13">
        <v>28</v>
      </c>
      <c r="E17" s="13">
        <f>COUNTIFS(GymTracker[real week],D17)</f>
        <v>5</v>
      </c>
      <c r="J17" s="6" t="s">
        <v>120</v>
      </c>
      <c r="K17" s="6" t="s">
        <v>118</v>
      </c>
      <c r="L17" s="6" t="s">
        <v>129</v>
      </c>
      <c r="O17" s="3"/>
    </row>
    <row r="18" spans="4:15" x14ac:dyDescent="0.25">
      <c r="D18" s="13">
        <v>29</v>
      </c>
      <c r="E18" s="13">
        <f>COUNTIFS(GymTracker[real week],D18)</f>
        <v>4</v>
      </c>
      <c r="J18" s="7" t="s">
        <v>8</v>
      </c>
      <c r="K18" s="7">
        <v>24</v>
      </c>
      <c r="L18" s="15">
        <f>K18/58</f>
        <v>0.41379310344827586</v>
      </c>
    </row>
    <row r="19" spans="4:15" x14ac:dyDescent="0.25">
      <c r="D19" s="13">
        <v>30</v>
      </c>
      <c r="E19" s="13">
        <f>COUNTIFS(GymTracker[real week],D19)</f>
        <v>3</v>
      </c>
      <c r="J19" s="6" t="s">
        <v>12</v>
      </c>
      <c r="K19" s="6">
        <v>19</v>
      </c>
      <c r="L19" s="15">
        <f>K19/58</f>
        <v>0.32758620689655171</v>
      </c>
    </row>
    <row r="20" spans="4:15" x14ac:dyDescent="0.25">
      <c r="D20" s="13">
        <v>31</v>
      </c>
      <c r="E20" s="13">
        <f>COUNTIFS(GymTracker[real week],D20)</f>
        <v>5</v>
      </c>
      <c r="J20" s="6" t="s">
        <v>19</v>
      </c>
      <c r="K20" s="6">
        <v>12</v>
      </c>
      <c r="L20" s="15">
        <f t="shared" ref="L20:L22" si="0">K20/58</f>
        <v>0.20689655172413793</v>
      </c>
    </row>
    <row r="21" spans="4:15" x14ac:dyDescent="0.25">
      <c r="D21" s="13">
        <v>32</v>
      </c>
      <c r="E21" s="13">
        <f>COUNTIFS(GymTracker[real week],D21)</f>
        <v>3</v>
      </c>
      <c r="J21" s="6" t="s">
        <v>18</v>
      </c>
      <c r="K21" s="6">
        <v>2</v>
      </c>
      <c r="L21" s="15">
        <f t="shared" si="0"/>
        <v>3.4482758620689655E-2</v>
      </c>
    </row>
    <row r="22" spans="4:15" x14ac:dyDescent="0.25">
      <c r="J22" s="6" t="s">
        <v>29</v>
      </c>
      <c r="K22" s="6">
        <v>1</v>
      </c>
      <c r="L22" s="15">
        <f t="shared" si="0"/>
        <v>1.7241379310344827E-2</v>
      </c>
    </row>
  </sheetData>
  <sortState xmlns:xlrd2="http://schemas.microsoft.com/office/spreadsheetml/2017/richdata2" ref="K12:N17">
    <sortCondition descending="1" ref="N13:N17"/>
  </sortState>
  <mergeCells count="5">
    <mergeCell ref="A6:B6"/>
    <mergeCell ref="A1:F1"/>
    <mergeCell ref="H4:I4"/>
    <mergeCell ref="A4:C4"/>
    <mergeCell ref="H16:I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0C49-7108-4478-8ADA-51A48908D12D}">
  <dimension ref="A1:Q181"/>
  <sheetViews>
    <sheetView showGridLines="0" zoomScale="90" zoomScaleNormal="90" workbookViewId="0">
      <selection activeCell="O13" sqref="O13"/>
    </sheetView>
  </sheetViews>
  <sheetFormatPr defaultRowHeight="15" zeroHeight="1" x14ac:dyDescent="0.25"/>
  <cols>
    <col min="4" max="4" width="19.28515625" bestFit="1" customWidth="1"/>
    <col min="5" max="5" width="15.28515625" customWidth="1"/>
    <col min="6" max="6" width="13.140625" customWidth="1"/>
    <col min="8" max="8" width="11.7109375" bestFit="1" customWidth="1"/>
    <col min="9" max="9" width="18.5703125" bestFit="1" customWidth="1"/>
    <col min="10" max="10" width="15.7109375" bestFit="1" customWidth="1"/>
    <col min="11" max="11" width="20" bestFit="1" customWidth="1"/>
    <col min="12" max="12" width="15.28515625" bestFit="1" customWidth="1"/>
    <col min="14" max="14" width="37.5703125" customWidth="1"/>
    <col min="15" max="15" width="36.28515625" bestFit="1" customWidth="1"/>
    <col min="16" max="16" width="11.140625" bestFit="1" customWidth="1"/>
  </cols>
  <sheetData>
    <row r="1" spans="1:17" x14ac:dyDescent="0.25">
      <c r="A1" s="46" t="s">
        <v>151</v>
      </c>
      <c r="B1" s="46"/>
      <c r="C1" s="46"/>
      <c r="D1" s="46"/>
      <c r="E1" s="46"/>
      <c r="F1" s="46"/>
    </row>
    <row r="2" spans="1:17" x14ac:dyDescent="0.25"/>
    <row r="3" spans="1:17" x14ac:dyDescent="0.25">
      <c r="A3" s="50" t="s">
        <v>147</v>
      </c>
      <c r="B3" s="50"/>
      <c r="C3" s="50"/>
      <c r="G3" s="49" t="s">
        <v>153</v>
      </c>
      <c r="H3" s="49"/>
      <c r="N3" s="45" t="s">
        <v>162</v>
      </c>
      <c r="O3" s="45"/>
      <c r="P3" s="45"/>
      <c r="Q3" s="45"/>
    </row>
    <row r="4" spans="1:17" x14ac:dyDescent="0.25"/>
    <row r="5" spans="1:17" x14ac:dyDescent="0.25">
      <c r="D5" s="19" t="s">
        <v>117</v>
      </c>
      <c r="E5" s="20" t="s">
        <v>130</v>
      </c>
      <c r="F5" s="21" t="s">
        <v>129</v>
      </c>
      <c r="H5" s="26" t="s">
        <v>0</v>
      </c>
      <c r="I5" s="26" t="s">
        <v>1</v>
      </c>
      <c r="J5" s="26" t="s">
        <v>119</v>
      </c>
      <c r="K5" s="26" t="s">
        <v>116</v>
      </c>
      <c r="L5" s="26" t="s">
        <v>131</v>
      </c>
      <c r="N5" s="6" t="s">
        <v>123</v>
      </c>
      <c r="O5" s="6" t="s">
        <v>124</v>
      </c>
      <c r="P5" s="6" t="s">
        <v>129</v>
      </c>
    </row>
    <row r="6" spans="1:17" x14ac:dyDescent="0.25">
      <c r="D6" s="17" t="s">
        <v>17</v>
      </c>
      <c r="E6" s="13">
        <v>37</v>
      </c>
      <c r="F6" s="18">
        <f>E6/58</f>
        <v>0.63793103448275867</v>
      </c>
      <c r="H6" s="27">
        <v>45775</v>
      </c>
      <c r="I6" s="26" t="s">
        <v>8</v>
      </c>
      <c r="J6" s="26" t="s">
        <v>2</v>
      </c>
      <c r="K6" s="26" t="s">
        <v>9</v>
      </c>
      <c r="L6" s="26">
        <f>WEEKNUM(question_5[[#This Row],[date]])</f>
        <v>18</v>
      </c>
      <c r="N6" s="6" t="s">
        <v>24</v>
      </c>
      <c r="O6" s="6">
        <f>COUNTIFS(GymTracker[cardio_or_core_wrist_forearms_clean],N6)</f>
        <v>30</v>
      </c>
      <c r="P6" s="15">
        <f>Table8[[#This Row],[Total Count]]/58</f>
        <v>0.51724137931034486</v>
      </c>
    </row>
    <row r="7" spans="1:17" x14ac:dyDescent="0.25">
      <c r="D7" s="17" t="s">
        <v>10</v>
      </c>
      <c r="E7" s="13">
        <v>25</v>
      </c>
      <c r="F7" s="18">
        <f t="shared" ref="F7:F16" si="0">E7/58</f>
        <v>0.43103448275862066</v>
      </c>
      <c r="H7" s="27">
        <v>45775</v>
      </c>
      <c r="I7" s="26" t="s">
        <v>8</v>
      </c>
      <c r="J7" s="26" t="s">
        <v>3</v>
      </c>
      <c r="K7" s="26" t="s">
        <v>17</v>
      </c>
      <c r="L7" s="26">
        <f>WEEKNUM(question_5[[#This Row],[date]])</f>
        <v>18</v>
      </c>
      <c r="N7" s="6" t="s">
        <v>30</v>
      </c>
      <c r="O7" s="6">
        <f>COUNTIFS(GymTracker[cardio_or_core_wrist_forearms_clean],N7)</f>
        <v>23</v>
      </c>
      <c r="P7" s="15">
        <f>Table8[[#This Row],[Total Count]]/58</f>
        <v>0.39655172413793105</v>
      </c>
    </row>
    <row r="8" spans="1:17" x14ac:dyDescent="0.25">
      <c r="D8" s="17" t="s">
        <v>9</v>
      </c>
      <c r="E8" s="13">
        <v>22</v>
      </c>
      <c r="F8" s="18">
        <f t="shared" si="0"/>
        <v>0.37931034482758619</v>
      </c>
      <c r="H8" s="27">
        <v>45775</v>
      </c>
      <c r="I8" s="26" t="s">
        <v>8</v>
      </c>
      <c r="J8" s="26" t="s">
        <v>4</v>
      </c>
      <c r="K8" s="26" t="s">
        <v>10</v>
      </c>
      <c r="L8" s="26">
        <f>WEEKNUM(question_5[[#This Row],[date]])</f>
        <v>18</v>
      </c>
      <c r="N8" s="6" t="s">
        <v>125</v>
      </c>
      <c r="O8" s="6">
        <f>COUNTIFS(GymTracker[cardio_or_core_wrist_forearms_clean],N8)</f>
        <v>5</v>
      </c>
      <c r="P8" s="15">
        <f>Table8[[#This Row],[Total Count]]/58</f>
        <v>8.6206896551724144E-2</v>
      </c>
    </row>
    <row r="9" spans="1:17" x14ac:dyDescent="0.25">
      <c r="D9" s="17" t="s">
        <v>13</v>
      </c>
      <c r="E9" s="13">
        <v>20</v>
      </c>
      <c r="F9" s="18">
        <f t="shared" si="0"/>
        <v>0.34482758620689657</v>
      </c>
      <c r="H9" s="27">
        <v>45776</v>
      </c>
      <c r="I9" s="26" t="s">
        <v>12</v>
      </c>
      <c r="J9" s="26" t="s">
        <v>2</v>
      </c>
      <c r="K9" s="26" t="s">
        <v>13</v>
      </c>
      <c r="L9" s="26">
        <f>WEEKNUM(question_5[[#This Row],[date]])</f>
        <v>18</v>
      </c>
    </row>
    <row r="10" spans="1:17" x14ac:dyDescent="0.25">
      <c r="D10" s="17" t="s">
        <v>14</v>
      </c>
      <c r="E10" s="13">
        <v>20</v>
      </c>
      <c r="F10" s="18">
        <f t="shared" si="0"/>
        <v>0.34482758620689657</v>
      </c>
      <c r="H10" s="27">
        <v>45776</v>
      </c>
      <c r="I10" s="26" t="s">
        <v>12</v>
      </c>
      <c r="J10" s="26" t="s">
        <v>3</v>
      </c>
      <c r="K10" s="26" t="s">
        <v>14</v>
      </c>
      <c r="L10" s="26">
        <f>WEEKNUM(question_5[[#This Row],[date]])</f>
        <v>18</v>
      </c>
      <c r="N10" s="28" t="s">
        <v>148</v>
      </c>
    </row>
    <row r="11" spans="1:17" x14ac:dyDescent="0.25">
      <c r="D11" s="17" t="s">
        <v>20</v>
      </c>
      <c r="E11" s="13">
        <v>12</v>
      </c>
      <c r="F11" s="18">
        <f t="shared" si="0"/>
        <v>0.20689655172413793</v>
      </c>
      <c r="H11" s="27">
        <v>45776</v>
      </c>
      <c r="I11" s="26" t="s">
        <v>12</v>
      </c>
      <c r="J11" s="26" t="s">
        <v>4</v>
      </c>
      <c r="K11" s="26" t="s">
        <v>15</v>
      </c>
      <c r="L11" s="26">
        <f>WEEKNUM(question_5[[#This Row],[date]])</f>
        <v>18</v>
      </c>
    </row>
    <row r="12" spans="1:17" x14ac:dyDescent="0.25">
      <c r="D12" s="17" t="s">
        <v>21</v>
      </c>
      <c r="E12" s="13">
        <v>10</v>
      </c>
      <c r="F12" s="18">
        <f t="shared" si="0"/>
        <v>0.17241379310344829</v>
      </c>
      <c r="H12" s="27">
        <v>45782</v>
      </c>
      <c r="I12" s="26" t="s">
        <v>8</v>
      </c>
      <c r="J12" s="26" t="s">
        <v>2</v>
      </c>
      <c r="K12" s="26" t="s">
        <v>9</v>
      </c>
      <c r="L12" s="26">
        <f>WEEKNUM(question_5[[#This Row],[date]])</f>
        <v>19</v>
      </c>
      <c r="N12" s="31" t="s">
        <v>127</v>
      </c>
      <c r="O12" s="31">
        <f>COUNTA(GymTracker[day])</f>
        <v>58</v>
      </c>
      <c r="Q12" s="3"/>
    </row>
    <row r="13" spans="1:17" x14ac:dyDescent="0.25">
      <c r="D13" s="17" t="s">
        <v>15</v>
      </c>
      <c r="E13" s="13">
        <v>9</v>
      </c>
      <c r="F13" s="18">
        <f t="shared" si="0"/>
        <v>0.15517241379310345</v>
      </c>
      <c r="H13" s="27">
        <v>45782</v>
      </c>
      <c r="I13" s="26" t="s">
        <v>8</v>
      </c>
      <c r="J13" s="26" t="s">
        <v>3</v>
      </c>
      <c r="K13" s="26" t="s">
        <v>17</v>
      </c>
      <c r="L13" s="26">
        <f>WEEKNUM(question_5[[#This Row],[date]])</f>
        <v>19</v>
      </c>
      <c r="O13" s="30">
        <v>0.57999999999999996</v>
      </c>
    </row>
    <row r="14" spans="1:17" x14ac:dyDescent="0.25">
      <c r="D14" s="17" t="s">
        <v>27</v>
      </c>
      <c r="E14" s="13">
        <v>8</v>
      </c>
      <c r="F14" s="18">
        <f t="shared" si="0"/>
        <v>0.13793103448275862</v>
      </c>
      <c r="H14" s="27">
        <v>45782</v>
      </c>
      <c r="I14" s="26" t="s">
        <v>8</v>
      </c>
      <c r="J14" s="26" t="s">
        <v>4</v>
      </c>
      <c r="K14" s="26" t="s">
        <v>10</v>
      </c>
      <c r="L14" s="26">
        <f>WEEKNUM(question_5[[#This Row],[date]])</f>
        <v>19</v>
      </c>
    </row>
    <row r="15" spans="1:17" x14ac:dyDescent="0.25">
      <c r="D15" s="17" t="s">
        <v>18</v>
      </c>
      <c r="E15" s="13">
        <v>6</v>
      </c>
      <c r="F15" s="18">
        <f t="shared" si="0"/>
        <v>0.10344827586206896</v>
      </c>
      <c r="H15" s="27">
        <v>45783</v>
      </c>
      <c r="I15" s="26" t="s">
        <v>12</v>
      </c>
      <c r="J15" s="26" t="s">
        <v>2</v>
      </c>
      <c r="K15" s="26" t="s">
        <v>13</v>
      </c>
      <c r="L15" s="26">
        <f>WEEKNUM(question_5[[#This Row],[date]])</f>
        <v>19</v>
      </c>
      <c r="O15" s="51"/>
      <c r="P15" s="51"/>
      <c r="Q15" s="51"/>
    </row>
    <row r="16" spans="1:17" x14ac:dyDescent="0.25">
      <c r="D16" s="22" t="s">
        <v>22</v>
      </c>
      <c r="E16" s="23">
        <v>5</v>
      </c>
      <c r="F16" s="24">
        <f t="shared" si="0"/>
        <v>8.6206896551724144E-2</v>
      </c>
      <c r="H16" s="27">
        <v>45783</v>
      </c>
      <c r="I16" s="26" t="s">
        <v>12</v>
      </c>
      <c r="J16" s="26" t="s">
        <v>3</v>
      </c>
      <c r="K16" s="26" t="s">
        <v>14</v>
      </c>
      <c r="L16" s="26">
        <f>WEEKNUM(question_5[[#This Row],[date]])</f>
        <v>19</v>
      </c>
    </row>
    <row r="17" spans="1:12" x14ac:dyDescent="0.25">
      <c r="H17" s="27">
        <v>45783</v>
      </c>
      <c r="I17" s="26" t="s">
        <v>12</v>
      </c>
      <c r="J17" s="26" t="s">
        <v>4</v>
      </c>
      <c r="K17" s="26" t="s">
        <v>15</v>
      </c>
      <c r="L17" s="26">
        <f>WEEKNUM(question_5[[#This Row],[date]])</f>
        <v>19</v>
      </c>
    </row>
    <row r="18" spans="1:12" x14ac:dyDescent="0.25">
      <c r="A18" s="34"/>
      <c r="B18" s="34"/>
      <c r="C18" s="34"/>
      <c r="D18" s="34"/>
      <c r="E18" s="34"/>
      <c r="F18" s="34"/>
      <c r="H18" s="27">
        <v>45784</v>
      </c>
      <c r="I18" s="26" t="s">
        <v>19</v>
      </c>
      <c r="J18" s="26" t="s">
        <v>2</v>
      </c>
      <c r="K18" s="26" t="s">
        <v>20</v>
      </c>
      <c r="L18" s="26">
        <f>WEEKNUM(question_5[[#This Row],[date]])</f>
        <v>19</v>
      </c>
    </row>
    <row r="19" spans="1:12" x14ac:dyDescent="0.25">
      <c r="A19" s="34"/>
      <c r="B19" s="34"/>
      <c r="C19" s="34"/>
      <c r="D19" s="34"/>
      <c r="E19" s="34"/>
      <c r="F19" s="34"/>
      <c r="H19" s="27">
        <v>45784</v>
      </c>
      <c r="I19" s="26" t="s">
        <v>19</v>
      </c>
      <c r="J19" s="26" t="s">
        <v>3</v>
      </c>
      <c r="K19" s="26" t="s">
        <v>21</v>
      </c>
      <c r="L19" s="26">
        <f>WEEKNUM(question_5[[#This Row],[date]])</f>
        <v>19</v>
      </c>
    </row>
    <row r="20" spans="1:12" x14ac:dyDescent="0.25">
      <c r="A20" s="34"/>
      <c r="B20" s="34"/>
      <c r="C20" s="34"/>
      <c r="D20" s="34"/>
      <c r="E20" s="34"/>
      <c r="F20" s="34"/>
      <c r="H20" s="27">
        <v>45784</v>
      </c>
      <c r="I20" s="26" t="s">
        <v>19</v>
      </c>
      <c r="J20" s="26" t="s">
        <v>4</v>
      </c>
      <c r="K20" s="26" t="s">
        <v>22</v>
      </c>
      <c r="L20" s="26">
        <f>WEEKNUM(question_5[[#This Row],[date]])</f>
        <v>19</v>
      </c>
    </row>
    <row r="21" spans="1:12" x14ac:dyDescent="0.25">
      <c r="A21" s="34"/>
      <c r="B21" s="34"/>
      <c r="C21" s="34"/>
      <c r="D21" s="34"/>
      <c r="E21" s="34"/>
      <c r="F21" s="34"/>
      <c r="H21" s="27">
        <v>45786</v>
      </c>
      <c r="I21" s="26" t="s">
        <v>8</v>
      </c>
      <c r="J21" s="26" t="s">
        <v>2</v>
      </c>
      <c r="K21" s="26" t="s">
        <v>9</v>
      </c>
      <c r="L21" s="26">
        <f>WEEKNUM(question_5[[#This Row],[date]])</f>
        <v>19</v>
      </c>
    </row>
    <row r="22" spans="1:12" x14ac:dyDescent="0.25">
      <c r="H22" s="27">
        <v>45786</v>
      </c>
      <c r="I22" s="26" t="s">
        <v>8</v>
      </c>
      <c r="J22" s="26" t="s">
        <v>3</v>
      </c>
      <c r="K22" s="26" t="s">
        <v>17</v>
      </c>
      <c r="L22" s="26">
        <f>WEEKNUM(question_5[[#This Row],[date]])</f>
        <v>19</v>
      </c>
    </row>
    <row r="23" spans="1:12" x14ac:dyDescent="0.25">
      <c r="H23" s="27">
        <v>45786</v>
      </c>
      <c r="I23" s="26" t="s">
        <v>8</v>
      </c>
      <c r="J23" s="26" t="s">
        <v>4</v>
      </c>
      <c r="K23" s="26" t="s">
        <v>10</v>
      </c>
      <c r="L23" s="26">
        <f>WEEKNUM(question_5[[#This Row],[date]])</f>
        <v>19</v>
      </c>
    </row>
    <row r="24" spans="1:12" x14ac:dyDescent="0.25">
      <c r="H24" s="27">
        <v>45787</v>
      </c>
      <c r="I24" s="26" t="s">
        <v>12</v>
      </c>
      <c r="J24" s="26" t="s">
        <v>2</v>
      </c>
      <c r="K24" s="26" t="s">
        <v>13</v>
      </c>
      <c r="L24" s="26">
        <f>WEEKNUM(question_5[[#This Row],[date]])</f>
        <v>19</v>
      </c>
    </row>
    <row r="25" spans="1:12" x14ac:dyDescent="0.25">
      <c r="H25" s="27">
        <v>45787</v>
      </c>
      <c r="I25" s="26" t="s">
        <v>12</v>
      </c>
      <c r="J25" s="26" t="s">
        <v>3</v>
      </c>
      <c r="K25" s="26" t="s">
        <v>14</v>
      </c>
      <c r="L25" s="26">
        <f>WEEKNUM(question_5[[#This Row],[date]])</f>
        <v>19</v>
      </c>
    </row>
    <row r="26" spans="1:12" x14ac:dyDescent="0.25">
      <c r="H26" s="27">
        <v>45787</v>
      </c>
      <c r="I26" s="26" t="s">
        <v>12</v>
      </c>
      <c r="J26" s="26" t="s">
        <v>4</v>
      </c>
      <c r="K26" s="26" t="s">
        <v>17</v>
      </c>
      <c r="L26" s="26">
        <f>WEEKNUM(question_5[[#This Row],[date]])</f>
        <v>19</v>
      </c>
    </row>
    <row r="27" spans="1:12" x14ac:dyDescent="0.25">
      <c r="H27" s="27">
        <v>45789</v>
      </c>
      <c r="I27" s="26" t="s">
        <v>19</v>
      </c>
      <c r="J27" s="26" t="s">
        <v>2</v>
      </c>
      <c r="K27" s="26" t="s">
        <v>22</v>
      </c>
      <c r="L27" s="26">
        <f>WEEKNUM(question_5[[#This Row],[date]])</f>
        <v>20</v>
      </c>
    </row>
    <row r="28" spans="1:12" x14ac:dyDescent="0.25">
      <c r="H28" s="27">
        <v>45789</v>
      </c>
      <c r="I28" s="26" t="s">
        <v>19</v>
      </c>
      <c r="J28" s="26" t="s">
        <v>3</v>
      </c>
      <c r="K28" s="26" t="s">
        <v>20</v>
      </c>
      <c r="L28" s="26">
        <f>WEEKNUM(question_5[[#This Row],[date]])</f>
        <v>20</v>
      </c>
    </row>
    <row r="29" spans="1:12" x14ac:dyDescent="0.25">
      <c r="H29" s="27">
        <v>45789</v>
      </c>
      <c r="I29" s="26" t="s">
        <v>19</v>
      </c>
      <c r="J29" s="26" t="s">
        <v>4</v>
      </c>
      <c r="K29" s="26" t="s">
        <v>21</v>
      </c>
      <c r="L29" s="26">
        <f>WEEKNUM(question_5[[#This Row],[date]])</f>
        <v>20</v>
      </c>
    </row>
    <row r="30" spans="1:12" x14ac:dyDescent="0.25">
      <c r="H30" s="27">
        <v>45790</v>
      </c>
      <c r="I30" s="26" t="s">
        <v>8</v>
      </c>
      <c r="J30" s="26" t="s">
        <v>2</v>
      </c>
      <c r="K30" s="26" t="s">
        <v>9</v>
      </c>
      <c r="L30" s="26">
        <f>WEEKNUM(question_5[[#This Row],[date]])</f>
        <v>20</v>
      </c>
    </row>
    <row r="31" spans="1:12" x14ac:dyDescent="0.25">
      <c r="H31" s="27">
        <v>45790</v>
      </c>
      <c r="I31" s="26" t="s">
        <v>8</v>
      </c>
      <c r="J31" s="26" t="s">
        <v>3</v>
      </c>
      <c r="K31" s="26" t="s">
        <v>17</v>
      </c>
      <c r="L31" s="26">
        <f>WEEKNUM(question_5[[#This Row],[date]])</f>
        <v>20</v>
      </c>
    </row>
    <row r="32" spans="1:12" x14ac:dyDescent="0.25">
      <c r="H32" s="27">
        <v>45790</v>
      </c>
      <c r="I32" s="26" t="s">
        <v>8</v>
      </c>
      <c r="J32" s="26" t="s">
        <v>4</v>
      </c>
      <c r="K32" s="26" t="s">
        <v>10</v>
      </c>
      <c r="L32" s="26">
        <f>WEEKNUM(question_5[[#This Row],[date]])</f>
        <v>20</v>
      </c>
    </row>
    <row r="33" spans="8:12" x14ac:dyDescent="0.25">
      <c r="H33" s="27">
        <v>45791</v>
      </c>
      <c r="I33" s="26" t="s">
        <v>12</v>
      </c>
      <c r="J33" s="26" t="s">
        <v>2</v>
      </c>
      <c r="K33" s="26" t="s">
        <v>13</v>
      </c>
      <c r="L33" s="26">
        <f>WEEKNUM(question_5[[#This Row],[date]])</f>
        <v>20</v>
      </c>
    </row>
    <row r="34" spans="8:12" x14ac:dyDescent="0.25">
      <c r="H34" s="27">
        <v>45791</v>
      </c>
      <c r="I34" s="26" t="s">
        <v>12</v>
      </c>
      <c r="J34" s="26" t="s">
        <v>3</v>
      </c>
      <c r="K34" s="26" t="s">
        <v>17</v>
      </c>
      <c r="L34" s="26">
        <f>WEEKNUM(question_5[[#This Row],[date]])</f>
        <v>20</v>
      </c>
    </row>
    <row r="35" spans="8:12" x14ac:dyDescent="0.25">
      <c r="H35" s="27">
        <v>45791</v>
      </c>
      <c r="I35" s="26" t="s">
        <v>12</v>
      </c>
      <c r="J35" s="26" t="s">
        <v>4</v>
      </c>
      <c r="K35" s="26" t="s">
        <v>14</v>
      </c>
      <c r="L35" s="26">
        <f>WEEKNUM(question_5[[#This Row],[date]])</f>
        <v>20</v>
      </c>
    </row>
    <row r="36" spans="8:12" x14ac:dyDescent="0.25">
      <c r="H36" s="27">
        <v>45793</v>
      </c>
      <c r="I36" s="26" t="s">
        <v>8</v>
      </c>
      <c r="J36" s="26" t="s">
        <v>2</v>
      </c>
      <c r="K36" s="26" t="s">
        <v>9</v>
      </c>
      <c r="L36" s="26">
        <f>WEEKNUM(question_5[[#This Row],[date]])</f>
        <v>20</v>
      </c>
    </row>
    <row r="37" spans="8:12" x14ac:dyDescent="0.25">
      <c r="H37" s="27">
        <v>45793</v>
      </c>
      <c r="I37" s="26" t="s">
        <v>8</v>
      </c>
      <c r="J37" s="26" t="s">
        <v>3</v>
      </c>
      <c r="K37" s="26" t="s">
        <v>17</v>
      </c>
      <c r="L37" s="26">
        <f>WEEKNUM(question_5[[#This Row],[date]])</f>
        <v>20</v>
      </c>
    </row>
    <row r="38" spans="8:12" x14ac:dyDescent="0.25">
      <c r="H38" s="27">
        <v>45793</v>
      </c>
      <c r="I38" s="26" t="s">
        <v>8</v>
      </c>
      <c r="J38" s="26" t="s">
        <v>4</v>
      </c>
      <c r="K38" s="26" t="s">
        <v>10</v>
      </c>
      <c r="L38" s="26">
        <f>WEEKNUM(question_5[[#This Row],[date]])</f>
        <v>20</v>
      </c>
    </row>
    <row r="39" spans="8:12" x14ac:dyDescent="0.25">
      <c r="H39" s="27">
        <v>45794</v>
      </c>
      <c r="I39" s="26" t="s">
        <v>12</v>
      </c>
      <c r="J39" s="26" t="s">
        <v>2</v>
      </c>
      <c r="K39" s="26" t="s">
        <v>13</v>
      </c>
      <c r="L39" s="26">
        <f>WEEKNUM(question_5[[#This Row],[date]])</f>
        <v>20</v>
      </c>
    </row>
    <row r="40" spans="8:12" x14ac:dyDescent="0.25">
      <c r="H40" s="27">
        <v>45794</v>
      </c>
      <c r="I40" s="26" t="s">
        <v>12</v>
      </c>
      <c r="J40" s="26" t="s">
        <v>3</v>
      </c>
      <c r="K40" s="26" t="s">
        <v>17</v>
      </c>
      <c r="L40" s="26">
        <f>WEEKNUM(question_5[[#This Row],[date]])</f>
        <v>20</v>
      </c>
    </row>
    <row r="41" spans="8:12" x14ac:dyDescent="0.25">
      <c r="H41" s="27">
        <v>45794</v>
      </c>
      <c r="I41" s="26" t="s">
        <v>12</v>
      </c>
      <c r="J41" s="26" t="s">
        <v>4</v>
      </c>
      <c r="K41" s="26" t="s">
        <v>14</v>
      </c>
      <c r="L41" s="26">
        <f>WEEKNUM(question_5[[#This Row],[date]])</f>
        <v>20</v>
      </c>
    </row>
    <row r="42" spans="8:12" x14ac:dyDescent="0.25">
      <c r="H42" s="27">
        <v>45797</v>
      </c>
      <c r="I42" s="26" t="s">
        <v>8</v>
      </c>
      <c r="J42" s="26" t="s">
        <v>2</v>
      </c>
      <c r="K42" s="26" t="s">
        <v>9</v>
      </c>
      <c r="L42" s="26">
        <f>WEEKNUM(question_5[[#This Row],[date]])</f>
        <v>21</v>
      </c>
    </row>
    <row r="43" spans="8:12" x14ac:dyDescent="0.25">
      <c r="H43" s="27">
        <v>45797</v>
      </c>
      <c r="I43" s="26" t="s">
        <v>8</v>
      </c>
      <c r="J43" s="26" t="s">
        <v>3</v>
      </c>
      <c r="K43" s="26" t="s">
        <v>17</v>
      </c>
      <c r="L43" s="26">
        <f>WEEKNUM(question_5[[#This Row],[date]])</f>
        <v>21</v>
      </c>
    </row>
    <row r="44" spans="8:12" x14ac:dyDescent="0.25">
      <c r="H44" s="27">
        <v>45797</v>
      </c>
      <c r="I44" s="26" t="s">
        <v>8</v>
      </c>
      <c r="J44" s="26" t="s">
        <v>4</v>
      </c>
      <c r="K44" s="26" t="s">
        <v>10</v>
      </c>
      <c r="L44" s="26">
        <f>WEEKNUM(question_5[[#This Row],[date]])</f>
        <v>21</v>
      </c>
    </row>
    <row r="45" spans="8:12" x14ac:dyDescent="0.25">
      <c r="H45" s="27">
        <v>45798</v>
      </c>
      <c r="I45" s="26" t="s">
        <v>12</v>
      </c>
      <c r="J45" s="26" t="s">
        <v>2</v>
      </c>
      <c r="K45" s="26" t="s">
        <v>13</v>
      </c>
      <c r="L45" s="26">
        <f>WEEKNUM(question_5[[#This Row],[date]])</f>
        <v>21</v>
      </c>
    </row>
    <row r="46" spans="8:12" x14ac:dyDescent="0.25">
      <c r="H46" s="27">
        <v>45798</v>
      </c>
      <c r="I46" s="26" t="s">
        <v>12</v>
      </c>
      <c r="J46" s="26" t="s">
        <v>3</v>
      </c>
      <c r="K46" s="26" t="s">
        <v>14</v>
      </c>
      <c r="L46" s="26">
        <f>WEEKNUM(question_5[[#This Row],[date]])</f>
        <v>21</v>
      </c>
    </row>
    <row r="47" spans="8:12" x14ac:dyDescent="0.25">
      <c r="H47" s="27">
        <v>45798</v>
      </c>
      <c r="I47" s="26" t="s">
        <v>12</v>
      </c>
      <c r="J47" s="26" t="s">
        <v>4</v>
      </c>
      <c r="K47" s="26" t="s">
        <v>15</v>
      </c>
      <c r="L47" s="26">
        <f>WEEKNUM(question_5[[#This Row],[date]])</f>
        <v>21</v>
      </c>
    </row>
    <row r="48" spans="8:12" x14ac:dyDescent="0.25">
      <c r="H48" s="27">
        <v>45799</v>
      </c>
      <c r="I48" s="26" t="s">
        <v>19</v>
      </c>
      <c r="J48" s="26" t="s">
        <v>2</v>
      </c>
      <c r="K48" s="26" t="s">
        <v>27</v>
      </c>
      <c r="L48" s="26">
        <f>WEEKNUM(question_5[[#This Row],[date]])</f>
        <v>21</v>
      </c>
    </row>
    <row r="49" spans="8:12" x14ac:dyDescent="0.25">
      <c r="H49" s="27">
        <v>45799</v>
      </c>
      <c r="I49" s="26" t="s">
        <v>19</v>
      </c>
      <c r="J49" s="26" t="s">
        <v>3</v>
      </c>
      <c r="K49" s="26" t="s">
        <v>20</v>
      </c>
      <c r="L49" s="26">
        <f>WEEKNUM(question_5[[#This Row],[date]])</f>
        <v>21</v>
      </c>
    </row>
    <row r="50" spans="8:12" x14ac:dyDescent="0.25">
      <c r="H50" s="27">
        <v>45799</v>
      </c>
      <c r="I50" s="26" t="s">
        <v>19</v>
      </c>
      <c r="J50" s="26" t="s">
        <v>4</v>
      </c>
      <c r="K50" s="26" t="s">
        <v>21</v>
      </c>
      <c r="L50" s="26">
        <f>WEEKNUM(question_5[[#This Row],[date]])</f>
        <v>21</v>
      </c>
    </row>
    <row r="51" spans="8:12" x14ac:dyDescent="0.25">
      <c r="H51" s="27">
        <v>45800</v>
      </c>
      <c r="I51" s="26" t="s">
        <v>8</v>
      </c>
      <c r="J51" s="26" t="s">
        <v>2</v>
      </c>
      <c r="K51" s="26" t="s">
        <v>9</v>
      </c>
      <c r="L51" s="26">
        <f>WEEKNUM(question_5[[#This Row],[date]])</f>
        <v>21</v>
      </c>
    </row>
    <row r="52" spans="8:12" x14ac:dyDescent="0.25">
      <c r="H52" s="27">
        <v>45800</v>
      </c>
      <c r="I52" s="26" t="s">
        <v>8</v>
      </c>
      <c r="J52" s="26" t="s">
        <v>3</v>
      </c>
      <c r="K52" s="26" t="s">
        <v>17</v>
      </c>
      <c r="L52" s="26">
        <f>WEEKNUM(question_5[[#This Row],[date]])</f>
        <v>21</v>
      </c>
    </row>
    <row r="53" spans="8:12" x14ac:dyDescent="0.25">
      <c r="H53" s="27">
        <v>45800</v>
      </c>
      <c r="I53" s="26" t="s">
        <v>8</v>
      </c>
      <c r="J53" s="26" t="s">
        <v>4</v>
      </c>
      <c r="K53" s="26" t="s">
        <v>10</v>
      </c>
      <c r="L53" s="26">
        <f>WEEKNUM(question_5[[#This Row],[date]])</f>
        <v>21</v>
      </c>
    </row>
    <row r="54" spans="8:12" x14ac:dyDescent="0.25">
      <c r="H54" s="27">
        <v>45804</v>
      </c>
      <c r="I54" s="26" t="s">
        <v>12</v>
      </c>
      <c r="J54" s="26" t="s">
        <v>2</v>
      </c>
      <c r="K54" s="26" t="s">
        <v>13</v>
      </c>
      <c r="L54" s="26">
        <f>WEEKNUM(question_5[[#This Row],[date]])</f>
        <v>22</v>
      </c>
    </row>
    <row r="55" spans="8:12" x14ac:dyDescent="0.25">
      <c r="H55" s="27">
        <v>45804</v>
      </c>
      <c r="I55" s="26" t="s">
        <v>12</v>
      </c>
      <c r="J55" s="26" t="s">
        <v>3</v>
      </c>
      <c r="K55" s="26" t="s">
        <v>14</v>
      </c>
      <c r="L55" s="26">
        <f>WEEKNUM(question_5[[#This Row],[date]])</f>
        <v>22</v>
      </c>
    </row>
    <row r="56" spans="8:12" x14ac:dyDescent="0.25">
      <c r="H56" s="27">
        <v>45804</v>
      </c>
      <c r="I56" s="26" t="s">
        <v>12</v>
      </c>
      <c r="J56" s="26" t="s">
        <v>4</v>
      </c>
      <c r="K56" s="26" t="s">
        <v>17</v>
      </c>
      <c r="L56" s="26">
        <f>WEEKNUM(question_5[[#This Row],[date]])</f>
        <v>22</v>
      </c>
    </row>
    <row r="57" spans="8:12" x14ac:dyDescent="0.25">
      <c r="H57" s="27">
        <v>45805</v>
      </c>
      <c r="I57" s="26" t="s">
        <v>19</v>
      </c>
      <c r="J57" s="26" t="s">
        <v>2</v>
      </c>
      <c r="K57" s="26" t="s">
        <v>20</v>
      </c>
      <c r="L57" s="26">
        <f>WEEKNUM(question_5[[#This Row],[date]])</f>
        <v>22</v>
      </c>
    </row>
    <row r="58" spans="8:12" x14ac:dyDescent="0.25">
      <c r="H58" s="27">
        <v>45805</v>
      </c>
      <c r="I58" s="26" t="s">
        <v>19</v>
      </c>
      <c r="J58" s="26" t="s">
        <v>3</v>
      </c>
      <c r="K58" s="26" t="s">
        <v>27</v>
      </c>
      <c r="L58" s="26">
        <f>WEEKNUM(question_5[[#This Row],[date]])</f>
        <v>22</v>
      </c>
    </row>
    <row r="59" spans="8:12" x14ac:dyDescent="0.25">
      <c r="H59" s="27">
        <v>45805</v>
      </c>
      <c r="I59" s="26" t="s">
        <v>19</v>
      </c>
      <c r="J59" s="26" t="s">
        <v>4</v>
      </c>
      <c r="K59" s="26" t="s">
        <v>21</v>
      </c>
      <c r="L59" s="26">
        <f>WEEKNUM(question_5[[#This Row],[date]])</f>
        <v>22</v>
      </c>
    </row>
    <row r="60" spans="8:12" x14ac:dyDescent="0.25">
      <c r="H60" s="27">
        <v>45806</v>
      </c>
      <c r="I60" s="26" t="s">
        <v>8</v>
      </c>
      <c r="J60" s="26" t="s">
        <v>2</v>
      </c>
      <c r="K60" s="26" t="s">
        <v>9</v>
      </c>
      <c r="L60" s="26">
        <f>WEEKNUM(question_5[[#This Row],[date]])</f>
        <v>22</v>
      </c>
    </row>
    <row r="61" spans="8:12" x14ac:dyDescent="0.25">
      <c r="H61" s="27">
        <v>45806</v>
      </c>
      <c r="I61" s="26" t="s">
        <v>8</v>
      </c>
      <c r="J61" s="26" t="s">
        <v>3</v>
      </c>
      <c r="K61" s="26" t="s">
        <v>17</v>
      </c>
      <c r="L61" s="26">
        <f>WEEKNUM(question_5[[#This Row],[date]])</f>
        <v>22</v>
      </c>
    </row>
    <row r="62" spans="8:12" x14ac:dyDescent="0.25">
      <c r="H62" s="27">
        <v>45806</v>
      </c>
      <c r="I62" s="26" t="s">
        <v>8</v>
      </c>
      <c r="J62" s="26" t="s">
        <v>4</v>
      </c>
      <c r="K62" s="26" t="s">
        <v>10</v>
      </c>
      <c r="L62" s="26">
        <f>WEEKNUM(question_5[[#This Row],[date]])</f>
        <v>22</v>
      </c>
    </row>
    <row r="63" spans="8:12" x14ac:dyDescent="0.25">
      <c r="H63" s="27">
        <v>45808</v>
      </c>
      <c r="I63" s="26" t="s">
        <v>29</v>
      </c>
      <c r="J63" s="26" t="s">
        <v>2</v>
      </c>
      <c r="K63" s="26" t="s">
        <v>14</v>
      </c>
      <c r="L63" s="26">
        <f>WEEKNUM(question_5[[#This Row],[date]])</f>
        <v>22</v>
      </c>
    </row>
    <row r="64" spans="8:12" x14ac:dyDescent="0.25">
      <c r="H64" s="27">
        <v>45808</v>
      </c>
      <c r="I64" s="26" t="s">
        <v>29</v>
      </c>
      <c r="J64" s="26" t="s">
        <v>3</v>
      </c>
      <c r="K64" s="26" t="s">
        <v>10</v>
      </c>
      <c r="L64" s="26">
        <f>WEEKNUM(question_5[[#This Row],[date]])</f>
        <v>22</v>
      </c>
    </row>
    <row r="65" spans="8:12" x14ac:dyDescent="0.25">
      <c r="H65" s="27">
        <v>45808</v>
      </c>
      <c r="I65" s="26" t="s">
        <v>29</v>
      </c>
      <c r="J65" s="26" t="s">
        <v>4</v>
      </c>
      <c r="K65" s="26" t="s">
        <v>17</v>
      </c>
      <c r="L65" s="26">
        <f>WEEKNUM(question_5[[#This Row],[date]])</f>
        <v>22</v>
      </c>
    </row>
    <row r="66" spans="8:12" x14ac:dyDescent="0.25">
      <c r="H66" s="27">
        <v>45810</v>
      </c>
      <c r="I66" s="26" t="s">
        <v>12</v>
      </c>
      <c r="J66" s="26" t="s">
        <v>2</v>
      </c>
      <c r="K66" s="26" t="s">
        <v>13</v>
      </c>
      <c r="L66" s="26">
        <f>WEEKNUM(question_5[[#This Row],[date]])</f>
        <v>23</v>
      </c>
    </row>
    <row r="67" spans="8:12" x14ac:dyDescent="0.25">
      <c r="H67" s="27">
        <v>45810</v>
      </c>
      <c r="I67" s="26" t="s">
        <v>12</v>
      </c>
      <c r="J67" s="26" t="s">
        <v>3</v>
      </c>
      <c r="K67" s="26" t="s">
        <v>14</v>
      </c>
      <c r="L67" s="26">
        <f>WEEKNUM(question_5[[#This Row],[date]])</f>
        <v>23</v>
      </c>
    </row>
    <row r="68" spans="8:12" x14ac:dyDescent="0.25">
      <c r="H68" s="27">
        <v>45810</v>
      </c>
      <c r="I68" s="26" t="s">
        <v>12</v>
      </c>
      <c r="J68" s="26" t="s">
        <v>4</v>
      </c>
      <c r="K68" s="26" t="s">
        <v>15</v>
      </c>
      <c r="L68" s="26">
        <f>WEEKNUM(question_5[[#This Row],[date]])</f>
        <v>23</v>
      </c>
    </row>
    <row r="69" spans="8:12" x14ac:dyDescent="0.25">
      <c r="H69" s="27">
        <v>45811</v>
      </c>
      <c r="I69" s="26" t="s">
        <v>8</v>
      </c>
      <c r="J69" s="26" t="s">
        <v>2</v>
      </c>
      <c r="K69" s="26" t="s">
        <v>9</v>
      </c>
      <c r="L69" s="26">
        <f>WEEKNUM(question_5[[#This Row],[date]])</f>
        <v>23</v>
      </c>
    </row>
    <row r="70" spans="8:12" x14ac:dyDescent="0.25">
      <c r="H70" s="27">
        <v>45811</v>
      </c>
      <c r="I70" s="26" t="s">
        <v>8</v>
      </c>
      <c r="J70" s="26" t="s">
        <v>3</v>
      </c>
      <c r="K70" s="26" t="s">
        <v>17</v>
      </c>
      <c r="L70" s="26">
        <f>WEEKNUM(question_5[[#This Row],[date]])</f>
        <v>23</v>
      </c>
    </row>
    <row r="71" spans="8:12" x14ac:dyDescent="0.25">
      <c r="H71" s="27">
        <v>45811</v>
      </c>
      <c r="I71" s="26" t="s">
        <v>8</v>
      </c>
      <c r="J71" s="26" t="s">
        <v>4</v>
      </c>
      <c r="K71" s="26" t="s">
        <v>10</v>
      </c>
      <c r="L71" s="26">
        <f>WEEKNUM(question_5[[#This Row],[date]])</f>
        <v>23</v>
      </c>
    </row>
    <row r="72" spans="8:12" x14ac:dyDescent="0.25">
      <c r="H72" s="27">
        <v>45817</v>
      </c>
      <c r="I72" s="26" t="s">
        <v>8</v>
      </c>
      <c r="J72" s="26" t="s">
        <v>2</v>
      </c>
      <c r="K72" s="26" t="s">
        <v>9</v>
      </c>
      <c r="L72" s="26">
        <f>WEEKNUM(question_5[[#This Row],[date]])</f>
        <v>24</v>
      </c>
    </row>
    <row r="73" spans="8:12" x14ac:dyDescent="0.25">
      <c r="H73" s="27">
        <v>45817</v>
      </c>
      <c r="I73" s="26" t="s">
        <v>8</v>
      </c>
      <c r="J73" s="26" t="s">
        <v>3</v>
      </c>
      <c r="K73" s="26" t="s">
        <v>17</v>
      </c>
      <c r="L73" s="26">
        <f>WEEKNUM(question_5[[#This Row],[date]])</f>
        <v>24</v>
      </c>
    </row>
    <row r="74" spans="8:12" x14ac:dyDescent="0.25">
      <c r="H74" s="27">
        <v>45817</v>
      </c>
      <c r="I74" s="26" t="s">
        <v>8</v>
      </c>
      <c r="J74" s="26" t="s">
        <v>4</v>
      </c>
      <c r="K74" s="26" t="s">
        <v>10</v>
      </c>
      <c r="L74" s="26">
        <f>WEEKNUM(question_5[[#This Row],[date]])</f>
        <v>24</v>
      </c>
    </row>
    <row r="75" spans="8:12" x14ac:dyDescent="0.25">
      <c r="H75" s="27">
        <v>45818</v>
      </c>
      <c r="I75" s="26" t="s">
        <v>12</v>
      </c>
      <c r="J75" s="26" t="s">
        <v>2</v>
      </c>
      <c r="K75" s="26" t="s">
        <v>13</v>
      </c>
      <c r="L75" s="26">
        <f>WEEKNUM(question_5[[#This Row],[date]])</f>
        <v>24</v>
      </c>
    </row>
    <row r="76" spans="8:12" x14ac:dyDescent="0.25">
      <c r="H76" s="27">
        <v>45818</v>
      </c>
      <c r="I76" s="26" t="s">
        <v>12</v>
      </c>
      <c r="J76" s="26" t="s">
        <v>3</v>
      </c>
      <c r="K76" s="26" t="s">
        <v>14</v>
      </c>
      <c r="L76" s="26">
        <f>WEEKNUM(question_5[[#This Row],[date]])</f>
        <v>24</v>
      </c>
    </row>
    <row r="77" spans="8:12" x14ac:dyDescent="0.25">
      <c r="H77" s="27">
        <v>45818</v>
      </c>
      <c r="I77" s="26" t="s">
        <v>12</v>
      </c>
      <c r="J77" s="26" t="s">
        <v>4</v>
      </c>
      <c r="K77" s="26" t="s">
        <v>15</v>
      </c>
      <c r="L77" s="26">
        <f>WEEKNUM(question_5[[#This Row],[date]])</f>
        <v>24</v>
      </c>
    </row>
    <row r="78" spans="8:12" x14ac:dyDescent="0.25">
      <c r="H78" s="27">
        <v>45819</v>
      </c>
      <c r="I78" s="26" t="s">
        <v>19</v>
      </c>
      <c r="J78" s="26" t="s">
        <v>2</v>
      </c>
      <c r="K78" s="26" t="s">
        <v>20</v>
      </c>
      <c r="L78" s="26">
        <f>WEEKNUM(question_5[[#This Row],[date]])</f>
        <v>24</v>
      </c>
    </row>
    <row r="79" spans="8:12" x14ac:dyDescent="0.25">
      <c r="H79" s="27">
        <v>45819</v>
      </c>
      <c r="I79" s="26" t="s">
        <v>19</v>
      </c>
      <c r="J79" s="26" t="s">
        <v>3</v>
      </c>
      <c r="K79" s="26" t="s">
        <v>22</v>
      </c>
      <c r="L79" s="26">
        <f>WEEKNUM(question_5[[#This Row],[date]])</f>
        <v>24</v>
      </c>
    </row>
    <row r="80" spans="8:12" x14ac:dyDescent="0.25">
      <c r="H80" s="27">
        <v>45819</v>
      </c>
      <c r="I80" s="26" t="s">
        <v>19</v>
      </c>
      <c r="J80" s="26" t="s">
        <v>4</v>
      </c>
      <c r="K80" s="26" t="s">
        <v>15</v>
      </c>
      <c r="L80" s="26">
        <f>WEEKNUM(question_5[[#This Row],[date]])</f>
        <v>24</v>
      </c>
    </row>
    <row r="81" spans="8:12" x14ac:dyDescent="0.25">
      <c r="H81" s="27">
        <v>45820</v>
      </c>
      <c r="I81" s="26" t="s">
        <v>8</v>
      </c>
      <c r="J81" s="26" t="s">
        <v>2</v>
      </c>
      <c r="K81" s="26" t="s">
        <v>9</v>
      </c>
      <c r="L81" s="26">
        <f>WEEKNUM(question_5[[#This Row],[date]])</f>
        <v>24</v>
      </c>
    </row>
    <row r="82" spans="8:12" x14ac:dyDescent="0.25">
      <c r="H82" s="27">
        <v>45820</v>
      </c>
      <c r="I82" s="26" t="s">
        <v>8</v>
      </c>
      <c r="J82" s="26" t="s">
        <v>3</v>
      </c>
      <c r="K82" s="26" t="s">
        <v>17</v>
      </c>
      <c r="L82" s="26">
        <f>WEEKNUM(question_5[[#This Row],[date]])</f>
        <v>24</v>
      </c>
    </row>
    <row r="83" spans="8:12" x14ac:dyDescent="0.25">
      <c r="H83" s="27">
        <v>45820</v>
      </c>
      <c r="I83" s="26" t="s">
        <v>8</v>
      </c>
      <c r="J83" s="26" t="s">
        <v>4</v>
      </c>
      <c r="K83" s="26" t="s">
        <v>10</v>
      </c>
      <c r="L83" s="26">
        <f>WEEKNUM(question_5[[#This Row],[date]])</f>
        <v>24</v>
      </c>
    </row>
    <row r="84" spans="8:12" x14ac:dyDescent="0.25">
      <c r="H84" s="27">
        <v>45825</v>
      </c>
      <c r="I84" s="26" t="s">
        <v>12</v>
      </c>
      <c r="J84" s="26" t="s">
        <v>2</v>
      </c>
      <c r="K84" s="26" t="s">
        <v>13</v>
      </c>
      <c r="L84" s="26">
        <f>WEEKNUM(question_5[[#This Row],[date]])</f>
        <v>25</v>
      </c>
    </row>
    <row r="85" spans="8:12" x14ac:dyDescent="0.25">
      <c r="H85" s="27">
        <v>45825</v>
      </c>
      <c r="I85" s="26" t="s">
        <v>12</v>
      </c>
      <c r="J85" s="26" t="s">
        <v>3</v>
      </c>
      <c r="K85" s="26" t="s">
        <v>17</v>
      </c>
      <c r="L85" s="26">
        <f>WEEKNUM(question_5[[#This Row],[date]])</f>
        <v>25</v>
      </c>
    </row>
    <row r="86" spans="8:12" x14ac:dyDescent="0.25">
      <c r="H86" s="27">
        <v>45825</v>
      </c>
      <c r="I86" s="26" t="s">
        <v>12</v>
      </c>
      <c r="J86" s="26" t="s">
        <v>4</v>
      </c>
      <c r="K86" s="26" t="s">
        <v>10</v>
      </c>
      <c r="L86" s="26">
        <f>WEEKNUM(question_5[[#This Row],[date]])</f>
        <v>25</v>
      </c>
    </row>
    <row r="87" spans="8:12" x14ac:dyDescent="0.25">
      <c r="H87" s="27">
        <v>45826</v>
      </c>
      <c r="I87" s="26" t="s">
        <v>19</v>
      </c>
      <c r="J87" s="26" t="s">
        <v>2</v>
      </c>
      <c r="K87" s="26" t="s">
        <v>20</v>
      </c>
      <c r="L87" s="26">
        <f>WEEKNUM(question_5[[#This Row],[date]])</f>
        <v>25</v>
      </c>
    </row>
    <row r="88" spans="8:12" x14ac:dyDescent="0.25">
      <c r="H88" s="27">
        <v>45826</v>
      </c>
      <c r="I88" s="26" t="s">
        <v>19</v>
      </c>
      <c r="J88" s="26" t="s">
        <v>3</v>
      </c>
      <c r="K88" s="26" t="s">
        <v>21</v>
      </c>
      <c r="L88" s="26">
        <f>WEEKNUM(question_5[[#This Row],[date]])</f>
        <v>25</v>
      </c>
    </row>
    <row r="89" spans="8:12" x14ac:dyDescent="0.25">
      <c r="H89" s="27">
        <v>45826</v>
      </c>
      <c r="I89" s="26" t="s">
        <v>19</v>
      </c>
      <c r="J89" s="26" t="s">
        <v>4</v>
      </c>
      <c r="K89" s="26" t="s">
        <v>27</v>
      </c>
      <c r="L89" s="26">
        <f>WEEKNUM(question_5[[#This Row],[date]])</f>
        <v>25</v>
      </c>
    </row>
    <row r="90" spans="8:12" x14ac:dyDescent="0.25">
      <c r="H90" s="27">
        <v>45828</v>
      </c>
      <c r="I90" s="26" t="s">
        <v>8</v>
      </c>
      <c r="J90" s="26" t="s">
        <v>2</v>
      </c>
      <c r="K90" s="26" t="s">
        <v>9</v>
      </c>
      <c r="L90" s="26">
        <f>WEEKNUM(question_5[[#This Row],[date]])</f>
        <v>25</v>
      </c>
    </row>
    <row r="91" spans="8:12" x14ac:dyDescent="0.25">
      <c r="H91" s="27">
        <v>45828</v>
      </c>
      <c r="I91" s="26" t="s">
        <v>8</v>
      </c>
      <c r="J91" s="26" t="s">
        <v>3</v>
      </c>
      <c r="K91" s="26" t="s">
        <v>13</v>
      </c>
      <c r="L91" s="26">
        <f>WEEKNUM(question_5[[#This Row],[date]])</f>
        <v>25</v>
      </c>
    </row>
    <row r="92" spans="8:12" x14ac:dyDescent="0.25">
      <c r="H92" s="27">
        <v>45828</v>
      </c>
      <c r="I92" s="26" t="s">
        <v>8</v>
      </c>
      <c r="J92" s="26" t="s">
        <v>4</v>
      </c>
      <c r="K92" s="26" t="s">
        <v>14</v>
      </c>
      <c r="L92" s="26">
        <f>WEEKNUM(question_5[[#This Row],[date]])</f>
        <v>25</v>
      </c>
    </row>
    <row r="93" spans="8:12" x14ac:dyDescent="0.25">
      <c r="H93" s="27">
        <v>45829</v>
      </c>
      <c r="I93" s="26" t="s">
        <v>8</v>
      </c>
      <c r="J93" s="26" t="s">
        <v>2</v>
      </c>
      <c r="K93" s="26" t="s">
        <v>17</v>
      </c>
      <c r="L93" s="26">
        <f>WEEKNUM(question_5[[#This Row],[date]])</f>
        <v>25</v>
      </c>
    </row>
    <row r="94" spans="8:12" x14ac:dyDescent="0.25">
      <c r="H94" s="27">
        <v>45829</v>
      </c>
      <c r="I94" s="26" t="s">
        <v>8</v>
      </c>
      <c r="J94" s="26" t="s">
        <v>3</v>
      </c>
      <c r="K94" s="26" t="s">
        <v>10</v>
      </c>
      <c r="L94" s="26">
        <f>WEEKNUM(question_5[[#This Row],[date]])</f>
        <v>25</v>
      </c>
    </row>
    <row r="95" spans="8:12" x14ac:dyDescent="0.25">
      <c r="H95" s="27">
        <v>45829</v>
      </c>
      <c r="I95" s="26" t="s">
        <v>8</v>
      </c>
      <c r="J95" s="26" t="s">
        <v>4</v>
      </c>
      <c r="K95" s="26" t="s">
        <v>15</v>
      </c>
      <c r="L95" s="26">
        <f>WEEKNUM(question_5[[#This Row],[date]])</f>
        <v>25</v>
      </c>
    </row>
    <row r="96" spans="8:12" x14ac:dyDescent="0.25">
      <c r="H96" s="27">
        <v>45831</v>
      </c>
      <c r="I96" s="26" t="s">
        <v>12</v>
      </c>
      <c r="J96" s="26" t="s">
        <v>2</v>
      </c>
      <c r="K96" s="26" t="s">
        <v>13</v>
      </c>
      <c r="L96" s="26">
        <f>WEEKNUM(question_5[[#This Row],[date]])</f>
        <v>26</v>
      </c>
    </row>
    <row r="97" spans="8:12" x14ac:dyDescent="0.25">
      <c r="H97" s="27">
        <v>45831</v>
      </c>
      <c r="I97" s="26" t="s">
        <v>12</v>
      </c>
      <c r="J97" s="26" t="s">
        <v>3</v>
      </c>
      <c r="K97" s="26" t="s">
        <v>14</v>
      </c>
      <c r="L97" s="26">
        <f>WEEKNUM(question_5[[#This Row],[date]])</f>
        <v>26</v>
      </c>
    </row>
    <row r="98" spans="8:12" x14ac:dyDescent="0.25">
      <c r="H98" s="27">
        <v>45831</v>
      </c>
      <c r="I98" s="26" t="s">
        <v>12</v>
      </c>
      <c r="J98" s="26" t="s">
        <v>4</v>
      </c>
      <c r="K98" s="26" t="s">
        <v>17</v>
      </c>
      <c r="L98" s="26">
        <f>WEEKNUM(question_5[[#This Row],[date]])</f>
        <v>26</v>
      </c>
    </row>
    <row r="99" spans="8:12" x14ac:dyDescent="0.25">
      <c r="H99" s="27">
        <v>45832</v>
      </c>
      <c r="I99" s="26" t="s">
        <v>8</v>
      </c>
      <c r="J99" s="26" t="s">
        <v>2</v>
      </c>
      <c r="K99" s="26" t="s">
        <v>9</v>
      </c>
      <c r="L99" s="26">
        <f>WEEKNUM(question_5[[#This Row],[date]])</f>
        <v>26</v>
      </c>
    </row>
    <row r="100" spans="8:12" x14ac:dyDescent="0.25">
      <c r="H100" s="27">
        <v>45832</v>
      </c>
      <c r="I100" s="26" t="s">
        <v>8</v>
      </c>
      <c r="J100" s="26" t="s">
        <v>3</v>
      </c>
      <c r="K100" s="26" t="s">
        <v>17</v>
      </c>
      <c r="L100" s="26">
        <f>WEEKNUM(question_5[[#This Row],[date]])</f>
        <v>26</v>
      </c>
    </row>
    <row r="101" spans="8:12" x14ac:dyDescent="0.25">
      <c r="H101" s="27">
        <v>45832</v>
      </c>
      <c r="I101" s="26" t="s">
        <v>8</v>
      </c>
      <c r="J101" s="26" t="s">
        <v>4</v>
      </c>
      <c r="K101" s="26" t="s">
        <v>10</v>
      </c>
      <c r="L101" s="26">
        <f>WEEKNUM(question_5[[#This Row],[date]])</f>
        <v>26</v>
      </c>
    </row>
    <row r="102" spans="8:12" x14ac:dyDescent="0.25">
      <c r="H102" s="27">
        <v>45834</v>
      </c>
      <c r="I102" s="26" t="s">
        <v>12</v>
      </c>
      <c r="J102" s="26" t="s">
        <v>2</v>
      </c>
      <c r="K102" s="26" t="s">
        <v>13</v>
      </c>
      <c r="L102" s="26">
        <f>WEEKNUM(question_5[[#This Row],[date]])</f>
        <v>26</v>
      </c>
    </row>
    <row r="103" spans="8:12" x14ac:dyDescent="0.25">
      <c r="H103" s="27">
        <v>45834</v>
      </c>
      <c r="I103" s="26" t="s">
        <v>12</v>
      </c>
      <c r="J103" s="26" t="s">
        <v>3</v>
      </c>
      <c r="K103" s="26" t="s">
        <v>14</v>
      </c>
      <c r="L103" s="26">
        <f>WEEKNUM(question_5[[#This Row],[date]])</f>
        <v>26</v>
      </c>
    </row>
    <row r="104" spans="8:12" x14ac:dyDescent="0.25">
      <c r="H104" s="27">
        <v>45834</v>
      </c>
      <c r="I104" s="26" t="s">
        <v>12</v>
      </c>
      <c r="J104" s="26" t="s">
        <v>4</v>
      </c>
      <c r="K104" s="26" t="s">
        <v>17</v>
      </c>
      <c r="L104" s="26">
        <f>WEEKNUM(question_5[[#This Row],[date]])</f>
        <v>26</v>
      </c>
    </row>
    <row r="105" spans="8:12" x14ac:dyDescent="0.25">
      <c r="H105" s="27">
        <v>45835</v>
      </c>
      <c r="I105" s="26" t="s">
        <v>8</v>
      </c>
      <c r="J105" s="26" t="s">
        <v>2</v>
      </c>
      <c r="K105" s="26" t="s">
        <v>17</v>
      </c>
      <c r="L105" s="26">
        <f>WEEKNUM(question_5[[#This Row],[date]])</f>
        <v>26</v>
      </c>
    </row>
    <row r="106" spans="8:12" x14ac:dyDescent="0.25">
      <c r="H106" s="27">
        <v>45835</v>
      </c>
      <c r="I106" s="26" t="s">
        <v>8</v>
      </c>
      <c r="J106" s="26" t="s">
        <v>3</v>
      </c>
      <c r="K106" s="26" t="s">
        <v>10</v>
      </c>
      <c r="L106" s="26">
        <f>WEEKNUM(question_5[[#This Row],[date]])</f>
        <v>26</v>
      </c>
    </row>
    <row r="107" spans="8:12" x14ac:dyDescent="0.25">
      <c r="H107" s="27">
        <v>45835</v>
      </c>
      <c r="I107" s="26" t="s">
        <v>8</v>
      </c>
      <c r="J107" s="26" t="s">
        <v>4</v>
      </c>
      <c r="K107" s="26" t="s">
        <v>15</v>
      </c>
      <c r="L107" s="26">
        <f>WEEKNUM(question_5[[#This Row],[date]])</f>
        <v>26</v>
      </c>
    </row>
    <row r="108" spans="8:12" x14ac:dyDescent="0.25">
      <c r="H108" s="27">
        <v>45838</v>
      </c>
      <c r="I108" s="26" t="s">
        <v>19</v>
      </c>
      <c r="J108" s="26" t="s">
        <v>2</v>
      </c>
      <c r="K108" s="26" t="s">
        <v>20</v>
      </c>
      <c r="L108" s="26">
        <f>WEEKNUM(question_5[[#This Row],[date]])</f>
        <v>27</v>
      </c>
    </row>
    <row r="109" spans="8:12" x14ac:dyDescent="0.25">
      <c r="H109" s="27">
        <v>45838</v>
      </c>
      <c r="I109" s="26" t="s">
        <v>19</v>
      </c>
      <c r="J109" s="26" t="s">
        <v>3</v>
      </c>
      <c r="K109" s="26" t="s">
        <v>21</v>
      </c>
      <c r="L109" s="26">
        <f>WEEKNUM(question_5[[#This Row],[date]])</f>
        <v>27</v>
      </c>
    </row>
    <row r="110" spans="8:12" x14ac:dyDescent="0.25">
      <c r="H110" s="27">
        <v>45838</v>
      </c>
      <c r="I110" s="26" t="s">
        <v>19</v>
      </c>
      <c r="J110" s="26" t="s">
        <v>4</v>
      </c>
      <c r="K110" s="26" t="s">
        <v>27</v>
      </c>
      <c r="L110" s="26">
        <f>WEEKNUM(question_5[[#This Row],[date]])</f>
        <v>27</v>
      </c>
    </row>
    <row r="111" spans="8:12" x14ac:dyDescent="0.25">
      <c r="H111" s="27">
        <v>45840</v>
      </c>
      <c r="I111" s="26" t="s">
        <v>8</v>
      </c>
      <c r="J111" s="26" t="s">
        <v>2</v>
      </c>
      <c r="K111" s="26" t="s">
        <v>9</v>
      </c>
      <c r="L111" s="26">
        <f>WEEKNUM(question_5[[#This Row],[date]])</f>
        <v>27</v>
      </c>
    </row>
    <row r="112" spans="8:12" x14ac:dyDescent="0.25">
      <c r="H112" s="27">
        <v>45840</v>
      </c>
      <c r="I112" s="26" t="s">
        <v>8</v>
      </c>
      <c r="J112" s="26" t="s">
        <v>3</v>
      </c>
      <c r="K112" s="26" t="s">
        <v>17</v>
      </c>
      <c r="L112" s="26">
        <f>WEEKNUM(question_5[[#This Row],[date]])</f>
        <v>27</v>
      </c>
    </row>
    <row r="113" spans="8:12" x14ac:dyDescent="0.25">
      <c r="H113" s="27">
        <v>45840</v>
      </c>
      <c r="I113" s="26" t="s">
        <v>8</v>
      </c>
      <c r="J113" s="26" t="s">
        <v>4</v>
      </c>
      <c r="K113" s="26" t="s">
        <v>10</v>
      </c>
      <c r="L113" s="26">
        <f>WEEKNUM(question_5[[#This Row],[date]])</f>
        <v>27</v>
      </c>
    </row>
    <row r="114" spans="8:12" x14ac:dyDescent="0.25">
      <c r="H114" s="27">
        <v>45842</v>
      </c>
      <c r="I114" s="26" t="s">
        <v>12</v>
      </c>
      <c r="J114" s="26" t="s">
        <v>2</v>
      </c>
      <c r="K114" s="26" t="s">
        <v>13</v>
      </c>
      <c r="L114" s="26">
        <f>WEEKNUM(question_5[[#This Row],[date]])</f>
        <v>27</v>
      </c>
    </row>
    <row r="115" spans="8:12" x14ac:dyDescent="0.25">
      <c r="H115" s="27">
        <v>45842</v>
      </c>
      <c r="I115" s="26" t="s">
        <v>12</v>
      </c>
      <c r="J115" s="26" t="s">
        <v>3</v>
      </c>
      <c r="K115" s="26" t="s">
        <v>14</v>
      </c>
      <c r="L115" s="26">
        <f>WEEKNUM(question_5[[#This Row],[date]])</f>
        <v>27</v>
      </c>
    </row>
    <row r="116" spans="8:12" x14ac:dyDescent="0.25">
      <c r="H116" s="27">
        <v>45842</v>
      </c>
      <c r="I116" s="26" t="s">
        <v>12</v>
      </c>
      <c r="J116" s="26" t="s">
        <v>4</v>
      </c>
      <c r="K116" s="26" t="s">
        <v>17</v>
      </c>
      <c r="L116" s="26">
        <f>WEEKNUM(question_5[[#This Row],[date]])</f>
        <v>27</v>
      </c>
    </row>
    <row r="117" spans="8:12" x14ac:dyDescent="0.25">
      <c r="H117" s="27">
        <v>45843</v>
      </c>
      <c r="I117" s="26" t="s">
        <v>19</v>
      </c>
      <c r="J117" s="26" t="s">
        <v>2</v>
      </c>
      <c r="K117" s="26" t="s">
        <v>20</v>
      </c>
      <c r="L117" s="26">
        <f>WEEKNUM(question_5[[#This Row],[date]])</f>
        <v>27</v>
      </c>
    </row>
    <row r="118" spans="8:12" x14ac:dyDescent="0.25">
      <c r="H118" s="27">
        <v>45843</v>
      </c>
      <c r="I118" s="26" t="s">
        <v>19</v>
      </c>
      <c r="J118" s="26" t="s">
        <v>3</v>
      </c>
      <c r="K118" s="26" t="s">
        <v>21</v>
      </c>
      <c r="L118" s="26">
        <f>WEEKNUM(question_5[[#This Row],[date]])</f>
        <v>27</v>
      </c>
    </row>
    <row r="119" spans="8:12" x14ac:dyDescent="0.25">
      <c r="H119" s="27">
        <v>45843</v>
      </c>
      <c r="I119" s="26" t="s">
        <v>19</v>
      </c>
      <c r="J119" s="26" t="s">
        <v>4</v>
      </c>
      <c r="K119" s="26" t="s">
        <v>27</v>
      </c>
      <c r="L119" s="26">
        <f>WEEKNUM(question_5[[#This Row],[date]])</f>
        <v>27</v>
      </c>
    </row>
    <row r="120" spans="8:12" x14ac:dyDescent="0.25">
      <c r="H120" s="27">
        <v>45845</v>
      </c>
      <c r="I120" s="26" t="s">
        <v>8</v>
      </c>
      <c r="J120" s="26" t="s">
        <v>2</v>
      </c>
      <c r="K120" s="26" t="s">
        <v>9</v>
      </c>
      <c r="L120" s="26">
        <f>WEEKNUM(question_5[[#This Row],[date]])</f>
        <v>28</v>
      </c>
    </row>
    <row r="121" spans="8:12" x14ac:dyDescent="0.25">
      <c r="H121" s="27">
        <v>45845</v>
      </c>
      <c r="I121" s="26" t="s">
        <v>8</v>
      </c>
      <c r="J121" s="26" t="s">
        <v>3</v>
      </c>
      <c r="K121" s="26" t="s">
        <v>17</v>
      </c>
      <c r="L121" s="26">
        <f>WEEKNUM(question_5[[#This Row],[date]])</f>
        <v>28</v>
      </c>
    </row>
    <row r="122" spans="8:12" x14ac:dyDescent="0.25">
      <c r="H122" s="27">
        <v>45845</v>
      </c>
      <c r="I122" s="26" t="s">
        <v>8</v>
      </c>
      <c r="J122" s="26" t="s">
        <v>4</v>
      </c>
      <c r="K122" s="26" t="s">
        <v>10</v>
      </c>
      <c r="L122" s="26">
        <f>WEEKNUM(question_5[[#This Row],[date]])</f>
        <v>28</v>
      </c>
    </row>
    <row r="123" spans="8:12" x14ac:dyDescent="0.25">
      <c r="H123" s="27">
        <v>45846</v>
      </c>
      <c r="I123" s="26" t="s">
        <v>18</v>
      </c>
      <c r="J123" s="26" t="s">
        <v>2</v>
      </c>
      <c r="K123" s="26" t="s">
        <v>18</v>
      </c>
      <c r="L123" s="26">
        <f>WEEKNUM(question_5[[#This Row],[date]])</f>
        <v>28</v>
      </c>
    </row>
    <row r="124" spans="8:12" x14ac:dyDescent="0.25">
      <c r="H124" s="27">
        <v>45846</v>
      </c>
      <c r="I124" s="26" t="s">
        <v>18</v>
      </c>
      <c r="J124" s="26" t="s">
        <v>3</v>
      </c>
      <c r="K124" s="26" t="s">
        <v>18</v>
      </c>
      <c r="L124" s="26">
        <f>WEEKNUM(question_5[[#This Row],[date]])</f>
        <v>28</v>
      </c>
    </row>
    <row r="125" spans="8:12" x14ac:dyDescent="0.25">
      <c r="H125" s="27">
        <v>45846</v>
      </c>
      <c r="I125" s="26" t="s">
        <v>18</v>
      </c>
      <c r="J125" s="26" t="s">
        <v>4</v>
      </c>
      <c r="K125" s="26" t="s">
        <v>18</v>
      </c>
      <c r="L125" s="26">
        <f>WEEKNUM(question_5[[#This Row],[date]])</f>
        <v>28</v>
      </c>
    </row>
    <row r="126" spans="8:12" x14ac:dyDescent="0.25">
      <c r="H126" s="27">
        <v>45847</v>
      </c>
      <c r="I126" s="26" t="s">
        <v>12</v>
      </c>
      <c r="J126" s="26" t="s">
        <v>2</v>
      </c>
      <c r="K126" s="26" t="s">
        <v>13</v>
      </c>
      <c r="L126" s="26">
        <f>WEEKNUM(question_5[[#This Row],[date]])</f>
        <v>28</v>
      </c>
    </row>
    <row r="127" spans="8:12" x14ac:dyDescent="0.25">
      <c r="H127" s="27">
        <v>45847</v>
      </c>
      <c r="I127" s="26" t="s">
        <v>12</v>
      </c>
      <c r="J127" s="26" t="s">
        <v>3</v>
      </c>
      <c r="K127" s="26" t="s">
        <v>17</v>
      </c>
      <c r="L127" s="26">
        <f>WEEKNUM(question_5[[#This Row],[date]])</f>
        <v>28</v>
      </c>
    </row>
    <row r="128" spans="8:12" x14ac:dyDescent="0.25">
      <c r="H128" s="27">
        <v>45847</v>
      </c>
      <c r="I128" s="26" t="s">
        <v>12</v>
      </c>
      <c r="J128" s="26" t="s">
        <v>4</v>
      </c>
      <c r="K128" s="26" t="s">
        <v>14</v>
      </c>
      <c r="L128" s="26">
        <f>WEEKNUM(question_5[[#This Row],[date]])</f>
        <v>28</v>
      </c>
    </row>
    <row r="129" spans="8:12" x14ac:dyDescent="0.25">
      <c r="H129" s="27">
        <v>45849</v>
      </c>
      <c r="I129" s="26" t="s">
        <v>8</v>
      </c>
      <c r="J129" s="26" t="s">
        <v>2</v>
      </c>
      <c r="K129" s="26" t="s">
        <v>9</v>
      </c>
      <c r="L129" s="26">
        <f>WEEKNUM(question_5[[#This Row],[date]])</f>
        <v>28</v>
      </c>
    </row>
    <row r="130" spans="8:12" x14ac:dyDescent="0.25">
      <c r="H130" s="27">
        <v>45849</v>
      </c>
      <c r="I130" s="26" t="s">
        <v>8</v>
      </c>
      <c r="J130" s="26" t="s">
        <v>3</v>
      </c>
      <c r="K130" s="26" t="s">
        <v>17</v>
      </c>
      <c r="L130" s="26">
        <f>WEEKNUM(question_5[[#This Row],[date]])</f>
        <v>28</v>
      </c>
    </row>
    <row r="131" spans="8:12" x14ac:dyDescent="0.25">
      <c r="H131" s="27">
        <v>45849</v>
      </c>
      <c r="I131" s="26" t="s">
        <v>8</v>
      </c>
      <c r="J131" s="26" t="s">
        <v>4</v>
      </c>
      <c r="K131" s="26" t="s">
        <v>10</v>
      </c>
      <c r="L131" s="26">
        <f>WEEKNUM(question_5[[#This Row],[date]])</f>
        <v>28</v>
      </c>
    </row>
    <row r="132" spans="8:12" x14ac:dyDescent="0.25">
      <c r="H132" s="27">
        <v>45850</v>
      </c>
      <c r="I132" s="26" t="s">
        <v>12</v>
      </c>
      <c r="J132" s="26" t="s">
        <v>2</v>
      </c>
      <c r="K132" s="26" t="s">
        <v>13</v>
      </c>
      <c r="L132" s="26">
        <f>WEEKNUM(question_5[[#This Row],[date]])</f>
        <v>28</v>
      </c>
    </row>
    <row r="133" spans="8:12" x14ac:dyDescent="0.25">
      <c r="H133" s="27">
        <v>45850</v>
      </c>
      <c r="I133" s="26" t="s">
        <v>12</v>
      </c>
      <c r="J133" s="26" t="s">
        <v>3</v>
      </c>
      <c r="K133" s="26" t="s">
        <v>14</v>
      </c>
      <c r="L133" s="26">
        <f>WEEKNUM(question_5[[#This Row],[date]])</f>
        <v>28</v>
      </c>
    </row>
    <row r="134" spans="8:12" x14ac:dyDescent="0.25">
      <c r="H134" s="27">
        <v>45850</v>
      </c>
      <c r="I134" s="26" t="s">
        <v>12</v>
      </c>
      <c r="J134" s="26" t="s">
        <v>4</v>
      </c>
      <c r="K134" s="26" t="s">
        <v>17</v>
      </c>
      <c r="L134" s="26">
        <f>WEEKNUM(question_5[[#This Row],[date]])</f>
        <v>28</v>
      </c>
    </row>
    <row r="135" spans="8:12" x14ac:dyDescent="0.25">
      <c r="H135" s="27">
        <v>45852</v>
      </c>
      <c r="I135" s="26" t="s">
        <v>19</v>
      </c>
      <c r="J135" s="26" t="s">
        <v>2</v>
      </c>
      <c r="K135" s="26" t="s">
        <v>20</v>
      </c>
      <c r="L135" s="26">
        <f>WEEKNUM(question_5[[#This Row],[date]])</f>
        <v>29</v>
      </c>
    </row>
    <row r="136" spans="8:12" x14ac:dyDescent="0.25">
      <c r="H136" s="27">
        <v>45852</v>
      </c>
      <c r="I136" s="26" t="s">
        <v>19</v>
      </c>
      <c r="J136" s="26" t="s">
        <v>3</v>
      </c>
      <c r="K136" s="26" t="s">
        <v>27</v>
      </c>
      <c r="L136" s="26">
        <f>WEEKNUM(question_5[[#This Row],[date]])</f>
        <v>29</v>
      </c>
    </row>
    <row r="137" spans="8:12" x14ac:dyDescent="0.25">
      <c r="H137" s="27">
        <v>45852</v>
      </c>
      <c r="I137" s="26" t="s">
        <v>19</v>
      </c>
      <c r="J137" s="26" t="s">
        <v>4</v>
      </c>
      <c r="K137" s="26" t="s">
        <v>21</v>
      </c>
      <c r="L137" s="26">
        <f>WEEKNUM(question_5[[#This Row],[date]])</f>
        <v>29</v>
      </c>
    </row>
    <row r="138" spans="8:12" x14ac:dyDescent="0.25">
      <c r="H138" s="27">
        <v>45853</v>
      </c>
      <c r="I138" s="26" t="s">
        <v>8</v>
      </c>
      <c r="J138" s="26" t="s">
        <v>2</v>
      </c>
      <c r="K138" s="26" t="s">
        <v>9</v>
      </c>
      <c r="L138" s="26">
        <f>WEEKNUM(question_5[[#This Row],[date]])</f>
        <v>29</v>
      </c>
    </row>
    <row r="139" spans="8:12" x14ac:dyDescent="0.25">
      <c r="H139" s="27">
        <v>45853</v>
      </c>
      <c r="I139" s="26" t="s">
        <v>8</v>
      </c>
      <c r="J139" s="26" t="s">
        <v>3</v>
      </c>
      <c r="K139" s="26" t="s">
        <v>17</v>
      </c>
      <c r="L139" s="26">
        <f>WEEKNUM(question_5[[#This Row],[date]])</f>
        <v>29</v>
      </c>
    </row>
    <row r="140" spans="8:12" x14ac:dyDescent="0.25">
      <c r="H140" s="27">
        <v>45853</v>
      </c>
      <c r="I140" s="26" t="s">
        <v>8</v>
      </c>
      <c r="J140" s="26" t="s">
        <v>4</v>
      </c>
      <c r="K140" s="26" t="s">
        <v>10</v>
      </c>
      <c r="L140" s="26">
        <f>WEEKNUM(question_5[[#This Row],[date]])</f>
        <v>29</v>
      </c>
    </row>
    <row r="141" spans="8:12" x14ac:dyDescent="0.25">
      <c r="H141" s="27">
        <v>45854</v>
      </c>
      <c r="I141" s="26" t="s">
        <v>12</v>
      </c>
      <c r="J141" s="26" t="s">
        <v>2</v>
      </c>
      <c r="K141" s="26" t="s">
        <v>13</v>
      </c>
      <c r="L141" s="26">
        <f>WEEKNUM(question_5[[#This Row],[date]])</f>
        <v>29</v>
      </c>
    </row>
    <row r="142" spans="8:12" x14ac:dyDescent="0.25">
      <c r="H142" s="27">
        <v>45854</v>
      </c>
      <c r="I142" s="26" t="s">
        <v>12</v>
      </c>
      <c r="J142" s="26" t="s">
        <v>3</v>
      </c>
      <c r="K142" s="26" t="s">
        <v>17</v>
      </c>
      <c r="L142" s="26">
        <f>WEEKNUM(question_5[[#This Row],[date]])</f>
        <v>29</v>
      </c>
    </row>
    <row r="143" spans="8:12" x14ac:dyDescent="0.25">
      <c r="H143" s="27">
        <v>45854</v>
      </c>
      <c r="I143" s="26" t="s">
        <v>12</v>
      </c>
      <c r="J143" s="26" t="s">
        <v>4</v>
      </c>
      <c r="K143" s="26" t="s">
        <v>14</v>
      </c>
      <c r="L143" s="26">
        <f>WEEKNUM(question_5[[#This Row],[date]])</f>
        <v>29</v>
      </c>
    </row>
    <row r="144" spans="8:12" x14ac:dyDescent="0.25">
      <c r="H144" s="27">
        <v>45857</v>
      </c>
      <c r="I144" s="26" t="s">
        <v>8</v>
      </c>
      <c r="J144" s="26" t="s">
        <v>2</v>
      </c>
      <c r="K144" s="26" t="s">
        <v>9</v>
      </c>
      <c r="L144" s="26">
        <f>WEEKNUM(question_5[[#This Row],[date]])</f>
        <v>29</v>
      </c>
    </row>
    <row r="145" spans="8:12" x14ac:dyDescent="0.25">
      <c r="H145" s="27">
        <v>45857</v>
      </c>
      <c r="I145" s="26" t="s">
        <v>8</v>
      </c>
      <c r="J145" s="26" t="s">
        <v>3</v>
      </c>
      <c r="K145" s="26" t="s">
        <v>17</v>
      </c>
      <c r="L145" s="26">
        <f>WEEKNUM(question_5[[#This Row],[date]])</f>
        <v>29</v>
      </c>
    </row>
    <row r="146" spans="8:12" x14ac:dyDescent="0.25">
      <c r="H146" s="27">
        <v>45857</v>
      </c>
      <c r="I146" s="26" t="s">
        <v>8</v>
      </c>
      <c r="J146" s="26" t="s">
        <v>4</v>
      </c>
      <c r="K146" s="26" t="s">
        <v>10</v>
      </c>
      <c r="L146" s="26">
        <f>WEEKNUM(question_5[[#This Row],[date]])</f>
        <v>29</v>
      </c>
    </row>
    <row r="147" spans="8:12" x14ac:dyDescent="0.25">
      <c r="H147" s="27">
        <v>45859</v>
      </c>
      <c r="I147" s="26" t="s">
        <v>12</v>
      </c>
      <c r="J147" s="26" t="s">
        <v>2</v>
      </c>
      <c r="K147" s="26" t="s">
        <v>13</v>
      </c>
      <c r="L147" s="26">
        <f>WEEKNUM(question_5[[#This Row],[date]])</f>
        <v>30</v>
      </c>
    </row>
    <row r="148" spans="8:12" x14ac:dyDescent="0.25">
      <c r="H148" s="27">
        <v>45859</v>
      </c>
      <c r="I148" s="26" t="s">
        <v>12</v>
      </c>
      <c r="J148" s="26" t="s">
        <v>3</v>
      </c>
      <c r="K148" s="26" t="s">
        <v>17</v>
      </c>
      <c r="L148" s="26">
        <f>WEEKNUM(question_5[[#This Row],[date]])</f>
        <v>30</v>
      </c>
    </row>
    <row r="149" spans="8:12" x14ac:dyDescent="0.25">
      <c r="H149" s="27">
        <v>45859</v>
      </c>
      <c r="I149" s="26" t="s">
        <v>12</v>
      </c>
      <c r="J149" s="26" t="s">
        <v>4</v>
      </c>
      <c r="K149" s="26" t="s">
        <v>14</v>
      </c>
      <c r="L149" s="26">
        <f>WEEKNUM(question_5[[#This Row],[date]])</f>
        <v>30</v>
      </c>
    </row>
    <row r="150" spans="8:12" x14ac:dyDescent="0.25">
      <c r="H150" s="27">
        <v>45860</v>
      </c>
      <c r="I150" s="26" t="s">
        <v>19</v>
      </c>
      <c r="J150" s="26" t="s">
        <v>2</v>
      </c>
      <c r="K150" s="26" t="s">
        <v>20</v>
      </c>
      <c r="L150" s="26">
        <f>WEEKNUM(question_5[[#This Row],[date]])</f>
        <v>30</v>
      </c>
    </row>
    <row r="151" spans="8:12" x14ac:dyDescent="0.25">
      <c r="H151" s="27">
        <v>45860</v>
      </c>
      <c r="I151" s="26" t="s">
        <v>19</v>
      </c>
      <c r="J151" s="26" t="s">
        <v>3</v>
      </c>
      <c r="K151" s="26" t="s">
        <v>21</v>
      </c>
      <c r="L151" s="26">
        <f>WEEKNUM(question_5[[#This Row],[date]])</f>
        <v>30</v>
      </c>
    </row>
    <row r="152" spans="8:12" x14ac:dyDescent="0.25">
      <c r="H152" s="27">
        <v>45860</v>
      </c>
      <c r="I152" s="26" t="s">
        <v>19</v>
      </c>
      <c r="J152" s="26" t="s">
        <v>4</v>
      </c>
      <c r="K152" s="26" t="s">
        <v>22</v>
      </c>
      <c r="L152" s="26">
        <f>WEEKNUM(question_5[[#This Row],[date]])</f>
        <v>30</v>
      </c>
    </row>
    <row r="153" spans="8:12" x14ac:dyDescent="0.25">
      <c r="H153" s="27">
        <v>45862</v>
      </c>
      <c r="I153" s="26" t="s">
        <v>8</v>
      </c>
      <c r="J153" s="26" t="s">
        <v>2</v>
      </c>
      <c r="K153" s="26" t="s">
        <v>9</v>
      </c>
      <c r="L153" s="26">
        <f>WEEKNUM(question_5[[#This Row],[date]])</f>
        <v>30</v>
      </c>
    </row>
    <row r="154" spans="8:12" x14ac:dyDescent="0.25">
      <c r="H154" s="27">
        <v>45862</v>
      </c>
      <c r="I154" s="26" t="s">
        <v>8</v>
      </c>
      <c r="J154" s="26" t="s">
        <v>3</v>
      </c>
      <c r="K154" s="26" t="s">
        <v>17</v>
      </c>
      <c r="L154" s="26">
        <f>WEEKNUM(question_5[[#This Row],[date]])</f>
        <v>30</v>
      </c>
    </row>
    <row r="155" spans="8:12" x14ac:dyDescent="0.25">
      <c r="H155" s="27">
        <v>45862</v>
      </c>
      <c r="I155" s="26" t="s">
        <v>8</v>
      </c>
      <c r="J155" s="26" t="s">
        <v>4</v>
      </c>
      <c r="K155" s="26" t="s">
        <v>10</v>
      </c>
      <c r="L155" s="26">
        <f>WEEKNUM(question_5[[#This Row],[date]])</f>
        <v>30</v>
      </c>
    </row>
    <row r="156" spans="8:12" x14ac:dyDescent="0.25">
      <c r="H156" s="27">
        <v>45866</v>
      </c>
      <c r="I156" s="26" t="s">
        <v>8</v>
      </c>
      <c r="J156" s="26" t="s">
        <v>2</v>
      </c>
      <c r="K156" s="26" t="s">
        <v>9</v>
      </c>
      <c r="L156" s="26">
        <f>WEEKNUM(question_5[[#This Row],[date]])</f>
        <v>31</v>
      </c>
    </row>
    <row r="157" spans="8:12" x14ac:dyDescent="0.25">
      <c r="H157" s="27">
        <v>45866</v>
      </c>
      <c r="I157" s="26" t="s">
        <v>8</v>
      </c>
      <c r="J157" s="26" t="s">
        <v>3</v>
      </c>
      <c r="K157" s="26" t="s">
        <v>17</v>
      </c>
      <c r="L157" s="26">
        <f>WEEKNUM(question_5[[#This Row],[date]])</f>
        <v>31</v>
      </c>
    </row>
    <row r="158" spans="8:12" x14ac:dyDescent="0.25">
      <c r="H158" s="27">
        <v>45866</v>
      </c>
      <c r="I158" s="26" t="s">
        <v>8</v>
      </c>
      <c r="J158" s="26" t="s">
        <v>4</v>
      </c>
      <c r="K158" s="26" t="s">
        <v>10</v>
      </c>
      <c r="L158" s="26">
        <f>WEEKNUM(question_5[[#This Row],[date]])</f>
        <v>31</v>
      </c>
    </row>
    <row r="159" spans="8:12" x14ac:dyDescent="0.25">
      <c r="H159" s="27">
        <v>45868</v>
      </c>
      <c r="I159" s="26" t="s">
        <v>12</v>
      </c>
      <c r="J159" s="26" t="s">
        <v>2</v>
      </c>
      <c r="K159" s="26" t="s">
        <v>13</v>
      </c>
      <c r="L159" s="26">
        <f>WEEKNUM(question_5[[#This Row],[date]])</f>
        <v>31</v>
      </c>
    </row>
    <row r="160" spans="8:12" x14ac:dyDescent="0.25">
      <c r="H160" s="27">
        <v>45868</v>
      </c>
      <c r="I160" s="26" t="s">
        <v>12</v>
      </c>
      <c r="J160" s="26" t="s">
        <v>3</v>
      </c>
      <c r="K160" s="26" t="s">
        <v>14</v>
      </c>
      <c r="L160" s="26">
        <f>WEEKNUM(question_5[[#This Row],[date]])</f>
        <v>31</v>
      </c>
    </row>
    <row r="161" spans="8:12" x14ac:dyDescent="0.25">
      <c r="H161" s="27">
        <v>45868</v>
      </c>
      <c r="I161" s="26" t="s">
        <v>12</v>
      </c>
      <c r="J161" s="26" t="s">
        <v>4</v>
      </c>
      <c r="K161" s="26" t="s">
        <v>15</v>
      </c>
      <c r="L161" s="26">
        <f>WEEKNUM(question_5[[#This Row],[date]])</f>
        <v>31</v>
      </c>
    </row>
    <row r="162" spans="8:12" x14ac:dyDescent="0.25">
      <c r="H162" s="27">
        <v>45869</v>
      </c>
      <c r="I162" s="26" t="s">
        <v>18</v>
      </c>
      <c r="J162" s="26" t="s">
        <v>2</v>
      </c>
      <c r="K162" s="26" t="s">
        <v>18</v>
      </c>
      <c r="L162" s="26">
        <f>WEEKNUM(question_5[[#This Row],[date]])</f>
        <v>31</v>
      </c>
    </row>
    <row r="163" spans="8:12" x14ac:dyDescent="0.25">
      <c r="H163" s="27">
        <v>45869</v>
      </c>
      <c r="I163" s="26" t="s">
        <v>18</v>
      </c>
      <c r="J163" s="26" t="s">
        <v>3</v>
      </c>
      <c r="K163" s="26" t="s">
        <v>18</v>
      </c>
      <c r="L163" s="26">
        <f>WEEKNUM(question_5[[#This Row],[date]])</f>
        <v>31</v>
      </c>
    </row>
    <row r="164" spans="8:12" x14ac:dyDescent="0.25">
      <c r="H164" s="27">
        <v>45869</v>
      </c>
      <c r="I164" s="26" t="s">
        <v>18</v>
      </c>
      <c r="J164" s="26" t="s">
        <v>4</v>
      </c>
      <c r="K164" s="26" t="s">
        <v>18</v>
      </c>
      <c r="L164" s="26">
        <f>WEEKNUM(question_5[[#This Row],[date]])</f>
        <v>31</v>
      </c>
    </row>
    <row r="165" spans="8:12" x14ac:dyDescent="0.25">
      <c r="H165" s="27">
        <v>45870</v>
      </c>
      <c r="I165" s="26" t="s">
        <v>19</v>
      </c>
      <c r="J165" s="26" t="s">
        <v>2</v>
      </c>
      <c r="K165" s="26" t="s">
        <v>20</v>
      </c>
      <c r="L165" s="26">
        <f>WEEKNUM(question_5[[#This Row],[date]])</f>
        <v>31</v>
      </c>
    </row>
    <row r="166" spans="8:12" x14ac:dyDescent="0.25">
      <c r="H166" s="27">
        <v>45870</v>
      </c>
      <c r="I166" s="26" t="s">
        <v>19</v>
      </c>
      <c r="J166" s="26" t="s">
        <v>3</v>
      </c>
      <c r="K166" s="26" t="s">
        <v>22</v>
      </c>
      <c r="L166" s="26">
        <f>WEEKNUM(question_5[[#This Row],[date]])</f>
        <v>31</v>
      </c>
    </row>
    <row r="167" spans="8:12" x14ac:dyDescent="0.25">
      <c r="H167" s="27">
        <v>45870</v>
      </c>
      <c r="I167" s="26" t="s">
        <v>19</v>
      </c>
      <c r="J167" s="26" t="s">
        <v>4</v>
      </c>
      <c r="K167" s="26" t="s">
        <v>27</v>
      </c>
      <c r="L167" s="26">
        <f>WEEKNUM(question_5[[#This Row],[date]])</f>
        <v>31</v>
      </c>
    </row>
    <row r="168" spans="8:12" x14ac:dyDescent="0.25">
      <c r="H168" s="27">
        <v>45871</v>
      </c>
      <c r="I168" s="26" t="s">
        <v>8</v>
      </c>
      <c r="J168" s="26" t="s">
        <v>2</v>
      </c>
      <c r="K168" s="26" t="s">
        <v>9</v>
      </c>
      <c r="L168" s="26">
        <f>WEEKNUM(question_5[[#This Row],[date]])</f>
        <v>31</v>
      </c>
    </row>
    <row r="169" spans="8:12" x14ac:dyDescent="0.25">
      <c r="H169" s="27">
        <v>45871</v>
      </c>
      <c r="I169" s="26" t="s">
        <v>8</v>
      </c>
      <c r="J169" s="26" t="s">
        <v>3</v>
      </c>
      <c r="K169" s="26" t="s">
        <v>17</v>
      </c>
      <c r="L169" s="26">
        <f>WEEKNUM(question_5[[#This Row],[date]])</f>
        <v>31</v>
      </c>
    </row>
    <row r="170" spans="8:12" x14ac:dyDescent="0.25">
      <c r="H170" s="27">
        <v>45871</v>
      </c>
      <c r="I170" s="26" t="s">
        <v>8</v>
      </c>
      <c r="J170" s="26" t="s">
        <v>4</v>
      </c>
      <c r="K170" s="26" t="s">
        <v>10</v>
      </c>
      <c r="L170" s="26">
        <f>WEEKNUM(question_5[[#This Row],[date]])</f>
        <v>31</v>
      </c>
    </row>
    <row r="171" spans="8:12" x14ac:dyDescent="0.25">
      <c r="H171" s="27">
        <v>45873</v>
      </c>
      <c r="I171" s="26" t="s">
        <v>12</v>
      </c>
      <c r="J171" s="26" t="s">
        <v>2</v>
      </c>
      <c r="K171" s="26" t="s">
        <v>13</v>
      </c>
      <c r="L171" s="26">
        <f>WEEKNUM(question_5[[#This Row],[date]])</f>
        <v>32</v>
      </c>
    </row>
    <row r="172" spans="8:12" x14ac:dyDescent="0.25">
      <c r="H172" s="27">
        <v>45873</v>
      </c>
      <c r="I172" s="26" t="s">
        <v>12</v>
      </c>
      <c r="J172" s="26" t="s">
        <v>3</v>
      </c>
      <c r="K172" s="26" t="s">
        <v>14</v>
      </c>
      <c r="L172" s="26">
        <f>WEEKNUM(question_5[[#This Row],[date]])</f>
        <v>32</v>
      </c>
    </row>
    <row r="173" spans="8:12" x14ac:dyDescent="0.25">
      <c r="H173" s="27">
        <v>45873</v>
      </c>
      <c r="I173" s="26" t="s">
        <v>12</v>
      </c>
      <c r="J173" s="26" t="s">
        <v>4</v>
      </c>
      <c r="K173" s="26" t="s">
        <v>17</v>
      </c>
      <c r="L173" s="26">
        <f>WEEKNUM(question_5[[#This Row],[date]])</f>
        <v>32</v>
      </c>
    </row>
    <row r="174" spans="8:12" x14ac:dyDescent="0.25">
      <c r="H174" s="27">
        <v>45874</v>
      </c>
      <c r="I174" s="26" t="s">
        <v>19</v>
      </c>
      <c r="J174" s="26" t="s">
        <v>2</v>
      </c>
      <c r="K174" s="26" t="s">
        <v>20</v>
      </c>
      <c r="L174" s="26">
        <f>WEEKNUM(question_5[[#This Row],[date]])</f>
        <v>32</v>
      </c>
    </row>
    <row r="175" spans="8:12" x14ac:dyDescent="0.25">
      <c r="H175" s="27">
        <v>45874</v>
      </c>
      <c r="I175" s="26" t="s">
        <v>19</v>
      </c>
      <c r="J175" s="26" t="s">
        <v>3</v>
      </c>
      <c r="K175" s="26" t="s">
        <v>21</v>
      </c>
      <c r="L175" s="26">
        <f>WEEKNUM(question_5[[#This Row],[date]])</f>
        <v>32</v>
      </c>
    </row>
    <row r="176" spans="8:12" x14ac:dyDescent="0.25">
      <c r="H176" s="27">
        <v>45874</v>
      </c>
      <c r="I176" s="26" t="s">
        <v>19</v>
      </c>
      <c r="J176" s="26" t="s">
        <v>4</v>
      </c>
      <c r="K176" s="26" t="s">
        <v>27</v>
      </c>
      <c r="L176" s="26">
        <f>WEEKNUM(question_5[[#This Row],[date]])</f>
        <v>32</v>
      </c>
    </row>
    <row r="177" spans="8:12" x14ac:dyDescent="0.25">
      <c r="H177" s="27">
        <v>45875</v>
      </c>
      <c r="I177" s="26" t="s">
        <v>8</v>
      </c>
      <c r="J177" s="26" t="s">
        <v>2</v>
      </c>
      <c r="K177" s="26" t="s">
        <v>9</v>
      </c>
      <c r="L177" s="26">
        <f>WEEKNUM(question_5[[#This Row],[date]])</f>
        <v>32</v>
      </c>
    </row>
    <row r="178" spans="8:12" x14ac:dyDescent="0.25">
      <c r="H178" s="27">
        <v>45875</v>
      </c>
      <c r="I178" s="26" t="s">
        <v>8</v>
      </c>
      <c r="J178" s="26" t="s">
        <v>3</v>
      </c>
      <c r="K178" s="26" t="s">
        <v>17</v>
      </c>
      <c r="L178" s="26">
        <f>WEEKNUM(question_5[[#This Row],[date]])</f>
        <v>32</v>
      </c>
    </row>
    <row r="179" spans="8:12" x14ac:dyDescent="0.25">
      <c r="H179" s="27">
        <v>45875</v>
      </c>
      <c r="I179" s="26" t="s">
        <v>8</v>
      </c>
      <c r="J179" s="26" t="s">
        <v>4</v>
      </c>
      <c r="K179" s="26" t="s">
        <v>10</v>
      </c>
      <c r="L179" s="26">
        <f>WEEKNUM(question_5[[#This Row],[date]])</f>
        <v>32</v>
      </c>
    </row>
    <row r="180" spans="8:12" x14ac:dyDescent="0.25"/>
    <row r="181" spans="8:12" x14ac:dyDescent="0.25"/>
  </sheetData>
  <mergeCells count="5">
    <mergeCell ref="A1:F1"/>
    <mergeCell ref="G3:H3"/>
    <mergeCell ref="A3:C3"/>
    <mergeCell ref="N3:Q3"/>
    <mergeCell ref="O15:Q15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605B-DE42-4A55-BECA-FCB354F7730C}">
  <dimension ref="A1:AK23"/>
  <sheetViews>
    <sheetView showGridLines="0" topLeftCell="Z1" zoomScale="90" zoomScaleNormal="90" workbookViewId="0">
      <selection activeCell="C6" sqref="C6"/>
    </sheetView>
  </sheetViews>
  <sheetFormatPr defaultRowHeight="15" zeroHeight="1" x14ac:dyDescent="0.25"/>
  <cols>
    <col min="2" max="2" width="19.42578125" customWidth="1"/>
    <col min="3" max="3" width="12.140625" customWidth="1"/>
    <col min="5" max="5" width="19.85546875" bestFit="1" customWidth="1"/>
    <col min="6" max="6" width="21.85546875" bestFit="1" customWidth="1"/>
    <col min="7" max="7" width="10" bestFit="1" customWidth="1"/>
    <col min="8" max="8" width="21.85546875" bestFit="1" customWidth="1"/>
    <col min="9" max="9" width="10" bestFit="1" customWidth="1"/>
    <col min="10" max="10" width="21.85546875" bestFit="1" customWidth="1"/>
    <col min="11" max="11" width="10" bestFit="1" customWidth="1"/>
    <col min="12" max="12" width="21.85546875" bestFit="1" customWidth="1"/>
    <col min="13" max="13" width="10" bestFit="1" customWidth="1"/>
    <col min="14" max="14" width="21.85546875" bestFit="1" customWidth="1"/>
    <col min="15" max="15" width="10" bestFit="1" customWidth="1"/>
    <col min="16" max="16" width="21.85546875" bestFit="1" customWidth="1"/>
    <col min="17" max="17" width="10" bestFit="1" customWidth="1"/>
    <col min="18" max="18" width="21.85546875" bestFit="1" customWidth="1"/>
    <col min="19" max="19" width="10" bestFit="1" customWidth="1"/>
    <col min="20" max="20" width="21.85546875" bestFit="1" customWidth="1"/>
    <col min="21" max="21" width="10" bestFit="1" customWidth="1"/>
    <col min="22" max="22" width="21.85546875" bestFit="1" customWidth="1"/>
    <col min="23" max="23" width="10" bestFit="1" customWidth="1"/>
    <col min="24" max="24" width="21.85546875" bestFit="1" customWidth="1"/>
    <col min="25" max="25" width="10" bestFit="1" customWidth="1"/>
    <col min="26" max="26" width="21.85546875" bestFit="1" customWidth="1"/>
    <col min="27" max="27" width="10" bestFit="1" customWidth="1"/>
    <col min="28" max="28" width="21.85546875" bestFit="1" customWidth="1"/>
    <col min="29" max="29" width="10" bestFit="1" customWidth="1"/>
    <col min="30" max="30" width="21.85546875" bestFit="1" customWidth="1"/>
    <col min="31" max="31" width="10" bestFit="1" customWidth="1"/>
    <col min="32" max="32" width="21.85546875" bestFit="1" customWidth="1"/>
    <col min="33" max="33" width="10" bestFit="1" customWidth="1"/>
    <col min="34" max="34" width="21.85546875" bestFit="1" customWidth="1"/>
    <col min="35" max="35" width="10" bestFit="1" customWidth="1"/>
    <col min="36" max="36" width="26.85546875" bestFit="1" customWidth="1"/>
    <col min="37" max="37" width="15" bestFit="1" customWidth="1"/>
  </cols>
  <sheetData>
    <row r="1" spans="1:37" x14ac:dyDescent="0.25">
      <c r="A1" s="46" t="s">
        <v>154</v>
      </c>
      <c r="B1" s="46"/>
      <c r="C1" s="46"/>
      <c r="D1" s="46"/>
      <c r="E1" s="46"/>
      <c r="F1" s="46"/>
    </row>
    <row r="2" spans="1:37" x14ac:dyDescent="0.25"/>
    <row r="3" spans="1:37" x14ac:dyDescent="0.25">
      <c r="A3" s="52" t="s">
        <v>163</v>
      </c>
      <c r="B3" s="52"/>
      <c r="C3" s="52"/>
      <c r="D3" s="52"/>
    </row>
    <row r="4" spans="1:37" x14ac:dyDescent="0.25"/>
    <row r="5" spans="1:37" x14ac:dyDescent="0.25">
      <c r="B5" s="26" t="s">
        <v>117</v>
      </c>
      <c r="C5" s="26" t="s">
        <v>155</v>
      </c>
      <c r="E5" s="29" t="s">
        <v>153</v>
      </c>
    </row>
    <row r="6" spans="1:37" hidden="1" x14ac:dyDescent="0.25">
      <c r="B6" s="26" t="s">
        <v>18</v>
      </c>
      <c r="C6" s="33">
        <v>3</v>
      </c>
    </row>
    <row r="7" spans="1:37" x14ac:dyDescent="0.25">
      <c r="B7" s="26" t="s">
        <v>17</v>
      </c>
      <c r="C7" s="33">
        <v>2.4666666666666668</v>
      </c>
      <c r="F7" s="4" t="s">
        <v>164</v>
      </c>
    </row>
    <row r="8" spans="1:37" x14ac:dyDescent="0.25">
      <c r="B8" s="26" t="s">
        <v>10</v>
      </c>
      <c r="C8" s="33">
        <v>1.6666666666666667</v>
      </c>
      <c r="F8">
        <v>18</v>
      </c>
      <c r="H8">
        <v>19</v>
      </c>
      <c r="J8">
        <v>20</v>
      </c>
      <c r="L8">
        <v>21</v>
      </c>
      <c r="N8">
        <v>22</v>
      </c>
      <c r="P8">
        <v>23</v>
      </c>
      <c r="R8">
        <v>24</v>
      </c>
      <c r="T8">
        <v>25</v>
      </c>
      <c r="V8">
        <v>26</v>
      </c>
      <c r="X8">
        <v>27</v>
      </c>
      <c r="Z8">
        <v>28</v>
      </c>
      <c r="AB8">
        <v>29</v>
      </c>
      <c r="AD8">
        <v>30</v>
      </c>
      <c r="AF8">
        <v>31</v>
      </c>
      <c r="AH8">
        <v>32</v>
      </c>
      <c r="AJ8" t="s">
        <v>134</v>
      </c>
      <c r="AK8" t="s">
        <v>135</v>
      </c>
    </row>
    <row r="9" spans="1:37" x14ac:dyDescent="0.25">
      <c r="B9" s="26" t="s">
        <v>9</v>
      </c>
      <c r="C9" s="33">
        <v>1.4666666666666666</v>
      </c>
      <c r="E9" s="4" t="s">
        <v>117</v>
      </c>
      <c r="F9" t="s">
        <v>133</v>
      </c>
      <c r="G9" t="s">
        <v>136</v>
      </c>
      <c r="H9" t="s">
        <v>133</v>
      </c>
      <c r="I9" t="s">
        <v>136</v>
      </c>
      <c r="J9" t="s">
        <v>133</v>
      </c>
      <c r="K9" t="s">
        <v>136</v>
      </c>
      <c r="L9" t="s">
        <v>133</v>
      </c>
      <c r="M9" t="s">
        <v>136</v>
      </c>
      <c r="N9" t="s">
        <v>133</v>
      </c>
      <c r="O9" t="s">
        <v>136</v>
      </c>
      <c r="P9" t="s">
        <v>133</v>
      </c>
      <c r="Q9" t="s">
        <v>136</v>
      </c>
      <c r="R9" t="s">
        <v>133</v>
      </c>
      <c r="S9" t="s">
        <v>136</v>
      </c>
      <c r="T9" t="s">
        <v>133</v>
      </c>
      <c r="U9" t="s">
        <v>136</v>
      </c>
      <c r="V9" t="s">
        <v>133</v>
      </c>
      <c r="W9" t="s">
        <v>136</v>
      </c>
      <c r="X9" t="s">
        <v>133</v>
      </c>
      <c r="Y9" t="s">
        <v>136</v>
      </c>
      <c r="Z9" t="s">
        <v>133</v>
      </c>
      <c r="AA9" t="s">
        <v>136</v>
      </c>
      <c r="AB9" t="s">
        <v>133</v>
      </c>
      <c r="AC9" t="s">
        <v>136</v>
      </c>
      <c r="AD9" t="s">
        <v>133</v>
      </c>
      <c r="AE9" t="s">
        <v>136</v>
      </c>
      <c r="AF9" t="s">
        <v>133</v>
      </c>
      <c r="AG9" t="s">
        <v>136</v>
      </c>
      <c r="AH9" t="s">
        <v>133</v>
      </c>
      <c r="AI9" t="s">
        <v>136</v>
      </c>
    </row>
    <row r="10" spans="1:37" x14ac:dyDescent="0.25">
      <c r="B10" s="26" t="s">
        <v>13</v>
      </c>
      <c r="C10" s="33">
        <v>1.3333333333333333</v>
      </c>
      <c r="E10" s="5" t="s">
        <v>13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20</v>
      </c>
      <c r="AK10" s="2">
        <v>1.3333333333333333</v>
      </c>
    </row>
    <row r="11" spans="1:37" x14ac:dyDescent="0.25">
      <c r="B11" s="26" t="s">
        <v>14</v>
      </c>
      <c r="C11" s="33">
        <v>1.3333333333333333</v>
      </c>
      <c r="E11" s="5" t="s">
        <v>14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  <c r="L11">
        <v>1</v>
      </c>
      <c r="M11">
        <v>1</v>
      </c>
      <c r="N11">
        <v>2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20</v>
      </c>
      <c r="AK11" s="2">
        <v>1.3333333333333333</v>
      </c>
    </row>
    <row r="12" spans="1:37" x14ac:dyDescent="0.25">
      <c r="B12" s="26" t="s">
        <v>27</v>
      </c>
      <c r="C12" s="33">
        <v>1.1428571428571428</v>
      </c>
      <c r="E12" s="5" t="s">
        <v>27</v>
      </c>
      <c r="L12">
        <v>1</v>
      </c>
      <c r="M12">
        <v>1</v>
      </c>
      <c r="N12">
        <v>1</v>
      </c>
      <c r="O12">
        <v>1</v>
      </c>
      <c r="T12">
        <v>1</v>
      </c>
      <c r="U12">
        <v>1</v>
      </c>
      <c r="X12">
        <v>2</v>
      </c>
      <c r="Y12">
        <v>2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8</v>
      </c>
      <c r="AK12" s="2">
        <v>1.1428571428571428</v>
      </c>
    </row>
    <row r="13" spans="1:37" hidden="1" x14ac:dyDescent="0.25">
      <c r="B13" s="26" t="s">
        <v>15</v>
      </c>
      <c r="C13" s="33">
        <v>1.125</v>
      </c>
      <c r="E13" s="5" t="s">
        <v>18</v>
      </c>
      <c r="Z13">
        <v>3</v>
      </c>
      <c r="AA13">
        <v>3</v>
      </c>
      <c r="AF13">
        <v>3</v>
      </c>
      <c r="AG13">
        <v>3</v>
      </c>
      <c r="AJ13">
        <v>6</v>
      </c>
      <c r="AK13" s="2">
        <v>3</v>
      </c>
    </row>
    <row r="14" spans="1:37" x14ac:dyDescent="0.25">
      <c r="B14" s="26" t="s">
        <v>21</v>
      </c>
      <c r="C14" s="33">
        <v>1.1111111111111112</v>
      </c>
      <c r="E14" s="5" t="s">
        <v>9</v>
      </c>
      <c r="F14">
        <v>1</v>
      </c>
      <c r="G14">
        <v>1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22</v>
      </c>
      <c r="AK14" s="2">
        <v>1.4666666666666666</v>
      </c>
    </row>
    <row r="15" spans="1:37" x14ac:dyDescent="0.25">
      <c r="B15" s="26" t="s">
        <v>20</v>
      </c>
      <c r="C15" s="33">
        <v>1.0909090909090908</v>
      </c>
      <c r="E15" s="5" t="s">
        <v>22</v>
      </c>
      <c r="H15">
        <v>1</v>
      </c>
      <c r="I15">
        <v>1</v>
      </c>
      <c r="J15">
        <v>1</v>
      </c>
      <c r="K15">
        <v>1</v>
      </c>
      <c r="R15">
        <v>1</v>
      </c>
      <c r="S15">
        <v>1</v>
      </c>
      <c r="AD15">
        <v>1</v>
      </c>
      <c r="AE15">
        <v>1</v>
      </c>
      <c r="AF15">
        <v>1</v>
      </c>
      <c r="AG15">
        <v>1</v>
      </c>
      <c r="AJ15">
        <v>5</v>
      </c>
      <c r="AK15" s="2">
        <v>1</v>
      </c>
    </row>
    <row r="16" spans="1:37" x14ac:dyDescent="0.25">
      <c r="B16" s="26" t="s">
        <v>22</v>
      </c>
      <c r="C16" s="33">
        <v>1</v>
      </c>
      <c r="E16" s="5" t="s">
        <v>21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T16">
        <v>1</v>
      </c>
      <c r="U16">
        <v>1</v>
      </c>
      <c r="X16">
        <v>2</v>
      </c>
      <c r="Y16">
        <v>2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10</v>
      </c>
      <c r="AK16" s="2">
        <v>1.1111111111111112</v>
      </c>
    </row>
    <row r="17" spans="5:37" x14ac:dyDescent="0.25">
      <c r="E17" s="5" t="s">
        <v>15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P17">
        <v>1</v>
      </c>
      <c r="Q17">
        <v>1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AF17">
        <v>1</v>
      </c>
      <c r="AG17">
        <v>1</v>
      </c>
      <c r="AJ17">
        <v>9</v>
      </c>
      <c r="AK17" s="2">
        <v>1.125</v>
      </c>
    </row>
    <row r="18" spans="5:37" x14ac:dyDescent="0.25">
      <c r="E18" s="5" t="s">
        <v>20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X18">
        <v>2</v>
      </c>
      <c r="Y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12</v>
      </c>
      <c r="AK18" s="2">
        <v>1.0909090909090908</v>
      </c>
    </row>
    <row r="19" spans="5:37" x14ac:dyDescent="0.25">
      <c r="E19" s="5" t="s">
        <v>17</v>
      </c>
      <c r="F19">
        <v>1</v>
      </c>
      <c r="G19">
        <v>1</v>
      </c>
      <c r="H19">
        <v>3</v>
      </c>
      <c r="I19">
        <v>3</v>
      </c>
      <c r="J19">
        <v>4</v>
      </c>
      <c r="K19">
        <v>4</v>
      </c>
      <c r="L19">
        <v>2</v>
      </c>
      <c r="M19">
        <v>2</v>
      </c>
      <c r="N19">
        <v>3</v>
      </c>
      <c r="O19">
        <v>3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4</v>
      </c>
      <c r="W19">
        <v>4</v>
      </c>
      <c r="X19">
        <v>2</v>
      </c>
      <c r="Y19">
        <v>2</v>
      </c>
      <c r="Z19">
        <v>4</v>
      </c>
      <c r="AA19">
        <v>4</v>
      </c>
      <c r="AB19">
        <v>3</v>
      </c>
      <c r="AC19">
        <v>3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37</v>
      </c>
      <c r="AK19" s="2">
        <v>2.4666666666666668</v>
      </c>
    </row>
    <row r="20" spans="5:37" x14ac:dyDescent="0.25">
      <c r="E20" s="5" t="s">
        <v>10</v>
      </c>
      <c r="F20">
        <v>1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1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2</v>
      </c>
      <c r="AH20">
        <v>1</v>
      </c>
      <c r="AI20">
        <v>1</v>
      </c>
      <c r="AJ20">
        <v>25</v>
      </c>
      <c r="AK20" s="2">
        <v>1.6666666666666667</v>
      </c>
    </row>
    <row r="21" spans="5:37" x14ac:dyDescent="0.25">
      <c r="E21" s="5" t="s">
        <v>132</v>
      </c>
      <c r="F21">
        <v>6</v>
      </c>
      <c r="G21">
        <v>6</v>
      </c>
      <c r="H21">
        <v>15</v>
      </c>
      <c r="I21">
        <v>15</v>
      </c>
      <c r="J21">
        <v>15</v>
      </c>
      <c r="K21">
        <v>15</v>
      </c>
      <c r="L21">
        <v>12</v>
      </c>
      <c r="M21">
        <v>12</v>
      </c>
      <c r="N21">
        <v>12</v>
      </c>
      <c r="O21">
        <v>12</v>
      </c>
      <c r="P21">
        <v>6</v>
      </c>
      <c r="Q21">
        <v>6</v>
      </c>
      <c r="R21">
        <v>12</v>
      </c>
      <c r="S21">
        <v>12</v>
      </c>
      <c r="T21">
        <v>12</v>
      </c>
      <c r="U21">
        <v>12</v>
      </c>
      <c r="V21">
        <v>12</v>
      </c>
      <c r="W21">
        <v>12</v>
      </c>
      <c r="X21">
        <v>12</v>
      </c>
      <c r="Y21">
        <v>12</v>
      </c>
      <c r="Z21">
        <v>15</v>
      </c>
      <c r="AA21">
        <v>15</v>
      </c>
      <c r="AB21">
        <v>12</v>
      </c>
      <c r="AC21">
        <v>12</v>
      </c>
      <c r="AD21">
        <v>9</v>
      </c>
      <c r="AE21">
        <v>9</v>
      </c>
      <c r="AF21">
        <v>15</v>
      </c>
      <c r="AG21">
        <v>15</v>
      </c>
      <c r="AH21">
        <v>9</v>
      </c>
      <c r="AI21">
        <v>9</v>
      </c>
      <c r="AJ21">
        <v>174</v>
      </c>
      <c r="AK21">
        <v>11.6</v>
      </c>
    </row>
    <row r="22" spans="5:37" x14ac:dyDescent="0.25"/>
    <row r="23" spans="5:37" x14ac:dyDescent="0.25"/>
  </sheetData>
  <mergeCells count="2">
    <mergeCell ref="A1:F1"/>
    <mergeCell ref="A3:D3"/>
  </mergeCell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50BF-1645-4BC9-9810-C06AB1A3F979}">
  <dimension ref="A1:V73"/>
  <sheetViews>
    <sheetView showGridLines="0" zoomScale="90" zoomScaleNormal="90" workbookViewId="0">
      <selection activeCell="L5" sqref="L5"/>
    </sheetView>
  </sheetViews>
  <sheetFormatPr defaultRowHeight="15" zeroHeight="1" x14ac:dyDescent="0.25"/>
  <cols>
    <col min="2" max="2" width="17.5703125" customWidth="1"/>
    <col min="3" max="3" width="11.5703125" customWidth="1"/>
    <col min="5" max="5" width="13.42578125" customWidth="1"/>
    <col min="11" max="11" width="65.5703125" bestFit="1" customWidth="1"/>
    <col min="12" max="12" width="24.85546875" bestFit="1" customWidth="1"/>
    <col min="13" max="13" width="26.85546875" bestFit="1" customWidth="1"/>
    <col min="14" max="14" width="19" bestFit="1" customWidth="1"/>
    <col min="15" max="15" width="24.85546875" bestFit="1" customWidth="1"/>
    <col min="16" max="16" width="26.85546875" bestFit="1" customWidth="1"/>
    <col min="17" max="17" width="19" bestFit="1" customWidth="1"/>
    <col min="18" max="18" width="24.85546875" bestFit="1" customWidth="1"/>
    <col min="19" max="19" width="20.85546875" bestFit="1" customWidth="1"/>
    <col min="20" max="20" width="19" bestFit="1" customWidth="1"/>
  </cols>
  <sheetData>
    <row r="1" spans="1:22" x14ac:dyDescent="0.25">
      <c r="A1" s="46" t="s">
        <v>151</v>
      </c>
      <c r="B1" s="46"/>
      <c r="C1" s="46"/>
      <c r="D1" s="46"/>
      <c r="E1" s="46"/>
      <c r="F1" s="46"/>
    </row>
    <row r="2" spans="1:22" x14ac:dyDescent="0.25"/>
    <row r="3" spans="1:22" x14ac:dyDescent="0.25">
      <c r="A3" s="53" t="s">
        <v>156</v>
      </c>
      <c r="B3" s="53"/>
      <c r="C3" s="53"/>
      <c r="D3" s="53"/>
      <c r="E3" s="53"/>
      <c r="F3" s="53"/>
      <c r="G3" s="53"/>
      <c r="H3" s="53"/>
      <c r="I3" s="53"/>
      <c r="K3" s="48" t="s">
        <v>159</v>
      </c>
      <c r="L3" s="48"/>
      <c r="M3" s="48"/>
      <c r="N3" s="48"/>
      <c r="O3" s="48"/>
      <c r="P3" s="48"/>
      <c r="V3" s="34"/>
    </row>
    <row r="4" spans="1:22" x14ac:dyDescent="0.25"/>
    <row r="5" spans="1:22" x14ac:dyDescent="0.25">
      <c r="B5" s="26" t="s">
        <v>149</v>
      </c>
      <c r="C5" s="26" t="s">
        <v>118</v>
      </c>
      <c r="K5" s="29" t="s">
        <v>145</v>
      </c>
      <c r="L5" s="8">
        <v>3</v>
      </c>
    </row>
    <row r="6" spans="1:22" x14ac:dyDescent="0.25">
      <c r="B6" s="26" t="s">
        <v>138</v>
      </c>
      <c r="C6" s="26">
        <f>COUNTIFS(GymTracker[training_focus],B6)</f>
        <v>44</v>
      </c>
    </row>
    <row r="7" spans="1:22" x14ac:dyDescent="0.25">
      <c r="B7" s="26" t="s">
        <v>139</v>
      </c>
      <c r="C7" s="26">
        <f>COUNTIFS(GymTracker[training_focus],B7)</f>
        <v>12</v>
      </c>
    </row>
    <row r="8" spans="1:22" x14ac:dyDescent="0.25">
      <c r="B8" s="26" t="s">
        <v>140</v>
      </c>
      <c r="C8" s="26">
        <f>COUNTIFS(GymTracker[training_focus],B8)</f>
        <v>2</v>
      </c>
    </row>
    <row r="9" spans="1:22" x14ac:dyDescent="0.25"/>
    <row r="10" spans="1:22" x14ac:dyDescent="0.25"/>
    <row r="11" spans="1:22" x14ac:dyDescent="0.25">
      <c r="A11" s="45" t="s">
        <v>157</v>
      </c>
      <c r="B11" s="45"/>
      <c r="C11" s="45"/>
      <c r="D11" s="45"/>
      <c r="E11" s="45"/>
      <c r="F11" s="45"/>
      <c r="G11" s="45"/>
      <c r="H11" s="45"/>
    </row>
    <row r="12" spans="1:22" x14ac:dyDescent="0.25"/>
    <row r="13" spans="1:22" x14ac:dyDescent="0.25">
      <c r="B13" s="6" t="s">
        <v>141</v>
      </c>
      <c r="C13" s="6" t="s">
        <v>142</v>
      </c>
      <c r="E13" s="8" t="s">
        <v>158</v>
      </c>
      <c r="F13" s="11" t="str">
        <f>ROUND(AVERAGE(C14:C71),0) &amp; " days"</f>
        <v>2 days</v>
      </c>
    </row>
    <row r="14" spans="1:22" x14ac:dyDescent="0.25">
      <c r="B14" s="25">
        <v>45775</v>
      </c>
      <c r="C14" s="6">
        <v>1</v>
      </c>
    </row>
    <row r="15" spans="1:22" x14ac:dyDescent="0.25">
      <c r="B15" s="25">
        <v>45776</v>
      </c>
      <c r="C15" s="6">
        <v>6</v>
      </c>
    </row>
    <row r="16" spans="1:22" x14ac:dyDescent="0.25">
      <c r="B16" s="25">
        <v>45782</v>
      </c>
      <c r="C16" s="6">
        <v>1</v>
      </c>
    </row>
    <row r="17" spans="2:3" x14ac:dyDescent="0.25">
      <c r="B17" s="25">
        <v>45783</v>
      </c>
      <c r="C17" s="6">
        <v>1</v>
      </c>
    </row>
    <row r="18" spans="2:3" x14ac:dyDescent="0.25">
      <c r="B18" s="25">
        <v>45784</v>
      </c>
      <c r="C18" s="6">
        <v>2</v>
      </c>
    </row>
    <row r="19" spans="2:3" x14ac:dyDescent="0.25">
      <c r="B19" s="25">
        <v>45786</v>
      </c>
      <c r="C19" s="6">
        <v>1</v>
      </c>
    </row>
    <row r="20" spans="2:3" x14ac:dyDescent="0.25">
      <c r="B20" s="25">
        <v>45787</v>
      </c>
      <c r="C20" s="6">
        <v>2</v>
      </c>
    </row>
    <row r="21" spans="2:3" x14ac:dyDescent="0.25">
      <c r="B21" s="25">
        <v>45789</v>
      </c>
      <c r="C21" s="6">
        <v>1</v>
      </c>
    </row>
    <row r="22" spans="2:3" x14ac:dyDescent="0.25">
      <c r="B22" s="25">
        <v>45790</v>
      </c>
      <c r="C22" s="6">
        <v>1</v>
      </c>
    </row>
    <row r="23" spans="2:3" x14ac:dyDescent="0.25">
      <c r="B23" s="25">
        <v>45791</v>
      </c>
      <c r="C23" s="6">
        <v>2</v>
      </c>
    </row>
    <row r="24" spans="2:3" x14ac:dyDescent="0.25">
      <c r="B24" s="25">
        <v>45793</v>
      </c>
      <c r="C24" s="6">
        <v>1</v>
      </c>
    </row>
    <row r="25" spans="2:3" x14ac:dyDescent="0.25">
      <c r="B25" s="25">
        <v>45794</v>
      </c>
      <c r="C25" s="6">
        <v>3</v>
      </c>
    </row>
    <row r="26" spans="2:3" x14ac:dyDescent="0.25">
      <c r="B26" s="25">
        <v>45797</v>
      </c>
      <c r="C26" s="6">
        <v>1</v>
      </c>
    </row>
    <row r="27" spans="2:3" x14ac:dyDescent="0.25">
      <c r="B27" s="25">
        <v>45798</v>
      </c>
      <c r="C27" s="6">
        <v>1</v>
      </c>
    </row>
    <row r="28" spans="2:3" x14ac:dyDescent="0.25">
      <c r="B28" s="25">
        <v>45799</v>
      </c>
      <c r="C28" s="6">
        <v>1</v>
      </c>
    </row>
    <row r="29" spans="2:3" x14ac:dyDescent="0.25">
      <c r="B29" s="25">
        <v>45800</v>
      </c>
      <c r="C29" s="6">
        <v>4</v>
      </c>
    </row>
    <row r="30" spans="2:3" x14ac:dyDescent="0.25">
      <c r="B30" s="25">
        <v>45804</v>
      </c>
      <c r="C30" s="6">
        <v>1</v>
      </c>
    </row>
    <row r="31" spans="2:3" x14ac:dyDescent="0.25">
      <c r="B31" s="25">
        <v>45805</v>
      </c>
      <c r="C31" s="6">
        <v>1</v>
      </c>
    </row>
    <row r="32" spans="2:3" x14ac:dyDescent="0.25">
      <c r="B32" s="25">
        <v>45806</v>
      </c>
      <c r="C32" s="6">
        <v>2</v>
      </c>
    </row>
    <row r="33" spans="2:3" x14ac:dyDescent="0.25">
      <c r="B33" s="25">
        <v>45808</v>
      </c>
      <c r="C33" s="6">
        <v>2</v>
      </c>
    </row>
    <row r="34" spans="2:3" x14ac:dyDescent="0.25">
      <c r="B34" s="25">
        <v>45810</v>
      </c>
      <c r="C34" s="6">
        <v>1</v>
      </c>
    </row>
    <row r="35" spans="2:3" x14ac:dyDescent="0.25">
      <c r="B35" s="25">
        <v>45811</v>
      </c>
      <c r="C35" s="6">
        <v>6</v>
      </c>
    </row>
    <row r="36" spans="2:3" x14ac:dyDescent="0.25">
      <c r="B36" s="25">
        <v>45817</v>
      </c>
      <c r="C36" s="6">
        <v>1</v>
      </c>
    </row>
    <row r="37" spans="2:3" x14ac:dyDescent="0.25">
      <c r="B37" s="25">
        <v>45818</v>
      </c>
      <c r="C37" s="6">
        <v>1</v>
      </c>
    </row>
    <row r="38" spans="2:3" x14ac:dyDescent="0.25">
      <c r="B38" s="25">
        <v>45819</v>
      </c>
      <c r="C38" s="6">
        <v>1</v>
      </c>
    </row>
    <row r="39" spans="2:3" x14ac:dyDescent="0.25">
      <c r="B39" s="25">
        <v>45820</v>
      </c>
      <c r="C39" s="6">
        <v>5</v>
      </c>
    </row>
    <row r="40" spans="2:3" x14ac:dyDescent="0.25">
      <c r="B40" s="25">
        <v>45825</v>
      </c>
      <c r="C40" s="6">
        <v>1</v>
      </c>
    </row>
    <row r="41" spans="2:3" x14ac:dyDescent="0.25">
      <c r="B41" s="25">
        <v>45826</v>
      </c>
      <c r="C41" s="6">
        <v>2</v>
      </c>
    </row>
    <row r="42" spans="2:3" x14ac:dyDescent="0.25">
      <c r="B42" s="25">
        <v>45828</v>
      </c>
      <c r="C42" s="6">
        <v>1</v>
      </c>
    </row>
    <row r="43" spans="2:3" x14ac:dyDescent="0.25">
      <c r="B43" s="25">
        <v>45829</v>
      </c>
      <c r="C43" s="6">
        <v>2</v>
      </c>
    </row>
    <row r="44" spans="2:3" x14ac:dyDescent="0.25">
      <c r="B44" s="25">
        <v>45831</v>
      </c>
      <c r="C44" s="6">
        <v>1</v>
      </c>
    </row>
    <row r="45" spans="2:3" x14ac:dyDescent="0.25">
      <c r="B45" s="25">
        <v>45832</v>
      </c>
      <c r="C45" s="6">
        <v>2</v>
      </c>
    </row>
    <row r="46" spans="2:3" x14ac:dyDescent="0.25">
      <c r="B46" s="25">
        <v>45834</v>
      </c>
      <c r="C46" s="6">
        <v>1</v>
      </c>
    </row>
    <row r="47" spans="2:3" x14ac:dyDescent="0.25">
      <c r="B47" s="25">
        <v>45835</v>
      </c>
      <c r="C47" s="6">
        <v>3</v>
      </c>
    </row>
    <row r="48" spans="2:3" x14ac:dyDescent="0.25">
      <c r="B48" s="25">
        <v>45838</v>
      </c>
      <c r="C48" s="6">
        <v>2</v>
      </c>
    </row>
    <row r="49" spans="2:3" x14ac:dyDescent="0.25">
      <c r="B49" s="25">
        <v>45840</v>
      </c>
      <c r="C49" s="6">
        <v>2</v>
      </c>
    </row>
    <row r="50" spans="2:3" x14ac:dyDescent="0.25">
      <c r="B50" s="25">
        <v>45842</v>
      </c>
      <c r="C50" s="6">
        <v>1</v>
      </c>
    </row>
    <row r="51" spans="2:3" x14ac:dyDescent="0.25">
      <c r="B51" s="25">
        <v>45843</v>
      </c>
      <c r="C51" s="6">
        <v>2</v>
      </c>
    </row>
    <row r="52" spans="2:3" x14ac:dyDescent="0.25">
      <c r="B52" s="25">
        <v>45845</v>
      </c>
      <c r="C52" s="6">
        <v>1</v>
      </c>
    </row>
    <row r="53" spans="2:3" x14ac:dyDescent="0.25">
      <c r="B53" s="25">
        <v>45846</v>
      </c>
      <c r="C53" s="6">
        <v>1</v>
      </c>
    </row>
    <row r="54" spans="2:3" x14ac:dyDescent="0.25">
      <c r="B54" s="25">
        <v>45847</v>
      </c>
      <c r="C54" s="6">
        <v>2</v>
      </c>
    </row>
    <row r="55" spans="2:3" x14ac:dyDescent="0.25">
      <c r="B55" s="25">
        <v>45849</v>
      </c>
      <c r="C55" s="6">
        <v>1</v>
      </c>
    </row>
    <row r="56" spans="2:3" x14ac:dyDescent="0.25">
      <c r="B56" s="25">
        <v>45850</v>
      </c>
      <c r="C56" s="6">
        <v>2</v>
      </c>
    </row>
    <row r="57" spans="2:3" x14ac:dyDescent="0.25">
      <c r="B57" s="25">
        <v>45852</v>
      </c>
      <c r="C57" s="6">
        <v>1</v>
      </c>
    </row>
    <row r="58" spans="2:3" x14ac:dyDescent="0.25">
      <c r="B58" s="25">
        <v>45853</v>
      </c>
      <c r="C58" s="6">
        <v>1</v>
      </c>
    </row>
    <row r="59" spans="2:3" x14ac:dyDescent="0.25">
      <c r="B59" s="25">
        <v>45854</v>
      </c>
      <c r="C59" s="6">
        <v>3</v>
      </c>
    </row>
    <row r="60" spans="2:3" x14ac:dyDescent="0.25">
      <c r="B60" s="25">
        <v>45857</v>
      </c>
      <c r="C60" s="6">
        <v>2</v>
      </c>
    </row>
    <row r="61" spans="2:3" x14ac:dyDescent="0.25">
      <c r="B61" s="25">
        <v>45859</v>
      </c>
      <c r="C61" s="6">
        <v>1</v>
      </c>
    </row>
    <row r="62" spans="2:3" x14ac:dyDescent="0.25">
      <c r="B62" s="25">
        <v>45860</v>
      </c>
      <c r="C62" s="6">
        <v>2</v>
      </c>
    </row>
    <row r="63" spans="2:3" x14ac:dyDescent="0.25">
      <c r="B63" s="25">
        <v>45862</v>
      </c>
      <c r="C63" s="6">
        <v>4</v>
      </c>
    </row>
    <row r="64" spans="2:3" x14ac:dyDescent="0.25">
      <c r="B64" s="25">
        <v>45866</v>
      </c>
      <c r="C64" s="6">
        <v>2</v>
      </c>
    </row>
    <row r="65" spans="2:3" x14ac:dyDescent="0.25">
      <c r="B65" s="25">
        <v>45868</v>
      </c>
      <c r="C65" s="6">
        <v>1</v>
      </c>
    </row>
    <row r="66" spans="2:3" x14ac:dyDescent="0.25">
      <c r="B66" s="25">
        <v>45869</v>
      </c>
      <c r="C66" s="6">
        <v>1</v>
      </c>
    </row>
    <row r="67" spans="2:3" x14ac:dyDescent="0.25">
      <c r="B67" s="25">
        <v>45870</v>
      </c>
      <c r="C67" s="6">
        <v>1</v>
      </c>
    </row>
    <row r="68" spans="2:3" x14ac:dyDescent="0.25">
      <c r="B68" s="25">
        <v>45871</v>
      </c>
      <c r="C68" s="6">
        <v>2</v>
      </c>
    </row>
    <row r="69" spans="2:3" x14ac:dyDescent="0.25">
      <c r="B69" s="25">
        <v>45873</v>
      </c>
      <c r="C69" s="6">
        <v>1</v>
      </c>
    </row>
    <row r="70" spans="2:3" x14ac:dyDescent="0.25">
      <c r="B70" s="25">
        <v>45874</v>
      </c>
      <c r="C70" s="6">
        <v>1</v>
      </c>
    </row>
    <row r="71" spans="2:3" x14ac:dyDescent="0.25">
      <c r="B71" s="25">
        <v>45875</v>
      </c>
      <c r="C71" s="32">
        <v>0</v>
      </c>
    </row>
    <row r="72" spans="2:3" x14ac:dyDescent="0.25"/>
    <row r="73" spans="2:3" x14ac:dyDescent="0.25"/>
  </sheetData>
  <mergeCells count="4">
    <mergeCell ref="A1:F1"/>
    <mergeCell ref="K3:P3"/>
    <mergeCell ref="A11:H11"/>
    <mergeCell ref="A3:I3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9BD-C895-4E22-8262-7F142BAFA58B}">
  <dimension ref="A1:S154"/>
  <sheetViews>
    <sheetView showGridLines="0" tabSelected="1" zoomScale="80" zoomScaleNormal="80" workbookViewId="0">
      <selection activeCell="C3" sqref="C3"/>
    </sheetView>
  </sheetViews>
  <sheetFormatPr defaultRowHeight="15" x14ac:dyDescent="0.25"/>
  <cols>
    <col min="2" max="2" width="18.42578125" customWidth="1"/>
    <col min="3" max="3" width="54.28515625" customWidth="1"/>
    <col min="6" max="6" width="9.140625" customWidth="1"/>
    <col min="7" max="7" width="13.42578125" bestFit="1" customWidth="1"/>
    <col min="11" max="11" width="14.28515625" customWidth="1"/>
    <col min="12" max="12" width="18.42578125" customWidth="1"/>
    <col min="13" max="13" width="27.7109375" customWidth="1"/>
    <col min="14" max="14" width="26.140625" bestFit="1" customWidth="1"/>
    <col min="15" max="15" width="26.42578125" bestFit="1" customWidth="1"/>
    <col min="16" max="16" width="27.5703125" bestFit="1" customWidth="1"/>
    <col min="17" max="17" width="23" bestFit="1" customWidth="1"/>
    <col min="18" max="18" width="30.5703125" hidden="1" customWidth="1"/>
    <col min="19" max="19" width="19.85546875" hidden="1" customWidth="1"/>
    <col min="20" max="20" width="26.42578125" bestFit="1" customWidth="1"/>
    <col min="21" max="21" width="20.140625" bestFit="1" customWidth="1"/>
    <col min="22" max="22" width="23.85546875" bestFit="1" customWidth="1"/>
    <col min="23" max="23" width="25.5703125" bestFit="1" customWidth="1"/>
    <col min="24" max="24" width="17" bestFit="1" customWidth="1"/>
    <col min="25" max="25" width="26.42578125" bestFit="1" customWidth="1"/>
    <col min="26" max="26" width="27.85546875" bestFit="1" customWidth="1"/>
    <col min="27" max="27" width="27.140625" bestFit="1" customWidth="1"/>
    <col min="28" max="28" width="37.28515625" bestFit="1" customWidth="1"/>
    <col min="29" max="29" width="37.140625" bestFit="1" customWidth="1"/>
    <col min="30" max="30" width="18.5703125" bestFit="1" customWidth="1"/>
    <col min="31" max="31" width="10.5703125" bestFit="1" customWidth="1"/>
    <col min="32" max="32" width="44" bestFit="1" customWidth="1"/>
    <col min="33" max="33" width="65.7109375" bestFit="1" customWidth="1"/>
    <col min="34" max="34" width="60.85546875" bestFit="1" customWidth="1"/>
    <col min="35" max="35" width="51.5703125" bestFit="1" customWidth="1"/>
    <col min="36" max="36" width="29.42578125" bestFit="1" customWidth="1"/>
    <col min="37" max="37" width="26.42578125" bestFit="1" customWidth="1"/>
    <col min="38" max="38" width="36.42578125" bestFit="1" customWidth="1"/>
    <col min="39" max="39" width="19.140625" bestFit="1" customWidth="1"/>
    <col min="40" max="40" width="28.85546875" bestFit="1" customWidth="1"/>
    <col min="41" max="41" width="17.7109375" bestFit="1" customWidth="1"/>
    <col min="42" max="42" width="42.140625" bestFit="1" customWidth="1"/>
    <col min="43" max="43" width="59" bestFit="1" customWidth="1"/>
    <col min="44" max="44" width="27.85546875" bestFit="1" customWidth="1"/>
    <col min="45" max="45" width="15" bestFit="1" customWidth="1"/>
    <col min="46" max="46" width="34.42578125" bestFit="1" customWidth="1"/>
    <col min="47" max="47" width="24.28515625" bestFit="1" customWidth="1"/>
    <col min="48" max="48" width="12.5703125" bestFit="1" customWidth="1"/>
    <col min="49" max="49" width="36.7109375" bestFit="1" customWidth="1"/>
    <col min="50" max="50" width="40.5703125" bestFit="1" customWidth="1"/>
    <col min="51" max="51" width="29" bestFit="1" customWidth="1"/>
    <col min="52" max="52" width="36.5703125" bestFit="1" customWidth="1"/>
    <col min="53" max="53" width="16.42578125" bestFit="1" customWidth="1"/>
    <col min="54" max="54" width="24" bestFit="1" customWidth="1"/>
    <col min="55" max="55" width="34.28515625" bestFit="1" customWidth="1"/>
    <col min="56" max="56" width="55.7109375" bestFit="1" customWidth="1"/>
    <col min="57" max="57" width="44.28515625" bestFit="1" customWidth="1"/>
    <col min="58" max="58" width="32.5703125" bestFit="1" customWidth="1"/>
    <col min="59" max="59" width="23.28515625" bestFit="1" customWidth="1"/>
    <col min="60" max="60" width="31.5703125" bestFit="1" customWidth="1"/>
    <col min="61" max="61" width="20.5703125" bestFit="1" customWidth="1"/>
    <col min="62" max="62" width="27" bestFit="1" customWidth="1"/>
    <col min="63" max="63" width="23.85546875" bestFit="1" customWidth="1"/>
    <col min="64" max="64" width="33.28515625" bestFit="1" customWidth="1"/>
    <col min="65" max="65" width="32.5703125" bestFit="1" customWidth="1"/>
    <col min="66" max="66" width="23" bestFit="1" customWidth="1"/>
    <col min="67" max="67" width="29.85546875" bestFit="1" customWidth="1"/>
    <col min="68" max="68" width="30.5703125" bestFit="1" customWidth="1"/>
    <col min="69" max="69" width="9.42578125" bestFit="1" customWidth="1"/>
    <col min="70" max="70" width="24.28515625" bestFit="1" customWidth="1"/>
    <col min="71" max="71" width="34.85546875" bestFit="1" customWidth="1"/>
    <col min="72" max="72" width="31.85546875" bestFit="1" customWidth="1"/>
    <col min="73" max="73" width="33.140625" bestFit="1" customWidth="1"/>
    <col min="74" max="74" width="45.140625" bestFit="1" customWidth="1"/>
    <col min="75" max="75" width="48.7109375" bestFit="1" customWidth="1"/>
    <col min="76" max="76" width="49.28515625" bestFit="1" customWidth="1"/>
    <col min="77" max="77" width="50.5703125" bestFit="1" customWidth="1"/>
    <col min="78" max="78" width="21.42578125" bestFit="1" customWidth="1"/>
    <col min="79" max="79" width="19.5703125" bestFit="1" customWidth="1"/>
    <col min="80" max="80" width="32.42578125" bestFit="1" customWidth="1"/>
    <col min="81" max="81" width="48.5703125" bestFit="1" customWidth="1"/>
    <col min="82" max="82" width="45.42578125" bestFit="1" customWidth="1"/>
    <col min="83" max="83" width="45" bestFit="1" customWidth="1"/>
    <col min="84" max="84" width="40" bestFit="1" customWidth="1"/>
    <col min="85" max="85" width="30.140625" bestFit="1" customWidth="1"/>
    <col min="86" max="86" width="11.28515625" bestFit="1" customWidth="1"/>
  </cols>
  <sheetData>
    <row r="1" spans="1:19" x14ac:dyDescent="0.25">
      <c r="A1" s="46" t="s">
        <v>189</v>
      </c>
      <c r="B1" s="46"/>
      <c r="C1" s="46"/>
      <c r="D1" s="46"/>
      <c r="E1" s="46"/>
      <c r="F1" s="46"/>
    </row>
    <row r="3" spans="1:19" ht="18.75" x14ac:dyDescent="0.25">
      <c r="B3" s="41" t="s">
        <v>166</v>
      </c>
      <c r="C3" s="40" t="s">
        <v>37</v>
      </c>
      <c r="G3" t="s">
        <v>168</v>
      </c>
      <c r="H3" t="s">
        <v>169</v>
      </c>
      <c r="I3" t="s">
        <v>170</v>
      </c>
      <c r="J3" t="s">
        <v>171</v>
      </c>
      <c r="K3" s="39" t="s">
        <v>172</v>
      </c>
      <c r="L3" s="37" t="s">
        <v>173</v>
      </c>
      <c r="M3" s="37" t="s">
        <v>174</v>
      </c>
      <c r="N3" s="37" t="s">
        <v>175</v>
      </c>
      <c r="S3" s="35" t="str">
        <f>"Progress in "&amp;C3&amp;" Over Time"</f>
        <v>Progress in Chest - Incline dumbell press Over Time</v>
      </c>
    </row>
    <row r="4" spans="1:19" x14ac:dyDescent="0.25">
      <c r="G4" s="1" cm="1">
        <f t="array" ref="G4:G25">_xlfn._xlws.FILTER(StrengthTracker[date_of_workout],StrengthTracker[exercise_name_clean]=C3)</f>
        <v>45775</v>
      </c>
      <c r="H4" cm="1">
        <f t="array" ref="H4:H25">_xlfn._xlws.FILTER(StrengthTracker[kg_set_1_clean],StrengthTracker[exercise_name_clean]=C3)</f>
        <v>32</v>
      </c>
      <c r="I4" cm="1">
        <f t="array" ref="I4:I25">_xlfn._xlws.FILTER(StrengthTracker[reps_set_1_clean],StrengthTracker[exercise_name_clean]=C3)</f>
        <v>4</v>
      </c>
      <c r="J4" cm="1">
        <f t="array" ref="J4:J25">_xlfn._xlws.FILTER(StrengthTracker[rir_set_1],StrengthTracker[exercise_name_clean]=C3)</f>
        <v>0</v>
      </c>
      <c r="K4" s="39">
        <f>COUNTA(_xlfn.ANCHORARRAY(G4))</f>
        <v>22</v>
      </c>
      <c r="L4" s="38">
        <f>AVERAGEIF(StrengthTracker[exercise_name_clean],C3, StrengthTracker[kg_set_1_clean])</f>
        <v>31.545454545454547</v>
      </c>
      <c r="M4" s="38">
        <f>_xlfn.MAXIFS(StrengthTracker[kg_set_1_clean],StrengthTracker[exercise_name_clean],C3)</f>
        <v>35</v>
      </c>
      <c r="N4" s="37">
        <f>_xlfn.MAXIFS(StrengthTracker[reps_set_1_clean],StrengthTracker[exercise_name_clean],C3)</f>
        <v>10</v>
      </c>
      <c r="S4" t="str">
        <f>"Weight vs Reps for " &amp; C3</f>
        <v>Weight vs Reps for Chest - Incline dumbell press</v>
      </c>
    </row>
    <row r="5" spans="1:19" x14ac:dyDescent="0.25">
      <c r="G5" s="1">
        <v>45782</v>
      </c>
      <c r="H5">
        <v>32</v>
      </c>
      <c r="I5">
        <v>3</v>
      </c>
      <c r="J5">
        <v>0</v>
      </c>
    </row>
    <row r="6" spans="1:19" x14ac:dyDescent="0.25">
      <c r="G6" s="1">
        <v>45786</v>
      </c>
      <c r="H6">
        <v>32</v>
      </c>
      <c r="I6">
        <v>3</v>
      </c>
      <c r="J6">
        <v>0</v>
      </c>
    </row>
    <row r="7" spans="1:19" x14ac:dyDescent="0.25">
      <c r="G7" s="1">
        <v>45790</v>
      </c>
      <c r="H7">
        <v>27</v>
      </c>
      <c r="I7">
        <v>5</v>
      </c>
      <c r="J7">
        <v>0</v>
      </c>
    </row>
    <row r="8" spans="1:19" x14ac:dyDescent="0.25">
      <c r="G8" s="1">
        <v>45793</v>
      </c>
      <c r="H8">
        <v>27</v>
      </c>
      <c r="I8">
        <v>5</v>
      </c>
      <c r="J8">
        <v>1</v>
      </c>
    </row>
    <row r="9" spans="1:19" x14ac:dyDescent="0.25">
      <c r="G9" s="1">
        <v>45797</v>
      </c>
      <c r="H9">
        <v>30</v>
      </c>
      <c r="I9">
        <v>7</v>
      </c>
      <c r="J9">
        <v>0</v>
      </c>
    </row>
    <row r="10" spans="1:19" x14ac:dyDescent="0.25">
      <c r="G10" s="1">
        <v>45800</v>
      </c>
      <c r="H10">
        <v>27</v>
      </c>
      <c r="I10">
        <v>6</v>
      </c>
      <c r="J10">
        <v>1</v>
      </c>
    </row>
    <row r="11" spans="1:19" x14ac:dyDescent="0.25">
      <c r="G11" s="1">
        <v>45806</v>
      </c>
      <c r="H11">
        <v>27</v>
      </c>
      <c r="I11">
        <v>6</v>
      </c>
      <c r="J11">
        <v>1</v>
      </c>
    </row>
    <row r="12" spans="1:19" x14ac:dyDescent="0.25">
      <c r="G12" s="1">
        <v>45810</v>
      </c>
      <c r="H12">
        <v>32.5</v>
      </c>
      <c r="I12">
        <v>3</v>
      </c>
      <c r="J12">
        <v>0</v>
      </c>
    </row>
    <row r="13" spans="1:19" x14ac:dyDescent="0.25">
      <c r="G13" s="1">
        <v>45817</v>
      </c>
      <c r="H13">
        <v>30</v>
      </c>
      <c r="I13">
        <v>6</v>
      </c>
      <c r="J13">
        <v>1</v>
      </c>
    </row>
    <row r="14" spans="1:19" x14ac:dyDescent="0.25">
      <c r="G14" s="1">
        <v>45819</v>
      </c>
      <c r="H14">
        <v>32.5</v>
      </c>
      <c r="I14">
        <v>5</v>
      </c>
      <c r="J14">
        <v>0</v>
      </c>
    </row>
    <row r="15" spans="1:19" x14ac:dyDescent="0.25">
      <c r="G15" s="1">
        <v>45828</v>
      </c>
      <c r="H15">
        <v>32.5</v>
      </c>
      <c r="I15">
        <v>4</v>
      </c>
      <c r="J15">
        <v>0</v>
      </c>
    </row>
    <row r="16" spans="1:19" x14ac:dyDescent="0.25">
      <c r="G16" s="1">
        <v>45832</v>
      </c>
      <c r="H16">
        <v>32.5</v>
      </c>
      <c r="I16">
        <v>3</v>
      </c>
      <c r="J16">
        <v>0</v>
      </c>
    </row>
    <row r="17" spans="2:10" x14ac:dyDescent="0.25">
      <c r="G17" s="1">
        <v>45840</v>
      </c>
      <c r="H17">
        <v>35</v>
      </c>
      <c r="I17">
        <v>4</v>
      </c>
      <c r="J17">
        <v>0</v>
      </c>
    </row>
    <row r="18" spans="2:10" x14ac:dyDescent="0.25">
      <c r="G18" s="1">
        <v>45845</v>
      </c>
      <c r="H18">
        <v>30</v>
      </c>
      <c r="I18">
        <v>8</v>
      </c>
      <c r="J18">
        <v>0</v>
      </c>
    </row>
    <row r="19" spans="2:10" x14ac:dyDescent="0.25">
      <c r="G19" s="1">
        <v>45849</v>
      </c>
      <c r="H19">
        <v>30</v>
      </c>
      <c r="I19">
        <v>8</v>
      </c>
      <c r="J19">
        <v>0</v>
      </c>
    </row>
    <row r="20" spans="2:10" x14ac:dyDescent="0.25">
      <c r="G20" s="1">
        <v>45853</v>
      </c>
      <c r="H20">
        <v>30</v>
      </c>
      <c r="I20">
        <v>10</v>
      </c>
      <c r="J20">
        <v>0</v>
      </c>
    </row>
    <row r="21" spans="2:10" x14ac:dyDescent="0.25">
      <c r="B21" s="48" t="s">
        <v>202</v>
      </c>
      <c r="C21" s="48"/>
      <c r="G21" s="1">
        <v>45857</v>
      </c>
      <c r="H21">
        <v>35</v>
      </c>
      <c r="I21">
        <v>5</v>
      </c>
      <c r="J21">
        <v>0</v>
      </c>
    </row>
    <row r="22" spans="2:10" x14ac:dyDescent="0.25">
      <c r="G22" s="1">
        <v>45862</v>
      </c>
      <c r="H22">
        <v>35</v>
      </c>
      <c r="I22">
        <v>5</v>
      </c>
      <c r="J22">
        <v>0</v>
      </c>
    </row>
    <row r="23" spans="2:10" x14ac:dyDescent="0.25">
      <c r="G23" s="1">
        <v>45866</v>
      </c>
      <c r="H23">
        <v>35</v>
      </c>
      <c r="I23">
        <v>6</v>
      </c>
      <c r="J23">
        <v>0</v>
      </c>
    </row>
    <row r="24" spans="2:10" x14ac:dyDescent="0.25">
      <c r="G24" s="1">
        <v>45871</v>
      </c>
      <c r="H24">
        <v>35</v>
      </c>
      <c r="I24">
        <v>7</v>
      </c>
      <c r="J24">
        <v>0</v>
      </c>
    </row>
    <row r="25" spans="2:10" x14ac:dyDescent="0.25">
      <c r="G25" s="1">
        <v>45875</v>
      </c>
      <c r="H25">
        <v>35</v>
      </c>
      <c r="I25">
        <v>6</v>
      </c>
      <c r="J25">
        <v>1</v>
      </c>
    </row>
    <row r="26" spans="2:10" x14ac:dyDescent="0.25">
      <c r="G26" s="1"/>
    </row>
    <row r="27" spans="2:10" x14ac:dyDescent="0.25">
      <c r="G27" s="1"/>
    </row>
    <row r="28" spans="2:10" x14ac:dyDescent="0.25">
      <c r="G28" s="1"/>
    </row>
    <row r="29" spans="2:10" x14ac:dyDescent="0.25">
      <c r="G29" s="1"/>
    </row>
    <row r="30" spans="2:10" x14ac:dyDescent="0.25">
      <c r="G30" s="1"/>
    </row>
    <row r="31" spans="2:10" x14ac:dyDescent="0.25">
      <c r="G31" s="1"/>
    </row>
    <row r="32" spans="2:10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</sheetData>
  <mergeCells count="2">
    <mergeCell ref="A1:F1"/>
    <mergeCell ref="B21:C21"/>
  </mergeCells>
  <conditionalFormatting sqref="G3:J25">
    <cfRule type="expression" dxfId="0" priority="1">
      <formula>NOT(ISBLANK($G3))</formula>
    </cfRule>
  </conditionalFormatting>
  <dataValidations count="1">
    <dataValidation type="list" allowBlank="1" showInputMessage="1" showErrorMessage="1" sqref="C3" xr:uid="{7CEF2F9B-48DA-4D1D-A383-F5C68D1C7223}">
      <formula1>exercises_filtered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2DDA-5D99-4941-B72D-58F844CEACCE}">
  <dimension ref="A1:N513"/>
  <sheetViews>
    <sheetView showGridLines="0" workbookViewId="0">
      <selection activeCell="I12" sqref="I12"/>
    </sheetView>
  </sheetViews>
  <sheetFormatPr defaultRowHeight="15" x14ac:dyDescent="0.25"/>
  <cols>
    <col min="2" max="2" width="19.28515625" customWidth="1"/>
    <col min="3" max="3" width="65.5703125" bestFit="1" customWidth="1"/>
    <col min="7" max="7" width="21.85546875" customWidth="1"/>
    <col min="10" max="10" width="17.140625" customWidth="1"/>
    <col min="11" max="11" width="61.42578125" customWidth="1"/>
    <col min="12" max="12" width="22.42578125" bestFit="1" customWidth="1"/>
  </cols>
  <sheetData>
    <row r="1" spans="1:14" x14ac:dyDescent="0.25">
      <c r="A1" s="46" t="s">
        <v>190</v>
      </c>
      <c r="B1" s="46"/>
      <c r="C1" s="46"/>
      <c r="D1" s="46"/>
      <c r="E1" s="46"/>
      <c r="F1" s="46"/>
    </row>
    <row r="3" spans="1:14" x14ac:dyDescent="0.25">
      <c r="A3" s="53" t="s">
        <v>186</v>
      </c>
      <c r="B3" s="53"/>
      <c r="C3" s="53"/>
      <c r="D3" s="53"/>
      <c r="E3" s="53"/>
      <c r="F3" s="53"/>
      <c r="G3" s="53"/>
      <c r="H3" s="53"/>
      <c r="I3" s="53"/>
      <c r="K3" s="48" t="s">
        <v>188</v>
      </c>
      <c r="L3" s="48"/>
      <c r="M3" s="48"/>
      <c r="N3" s="48"/>
    </row>
    <row r="5" spans="1:14" x14ac:dyDescent="0.25">
      <c r="A5" s="29" t="s">
        <v>204</v>
      </c>
      <c r="B5" s="41">
        <f>AVERAGE(Table17[Exercises_performed])</f>
        <v>6</v>
      </c>
      <c r="K5" t="s">
        <v>176</v>
      </c>
      <c r="L5" t="s">
        <v>187</v>
      </c>
    </row>
    <row r="6" spans="1:14" x14ac:dyDescent="0.25">
      <c r="K6" s="6" t="s">
        <v>37</v>
      </c>
      <c r="L6" s="32">
        <v>1</v>
      </c>
    </row>
    <row r="7" spans="1:14" x14ac:dyDescent="0.25">
      <c r="A7" s="6" t="s">
        <v>5</v>
      </c>
      <c r="B7" s="6" t="s">
        <v>31</v>
      </c>
      <c r="C7" s="6" t="s">
        <v>165</v>
      </c>
      <c r="D7" s="6" t="s">
        <v>183</v>
      </c>
      <c r="F7" s="6" t="s">
        <v>184</v>
      </c>
      <c r="G7" t="s">
        <v>185</v>
      </c>
      <c r="K7" s="6" t="s">
        <v>45</v>
      </c>
      <c r="L7" s="32">
        <v>1</v>
      </c>
    </row>
    <row r="8" spans="1:14" x14ac:dyDescent="0.25">
      <c r="A8" s="6">
        <v>1</v>
      </c>
      <c r="B8" s="6">
        <v>1</v>
      </c>
      <c r="C8" s="6" t="s">
        <v>37</v>
      </c>
      <c r="D8" s="6">
        <v>1</v>
      </c>
      <c r="F8" s="6">
        <v>1</v>
      </c>
      <c r="G8" s="6">
        <v>7</v>
      </c>
      <c r="K8" s="6" t="s">
        <v>56</v>
      </c>
      <c r="L8" s="32">
        <v>1</v>
      </c>
    </row>
    <row r="9" spans="1:14" x14ac:dyDescent="0.25">
      <c r="A9" s="6">
        <v>1</v>
      </c>
      <c r="B9" s="6">
        <v>2</v>
      </c>
      <c r="C9" s="6" t="s">
        <v>38</v>
      </c>
      <c r="D9" s="6">
        <v>1</v>
      </c>
      <c r="F9" s="6">
        <v>2</v>
      </c>
      <c r="G9" s="6">
        <v>5</v>
      </c>
      <c r="K9" s="6" t="s">
        <v>76</v>
      </c>
      <c r="L9" s="32">
        <v>1</v>
      </c>
    </row>
    <row r="10" spans="1:14" x14ac:dyDescent="0.25">
      <c r="A10" s="6">
        <v>1</v>
      </c>
      <c r="B10" s="6">
        <v>3</v>
      </c>
      <c r="C10" s="6" t="s">
        <v>39</v>
      </c>
      <c r="D10" s="6">
        <v>1</v>
      </c>
      <c r="F10" s="6">
        <v>3</v>
      </c>
      <c r="G10" s="6">
        <v>6</v>
      </c>
      <c r="K10" s="6" t="s">
        <v>83</v>
      </c>
      <c r="L10" s="32">
        <v>1</v>
      </c>
    </row>
    <row r="11" spans="1:14" x14ac:dyDescent="0.25">
      <c r="A11" s="6">
        <v>1</v>
      </c>
      <c r="B11" s="6">
        <v>4</v>
      </c>
      <c r="C11" s="6" t="s">
        <v>40</v>
      </c>
      <c r="D11" s="6">
        <v>1</v>
      </c>
      <c r="F11" s="6">
        <v>4</v>
      </c>
      <c r="G11" s="6">
        <v>7</v>
      </c>
      <c r="K11" s="6" t="s">
        <v>86</v>
      </c>
      <c r="L11" s="32">
        <v>1</v>
      </c>
    </row>
    <row r="12" spans="1:14" x14ac:dyDescent="0.25">
      <c r="A12" s="6">
        <v>1</v>
      </c>
      <c r="B12" s="6">
        <v>5</v>
      </c>
      <c r="C12" s="6" t="s">
        <v>41</v>
      </c>
      <c r="D12" s="6">
        <v>1</v>
      </c>
      <c r="F12" s="6">
        <v>5</v>
      </c>
      <c r="G12" s="6">
        <v>4</v>
      </c>
      <c r="K12" s="6" t="s">
        <v>93</v>
      </c>
      <c r="L12" s="32">
        <v>1</v>
      </c>
    </row>
    <row r="13" spans="1:14" x14ac:dyDescent="0.25">
      <c r="A13" s="6">
        <v>1</v>
      </c>
      <c r="B13" s="6">
        <v>6</v>
      </c>
      <c r="C13" s="6" t="s">
        <v>42</v>
      </c>
      <c r="D13" s="6">
        <v>1</v>
      </c>
      <c r="F13" s="6">
        <v>6</v>
      </c>
      <c r="G13" s="6">
        <v>7</v>
      </c>
      <c r="K13" s="6" t="s">
        <v>95</v>
      </c>
      <c r="L13" s="32">
        <v>1</v>
      </c>
    </row>
    <row r="14" spans="1:14" x14ac:dyDescent="0.25">
      <c r="A14" s="6">
        <v>1</v>
      </c>
      <c r="B14" s="6">
        <v>7</v>
      </c>
      <c r="C14" s="6" t="s">
        <v>43</v>
      </c>
      <c r="D14" s="6">
        <v>1</v>
      </c>
      <c r="F14" s="6">
        <v>7</v>
      </c>
      <c r="G14" s="6">
        <v>6</v>
      </c>
      <c r="K14" s="6" t="s">
        <v>106</v>
      </c>
      <c r="L14" s="32">
        <v>1</v>
      </c>
    </row>
    <row r="15" spans="1:14" x14ac:dyDescent="0.25">
      <c r="A15" s="6">
        <v>1</v>
      </c>
      <c r="B15" s="6">
        <v>8</v>
      </c>
      <c r="C15" s="6" t="s">
        <v>44</v>
      </c>
      <c r="D15" s="6">
        <v>0</v>
      </c>
      <c r="F15" s="6">
        <v>8</v>
      </c>
      <c r="G15" s="6">
        <v>3</v>
      </c>
      <c r="K15" s="6" t="s">
        <v>40</v>
      </c>
      <c r="L15" s="32">
        <v>2</v>
      </c>
    </row>
    <row r="16" spans="1:14" x14ac:dyDescent="0.25">
      <c r="A16" s="6">
        <v>1</v>
      </c>
      <c r="B16" s="6">
        <v>9</v>
      </c>
      <c r="C16" s="6" t="s">
        <v>44</v>
      </c>
      <c r="D16" s="6">
        <v>0</v>
      </c>
      <c r="F16" s="6">
        <v>9</v>
      </c>
      <c r="G16" s="6">
        <v>7</v>
      </c>
      <c r="K16" s="6" t="s">
        <v>46</v>
      </c>
      <c r="L16" s="32">
        <v>2</v>
      </c>
    </row>
    <row r="17" spans="1:12" x14ac:dyDescent="0.25">
      <c r="A17" s="6">
        <v>2</v>
      </c>
      <c r="B17" s="6">
        <v>1</v>
      </c>
      <c r="C17" s="6" t="s">
        <v>45</v>
      </c>
      <c r="D17" s="6">
        <v>1</v>
      </c>
      <c r="F17" s="6">
        <v>10</v>
      </c>
      <c r="G17" s="6">
        <v>8</v>
      </c>
      <c r="K17" s="6" t="s">
        <v>57</v>
      </c>
      <c r="L17" s="32">
        <v>2</v>
      </c>
    </row>
    <row r="18" spans="1:12" x14ac:dyDescent="0.25">
      <c r="A18" s="6">
        <v>2</v>
      </c>
      <c r="B18" s="6">
        <v>2</v>
      </c>
      <c r="C18" s="6" t="s">
        <v>46</v>
      </c>
      <c r="D18" s="6">
        <v>1</v>
      </c>
      <c r="F18" s="6">
        <v>11</v>
      </c>
      <c r="G18" s="6">
        <v>7</v>
      </c>
      <c r="K18" s="6" t="s">
        <v>60</v>
      </c>
      <c r="L18" s="32">
        <v>2</v>
      </c>
    </row>
    <row r="19" spans="1:12" x14ac:dyDescent="0.25">
      <c r="A19" s="6">
        <v>2</v>
      </c>
      <c r="B19" s="6">
        <v>3</v>
      </c>
      <c r="C19" s="6" t="s">
        <v>47</v>
      </c>
      <c r="D19" s="6">
        <v>1</v>
      </c>
      <c r="F19" s="6">
        <v>12</v>
      </c>
      <c r="G19">
        <v>7</v>
      </c>
      <c r="K19" s="6" t="s">
        <v>62</v>
      </c>
      <c r="L19" s="32">
        <v>2</v>
      </c>
    </row>
    <row r="20" spans="1:12" x14ac:dyDescent="0.25">
      <c r="A20" s="6">
        <v>2</v>
      </c>
      <c r="B20" s="6">
        <v>4</v>
      </c>
      <c r="C20" s="6" t="s">
        <v>48</v>
      </c>
      <c r="D20" s="6">
        <v>1</v>
      </c>
      <c r="F20" s="6">
        <v>13</v>
      </c>
      <c r="G20">
        <v>7</v>
      </c>
      <c r="K20" s="6" t="s">
        <v>66</v>
      </c>
      <c r="L20" s="32">
        <v>2</v>
      </c>
    </row>
    <row r="21" spans="1:12" x14ac:dyDescent="0.25">
      <c r="A21" s="6">
        <v>2</v>
      </c>
      <c r="B21" s="6">
        <v>5</v>
      </c>
      <c r="C21" s="6" t="s">
        <v>49</v>
      </c>
      <c r="D21" s="6">
        <v>1</v>
      </c>
      <c r="F21" s="6">
        <v>14</v>
      </c>
      <c r="G21">
        <v>7</v>
      </c>
      <c r="K21" s="6" t="s">
        <v>72</v>
      </c>
      <c r="L21" s="32">
        <v>2</v>
      </c>
    </row>
    <row r="22" spans="1:12" x14ac:dyDescent="0.25">
      <c r="A22" s="6">
        <v>2</v>
      </c>
      <c r="B22" s="6">
        <v>6</v>
      </c>
      <c r="C22" s="6" t="s">
        <v>44</v>
      </c>
      <c r="D22" s="6">
        <v>0</v>
      </c>
      <c r="F22" s="6">
        <v>15</v>
      </c>
      <c r="G22">
        <v>5</v>
      </c>
      <c r="K22" s="6" t="s">
        <v>77</v>
      </c>
      <c r="L22" s="32">
        <v>2</v>
      </c>
    </row>
    <row r="23" spans="1:12" x14ac:dyDescent="0.25">
      <c r="A23" s="6">
        <v>2</v>
      </c>
      <c r="B23" s="6">
        <v>7</v>
      </c>
      <c r="C23" s="6" t="s">
        <v>44</v>
      </c>
      <c r="D23" s="6">
        <v>0</v>
      </c>
      <c r="F23" s="6">
        <v>16</v>
      </c>
      <c r="G23">
        <v>7</v>
      </c>
      <c r="K23" s="6" t="s">
        <v>78</v>
      </c>
      <c r="L23" s="32">
        <v>2</v>
      </c>
    </row>
    <row r="24" spans="1:12" x14ac:dyDescent="0.25">
      <c r="A24" s="6">
        <v>2</v>
      </c>
      <c r="B24" s="6">
        <v>8</v>
      </c>
      <c r="C24" s="6" t="s">
        <v>44</v>
      </c>
      <c r="D24" s="6">
        <v>0</v>
      </c>
      <c r="F24" s="6">
        <v>17</v>
      </c>
      <c r="G24">
        <v>7</v>
      </c>
      <c r="K24" s="6" t="s">
        <v>81</v>
      </c>
      <c r="L24" s="32">
        <v>2</v>
      </c>
    </row>
    <row r="25" spans="1:12" x14ac:dyDescent="0.25">
      <c r="A25" s="6">
        <v>2</v>
      </c>
      <c r="B25" s="6">
        <v>9</v>
      </c>
      <c r="C25" s="6" t="s">
        <v>44</v>
      </c>
      <c r="D25" s="6">
        <v>0</v>
      </c>
      <c r="F25" s="6">
        <v>18</v>
      </c>
      <c r="G25">
        <v>5</v>
      </c>
      <c r="K25" s="6" t="s">
        <v>65</v>
      </c>
      <c r="L25" s="32">
        <v>2</v>
      </c>
    </row>
    <row r="26" spans="1:12" x14ac:dyDescent="0.25">
      <c r="A26" s="6">
        <v>3</v>
      </c>
      <c r="B26" s="6">
        <v>1</v>
      </c>
      <c r="C26" s="6" t="s">
        <v>37</v>
      </c>
      <c r="D26" s="6">
        <v>1</v>
      </c>
      <c r="F26" s="6">
        <v>19</v>
      </c>
      <c r="G26">
        <v>7</v>
      </c>
      <c r="K26" s="6" t="s">
        <v>100</v>
      </c>
      <c r="L26" s="32">
        <v>2</v>
      </c>
    </row>
    <row r="27" spans="1:12" x14ac:dyDescent="0.25">
      <c r="A27" s="6">
        <v>3</v>
      </c>
      <c r="B27" s="6">
        <v>2</v>
      </c>
      <c r="C27" s="6" t="s">
        <v>38</v>
      </c>
      <c r="D27" s="6">
        <v>1</v>
      </c>
      <c r="F27" s="6">
        <v>20</v>
      </c>
      <c r="G27">
        <v>7</v>
      </c>
      <c r="K27" s="6" t="s">
        <v>104</v>
      </c>
      <c r="L27" s="32">
        <v>2</v>
      </c>
    </row>
    <row r="28" spans="1:12" x14ac:dyDescent="0.25">
      <c r="A28" s="6">
        <v>3</v>
      </c>
      <c r="B28" s="6">
        <v>3</v>
      </c>
      <c r="C28" s="6" t="s">
        <v>50</v>
      </c>
      <c r="D28" s="6">
        <v>1</v>
      </c>
      <c r="F28" s="6">
        <v>21</v>
      </c>
      <c r="G28">
        <v>8</v>
      </c>
      <c r="K28" s="6" t="s">
        <v>80</v>
      </c>
      <c r="L28" s="32">
        <v>2.5</v>
      </c>
    </row>
    <row r="29" spans="1:12" x14ac:dyDescent="0.25">
      <c r="A29" s="6">
        <v>3</v>
      </c>
      <c r="B29" s="6">
        <v>4</v>
      </c>
      <c r="C29" s="6" t="s">
        <v>40</v>
      </c>
      <c r="D29" s="6">
        <v>1</v>
      </c>
      <c r="F29" s="6">
        <v>22</v>
      </c>
      <c r="G29">
        <v>6</v>
      </c>
      <c r="K29" s="6" t="s">
        <v>84</v>
      </c>
      <c r="L29" s="32">
        <v>2.5</v>
      </c>
    </row>
    <row r="30" spans="1:12" x14ac:dyDescent="0.25">
      <c r="A30" s="6">
        <v>3</v>
      </c>
      <c r="B30" s="6">
        <v>5</v>
      </c>
      <c r="C30" s="6" t="s">
        <v>42</v>
      </c>
      <c r="D30" s="6">
        <v>1</v>
      </c>
      <c r="F30" s="6">
        <v>23</v>
      </c>
      <c r="G30">
        <v>6</v>
      </c>
      <c r="K30" s="6" t="s">
        <v>103</v>
      </c>
      <c r="L30" s="32">
        <v>2.5</v>
      </c>
    </row>
    <row r="31" spans="1:12" x14ac:dyDescent="0.25">
      <c r="A31" s="6">
        <v>3</v>
      </c>
      <c r="B31" s="6">
        <v>6</v>
      </c>
      <c r="C31" s="6" t="s">
        <v>51</v>
      </c>
      <c r="D31" s="6">
        <v>1</v>
      </c>
      <c r="F31" s="6">
        <v>24</v>
      </c>
      <c r="G31">
        <v>7</v>
      </c>
      <c r="K31" s="6" t="s">
        <v>38</v>
      </c>
      <c r="L31" s="32">
        <v>3</v>
      </c>
    </row>
    <row r="32" spans="1:12" x14ac:dyDescent="0.25">
      <c r="A32" s="6">
        <v>3</v>
      </c>
      <c r="B32" s="6">
        <v>7</v>
      </c>
      <c r="C32" s="6" t="s">
        <v>44</v>
      </c>
      <c r="D32" s="6">
        <v>0</v>
      </c>
      <c r="F32" s="6">
        <v>25</v>
      </c>
      <c r="G32">
        <v>5</v>
      </c>
      <c r="K32" s="6" t="s">
        <v>39</v>
      </c>
      <c r="L32" s="32">
        <v>3</v>
      </c>
    </row>
    <row r="33" spans="1:12" x14ac:dyDescent="0.25">
      <c r="A33" s="6">
        <v>3</v>
      </c>
      <c r="B33" s="6">
        <v>8</v>
      </c>
      <c r="C33" s="6" t="s">
        <v>44</v>
      </c>
      <c r="D33" s="6">
        <v>0</v>
      </c>
      <c r="F33" s="6">
        <v>26</v>
      </c>
      <c r="G33">
        <v>7</v>
      </c>
      <c r="K33" s="6" t="s">
        <v>47</v>
      </c>
      <c r="L33" s="32">
        <v>3</v>
      </c>
    </row>
    <row r="34" spans="1:12" x14ac:dyDescent="0.25">
      <c r="A34" s="6">
        <v>3</v>
      </c>
      <c r="B34" s="6">
        <v>9</v>
      </c>
      <c r="C34" s="6" t="s">
        <v>44</v>
      </c>
      <c r="D34" s="6">
        <v>0</v>
      </c>
      <c r="F34" s="6">
        <v>27</v>
      </c>
      <c r="G34">
        <v>8</v>
      </c>
      <c r="K34" s="6" t="s">
        <v>50</v>
      </c>
      <c r="L34" s="32">
        <v>3</v>
      </c>
    </row>
    <row r="35" spans="1:12" x14ac:dyDescent="0.25">
      <c r="A35" s="6">
        <v>4</v>
      </c>
      <c r="B35" s="6">
        <v>1</v>
      </c>
      <c r="C35" s="6" t="s">
        <v>45</v>
      </c>
      <c r="D35" s="6">
        <v>1</v>
      </c>
      <c r="F35" s="6">
        <v>28</v>
      </c>
      <c r="G35">
        <v>5</v>
      </c>
      <c r="K35" s="6" t="s">
        <v>53</v>
      </c>
      <c r="L35" s="32">
        <v>3</v>
      </c>
    </row>
    <row r="36" spans="1:12" x14ac:dyDescent="0.25">
      <c r="A36" s="6">
        <v>4</v>
      </c>
      <c r="B36" s="6">
        <v>2</v>
      </c>
      <c r="C36" s="6" t="s">
        <v>46</v>
      </c>
      <c r="D36" s="6">
        <v>1</v>
      </c>
      <c r="F36" s="6">
        <v>29</v>
      </c>
      <c r="G36">
        <v>8</v>
      </c>
      <c r="K36" s="6" t="s">
        <v>58</v>
      </c>
      <c r="L36" s="32">
        <v>3</v>
      </c>
    </row>
    <row r="37" spans="1:12" x14ac:dyDescent="0.25">
      <c r="A37" s="6">
        <v>4</v>
      </c>
      <c r="B37" s="6">
        <v>3</v>
      </c>
      <c r="C37" s="6" t="s">
        <v>52</v>
      </c>
      <c r="D37" s="6">
        <v>1</v>
      </c>
      <c r="F37" s="6">
        <v>30</v>
      </c>
      <c r="G37">
        <v>5</v>
      </c>
      <c r="K37" s="6" t="s">
        <v>59</v>
      </c>
      <c r="L37" s="32">
        <v>3</v>
      </c>
    </row>
    <row r="38" spans="1:12" x14ac:dyDescent="0.25">
      <c r="A38" s="6">
        <v>4</v>
      </c>
      <c r="B38" s="6">
        <v>4</v>
      </c>
      <c r="C38" s="6" t="s">
        <v>53</v>
      </c>
      <c r="D38" s="6">
        <v>1</v>
      </c>
      <c r="F38" s="6">
        <v>31</v>
      </c>
      <c r="G38">
        <v>6</v>
      </c>
      <c r="K38" s="6" t="s">
        <v>67</v>
      </c>
      <c r="L38" s="32">
        <v>3</v>
      </c>
    </row>
    <row r="39" spans="1:12" x14ac:dyDescent="0.25">
      <c r="A39" s="6">
        <v>4</v>
      </c>
      <c r="B39" s="6">
        <v>5</v>
      </c>
      <c r="C39" s="6" t="s">
        <v>54</v>
      </c>
      <c r="D39" s="6">
        <v>1</v>
      </c>
      <c r="F39" s="6">
        <v>32</v>
      </c>
      <c r="G39">
        <v>7</v>
      </c>
      <c r="K39" s="6" t="s">
        <v>87</v>
      </c>
      <c r="L39" s="32">
        <v>3</v>
      </c>
    </row>
    <row r="40" spans="1:12" x14ac:dyDescent="0.25">
      <c r="A40" s="6">
        <v>4</v>
      </c>
      <c r="B40" s="6">
        <v>6</v>
      </c>
      <c r="C40" s="6" t="s">
        <v>48</v>
      </c>
      <c r="D40" s="6">
        <v>1</v>
      </c>
      <c r="F40" s="6">
        <v>33</v>
      </c>
      <c r="G40">
        <v>5</v>
      </c>
      <c r="K40" s="6" t="s">
        <v>91</v>
      </c>
      <c r="L40" s="32">
        <v>3</v>
      </c>
    </row>
    <row r="41" spans="1:12" x14ac:dyDescent="0.25">
      <c r="A41" s="6">
        <v>4</v>
      </c>
      <c r="B41" s="6">
        <v>7</v>
      </c>
      <c r="C41" s="6" t="s">
        <v>55</v>
      </c>
      <c r="D41" s="6">
        <v>1</v>
      </c>
      <c r="F41" s="6">
        <v>34</v>
      </c>
      <c r="G41">
        <v>5</v>
      </c>
      <c r="K41" s="6" t="s">
        <v>85</v>
      </c>
      <c r="L41" s="32">
        <v>3</v>
      </c>
    </row>
    <row r="42" spans="1:12" x14ac:dyDescent="0.25">
      <c r="A42" s="6">
        <v>4</v>
      </c>
      <c r="B42" s="6">
        <v>8</v>
      </c>
      <c r="C42" s="6" t="s">
        <v>44</v>
      </c>
      <c r="D42" s="6">
        <v>0</v>
      </c>
      <c r="F42" s="6">
        <v>35</v>
      </c>
      <c r="G42">
        <v>6</v>
      </c>
      <c r="K42" s="6" t="s">
        <v>108</v>
      </c>
      <c r="L42" s="32">
        <v>3</v>
      </c>
    </row>
    <row r="43" spans="1:12" x14ac:dyDescent="0.25">
      <c r="A43" s="6">
        <v>4</v>
      </c>
      <c r="B43" s="6">
        <v>9</v>
      </c>
      <c r="C43" s="6" t="s">
        <v>44</v>
      </c>
      <c r="D43" s="6">
        <v>0</v>
      </c>
      <c r="F43" s="6">
        <v>36</v>
      </c>
      <c r="G43">
        <v>5</v>
      </c>
      <c r="K43" s="6" t="s">
        <v>41</v>
      </c>
      <c r="L43" s="32">
        <v>4</v>
      </c>
    </row>
    <row r="44" spans="1:12" x14ac:dyDescent="0.25">
      <c r="A44" s="6">
        <v>5</v>
      </c>
      <c r="B44" s="6">
        <v>1</v>
      </c>
      <c r="C44" s="6" t="s">
        <v>56</v>
      </c>
      <c r="D44" s="6">
        <v>1</v>
      </c>
      <c r="F44" s="6">
        <v>37</v>
      </c>
      <c r="G44">
        <v>7</v>
      </c>
      <c r="K44" s="6" t="s">
        <v>52</v>
      </c>
      <c r="L44" s="32">
        <v>4</v>
      </c>
    </row>
    <row r="45" spans="1:12" x14ac:dyDescent="0.25">
      <c r="A45" s="6">
        <v>5</v>
      </c>
      <c r="B45" s="6">
        <v>2</v>
      </c>
      <c r="C45" s="6" t="s">
        <v>57</v>
      </c>
      <c r="D45" s="6">
        <v>1</v>
      </c>
      <c r="F45" s="6">
        <v>38</v>
      </c>
      <c r="G45">
        <v>5</v>
      </c>
      <c r="K45" s="6" t="s">
        <v>73</v>
      </c>
      <c r="L45" s="32">
        <v>4</v>
      </c>
    </row>
    <row r="46" spans="1:12" x14ac:dyDescent="0.25">
      <c r="A46" s="6">
        <v>5</v>
      </c>
      <c r="B46" s="6">
        <v>3</v>
      </c>
      <c r="C46" s="6" t="s">
        <v>58</v>
      </c>
      <c r="D46" s="6">
        <v>1</v>
      </c>
      <c r="F46" s="6">
        <v>39</v>
      </c>
      <c r="G46">
        <v>7</v>
      </c>
      <c r="K46" s="6" t="s">
        <v>74</v>
      </c>
      <c r="L46" s="32">
        <v>4</v>
      </c>
    </row>
    <row r="47" spans="1:12" x14ac:dyDescent="0.25">
      <c r="A47" s="6">
        <v>5</v>
      </c>
      <c r="B47" s="6">
        <v>4</v>
      </c>
      <c r="C47" s="6" t="s">
        <v>59</v>
      </c>
      <c r="D47" s="6">
        <v>1</v>
      </c>
      <c r="F47" s="6">
        <v>40</v>
      </c>
      <c r="G47">
        <v>1</v>
      </c>
      <c r="K47" s="6" t="s">
        <v>79</v>
      </c>
      <c r="L47" s="32">
        <v>4</v>
      </c>
    </row>
    <row r="48" spans="1:12" x14ac:dyDescent="0.25">
      <c r="A48" s="6">
        <v>5</v>
      </c>
      <c r="B48" s="6">
        <v>5</v>
      </c>
      <c r="C48" s="6" t="s">
        <v>44</v>
      </c>
      <c r="D48" s="6">
        <v>0</v>
      </c>
      <c r="F48" s="6">
        <v>41</v>
      </c>
      <c r="G48">
        <v>8</v>
      </c>
      <c r="K48" s="6" t="s">
        <v>88</v>
      </c>
      <c r="L48" s="32">
        <v>4</v>
      </c>
    </row>
    <row r="49" spans="1:12" x14ac:dyDescent="0.25">
      <c r="A49" s="6">
        <v>5</v>
      </c>
      <c r="B49" s="6">
        <v>6</v>
      </c>
      <c r="C49" s="6" t="s">
        <v>44</v>
      </c>
      <c r="D49" s="6">
        <v>0</v>
      </c>
      <c r="F49" s="6">
        <v>42</v>
      </c>
      <c r="G49">
        <v>6</v>
      </c>
      <c r="K49" s="6" t="s">
        <v>89</v>
      </c>
      <c r="L49" s="32">
        <v>4</v>
      </c>
    </row>
    <row r="50" spans="1:12" x14ac:dyDescent="0.25">
      <c r="A50" s="6">
        <v>5</v>
      </c>
      <c r="B50" s="6">
        <v>7</v>
      </c>
      <c r="C50" s="6" t="s">
        <v>44</v>
      </c>
      <c r="D50" s="6">
        <v>0</v>
      </c>
      <c r="F50" s="6">
        <v>43</v>
      </c>
      <c r="G50">
        <v>7</v>
      </c>
      <c r="K50" s="6" t="s">
        <v>90</v>
      </c>
      <c r="L50" s="32">
        <v>4</v>
      </c>
    </row>
    <row r="51" spans="1:12" x14ac:dyDescent="0.25">
      <c r="A51" s="6">
        <v>5</v>
      </c>
      <c r="B51" s="6">
        <v>8</v>
      </c>
      <c r="C51" s="6" t="s">
        <v>44</v>
      </c>
      <c r="D51" s="6">
        <v>0</v>
      </c>
      <c r="F51" s="6">
        <v>44</v>
      </c>
      <c r="G51">
        <v>6</v>
      </c>
      <c r="K51" s="6" t="s">
        <v>107</v>
      </c>
      <c r="L51" s="32">
        <v>4</v>
      </c>
    </row>
    <row r="52" spans="1:12" x14ac:dyDescent="0.25">
      <c r="A52" s="6">
        <v>5</v>
      </c>
      <c r="B52" s="6">
        <v>9</v>
      </c>
      <c r="C52" s="6" t="s">
        <v>44</v>
      </c>
      <c r="D52" s="6">
        <v>0</v>
      </c>
      <c r="F52" s="6">
        <v>45</v>
      </c>
      <c r="G52">
        <v>6</v>
      </c>
      <c r="K52" s="6" t="s">
        <v>69</v>
      </c>
      <c r="L52" s="32">
        <v>4.5</v>
      </c>
    </row>
    <row r="53" spans="1:12" x14ac:dyDescent="0.25">
      <c r="A53" s="6">
        <v>6</v>
      </c>
      <c r="B53" s="6">
        <v>1</v>
      </c>
      <c r="C53" s="6" t="s">
        <v>37</v>
      </c>
      <c r="D53" s="6">
        <v>1</v>
      </c>
      <c r="F53" s="6">
        <v>46</v>
      </c>
      <c r="G53">
        <v>7</v>
      </c>
      <c r="K53" s="6" t="s">
        <v>82</v>
      </c>
      <c r="L53" s="32">
        <v>4.5</v>
      </c>
    </row>
    <row r="54" spans="1:12" x14ac:dyDescent="0.25">
      <c r="A54" s="6">
        <v>6</v>
      </c>
      <c r="B54" s="6">
        <v>2</v>
      </c>
      <c r="C54" s="6" t="s">
        <v>60</v>
      </c>
      <c r="D54" s="6">
        <v>1</v>
      </c>
      <c r="F54" s="6">
        <v>47</v>
      </c>
      <c r="G54">
        <v>6</v>
      </c>
      <c r="K54" s="6" t="s">
        <v>48</v>
      </c>
      <c r="L54" s="32">
        <v>5</v>
      </c>
    </row>
    <row r="55" spans="1:12" x14ac:dyDescent="0.25">
      <c r="A55" s="6">
        <v>6</v>
      </c>
      <c r="B55" s="6">
        <v>3</v>
      </c>
      <c r="C55" s="6" t="s">
        <v>40</v>
      </c>
      <c r="D55" s="6">
        <v>1</v>
      </c>
      <c r="F55" s="6">
        <v>48</v>
      </c>
      <c r="G55">
        <v>6</v>
      </c>
      <c r="K55" s="6" t="s">
        <v>54</v>
      </c>
      <c r="L55" s="32">
        <v>5</v>
      </c>
    </row>
    <row r="56" spans="1:12" x14ac:dyDescent="0.25">
      <c r="A56" s="6">
        <v>6</v>
      </c>
      <c r="B56" s="6">
        <v>4</v>
      </c>
      <c r="C56" s="6" t="s">
        <v>41</v>
      </c>
      <c r="D56" s="6">
        <v>1</v>
      </c>
      <c r="F56" s="6">
        <v>49</v>
      </c>
      <c r="G56">
        <v>4</v>
      </c>
      <c r="K56" s="6" t="s">
        <v>70</v>
      </c>
      <c r="L56" s="32">
        <v>5</v>
      </c>
    </row>
    <row r="57" spans="1:12" x14ac:dyDescent="0.25">
      <c r="A57" s="6">
        <v>6</v>
      </c>
      <c r="B57" s="6">
        <v>5</v>
      </c>
      <c r="C57" s="6" t="s">
        <v>42</v>
      </c>
      <c r="D57" s="6">
        <v>1</v>
      </c>
      <c r="F57" s="6">
        <v>50</v>
      </c>
      <c r="G57">
        <v>5</v>
      </c>
      <c r="K57" s="6" t="s">
        <v>68</v>
      </c>
      <c r="L57" s="32">
        <v>5</v>
      </c>
    </row>
    <row r="58" spans="1:12" x14ac:dyDescent="0.25">
      <c r="A58" s="6">
        <v>6</v>
      </c>
      <c r="B58" s="6">
        <v>6</v>
      </c>
      <c r="C58" s="6" t="s">
        <v>51</v>
      </c>
      <c r="D58" s="6">
        <v>1</v>
      </c>
      <c r="F58" s="6">
        <v>51</v>
      </c>
      <c r="G58">
        <v>7</v>
      </c>
      <c r="K58" s="6" t="s">
        <v>94</v>
      </c>
      <c r="L58" s="32">
        <v>5</v>
      </c>
    </row>
    <row r="59" spans="1:12" x14ac:dyDescent="0.25">
      <c r="A59" s="6">
        <v>6</v>
      </c>
      <c r="B59" s="6">
        <v>7</v>
      </c>
      <c r="C59" s="6" t="s">
        <v>43</v>
      </c>
      <c r="D59" s="6">
        <v>1</v>
      </c>
      <c r="F59" s="6">
        <v>52</v>
      </c>
      <c r="G59">
        <v>6</v>
      </c>
      <c r="K59" s="6" t="s">
        <v>101</v>
      </c>
      <c r="L59" s="32">
        <v>5</v>
      </c>
    </row>
    <row r="60" spans="1:12" x14ac:dyDescent="0.25">
      <c r="A60" s="6">
        <v>6</v>
      </c>
      <c r="B60" s="6">
        <v>8</v>
      </c>
      <c r="C60" s="6" t="s">
        <v>44</v>
      </c>
      <c r="D60" s="6">
        <v>0</v>
      </c>
      <c r="F60" s="6">
        <v>53</v>
      </c>
      <c r="G60">
        <v>1</v>
      </c>
      <c r="K60" s="6" t="s">
        <v>105</v>
      </c>
      <c r="L60" s="32">
        <v>5</v>
      </c>
    </row>
    <row r="61" spans="1:12" x14ac:dyDescent="0.25">
      <c r="A61" s="6">
        <v>6</v>
      </c>
      <c r="B61" s="6">
        <v>9</v>
      </c>
      <c r="C61" s="6" t="s">
        <v>44</v>
      </c>
      <c r="D61" s="6">
        <v>0</v>
      </c>
      <c r="F61" s="6">
        <v>54</v>
      </c>
      <c r="G61">
        <v>5</v>
      </c>
      <c r="K61" s="6" t="s">
        <v>109</v>
      </c>
      <c r="L61" s="32">
        <v>5</v>
      </c>
    </row>
    <row r="62" spans="1:12" x14ac:dyDescent="0.25">
      <c r="A62" s="6">
        <v>7</v>
      </c>
      <c r="B62" s="6">
        <v>1</v>
      </c>
      <c r="C62" s="6" t="s">
        <v>45</v>
      </c>
      <c r="D62" s="6">
        <v>1</v>
      </c>
      <c r="F62" s="6">
        <v>55</v>
      </c>
      <c r="G62">
        <v>5</v>
      </c>
      <c r="K62" s="6" t="s">
        <v>42</v>
      </c>
      <c r="L62" s="32">
        <v>6</v>
      </c>
    </row>
    <row r="63" spans="1:12" x14ac:dyDescent="0.25">
      <c r="A63" s="6">
        <v>7</v>
      </c>
      <c r="B63" s="6">
        <v>2</v>
      </c>
      <c r="C63" s="6" t="s">
        <v>46</v>
      </c>
      <c r="D63" s="6">
        <v>1</v>
      </c>
      <c r="F63" s="6">
        <v>56</v>
      </c>
      <c r="G63">
        <v>7</v>
      </c>
      <c r="K63" s="6" t="s">
        <v>49</v>
      </c>
      <c r="L63" s="32">
        <v>6</v>
      </c>
    </row>
    <row r="64" spans="1:12" x14ac:dyDescent="0.25">
      <c r="A64" s="6">
        <v>7</v>
      </c>
      <c r="B64" s="6">
        <v>3</v>
      </c>
      <c r="C64" s="6" t="s">
        <v>53</v>
      </c>
      <c r="D64" s="6">
        <v>1</v>
      </c>
      <c r="F64" s="6">
        <v>57</v>
      </c>
      <c r="G64">
        <v>5</v>
      </c>
      <c r="K64" s="6" t="s">
        <v>61</v>
      </c>
      <c r="L64" s="32">
        <v>6</v>
      </c>
    </row>
    <row r="65" spans="1:12" x14ac:dyDescent="0.25">
      <c r="A65" s="6">
        <v>7</v>
      </c>
      <c r="B65" s="6">
        <v>4</v>
      </c>
      <c r="C65" s="6" t="s">
        <v>61</v>
      </c>
      <c r="D65" s="6">
        <v>1</v>
      </c>
      <c r="F65" s="6">
        <v>58</v>
      </c>
      <c r="G65">
        <v>6</v>
      </c>
      <c r="K65" s="6" t="s">
        <v>64</v>
      </c>
      <c r="L65" s="32">
        <v>6</v>
      </c>
    </row>
    <row r="66" spans="1:12" x14ac:dyDescent="0.25">
      <c r="A66" s="6">
        <v>7</v>
      </c>
      <c r="B66" s="6">
        <v>5</v>
      </c>
      <c r="C66" s="6" t="s">
        <v>48</v>
      </c>
      <c r="D66" s="6">
        <v>1</v>
      </c>
      <c r="K66" s="6" t="s">
        <v>75</v>
      </c>
      <c r="L66" s="32">
        <v>6</v>
      </c>
    </row>
    <row r="67" spans="1:12" x14ac:dyDescent="0.25">
      <c r="A67" s="6">
        <v>7</v>
      </c>
      <c r="B67" s="6">
        <v>6</v>
      </c>
      <c r="C67" s="6" t="s">
        <v>54</v>
      </c>
      <c r="D67" s="6">
        <v>1</v>
      </c>
      <c r="K67" s="6" t="s">
        <v>92</v>
      </c>
      <c r="L67" s="32">
        <v>6</v>
      </c>
    </row>
    <row r="68" spans="1:12" x14ac:dyDescent="0.25">
      <c r="A68" s="6">
        <v>7</v>
      </c>
      <c r="B68" s="6">
        <v>7</v>
      </c>
      <c r="C68" s="6" t="s">
        <v>44</v>
      </c>
      <c r="D68" s="6">
        <v>0</v>
      </c>
      <c r="K68" s="6" t="s">
        <v>96</v>
      </c>
      <c r="L68" s="32">
        <v>6</v>
      </c>
    </row>
    <row r="69" spans="1:12" x14ac:dyDescent="0.25">
      <c r="A69" s="6">
        <v>7</v>
      </c>
      <c r="B69" s="6">
        <v>8</v>
      </c>
      <c r="C69" s="6" t="s">
        <v>44</v>
      </c>
      <c r="D69" s="6">
        <v>0</v>
      </c>
      <c r="K69" s="6" t="s">
        <v>97</v>
      </c>
      <c r="L69" s="32">
        <v>6</v>
      </c>
    </row>
    <row r="70" spans="1:12" x14ac:dyDescent="0.25">
      <c r="A70" s="6">
        <v>7</v>
      </c>
      <c r="B70" s="6">
        <v>9</v>
      </c>
      <c r="C70" s="6" t="s">
        <v>44</v>
      </c>
      <c r="D70" s="6">
        <v>0</v>
      </c>
      <c r="K70" s="6" t="s">
        <v>98</v>
      </c>
      <c r="L70" s="32">
        <v>6</v>
      </c>
    </row>
    <row r="71" spans="1:12" x14ac:dyDescent="0.25">
      <c r="A71" s="6">
        <v>8</v>
      </c>
      <c r="B71" s="6">
        <v>1</v>
      </c>
      <c r="C71" s="6" t="s">
        <v>56</v>
      </c>
      <c r="D71" s="6">
        <v>1</v>
      </c>
      <c r="K71" s="6" t="s">
        <v>99</v>
      </c>
      <c r="L71" s="32">
        <v>6</v>
      </c>
    </row>
    <row r="72" spans="1:12" x14ac:dyDescent="0.25">
      <c r="A72" s="6">
        <v>8</v>
      </c>
      <c r="B72" s="6">
        <v>2</v>
      </c>
      <c r="C72" s="6" t="s">
        <v>62</v>
      </c>
      <c r="D72" s="6">
        <v>1</v>
      </c>
      <c r="K72" s="6" t="s">
        <v>102</v>
      </c>
      <c r="L72" s="32">
        <v>6</v>
      </c>
    </row>
    <row r="73" spans="1:12" x14ac:dyDescent="0.25">
      <c r="A73" s="6">
        <v>8</v>
      </c>
      <c r="B73" s="6">
        <v>3</v>
      </c>
      <c r="C73" s="6" t="s">
        <v>59</v>
      </c>
      <c r="D73" s="6">
        <v>1</v>
      </c>
      <c r="K73" s="6" t="s">
        <v>43</v>
      </c>
      <c r="L73" s="32">
        <v>7</v>
      </c>
    </row>
    <row r="74" spans="1:12" x14ac:dyDescent="0.25">
      <c r="A74" s="6">
        <v>8</v>
      </c>
      <c r="B74" s="6">
        <v>4</v>
      </c>
      <c r="C74" s="6" t="s">
        <v>44</v>
      </c>
      <c r="D74" s="6">
        <v>0</v>
      </c>
      <c r="K74" s="6" t="s">
        <v>51</v>
      </c>
      <c r="L74" s="32">
        <v>7</v>
      </c>
    </row>
    <row r="75" spans="1:12" x14ac:dyDescent="0.25">
      <c r="A75" s="6">
        <v>8</v>
      </c>
      <c r="B75" s="6">
        <v>5</v>
      </c>
      <c r="C75" s="6" t="s">
        <v>44</v>
      </c>
      <c r="D75" s="6">
        <v>0</v>
      </c>
      <c r="K75" s="6" t="s">
        <v>55</v>
      </c>
      <c r="L75" s="32">
        <v>7</v>
      </c>
    </row>
    <row r="76" spans="1:12" x14ac:dyDescent="0.25">
      <c r="A76" s="6">
        <v>8</v>
      </c>
      <c r="B76" s="6">
        <v>6</v>
      </c>
      <c r="C76" s="6" t="s">
        <v>44</v>
      </c>
      <c r="D76" s="6">
        <v>0</v>
      </c>
      <c r="K76" s="6" t="s">
        <v>71</v>
      </c>
      <c r="L76" s="32">
        <v>7</v>
      </c>
    </row>
    <row r="77" spans="1:12" x14ac:dyDescent="0.25">
      <c r="A77" s="6">
        <v>8</v>
      </c>
      <c r="B77" s="6">
        <v>7</v>
      </c>
      <c r="C77" s="6" t="s">
        <v>44</v>
      </c>
      <c r="D77" s="6">
        <v>0</v>
      </c>
      <c r="K77" s="6" t="s">
        <v>113</v>
      </c>
      <c r="L77" s="32">
        <v>7</v>
      </c>
    </row>
    <row r="78" spans="1:12" x14ac:dyDescent="0.25">
      <c r="A78" s="6">
        <v>8</v>
      </c>
      <c r="B78" s="6">
        <v>8</v>
      </c>
      <c r="C78" s="6" t="s">
        <v>44</v>
      </c>
      <c r="D78" s="6">
        <v>0</v>
      </c>
      <c r="K78" s="6" t="s">
        <v>63</v>
      </c>
      <c r="L78" s="32">
        <v>7.5</v>
      </c>
    </row>
    <row r="79" spans="1:12" x14ac:dyDescent="0.25">
      <c r="A79" s="6">
        <v>8</v>
      </c>
      <c r="B79" s="6">
        <v>9</v>
      </c>
      <c r="C79" s="6" t="s">
        <v>44</v>
      </c>
      <c r="D79" s="6">
        <v>0</v>
      </c>
    </row>
    <row r="80" spans="1:12" x14ac:dyDescent="0.25">
      <c r="A80" s="6">
        <v>9</v>
      </c>
      <c r="B80" s="6">
        <v>1</v>
      </c>
      <c r="C80" s="6" t="s">
        <v>40</v>
      </c>
      <c r="D80" s="6">
        <v>1</v>
      </c>
    </row>
    <row r="81" spans="1:4" x14ac:dyDescent="0.25">
      <c r="A81" s="6">
        <v>9</v>
      </c>
      <c r="B81" s="6">
        <v>2</v>
      </c>
      <c r="C81" s="6" t="s">
        <v>37</v>
      </c>
      <c r="D81" s="6">
        <v>1</v>
      </c>
    </row>
    <row r="82" spans="1:4" x14ac:dyDescent="0.25">
      <c r="A82" s="6">
        <v>9</v>
      </c>
      <c r="B82" s="6">
        <v>3</v>
      </c>
      <c r="C82" s="6" t="s">
        <v>38</v>
      </c>
      <c r="D82" s="6">
        <v>1</v>
      </c>
    </row>
    <row r="83" spans="1:4" x14ac:dyDescent="0.25">
      <c r="A83" s="6">
        <v>9</v>
      </c>
      <c r="B83" s="6">
        <v>4</v>
      </c>
      <c r="C83" s="6" t="s">
        <v>50</v>
      </c>
      <c r="D83" s="6">
        <v>1</v>
      </c>
    </row>
    <row r="84" spans="1:4" x14ac:dyDescent="0.25">
      <c r="A84" s="6">
        <v>9</v>
      </c>
      <c r="B84" s="6">
        <v>5</v>
      </c>
      <c r="C84" s="6" t="s">
        <v>41</v>
      </c>
      <c r="D84" s="6">
        <v>1</v>
      </c>
    </row>
    <row r="85" spans="1:4" x14ac:dyDescent="0.25">
      <c r="A85" s="6">
        <v>9</v>
      </c>
      <c r="B85" s="6">
        <v>6</v>
      </c>
      <c r="C85" s="6" t="s">
        <v>42</v>
      </c>
      <c r="D85" s="6">
        <v>1</v>
      </c>
    </row>
    <row r="86" spans="1:4" x14ac:dyDescent="0.25">
      <c r="A86" s="6">
        <v>9</v>
      </c>
      <c r="B86" s="6">
        <v>7</v>
      </c>
      <c r="C86" s="6" t="s">
        <v>51</v>
      </c>
      <c r="D86" s="6">
        <v>1</v>
      </c>
    </row>
    <row r="87" spans="1:4" x14ac:dyDescent="0.25">
      <c r="A87" s="6">
        <v>9</v>
      </c>
      <c r="B87" s="6">
        <v>8</v>
      </c>
      <c r="C87" s="6" t="s">
        <v>44</v>
      </c>
      <c r="D87" s="6">
        <v>0</v>
      </c>
    </row>
    <row r="88" spans="1:4" x14ac:dyDescent="0.25">
      <c r="A88" s="6">
        <v>9</v>
      </c>
      <c r="B88" s="6">
        <v>9</v>
      </c>
      <c r="C88" s="6" t="s">
        <v>44</v>
      </c>
      <c r="D88" s="6">
        <v>0</v>
      </c>
    </row>
    <row r="89" spans="1:4" x14ac:dyDescent="0.25">
      <c r="A89" s="6">
        <v>10</v>
      </c>
      <c r="B89" s="6">
        <v>1</v>
      </c>
      <c r="C89" s="6" t="s">
        <v>45</v>
      </c>
      <c r="D89" s="6">
        <v>1</v>
      </c>
    </row>
    <row r="90" spans="1:4" x14ac:dyDescent="0.25">
      <c r="A90" s="6">
        <v>10</v>
      </c>
      <c r="B90" s="6">
        <v>2</v>
      </c>
      <c r="C90" s="6" t="s">
        <v>46</v>
      </c>
      <c r="D90" s="6">
        <v>1</v>
      </c>
    </row>
    <row r="91" spans="1:4" x14ac:dyDescent="0.25">
      <c r="A91" s="6">
        <v>10</v>
      </c>
      <c r="B91" s="6">
        <v>3</v>
      </c>
      <c r="C91" s="6" t="s">
        <v>47</v>
      </c>
      <c r="D91" s="6">
        <v>1</v>
      </c>
    </row>
    <row r="92" spans="1:4" x14ac:dyDescent="0.25">
      <c r="A92" s="6">
        <v>10</v>
      </c>
      <c r="B92" s="6">
        <v>4</v>
      </c>
      <c r="C92" s="6" t="s">
        <v>61</v>
      </c>
      <c r="D92" s="6">
        <v>1</v>
      </c>
    </row>
    <row r="93" spans="1:4" x14ac:dyDescent="0.25">
      <c r="A93" s="6">
        <v>10</v>
      </c>
      <c r="B93" s="6">
        <v>5</v>
      </c>
      <c r="C93" s="6" t="s">
        <v>55</v>
      </c>
      <c r="D93" s="6">
        <v>1</v>
      </c>
    </row>
    <row r="94" spans="1:4" x14ac:dyDescent="0.25">
      <c r="A94" s="6">
        <v>10</v>
      </c>
      <c r="B94" s="6">
        <v>6</v>
      </c>
      <c r="C94" s="6" t="s">
        <v>54</v>
      </c>
      <c r="D94" s="6">
        <v>1</v>
      </c>
    </row>
    <row r="95" spans="1:4" x14ac:dyDescent="0.25">
      <c r="A95" s="6">
        <v>10</v>
      </c>
      <c r="B95" s="6">
        <v>7</v>
      </c>
      <c r="C95" s="6" t="s">
        <v>48</v>
      </c>
      <c r="D95" s="6">
        <v>1</v>
      </c>
    </row>
    <row r="96" spans="1:4" x14ac:dyDescent="0.25">
      <c r="A96" s="6">
        <v>10</v>
      </c>
      <c r="B96" s="6">
        <v>8</v>
      </c>
      <c r="C96" s="6" t="s">
        <v>63</v>
      </c>
      <c r="D96" s="6">
        <v>1</v>
      </c>
    </row>
    <row r="97" spans="1:4" x14ac:dyDescent="0.25">
      <c r="A97" s="6">
        <v>10</v>
      </c>
      <c r="B97" s="6">
        <v>9</v>
      </c>
      <c r="C97" s="6" t="s">
        <v>44</v>
      </c>
      <c r="D97" s="6">
        <v>0</v>
      </c>
    </row>
    <row r="98" spans="1:4" x14ac:dyDescent="0.25">
      <c r="A98" s="6">
        <v>11</v>
      </c>
      <c r="B98" s="6">
        <v>1</v>
      </c>
      <c r="C98" s="6" t="s">
        <v>40</v>
      </c>
      <c r="D98" s="6">
        <v>1</v>
      </c>
    </row>
    <row r="99" spans="1:4" x14ac:dyDescent="0.25">
      <c r="A99" s="6">
        <v>11</v>
      </c>
      <c r="B99" s="6">
        <v>2</v>
      </c>
      <c r="C99" s="6" t="s">
        <v>37</v>
      </c>
      <c r="D99" s="6">
        <v>1</v>
      </c>
    </row>
    <row r="100" spans="1:4" x14ac:dyDescent="0.25">
      <c r="A100" s="6">
        <v>11</v>
      </c>
      <c r="B100" s="6">
        <v>3</v>
      </c>
      <c r="C100" s="6" t="s">
        <v>38</v>
      </c>
      <c r="D100" s="6">
        <v>1</v>
      </c>
    </row>
    <row r="101" spans="1:4" x14ac:dyDescent="0.25">
      <c r="A101" s="6">
        <v>11</v>
      </c>
      <c r="B101" s="6">
        <v>4</v>
      </c>
      <c r="C101" s="6" t="s">
        <v>50</v>
      </c>
      <c r="D101" s="6">
        <v>1</v>
      </c>
    </row>
    <row r="102" spans="1:4" x14ac:dyDescent="0.25">
      <c r="A102" s="6">
        <v>11</v>
      </c>
      <c r="B102" s="6">
        <v>5</v>
      </c>
      <c r="C102" s="6" t="s">
        <v>41</v>
      </c>
      <c r="D102" s="6">
        <v>1</v>
      </c>
    </row>
    <row r="103" spans="1:4" x14ac:dyDescent="0.25">
      <c r="A103" s="6">
        <v>11</v>
      </c>
      <c r="B103" s="6">
        <v>6</v>
      </c>
      <c r="C103" s="6" t="s">
        <v>42</v>
      </c>
      <c r="D103" s="6">
        <v>1</v>
      </c>
    </row>
    <row r="104" spans="1:4" x14ac:dyDescent="0.25">
      <c r="A104" s="6">
        <v>11</v>
      </c>
      <c r="B104" s="6">
        <v>7</v>
      </c>
      <c r="C104" s="6" t="s">
        <v>64</v>
      </c>
      <c r="D104" s="6">
        <v>1</v>
      </c>
    </row>
    <row r="105" spans="1:4" x14ac:dyDescent="0.25">
      <c r="A105" s="6">
        <v>11</v>
      </c>
      <c r="B105" s="6">
        <v>8</v>
      </c>
      <c r="C105" s="6" t="s">
        <v>44</v>
      </c>
      <c r="D105" s="6">
        <v>0</v>
      </c>
    </row>
    <row r="106" spans="1:4" x14ac:dyDescent="0.25">
      <c r="A106" s="6">
        <v>11</v>
      </c>
      <c r="B106" s="6">
        <v>9</v>
      </c>
      <c r="C106" s="6" t="s">
        <v>44</v>
      </c>
      <c r="D106" s="6">
        <v>0</v>
      </c>
    </row>
    <row r="107" spans="1:4" x14ac:dyDescent="0.25">
      <c r="A107" s="6">
        <v>12</v>
      </c>
      <c r="B107" s="6">
        <v>1</v>
      </c>
      <c r="C107" s="6" t="s">
        <v>45</v>
      </c>
      <c r="D107" s="6">
        <v>1</v>
      </c>
    </row>
    <row r="108" spans="1:4" x14ac:dyDescent="0.25">
      <c r="A108" s="6">
        <v>12</v>
      </c>
      <c r="B108" s="6">
        <v>2</v>
      </c>
      <c r="C108" s="6" t="s">
        <v>46</v>
      </c>
      <c r="D108" s="6">
        <v>1</v>
      </c>
    </row>
    <row r="109" spans="1:4" x14ac:dyDescent="0.25">
      <c r="A109" s="6">
        <v>12</v>
      </c>
      <c r="B109" s="6">
        <v>3</v>
      </c>
      <c r="C109" s="6" t="s">
        <v>52</v>
      </c>
      <c r="D109" s="6">
        <v>1</v>
      </c>
    </row>
    <row r="110" spans="1:4" x14ac:dyDescent="0.25">
      <c r="A110" s="6">
        <v>12</v>
      </c>
      <c r="B110" s="6">
        <v>4</v>
      </c>
      <c r="C110" s="6" t="s">
        <v>54</v>
      </c>
      <c r="D110" s="6">
        <v>1</v>
      </c>
    </row>
    <row r="111" spans="1:4" x14ac:dyDescent="0.25">
      <c r="A111" s="6">
        <v>12</v>
      </c>
      <c r="B111" s="6">
        <v>5</v>
      </c>
      <c r="C111" s="6" t="s">
        <v>47</v>
      </c>
      <c r="D111" s="6">
        <v>1</v>
      </c>
    </row>
    <row r="112" spans="1:4" x14ac:dyDescent="0.25">
      <c r="A112" s="6">
        <v>12</v>
      </c>
      <c r="B112" s="6">
        <v>6</v>
      </c>
      <c r="C112" s="6" t="s">
        <v>61</v>
      </c>
      <c r="D112" s="6">
        <v>1</v>
      </c>
    </row>
    <row r="113" spans="1:4" x14ac:dyDescent="0.25">
      <c r="A113" s="6">
        <v>12</v>
      </c>
      <c r="B113" s="6">
        <v>7</v>
      </c>
      <c r="C113" s="6" t="s">
        <v>48</v>
      </c>
      <c r="D113" s="6">
        <v>1</v>
      </c>
    </row>
    <row r="114" spans="1:4" x14ac:dyDescent="0.25">
      <c r="A114" s="6">
        <v>12</v>
      </c>
      <c r="B114" s="6">
        <v>8</v>
      </c>
      <c r="C114" s="6" t="s">
        <v>44</v>
      </c>
      <c r="D114" s="6">
        <v>0</v>
      </c>
    </row>
    <row r="115" spans="1:4" x14ac:dyDescent="0.25">
      <c r="A115" s="6">
        <v>12</v>
      </c>
      <c r="B115" s="6">
        <v>9</v>
      </c>
      <c r="C115" s="6" t="s">
        <v>44</v>
      </c>
      <c r="D115" s="6">
        <v>0</v>
      </c>
    </row>
    <row r="116" spans="1:4" x14ac:dyDescent="0.25">
      <c r="A116" s="6">
        <v>13</v>
      </c>
      <c r="B116" s="6">
        <v>1</v>
      </c>
      <c r="C116" s="6" t="s">
        <v>37</v>
      </c>
      <c r="D116" s="6">
        <v>1</v>
      </c>
    </row>
    <row r="117" spans="1:4" x14ac:dyDescent="0.25">
      <c r="A117" s="6">
        <v>13</v>
      </c>
      <c r="B117" s="6">
        <v>2</v>
      </c>
      <c r="C117" s="6" t="s">
        <v>38</v>
      </c>
      <c r="D117" s="6">
        <v>1</v>
      </c>
    </row>
    <row r="118" spans="1:4" x14ac:dyDescent="0.25">
      <c r="A118" s="6">
        <v>13</v>
      </c>
      <c r="B118" s="6">
        <v>3</v>
      </c>
      <c r="C118" s="6" t="s">
        <v>50</v>
      </c>
      <c r="D118" s="6">
        <v>1</v>
      </c>
    </row>
    <row r="119" spans="1:4" x14ac:dyDescent="0.25">
      <c r="A119" s="6">
        <v>13</v>
      </c>
      <c r="B119" s="6">
        <v>4</v>
      </c>
      <c r="C119" s="6" t="s">
        <v>40</v>
      </c>
      <c r="D119" s="6">
        <v>1</v>
      </c>
    </row>
    <row r="120" spans="1:4" x14ac:dyDescent="0.25">
      <c r="A120" s="6">
        <v>13</v>
      </c>
      <c r="B120" s="6">
        <v>5</v>
      </c>
      <c r="C120" s="6" t="s">
        <v>41</v>
      </c>
      <c r="D120" s="6">
        <v>1</v>
      </c>
    </row>
    <row r="121" spans="1:4" x14ac:dyDescent="0.25">
      <c r="A121" s="6">
        <v>13</v>
      </c>
      <c r="B121" s="6">
        <v>6</v>
      </c>
      <c r="C121" s="6" t="s">
        <v>42</v>
      </c>
      <c r="D121" s="6">
        <v>1</v>
      </c>
    </row>
    <row r="122" spans="1:4" x14ac:dyDescent="0.25">
      <c r="A122" s="6">
        <v>13</v>
      </c>
      <c r="B122" s="6">
        <v>7</v>
      </c>
      <c r="C122" s="6" t="s">
        <v>51</v>
      </c>
      <c r="D122" s="6">
        <v>1</v>
      </c>
    </row>
    <row r="123" spans="1:4" x14ac:dyDescent="0.25">
      <c r="A123" s="6">
        <v>13</v>
      </c>
      <c r="B123" s="6">
        <v>8</v>
      </c>
      <c r="C123" s="6" t="s">
        <v>44</v>
      </c>
      <c r="D123" s="6">
        <v>0</v>
      </c>
    </row>
    <row r="124" spans="1:4" x14ac:dyDescent="0.25">
      <c r="A124" s="6">
        <v>13</v>
      </c>
      <c r="B124" s="6">
        <v>9</v>
      </c>
      <c r="C124" s="6" t="s">
        <v>44</v>
      </c>
      <c r="D124" s="6">
        <v>0</v>
      </c>
    </row>
    <row r="125" spans="1:4" x14ac:dyDescent="0.25">
      <c r="A125" s="6">
        <v>14</v>
      </c>
      <c r="B125" s="6">
        <v>1</v>
      </c>
      <c r="C125" s="6" t="s">
        <v>45</v>
      </c>
      <c r="D125" s="6">
        <v>1</v>
      </c>
    </row>
    <row r="126" spans="1:4" x14ac:dyDescent="0.25">
      <c r="A126" s="6">
        <v>14</v>
      </c>
      <c r="B126" s="6">
        <v>2</v>
      </c>
      <c r="C126" s="6" t="s">
        <v>46</v>
      </c>
      <c r="D126" s="6">
        <v>1</v>
      </c>
    </row>
    <row r="127" spans="1:4" x14ac:dyDescent="0.25">
      <c r="A127" s="6">
        <v>14</v>
      </c>
      <c r="B127" s="6">
        <v>3</v>
      </c>
      <c r="C127" s="6" t="s">
        <v>53</v>
      </c>
      <c r="D127" s="6">
        <v>1</v>
      </c>
    </row>
    <row r="128" spans="1:4" x14ac:dyDescent="0.25">
      <c r="A128" s="6">
        <v>14</v>
      </c>
      <c r="B128" s="6">
        <v>4</v>
      </c>
      <c r="C128" s="6" t="s">
        <v>52</v>
      </c>
      <c r="D128" s="6">
        <v>1</v>
      </c>
    </row>
    <row r="129" spans="1:4" x14ac:dyDescent="0.25">
      <c r="A129" s="6">
        <v>14</v>
      </c>
      <c r="B129" s="6">
        <v>5</v>
      </c>
      <c r="C129" s="6" t="s">
        <v>61</v>
      </c>
      <c r="D129" s="6">
        <v>1</v>
      </c>
    </row>
    <row r="130" spans="1:4" x14ac:dyDescent="0.25">
      <c r="A130" s="6">
        <v>14</v>
      </c>
      <c r="B130" s="6">
        <v>6</v>
      </c>
      <c r="C130" s="6" t="s">
        <v>48</v>
      </c>
      <c r="D130" s="6">
        <v>1</v>
      </c>
    </row>
    <row r="131" spans="1:4" x14ac:dyDescent="0.25">
      <c r="A131" s="6">
        <v>14</v>
      </c>
      <c r="B131" s="6">
        <v>7</v>
      </c>
      <c r="C131" s="6" t="s">
        <v>63</v>
      </c>
      <c r="D131" s="6">
        <v>1</v>
      </c>
    </row>
    <row r="132" spans="1:4" x14ac:dyDescent="0.25">
      <c r="A132" s="6">
        <v>14</v>
      </c>
      <c r="B132" s="6">
        <v>8</v>
      </c>
      <c r="C132" s="6" t="s">
        <v>44</v>
      </c>
      <c r="D132" s="6">
        <v>0</v>
      </c>
    </row>
    <row r="133" spans="1:4" x14ac:dyDescent="0.25">
      <c r="A133" s="6">
        <v>14</v>
      </c>
      <c r="B133" s="6">
        <v>9</v>
      </c>
      <c r="C133" s="6" t="s">
        <v>44</v>
      </c>
      <c r="D133" s="6">
        <v>0</v>
      </c>
    </row>
    <row r="134" spans="1:4" x14ac:dyDescent="0.25">
      <c r="A134" s="6">
        <v>15</v>
      </c>
      <c r="B134" s="6">
        <v>1</v>
      </c>
      <c r="C134" s="6" t="s">
        <v>56</v>
      </c>
      <c r="D134" s="6">
        <v>1</v>
      </c>
    </row>
    <row r="135" spans="1:4" x14ac:dyDescent="0.25">
      <c r="A135" s="6">
        <v>15</v>
      </c>
      <c r="B135" s="6">
        <v>2</v>
      </c>
      <c r="C135" s="6" t="s">
        <v>66</v>
      </c>
      <c r="D135" s="6">
        <v>1</v>
      </c>
    </row>
    <row r="136" spans="1:4" x14ac:dyDescent="0.25">
      <c r="A136" s="6">
        <v>15</v>
      </c>
      <c r="B136" s="6">
        <v>3</v>
      </c>
      <c r="C136" s="6" t="s">
        <v>67</v>
      </c>
      <c r="D136" s="6">
        <v>1</v>
      </c>
    </row>
    <row r="137" spans="1:4" x14ac:dyDescent="0.25">
      <c r="A137" s="6">
        <v>15</v>
      </c>
      <c r="B137" s="6">
        <v>4</v>
      </c>
      <c r="C137" s="6" t="s">
        <v>69</v>
      </c>
      <c r="D137" s="6">
        <v>1</v>
      </c>
    </row>
    <row r="138" spans="1:4" x14ac:dyDescent="0.25">
      <c r="A138" s="6">
        <v>15</v>
      </c>
      <c r="B138" s="6">
        <v>5</v>
      </c>
      <c r="C138" s="6" t="s">
        <v>70</v>
      </c>
      <c r="D138" s="6">
        <v>1</v>
      </c>
    </row>
    <row r="139" spans="1:4" x14ac:dyDescent="0.25">
      <c r="A139" s="6">
        <v>15</v>
      </c>
      <c r="B139" s="6">
        <v>6</v>
      </c>
      <c r="C139" s="6" t="s">
        <v>44</v>
      </c>
      <c r="D139" s="6">
        <v>0</v>
      </c>
    </row>
    <row r="140" spans="1:4" x14ac:dyDescent="0.25">
      <c r="A140" s="6">
        <v>15</v>
      </c>
      <c r="B140" s="6">
        <v>7</v>
      </c>
      <c r="C140" s="6" t="s">
        <v>44</v>
      </c>
      <c r="D140" s="6">
        <v>0</v>
      </c>
    </row>
    <row r="141" spans="1:4" x14ac:dyDescent="0.25">
      <c r="A141" s="6">
        <v>15</v>
      </c>
      <c r="B141" s="6">
        <v>8</v>
      </c>
      <c r="C141" s="6" t="s">
        <v>44</v>
      </c>
      <c r="D141" s="6">
        <v>0</v>
      </c>
    </row>
    <row r="142" spans="1:4" x14ac:dyDescent="0.25">
      <c r="A142" s="6">
        <v>15</v>
      </c>
      <c r="B142" s="6">
        <v>9</v>
      </c>
      <c r="C142" s="6" t="s">
        <v>44</v>
      </c>
      <c r="D142" s="6">
        <v>0</v>
      </c>
    </row>
    <row r="143" spans="1:4" x14ac:dyDescent="0.25">
      <c r="A143" s="6">
        <v>16</v>
      </c>
      <c r="B143" s="6">
        <v>1</v>
      </c>
      <c r="C143" s="6" t="s">
        <v>40</v>
      </c>
      <c r="D143" s="6">
        <v>1</v>
      </c>
    </row>
    <row r="144" spans="1:4" x14ac:dyDescent="0.25">
      <c r="A144" s="6">
        <v>16</v>
      </c>
      <c r="B144" s="6">
        <v>2</v>
      </c>
      <c r="C144" s="6" t="s">
        <v>37</v>
      </c>
      <c r="D144" s="6">
        <v>1</v>
      </c>
    </row>
    <row r="145" spans="1:4" x14ac:dyDescent="0.25">
      <c r="A145" s="6">
        <v>16</v>
      </c>
      <c r="B145" s="6">
        <v>3</v>
      </c>
      <c r="C145" s="6" t="s">
        <v>38</v>
      </c>
      <c r="D145" s="6">
        <v>1</v>
      </c>
    </row>
    <row r="146" spans="1:4" x14ac:dyDescent="0.25">
      <c r="A146" s="6">
        <v>16</v>
      </c>
      <c r="B146" s="6">
        <v>4</v>
      </c>
      <c r="C146" s="6" t="s">
        <v>50</v>
      </c>
      <c r="D146" s="6">
        <v>1</v>
      </c>
    </row>
    <row r="147" spans="1:4" x14ac:dyDescent="0.25">
      <c r="A147" s="6">
        <v>16</v>
      </c>
      <c r="B147" s="6">
        <v>5</v>
      </c>
      <c r="C147" s="6" t="s">
        <v>41</v>
      </c>
      <c r="D147" s="6">
        <v>1</v>
      </c>
    </row>
    <row r="148" spans="1:4" x14ac:dyDescent="0.25">
      <c r="A148" s="6">
        <v>16</v>
      </c>
      <c r="B148" s="6">
        <v>6</v>
      </c>
      <c r="C148" s="6" t="s">
        <v>42</v>
      </c>
      <c r="D148" s="6">
        <v>1</v>
      </c>
    </row>
    <row r="149" spans="1:4" x14ac:dyDescent="0.25">
      <c r="A149" s="6">
        <v>16</v>
      </c>
      <c r="B149" s="6">
        <v>7</v>
      </c>
      <c r="C149" s="6" t="s">
        <v>64</v>
      </c>
      <c r="D149" s="6">
        <v>1</v>
      </c>
    </row>
    <row r="150" spans="1:4" x14ac:dyDescent="0.25">
      <c r="A150" s="6">
        <v>16</v>
      </c>
      <c r="B150" s="6">
        <v>8</v>
      </c>
      <c r="C150" s="6" t="s">
        <v>44</v>
      </c>
      <c r="D150" s="6">
        <v>0</v>
      </c>
    </row>
    <row r="151" spans="1:4" x14ac:dyDescent="0.25">
      <c r="A151" s="6">
        <v>16</v>
      </c>
      <c r="B151" s="6">
        <v>9</v>
      </c>
      <c r="C151" s="6" t="s">
        <v>44</v>
      </c>
      <c r="D151" s="6">
        <v>0</v>
      </c>
    </row>
    <row r="152" spans="1:4" x14ac:dyDescent="0.25">
      <c r="A152" s="6">
        <v>17</v>
      </c>
      <c r="B152" s="6">
        <v>1</v>
      </c>
      <c r="C152" s="6" t="s">
        <v>45</v>
      </c>
      <c r="D152" s="6">
        <v>1</v>
      </c>
    </row>
    <row r="153" spans="1:4" x14ac:dyDescent="0.25">
      <c r="A153" s="6">
        <v>17</v>
      </c>
      <c r="B153" s="6">
        <v>2</v>
      </c>
      <c r="C153" s="6" t="s">
        <v>46</v>
      </c>
      <c r="D153" s="6">
        <v>1</v>
      </c>
    </row>
    <row r="154" spans="1:4" x14ac:dyDescent="0.25">
      <c r="A154" s="6">
        <v>17</v>
      </c>
      <c r="B154" s="6">
        <v>3</v>
      </c>
      <c r="C154" s="6" t="s">
        <v>53</v>
      </c>
      <c r="D154" s="6">
        <v>1</v>
      </c>
    </row>
    <row r="155" spans="1:4" x14ac:dyDescent="0.25">
      <c r="A155" s="6">
        <v>17</v>
      </c>
      <c r="B155" s="6">
        <v>4</v>
      </c>
      <c r="C155" s="6" t="s">
        <v>48</v>
      </c>
      <c r="D155" s="6">
        <v>1</v>
      </c>
    </row>
    <row r="156" spans="1:4" x14ac:dyDescent="0.25">
      <c r="A156" s="6">
        <v>17</v>
      </c>
      <c r="B156" s="6">
        <v>5</v>
      </c>
      <c r="C156" s="6" t="s">
        <v>61</v>
      </c>
      <c r="D156" s="6">
        <v>1</v>
      </c>
    </row>
    <row r="157" spans="1:4" x14ac:dyDescent="0.25">
      <c r="A157" s="6">
        <v>17</v>
      </c>
      <c r="B157" s="6">
        <v>6</v>
      </c>
      <c r="C157" s="6" t="s">
        <v>54</v>
      </c>
      <c r="D157" s="6">
        <v>1</v>
      </c>
    </row>
    <row r="158" spans="1:4" x14ac:dyDescent="0.25">
      <c r="A158" s="6">
        <v>17</v>
      </c>
      <c r="B158" s="6">
        <v>7</v>
      </c>
      <c r="C158" s="6" t="s">
        <v>71</v>
      </c>
      <c r="D158" s="6">
        <v>1</v>
      </c>
    </row>
    <row r="159" spans="1:4" x14ac:dyDescent="0.25">
      <c r="A159" s="6">
        <v>17</v>
      </c>
      <c r="B159" s="6">
        <v>8</v>
      </c>
      <c r="C159" s="6" t="s">
        <v>44</v>
      </c>
      <c r="D159" s="6">
        <v>0</v>
      </c>
    </row>
    <row r="160" spans="1:4" x14ac:dyDescent="0.25">
      <c r="A160" s="6">
        <v>17</v>
      </c>
      <c r="B160" s="6">
        <v>9</v>
      </c>
      <c r="C160" s="6" t="s">
        <v>44</v>
      </c>
      <c r="D160" s="6">
        <v>0</v>
      </c>
    </row>
    <row r="161" spans="1:4" x14ac:dyDescent="0.25">
      <c r="A161" s="6">
        <v>18</v>
      </c>
      <c r="B161" s="6">
        <v>1</v>
      </c>
      <c r="C161" s="6" t="s">
        <v>56</v>
      </c>
      <c r="D161" s="6">
        <v>1</v>
      </c>
    </row>
    <row r="162" spans="1:4" x14ac:dyDescent="0.25">
      <c r="A162" s="6">
        <v>18</v>
      </c>
      <c r="B162" s="6">
        <v>2</v>
      </c>
      <c r="C162" s="6" t="s">
        <v>72</v>
      </c>
      <c r="D162" s="6">
        <v>1</v>
      </c>
    </row>
    <row r="163" spans="1:4" x14ac:dyDescent="0.25">
      <c r="A163" s="6">
        <v>18</v>
      </c>
      <c r="B163" s="6">
        <v>3</v>
      </c>
      <c r="C163" s="6" t="s">
        <v>58</v>
      </c>
      <c r="D163" s="6">
        <v>1</v>
      </c>
    </row>
    <row r="164" spans="1:4" x14ac:dyDescent="0.25">
      <c r="A164" s="6">
        <v>18</v>
      </c>
      <c r="B164" s="6">
        <v>4</v>
      </c>
      <c r="C164" s="6" t="s">
        <v>73</v>
      </c>
      <c r="D164" s="6">
        <v>1</v>
      </c>
    </row>
    <row r="165" spans="1:4" x14ac:dyDescent="0.25">
      <c r="A165" s="6">
        <v>18</v>
      </c>
      <c r="B165" s="6">
        <v>5</v>
      </c>
      <c r="C165" s="6" t="s">
        <v>70</v>
      </c>
      <c r="D165" s="6">
        <v>1</v>
      </c>
    </row>
    <row r="166" spans="1:4" x14ac:dyDescent="0.25">
      <c r="A166" s="6">
        <v>18</v>
      </c>
      <c r="B166" s="6">
        <v>6</v>
      </c>
      <c r="C166" s="6" t="s">
        <v>44</v>
      </c>
      <c r="D166" s="6">
        <v>0</v>
      </c>
    </row>
    <row r="167" spans="1:4" x14ac:dyDescent="0.25">
      <c r="A167" s="6">
        <v>18</v>
      </c>
      <c r="B167" s="6">
        <v>7</v>
      </c>
      <c r="C167" s="6" t="s">
        <v>44</v>
      </c>
      <c r="D167" s="6">
        <v>0</v>
      </c>
    </row>
    <row r="168" spans="1:4" x14ac:dyDescent="0.25">
      <c r="A168" s="6">
        <v>18</v>
      </c>
      <c r="B168" s="6">
        <v>8</v>
      </c>
      <c r="C168" s="6" t="s">
        <v>44</v>
      </c>
      <c r="D168" s="6">
        <v>0</v>
      </c>
    </row>
    <row r="169" spans="1:4" x14ac:dyDescent="0.25">
      <c r="A169" s="6">
        <v>18</v>
      </c>
      <c r="B169" s="6">
        <v>9</v>
      </c>
      <c r="C169" s="6" t="s">
        <v>44</v>
      </c>
      <c r="D169" s="6">
        <v>0</v>
      </c>
    </row>
    <row r="170" spans="1:4" x14ac:dyDescent="0.25">
      <c r="A170" s="6">
        <v>19</v>
      </c>
      <c r="B170" s="6">
        <v>1</v>
      </c>
      <c r="C170" s="6" t="s">
        <v>40</v>
      </c>
      <c r="D170" s="6">
        <v>1</v>
      </c>
    </row>
    <row r="171" spans="1:4" x14ac:dyDescent="0.25">
      <c r="A171" s="6">
        <v>19</v>
      </c>
      <c r="B171" s="6">
        <v>2</v>
      </c>
      <c r="C171" s="6" t="s">
        <v>37</v>
      </c>
      <c r="D171" s="6">
        <v>1</v>
      </c>
    </row>
    <row r="172" spans="1:4" x14ac:dyDescent="0.25">
      <c r="A172" s="6">
        <v>19</v>
      </c>
      <c r="B172" s="6">
        <v>3</v>
      </c>
      <c r="C172" s="6" t="s">
        <v>38</v>
      </c>
      <c r="D172" s="6">
        <v>1</v>
      </c>
    </row>
    <row r="173" spans="1:4" x14ac:dyDescent="0.25">
      <c r="A173" s="6">
        <v>19</v>
      </c>
      <c r="B173" s="6">
        <v>4</v>
      </c>
      <c r="C173" s="6" t="s">
        <v>50</v>
      </c>
      <c r="D173" s="6">
        <v>1</v>
      </c>
    </row>
    <row r="174" spans="1:4" x14ac:dyDescent="0.25">
      <c r="A174" s="6">
        <v>19</v>
      </c>
      <c r="B174" s="6">
        <v>5</v>
      </c>
      <c r="C174" s="6" t="s">
        <v>41</v>
      </c>
      <c r="D174" s="6">
        <v>1</v>
      </c>
    </row>
    <row r="175" spans="1:4" x14ac:dyDescent="0.25">
      <c r="A175" s="6">
        <v>19</v>
      </c>
      <c r="B175" s="6">
        <v>6</v>
      </c>
      <c r="C175" s="6" t="s">
        <v>42</v>
      </c>
      <c r="D175" s="6">
        <v>1</v>
      </c>
    </row>
    <row r="176" spans="1:4" x14ac:dyDescent="0.25">
      <c r="A176" s="6">
        <v>19</v>
      </c>
      <c r="B176" s="6">
        <v>7</v>
      </c>
      <c r="C176" s="6" t="s">
        <v>64</v>
      </c>
      <c r="D176" s="6">
        <v>1</v>
      </c>
    </row>
    <row r="177" spans="1:4" x14ac:dyDescent="0.25">
      <c r="A177" s="6">
        <v>19</v>
      </c>
      <c r="B177" s="6">
        <v>8</v>
      </c>
      <c r="C177" s="6" t="s">
        <v>44</v>
      </c>
      <c r="D177" s="6">
        <v>0</v>
      </c>
    </row>
    <row r="178" spans="1:4" x14ac:dyDescent="0.25">
      <c r="A178" s="6">
        <v>19</v>
      </c>
      <c r="B178" s="6">
        <v>9</v>
      </c>
      <c r="C178" s="6" t="s">
        <v>44</v>
      </c>
      <c r="D178" s="6">
        <v>0</v>
      </c>
    </row>
    <row r="179" spans="1:4" x14ac:dyDescent="0.25">
      <c r="A179" s="6">
        <v>20</v>
      </c>
      <c r="B179" s="6">
        <v>1</v>
      </c>
      <c r="C179" s="6" t="s">
        <v>74</v>
      </c>
      <c r="D179" s="6">
        <v>1</v>
      </c>
    </row>
    <row r="180" spans="1:4" x14ac:dyDescent="0.25">
      <c r="A180" s="6">
        <v>20</v>
      </c>
      <c r="B180" s="6">
        <v>2</v>
      </c>
      <c r="C180" s="6" t="s">
        <v>42</v>
      </c>
      <c r="D180" s="6">
        <v>1</v>
      </c>
    </row>
    <row r="181" spans="1:4" x14ac:dyDescent="0.25">
      <c r="A181" s="6">
        <v>20</v>
      </c>
      <c r="B181" s="6">
        <v>3</v>
      </c>
      <c r="C181" s="6" t="s">
        <v>64</v>
      </c>
      <c r="D181" s="6">
        <v>1</v>
      </c>
    </row>
    <row r="182" spans="1:4" x14ac:dyDescent="0.25">
      <c r="A182" s="6">
        <v>20</v>
      </c>
      <c r="B182" s="6">
        <v>4</v>
      </c>
      <c r="C182" s="6" t="s">
        <v>48</v>
      </c>
      <c r="D182" s="6">
        <v>1</v>
      </c>
    </row>
    <row r="183" spans="1:4" x14ac:dyDescent="0.25">
      <c r="A183" s="6">
        <v>20</v>
      </c>
      <c r="B183" s="6">
        <v>5</v>
      </c>
      <c r="C183" s="6" t="s">
        <v>61</v>
      </c>
      <c r="D183" s="6">
        <v>1</v>
      </c>
    </row>
    <row r="184" spans="1:4" x14ac:dyDescent="0.25">
      <c r="A184" s="6">
        <v>20</v>
      </c>
      <c r="B184" s="6">
        <v>6</v>
      </c>
      <c r="C184" s="6" t="s">
        <v>49</v>
      </c>
      <c r="D184" s="6">
        <v>1</v>
      </c>
    </row>
    <row r="185" spans="1:4" x14ac:dyDescent="0.25">
      <c r="A185" s="6">
        <v>20</v>
      </c>
      <c r="B185" s="6">
        <v>7</v>
      </c>
      <c r="C185" s="6" t="s">
        <v>75</v>
      </c>
      <c r="D185" s="6">
        <v>1</v>
      </c>
    </row>
    <row r="186" spans="1:4" x14ac:dyDescent="0.25">
      <c r="A186" s="6">
        <v>20</v>
      </c>
      <c r="B186" s="6">
        <v>8</v>
      </c>
      <c r="C186" s="6" t="s">
        <v>44</v>
      </c>
      <c r="D186" s="6">
        <v>0</v>
      </c>
    </row>
    <row r="187" spans="1:4" x14ac:dyDescent="0.25">
      <c r="A187" s="6">
        <v>20</v>
      </c>
      <c r="B187" s="6">
        <v>9</v>
      </c>
      <c r="C187" s="6" t="s">
        <v>44</v>
      </c>
      <c r="D187" s="6">
        <v>0</v>
      </c>
    </row>
    <row r="188" spans="1:4" x14ac:dyDescent="0.25">
      <c r="A188" s="6">
        <v>21</v>
      </c>
      <c r="B188" s="6">
        <v>1</v>
      </c>
      <c r="C188" s="6" t="s">
        <v>45</v>
      </c>
      <c r="D188" s="6">
        <v>1</v>
      </c>
    </row>
    <row r="189" spans="1:4" x14ac:dyDescent="0.25">
      <c r="A189" s="6">
        <v>21</v>
      </c>
      <c r="B189" s="6">
        <v>2</v>
      </c>
      <c r="C189" s="6" t="s">
        <v>46</v>
      </c>
      <c r="D189" s="6">
        <v>1</v>
      </c>
    </row>
    <row r="190" spans="1:4" x14ac:dyDescent="0.25">
      <c r="A190" s="6">
        <v>21</v>
      </c>
      <c r="B190" s="6">
        <v>3</v>
      </c>
      <c r="C190" s="6" t="s">
        <v>47</v>
      </c>
      <c r="D190" s="6">
        <v>1</v>
      </c>
    </row>
    <row r="191" spans="1:4" x14ac:dyDescent="0.25">
      <c r="A191" s="6">
        <v>21</v>
      </c>
      <c r="B191" s="6">
        <v>4</v>
      </c>
      <c r="C191" s="6" t="s">
        <v>52</v>
      </c>
      <c r="D191" s="6">
        <v>1</v>
      </c>
    </row>
    <row r="192" spans="1:4" x14ac:dyDescent="0.25">
      <c r="A192" s="6">
        <v>21</v>
      </c>
      <c r="B192" s="6">
        <v>5</v>
      </c>
      <c r="C192" s="6" t="s">
        <v>48</v>
      </c>
      <c r="D192" s="6">
        <v>1</v>
      </c>
    </row>
    <row r="193" spans="1:4" x14ac:dyDescent="0.25">
      <c r="A193" s="6">
        <v>21</v>
      </c>
      <c r="B193" s="6">
        <v>6</v>
      </c>
      <c r="C193" s="6" t="s">
        <v>61</v>
      </c>
      <c r="D193" s="6">
        <v>1</v>
      </c>
    </row>
    <row r="194" spans="1:4" x14ac:dyDescent="0.25">
      <c r="A194" s="6">
        <v>21</v>
      </c>
      <c r="B194" s="6">
        <v>7</v>
      </c>
      <c r="C194" s="6" t="s">
        <v>49</v>
      </c>
      <c r="D194" s="6">
        <v>1</v>
      </c>
    </row>
    <row r="195" spans="1:4" x14ac:dyDescent="0.25">
      <c r="A195" s="6">
        <v>21</v>
      </c>
      <c r="B195" s="6">
        <v>8</v>
      </c>
      <c r="C195" s="6" t="s">
        <v>44</v>
      </c>
      <c r="D195" s="6">
        <v>0</v>
      </c>
    </row>
    <row r="196" spans="1:4" x14ac:dyDescent="0.25">
      <c r="A196" s="6">
        <v>21</v>
      </c>
      <c r="B196" s="6">
        <v>9</v>
      </c>
      <c r="C196" s="6" t="s">
        <v>37</v>
      </c>
      <c r="D196" s="6">
        <v>1</v>
      </c>
    </row>
    <row r="197" spans="1:4" x14ac:dyDescent="0.25">
      <c r="A197" s="6">
        <v>22</v>
      </c>
      <c r="B197" s="6">
        <v>1</v>
      </c>
      <c r="C197" s="6" t="s">
        <v>40</v>
      </c>
      <c r="D197" s="6">
        <v>1</v>
      </c>
    </row>
    <row r="198" spans="1:4" x14ac:dyDescent="0.25">
      <c r="A198" s="6">
        <v>22</v>
      </c>
      <c r="B198" s="6">
        <v>2</v>
      </c>
      <c r="C198" s="6" t="s">
        <v>38</v>
      </c>
      <c r="D198" s="6">
        <v>1</v>
      </c>
    </row>
    <row r="199" spans="1:4" x14ac:dyDescent="0.25">
      <c r="A199" s="6">
        <v>22</v>
      </c>
      <c r="B199" s="6">
        <v>3</v>
      </c>
      <c r="C199" s="6" t="s">
        <v>50</v>
      </c>
      <c r="D199" s="6">
        <v>1</v>
      </c>
    </row>
    <row r="200" spans="1:4" x14ac:dyDescent="0.25">
      <c r="A200" s="6">
        <v>22</v>
      </c>
      <c r="B200" s="6">
        <v>4</v>
      </c>
      <c r="C200" s="6" t="s">
        <v>41</v>
      </c>
      <c r="D200" s="6">
        <v>1</v>
      </c>
    </row>
    <row r="201" spans="1:4" x14ac:dyDescent="0.25">
      <c r="A201" s="6">
        <v>22</v>
      </c>
      <c r="B201" s="6">
        <v>5</v>
      </c>
      <c r="C201" s="6" t="s">
        <v>42</v>
      </c>
      <c r="D201" s="6">
        <v>1</v>
      </c>
    </row>
    <row r="202" spans="1:4" x14ac:dyDescent="0.25">
      <c r="A202" s="6">
        <v>22</v>
      </c>
      <c r="B202" s="6">
        <v>6</v>
      </c>
      <c r="C202" s="6" t="s">
        <v>64</v>
      </c>
      <c r="D202" s="6">
        <v>1</v>
      </c>
    </row>
    <row r="203" spans="1:4" x14ac:dyDescent="0.25">
      <c r="A203" s="6">
        <v>22</v>
      </c>
      <c r="B203" s="6">
        <v>7</v>
      </c>
      <c r="C203" s="6" t="s">
        <v>44</v>
      </c>
      <c r="D203" s="6">
        <v>0</v>
      </c>
    </row>
    <row r="204" spans="1:4" x14ac:dyDescent="0.25">
      <c r="A204" s="6">
        <v>22</v>
      </c>
      <c r="B204" s="6">
        <v>8</v>
      </c>
      <c r="C204" s="6" t="s">
        <v>44</v>
      </c>
      <c r="D204" s="6">
        <v>0</v>
      </c>
    </row>
    <row r="205" spans="1:4" x14ac:dyDescent="0.25">
      <c r="A205" s="6">
        <v>22</v>
      </c>
      <c r="B205" s="6">
        <v>9</v>
      </c>
      <c r="C205" s="6" t="s">
        <v>44</v>
      </c>
      <c r="D205" s="6">
        <v>0</v>
      </c>
    </row>
    <row r="206" spans="1:4" x14ac:dyDescent="0.25">
      <c r="A206" s="6">
        <v>23</v>
      </c>
      <c r="B206" s="6">
        <v>1</v>
      </c>
      <c r="C206" s="6" t="s">
        <v>76</v>
      </c>
      <c r="D206" s="6">
        <v>1</v>
      </c>
    </row>
    <row r="207" spans="1:4" x14ac:dyDescent="0.25">
      <c r="A207" s="6">
        <v>23</v>
      </c>
      <c r="B207" s="6">
        <v>2</v>
      </c>
      <c r="C207" s="6" t="s">
        <v>37</v>
      </c>
      <c r="D207" s="6">
        <v>1</v>
      </c>
    </row>
    <row r="208" spans="1:4" x14ac:dyDescent="0.25">
      <c r="A208" s="6">
        <v>23</v>
      </c>
      <c r="B208" s="6">
        <v>3</v>
      </c>
      <c r="C208" s="6" t="s">
        <v>41</v>
      </c>
      <c r="D208" s="6">
        <v>1</v>
      </c>
    </row>
    <row r="209" spans="1:4" x14ac:dyDescent="0.25">
      <c r="A209" s="6">
        <v>23</v>
      </c>
      <c r="B209" s="6">
        <v>4</v>
      </c>
      <c r="C209" s="6" t="s">
        <v>74</v>
      </c>
      <c r="D209" s="6">
        <v>1</v>
      </c>
    </row>
    <row r="210" spans="1:4" x14ac:dyDescent="0.25">
      <c r="A210" s="6">
        <v>23</v>
      </c>
      <c r="B210" s="6">
        <v>5</v>
      </c>
      <c r="C210" s="6" t="s">
        <v>42</v>
      </c>
      <c r="D210" s="6">
        <v>1</v>
      </c>
    </row>
    <row r="211" spans="1:4" x14ac:dyDescent="0.25">
      <c r="A211" s="6">
        <v>23</v>
      </c>
      <c r="B211" s="6">
        <v>6</v>
      </c>
      <c r="C211" s="6" t="s">
        <v>43</v>
      </c>
      <c r="D211" s="6">
        <v>1</v>
      </c>
    </row>
    <row r="212" spans="1:4" x14ac:dyDescent="0.25">
      <c r="A212" s="6">
        <v>23</v>
      </c>
      <c r="B212" s="6">
        <v>7</v>
      </c>
      <c r="C212" s="6" t="s">
        <v>44</v>
      </c>
      <c r="D212" s="6">
        <v>0</v>
      </c>
    </row>
    <row r="213" spans="1:4" x14ac:dyDescent="0.25">
      <c r="A213" s="6">
        <v>23</v>
      </c>
      <c r="B213" s="6">
        <v>8</v>
      </c>
      <c r="C213" s="6" t="s">
        <v>44</v>
      </c>
      <c r="D213" s="6">
        <v>0</v>
      </c>
    </row>
    <row r="214" spans="1:4" x14ac:dyDescent="0.25">
      <c r="A214" s="6">
        <v>23</v>
      </c>
      <c r="B214" s="6">
        <v>9</v>
      </c>
      <c r="C214" s="6" t="s">
        <v>44</v>
      </c>
      <c r="D214" s="6">
        <v>0</v>
      </c>
    </row>
    <row r="215" spans="1:4" x14ac:dyDescent="0.25">
      <c r="A215" s="6">
        <v>24</v>
      </c>
      <c r="B215" s="6">
        <v>1</v>
      </c>
      <c r="C215" s="6" t="s">
        <v>45</v>
      </c>
      <c r="D215" s="6">
        <v>1</v>
      </c>
    </row>
    <row r="216" spans="1:4" x14ac:dyDescent="0.25">
      <c r="A216" s="6">
        <v>24</v>
      </c>
      <c r="B216" s="6">
        <v>2</v>
      </c>
      <c r="C216" s="6" t="s">
        <v>77</v>
      </c>
      <c r="D216" s="6">
        <v>1</v>
      </c>
    </row>
    <row r="217" spans="1:4" x14ac:dyDescent="0.25">
      <c r="A217" s="6">
        <v>24</v>
      </c>
      <c r="B217" s="6">
        <v>3</v>
      </c>
      <c r="C217" s="6" t="s">
        <v>47</v>
      </c>
      <c r="D217" s="6">
        <v>1</v>
      </c>
    </row>
    <row r="218" spans="1:4" x14ac:dyDescent="0.25">
      <c r="A218" s="6">
        <v>24</v>
      </c>
      <c r="B218" s="6">
        <v>4</v>
      </c>
      <c r="C218" s="6" t="s">
        <v>52</v>
      </c>
      <c r="D218" s="6">
        <v>1</v>
      </c>
    </row>
    <row r="219" spans="1:4" x14ac:dyDescent="0.25">
      <c r="A219" s="6">
        <v>24</v>
      </c>
      <c r="B219" s="6">
        <v>5</v>
      </c>
      <c r="C219" s="6" t="s">
        <v>48</v>
      </c>
      <c r="D219" s="6">
        <v>1</v>
      </c>
    </row>
    <row r="220" spans="1:4" x14ac:dyDescent="0.25">
      <c r="A220" s="6">
        <v>24</v>
      </c>
      <c r="B220" s="6">
        <v>6</v>
      </c>
      <c r="C220" s="6" t="s">
        <v>61</v>
      </c>
      <c r="D220" s="6">
        <v>1</v>
      </c>
    </row>
    <row r="221" spans="1:4" x14ac:dyDescent="0.25">
      <c r="A221" s="6">
        <v>24</v>
      </c>
      <c r="B221" s="6">
        <v>7</v>
      </c>
      <c r="C221" s="6" t="s">
        <v>71</v>
      </c>
      <c r="D221" s="6">
        <v>1</v>
      </c>
    </row>
    <row r="222" spans="1:4" x14ac:dyDescent="0.25">
      <c r="A222" s="6">
        <v>24</v>
      </c>
      <c r="B222" s="6">
        <v>8</v>
      </c>
      <c r="C222" s="6" t="s">
        <v>44</v>
      </c>
      <c r="D222" s="6">
        <v>0</v>
      </c>
    </row>
    <row r="223" spans="1:4" x14ac:dyDescent="0.25">
      <c r="A223" s="6">
        <v>24</v>
      </c>
      <c r="B223" s="6">
        <v>9</v>
      </c>
      <c r="C223" s="6" t="s">
        <v>44</v>
      </c>
      <c r="D223" s="6">
        <v>0</v>
      </c>
    </row>
    <row r="224" spans="1:4" x14ac:dyDescent="0.25">
      <c r="A224" s="6">
        <v>25</v>
      </c>
      <c r="B224" s="6">
        <v>1</v>
      </c>
      <c r="C224" s="6" t="s">
        <v>57</v>
      </c>
      <c r="D224" s="6">
        <v>1</v>
      </c>
    </row>
    <row r="225" spans="1:4" x14ac:dyDescent="0.25">
      <c r="A225" s="6">
        <v>25</v>
      </c>
      <c r="B225" s="6">
        <v>2</v>
      </c>
      <c r="C225" s="6" t="s">
        <v>56</v>
      </c>
      <c r="D225" s="6">
        <v>1</v>
      </c>
    </row>
    <row r="226" spans="1:4" x14ac:dyDescent="0.25">
      <c r="A226" s="6">
        <v>25</v>
      </c>
      <c r="B226" s="6">
        <v>3</v>
      </c>
      <c r="C226" s="6" t="s">
        <v>78</v>
      </c>
      <c r="D226" s="6">
        <v>1</v>
      </c>
    </row>
    <row r="227" spans="1:4" x14ac:dyDescent="0.25">
      <c r="A227" s="6">
        <v>25</v>
      </c>
      <c r="B227" s="6">
        <v>4</v>
      </c>
      <c r="C227" s="6" t="s">
        <v>79</v>
      </c>
      <c r="D227" s="6">
        <v>1</v>
      </c>
    </row>
    <row r="228" spans="1:4" x14ac:dyDescent="0.25">
      <c r="A228" s="6">
        <v>25</v>
      </c>
      <c r="B228" s="6">
        <v>5</v>
      </c>
      <c r="C228" s="6" t="s">
        <v>44</v>
      </c>
      <c r="D228" s="6">
        <v>0</v>
      </c>
    </row>
    <row r="229" spans="1:4" x14ac:dyDescent="0.25">
      <c r="A229" s="6">
        <v>25</v>
      </c>
      <c r="B229" s="6">
        <v>6</v>
      </c>
      <c r="C229" s="6" t="s">
        <v>44</v>
      </c>
      <c r="D229" s="6">
        <v>0</v>
      </c>
    </row>
    <row r="230" spans="1:4" x14ac:dyDescent="0.25">
      <c r="A230" s="6">
        <v>25</v>
      </c>
      <c r="B230" s="6">
        <v>7</v>
      </c>
      <c r="C230" s="6" t="s">
        <v>44</v>
      </c>
      <c r="D230" s="6">
        <v>0</v>
      </c>
    </row>
    <row r="231" spans="1:4" x14ac:dyDescent="0.25">
      <c r="A231" s="6">
        <v>25</v>
      </c>
      <c r="B231" s="6">
        <v>8</v>
      </c>
      <c r="C231" s="6" t="s">
        <v>44</v>
      </c>
      <c r="D231" s="6">
        <v>0</v>
      </c>
    </row>
    <row r="232" spans="1:4" x14ac:dyDescent="0.25">
      <c r="A232" s="6">
        <v>25</v>
      </c>
      <c r="B232" s="6">
        <v>9</v>
      </c>
      <c r="C232" s="6" t="s">
        <v>37</v>
      </c>
      <c r="D232" s="6">
        <v>1</v>
      </c>
    </row>
    <row r="233" spans="1:4" x14ac:dyDescent="0.25">
      <c r="A233" s="6">
        <v>26</v>
      </c>
      <c r="B233" s="6">
        <v>1</v>
      </c>
      <c r="C233" s="6" t="s">
        <v>38</v>
      </c>
      <c r="D233" s="6">
        <v>1</v>
      </c>
    </row>
    <row r="234" spans="1:4" x14ac:dyDescent="0.25">
      <c r="A234" s="6">
        <v>26</v>
      </c>
      <c r="B234" s="6">
        <v>2</v>
      </c>
      <c r="C234" s="6" t="s">
        <v>50</v>
      </c>
      <c r="D234" s="6">
        <v>1</v>
      </c>
    </row>
    <row r="235" spans="1:4" x14ac:dyDescent="0.25">
      <c r="A235" s="6">
        <v>26</v>
      </c>
      <c r="B235" s="6">
        <v>3</v>
      </c>
      <c r="C235" s="6" t="s">
        <v>40</v>
      </c>
      <c r="D235" s="6">
        <v>1</v>
      </c>
    </row>
    <row r="236" spans="1:4" x14ac:dyDescent="0.25">
      <c r="A236" s="6">
        <v>26</v>
      </c>
      <c r="B236" s="6">
        <v>4</v>
      </c>
      <c r="C236" s="6" t="s">
        <v>41</v>
      </c>
      <c r="D236" s="6">
        <v>1</v>
      </c>
    </row>
    <row r="237" spans="1:4" x14ac:dyDescent="0.25">
      <c r="A237" s="6">
        <v>26</v>
      </c>
      <c r="B237" s="6">
        <v>5</v>
      </c>
      <c r="C237" s="6" t="s">
        <v>42</v>
      </c>
      <c r="D237" s="6">
        <v>1</v>
      </c>
    </row>
    <row r="238" spans="1:4" x14ac:dyDescent="0.25">
      <c r="A238" s="6">
        <v>26</v>
      </c>
      <c r="B238" s="6">
        <v>6</v>
      </c>
      <c r="C238" s="6" t="s">
        <v>64</v>
      </c>
      <c r="D238" s="6">
        <v>1</v>
      </c>
    </row>
    <row r="239" spans="1:4" x14ac:dyDescent="0.25">
      <c r="A239" s="6">
        <v>26</v>
      </c>
      <c r="B239" s="6">
        <v>7</v>
      </c>
      <c r="C239" s="6" t="s">
        <v>113</v>
      </c>
      <c r="D239" s="6">
        <v>1</v>
      </c>
    </row>
    <row r="240" spans="1:4" x14ac:dyDescent="0.25">
      <c r="A240" s="6">
        <v>26</v>
      </c>
      <c r="B240" s="6">
        <v>8</v>
      </c>
      <c r="C240" s="6" t="s">
        <v>44</v>
      </c>
      <c r="D240" s="6">
        <v>0</v>
      </c>
    </row>
    <row r="241" spans="1:4" x14ac:dyDescent="0.25">
      <c r="A241" s="6">
        <v>26</v>
      </c>
      <c r="B241" s="6">
        <v>9</v>
      </c>
      <c r="C241" s="6" t="s">
        <v>44</v>
      </c>
      <c r="D241" s="6">
        <v>0</v>
      </c>
    </row>
    <row r="242" spans="1:4" x14ac:dyDescent="0.25">
      <c r="A242" s="6">
        <v>27</v>
      </c>
      <c r="B242" s="6">
        <v>1</v>
      </c>
      <c r="C242" s="6" t="s">
        <v>45</v>
      </c>
      <c r="D242" s="6">
        <v>1</v>
      </c>
    </row>
    <row r="243" spans="1:4" x14ac:dyDescent="0.25">
      <c r="A243" s="6">
        <v>27</v>
      </c>
      <c r="B243" s="6">
        <v>2</v>
      </c>
      <c r="C243" s="6" t="s">
        <v>80</v>
      </c>
      <c r="D243" s="6">
        <v>1</v>
      </c>
    </row>
    <row r="244" spans="1:4" x14ac:dyDescent="0.25">
      <c r="A244" s="6">
        <v>27</v>
      </c>
      <c r="B244" s="6">
        <v>3</v>
      </c>
      <c r="C244" s="6" t="s">
        <v>46</v>
      </c>
      <c r="D244" s="6">
        <v>1</v>
      </c>
    </row>
    <row r="245" spans="1:4" x14ac:dyDescent="0.25">
      <c r="A245" s="6">
        <v>27</v>
      </c>
      <c r="B245" s="6">
        <v>4</v>
      </c>
      <c r="C245" s="6" t="s">
        <v>47</v>
      </c>
      <c r="D245" s="6">
        <v>1</v>
      </c>
    </row>
    <row r="246" spans="1:4" x14ac:dyDescent="0.25">
      <c r="A246" s="6">
        <v>27</v>
      </c>
      <c r="B246" s="6">
        <v>5</v>
      </c>
      <c r="C246" s="6" t="s">
        <v>40</v>
      </c>
      <c r="D246" s="6">
        <v>1</v>
      </c>
    </row>
    <row r="247" spans="1:4" x14ac:dyDescent="0.25">
      <c r="A247" s="6">
        <v>27</v>
      </c>
      <c r="B247" s="6">
        <v>6</v>
      </c>
      <c r="C247" s="6" t="s">
        <v>41</v>
      </c>
      <c r="D247" s="6">
        <v>1</v>
      </c>
    </row>
    <row r="248" spans="1:4" x14ac:dyDescent="0.25">
      <c r="A248" s="6">
        <v>27</v>
      </c>
      <c r="B248" s="6">
        <v>7</v>
      </c>
      <c r="C248" s="6" t="s">
        <v>42</v>
      </c>
      <c r="D248" s="6">
        <v>1</v>
      </c>
    </row>
    <row r="249" spans="1:4" x14ac:dyDescent="0.25">
      <c r="A249" s="6">
        <v>27</v>
      </c>
      <c r="B249" s="6">
        <v>8</v>
      </c>
      <c r="C249" s="6" t="s">
        <v>64</v>
      </c>
      <c r="D249" s="6">
        <v>1</v>
      </c>
    </row>
    <row r="250" spans="1:4" x14ac:dyDescent="0.25">
      <c r="A250" s="6">
        <v>27</v>
      </c>
      <c r="B250" s="6">
        <v>9</v>
      </c>
      <c r="C250" s="6" t="s">
        <v>44</v>
      </c>
      <c r="D250" s="6">
        <v>0</v>
      </c>
    </row>
    <row r="251" spans="1:4" x14ac:dyDescent="0.25">
      <c r="A251" s="6">
        <v>28</v>
      </c>
      <c r="B251" s="6">
        <v>1</v>
      </c>
      <c r="C251" s="6" t="s">
        <v>78</v>
      </c>
      <c r="D251" s="6">
        <v>1</v>
      </c>
    </row>
    <row r="252" spans="1:4" x14ac:dyDescent="0.25">
      <c r="A252" s="6">
        <v>28</v>
      </c>
      <c r="B252" s="6">
        <v>2</v>
      </c>
      <c r="C252" s="6" t="s">
        <v>56</v>
      </c>
      <c r="D252" s="6">
        <v>1</v>
      </c>
    </row>
    <row r="253" spans="1:4" x14ac:dyDescent="0.25">
      <c r="A253" s="6">
        <v>28</v>
      </c>
      <c r="B253" s="6">
        <v>3</v>
      </c>
      <c r="C253" s="6" t="s">
        <v>59</v>
      </c>
      <c r="D253" s="6">
        <v>1</v>
      </c>
    </row>
    <row r="254" spans="1:4" x14ac:dyDescent="0.25">
      <c r="A254" s="6">
        <v>28</v>
      </c>
      <c r="B254" s="6">
        <v>4</v>
      </c>
      <c r="C254" s="6" t="s">
        <v>70</v>
      </c>
      <c r="D254" s="6">
        <v>1</v>
      </c>
    </row>
    <row r="255" spans="1:4" x14ac:dyDescent="0.25">
      <c r="A255" s="6">
        <v>28</v>
      </c>
      <c r="B255" s="6">
        <v>5</v>
      </c>
      <c r="C255" s="6" t="s">
        <v>68</v>
      </c>
      <c r="D255" s="6">
        <v>1</v>
      </c>
    </row>
    <row r="256" spans="1:4" x14ac:dyDescent="0.25">
      <c r="A256" s="6">
        <v>28</v>
      </c>
      <c r="B256" s="6">
        <v>6</v>
      </c>
      <c r="C256" s="6" t="s">
        <v>44</v>
      </c>
      <c r="D256" s="6">
        <v>0</v>
      </c>
    </row>
    <row r="257" spans="1:4" x14ac:dyDescent="0.25">
      <c r="A257" s="6">
        <v>28</v>
      </c>
      <c r="B257" s="6">
        <v>7</v>
      </c>
      <c r="C257" s="6" t="s">
        <v>44</v>
      </c>
      <c r="D257" s="6">
        <v>0</v>
      </c>
    </row>
    <row r="258" spans="1:4" x14ac:dyDescent="0.25">
      <c r="A258" s="6">
        <v>28</v>
      </c>
      <c r="B258" s="6">
        <v>8</v>
      </c>
      <c r="C258" s="6" t="s">
        <v>44</v>
      </c>
      <c r="D258" s="6">
        <v>0</v>
      </c>
    </row>
    <row r="259" spans="1:4" x14ac:dyDescent="0.25">
      <c r="A259" s="6">
        <v>28</v>
      </c>
      <c r="B259" s="6">
        <v>9</v>
      </c>
      <c r="C259" s="6" t="s">
        <v>44</v>
      </c>
      <c r="D259" s="6">
        <v>0</v>
      </c>
    </row>
    <row r="260" spans="1:4" x14ac:dyDescent="0.25">
      <c r="A260" s="6">
        <v>29</v>
      </c>
      <c r="B260" s="6">
        <v>1</v>
      </c>
      <c r="C260" s="6" t="s">
        <v>37</v>
      </c>
      <c r="D260" s="6">
        <v>1</v>
      </c>
    </row>
    <row r="261" spans="1:4" x14ac:dyDescent="0.25">
      <c r="A261" s="6">
        <v>29</v>
      </c>
      <c r="B261" s="6">
        <v>2</v>
      </c>
      <c r="C261" s="6" t="s">
        <v>81</v>
      </c>
      <c r="D261" s="6">
        <v>1</v>
      </c>
    </row>
    <row r="262" spans="1:4" x14ac:dyDescent="0.25">
      <c r="A262" s="6">
        <v>29</v>
      </c>
      <c r="B262" s="6">
        <v>3</v>
      </c>
      <c r="C262" s="6" t="s">
        <v>45</v>
      </c>
      <c r="D262" s="6">
        <v>1</v>
      </c>
    </row>
    <row r="263" spans="1:4" x14ac:dyDescent="0.25">
      <c r="A263" s="6">
        <v>29</v>
      </c>
      <c r="B263" s="6">
        <v>4</v>
      </c>
      <c r="C263" s="6" t="s">
        <v>38</v>
      </c>
      <c r="D263" s="6">
        <v>1</v>
      </c>
    </row>
    <row r="264" spans="1:4" x14ac:dyDescent="0.25">
      <c r="A264" s="6">
        <v>29</v>
      </c>
      <c r="B264" s="6">
        <v>5</v>
      </c>
      <c r="C264" s="6" t="s">
        <v>47</v>
      </c>
      <c r="D264" s="6">
        <v>1</v>
      </c>
    </row>
    <row r="265" spans="1:4" x14ac:dyDescent="0.25">
      <c r="A265" s="6">
        <v>29</v>
      </c>
      <c r="B265" s="6">
        <v>6</v>
      </c>
      <c r="C265" s="6" t="s">
        <v>48</v>
      </c>
      <c r="D265" s="6">
        <v>1</v>
      </c>
    </row>
    <row r="266" spans="1:4" x14ac:dyDescent="0.25">
      <c r="A266" s="6">
        <v>29</v>
      </c>
      <c r="B266" s="6">
        <v>7</v>
      </c>
      <c r="C266" s="6" t="s">
        <v>71</v>
      </c>
      <c r="D266" s="6">
        <v>1</v>
      </c>
    </row>
    <row r="267" spans="1:4" x14ac:dyDescent="0.25">
      <c r="A267" s="6">
        <v>29</v>
      </c>
      <c r="B267" s="6">
        <v>8</v>
      </c>
      <c r="C267" s="6" t="s">
        <v>75</v>
      </c>
      <c r="D267" s="6">
        <v>1</v>
      </c>
    </row>
    <row r="268" spans="1:4" x14ac:dyDescent="0.25">
      <c r="A268" s="6">
        <v>29</v>
      </c>
      <c r="B268" s="6">
        <v>9</v>
      </c>
      <c r="C268" s="6" t="s">
        <v>44</v>
      </c>
      <c r="D268" s="6">
        <v>0</v>
      </c>
    </row>
    <row r="269" spans="1:4" x14ac:dyDescent="0.25">
      <c r="A269" s="6">
        <v>30</v>
      </c>
      <c r="B269" s="6">
        <v>1</v>
      </c>
      <c r="C269" s="6" t="s">
        <v>40</v>
      </c>
      <c r="D269" s="6">
        <v>1</v>
      </c>
    </row>
    <row r="270" spans="1:4" x14ac:dyDescent="0.25">
      <c r="A270" s="6">
        <v>30</v>
      </c>
      <c r="B270" s="6">
        <v>2</v>
      </c>
      <c r="C270" s="6" t="s">
        <v>74</v>
      </c>
      <c r="D270" s="6">
        <v>1</v>
      </c>
    </row>
    <row r="271" spans="1:4" x14ac:dyDescent="0.25">
      <c r="A271" s="6">
        <v>30</v>
      </c>
      <c r="B271" s="6">
        <v>3</v>
      </c>
      <c r="C271" s="6" t="s">
        <v>41</v>
      </c>
      <c r="D271" s="6">
        <v>1</v>
      </c>
    </row>
    <row r="272" spans="1:4" x14ac:dyDescent="0.25">
      <c r="A272" s="6">
        <v>30</v>
      </c>
      <c r="B272" s="6">
        <v>4</v>
      </c>
      <c r="C272" s="6" t="s">
        <v>64</v>
      </c>
      <c r="D272" s="6">
        <v>1</v>
      </c>
    </row>
    <row r="273" spans="1:4" x14ac:dyDescent="0.25">
      <c r="A273" s="6">
        <v>30</v>
      </c>
      <c r="B273" s="6">
        <v>5</v>
      </c>
      <c r="C273" s="6" t="s">
        <v>82</v>
      </c>
      <c r="D273" s="6">
        <v>1</v>
      </c>
    </row>
    <row r="274" spans="1:4" x14ac:dyDescent="0.25">
      <c r="A274" s="6">
        <v>30</v>
      </c>
      <c r="B274" s="6">
        <v>6</v>
      </c>
      <c r="C274" s="6" t="s">
        <v>44</v>
      </c>
      <c r="D274" s="6">
        <v>0</v>
      </c>
    </row>
    <row r="275" spans="1:4" x14ac:dyDescent="0.25">
      <c r="A275" s="6">
        <v>30</v>
      </c>
      <c r="B275" s="6">
        <v>7</v>
      </c>
      <c r="C275" s="6" t="s">
        <v>44</v>
      </c>
      <c r="D275" s="6">
        <v>0</v>
      </c>
    </row>
    <row r="276" spans="1:4" x14ac:dyDescent="0.25">
      <c r="A276" s="6">
        <v>30</v>
      </c>
      <c r="B276" s="6">
        <v>8</v>
      </c>
      <c r="C276" s="6" t="s">
        <v>44</v>
      </c>
      <c r="D276" s="6">
        <v>0</v>
      </c>
    </row>
    <row r="277" spans="1:4" x14ac:dyDescent="0.25">
      <c r="A277" s="6">
        <v>30</v>
      </c>
      <c r="B277" s="6">
        <v>9</v>
      </c>
      <c r="C277" s="6" t="s">
        <v>44</v>
      </c>
      <c r="D277" s="6">
        <v>0</v>
      </c>
    </row>
    <row r="278" spans="1:4" x14ac:dyDescent="0.25">
      <c r="A278" s="6">
        <v>31</v>
      </c>
      <c r="B278" s="6">
        <v>1</v>
      </c>
      <c r="C278" s="6" t="s">
        <v>83</v>
      </c>
      <c r="D278" s="6">
        <v>1</v>
      </c>
    </row>
    <row r="279" spans="1:4" x14ac:dyDescent="0.25">
      <c r="A279" s="6">
        <v>31</v>
      </c>
      <c r="B279" s="6">
        <v>2</v>
      </c>
      <c r="C279" s="6" t="s">
        <v>84</v>
      </c>
      <c r="D279" s="6">
        <v>1</v>
      </c>
    </row>
    <row r="280" spans="1:4" x14ac:dyDescent="0.25">
      <c r="A280" s="6">
        <v>31</v>
      </c>
      <c r="B280" s="6">
        <v>3</v>
      </c>
      <c r="C280" s="6" t="s">
        <v>46</v>
      </c>
      <c r="D280" s="6">
        <v>1</v>
      </c>
    </row>
    <row r="281" spans="1:4" x14ac:dyDescent="0.25">
      <c r="A281" s="6">
        <v>31</v>
      </c>
      <c r="B281" s="6">
        <v>4</v>
      </c>
      <c r="C281" s="6" t="s">
        <v>52</v>
      </c>
      <c r="D281" s="6">
        <v>1</v>
      </c>
    </row>
    <row r="282" spans="1:4" x14ac:dyDescent="0.25">
      <c r="A282" s="6">
        <v>31</v>
      </c>
      <c r="B282" s="6">
        <v>5</v>
      </c>
      <c r="C282" s="6" t="s">
        <v>48</v>
      </c>
      <c r="D282" s="6">
        <v>1</v>
      </c>
    </row>
    <row r="283" spans="1:4" x14ac:dyDescent="0.25">
      <c r="A283" s="6">
        <v>31</v>
      </c>
      <c r="B283" s="6">
        <v>6</v>
      </c>
      <c r="C283" s="6" t="s">
        <v>75</v>
      </c>
      <c r="D283" s="6">
        <v>1</v>
      </c>
    </row>
    <row r="284" spans="1:4" x14ac:dyDescent="0.25">
      <c r="A284" s="6">
        <v>31</v>
      </c>
      <c r="B284" s="6">
        <v>7</v>
      </c>
      <c r="C284" s="6" t="s">
        <v>44</v>
      </c>
      <c r="D284" s="6">
        <v>0</v>
      </c>
    </row>
    <row r="285" spans="1:4" x14ac:dyDescent="0.25">
      <c r="A285" s="6">
        <v>31</v>
      </c>
      <c r="B285" s="6">
        <v>8</v>
      </c>
      <c r="C285" s="6" t="s">
        <v>44</v>
      </c>
      <c r="D285" s="6">
        <v>0</v>
      </c>
    </row>
    <row r="286" spans="1:4" x14ac:dyDescent="0.25">
      <c r="A286" s="6">
        <v>31</v>
      </c>
      <c r="B286" s="6">
        <v>9</v>
      </c>
      <c r="C286" s="6" t="s">
        <v>44</v>
      </c>
      <c r="D286" s="6">
        <v>0</v>
      </c>
    </row>
    <row r="287" spans="1:4" x14ac:dyDescent="0.25">
      <c r="A287" s="6">
        <v>32</v>
      </c>
      <c r="B287" s="6">
        <v>1</v>
      </c>
      <c r="C287" s="6" t="s">
        <v>37</v>
      </c>
      <c r="D287" s="6">
        <v>1</v>
      </c>
    </row>
    <row r="288" spans="1:4" x14ac:dyDescent="0.25">
      <c r="A288" s="6">
        <v>32</v>
      </c>
      <c r="B288" s="6">
        <v>2</v>
      </c>
      <c r="C288" s="6" t="s">
        <v>38</v>
      </c>
      <c r="D288" s="6">
        <v>1</v>
      </c>
    </row>
    <row r="289" spans="1:4" x14ac:dyDescent="0.25">
      <c r="A289" s="6">
        <v>32</v>
      </c>
      <c r="B289" s="6">
        <v>3</v>
      </c>
      <c r="C289" s="6" t="s">
        <v>50</v>
      </c>
      <c r="D289" s="6">
        <v>1</v>
      </c>
    </row>
    <row r="290" spans="1:4" x14ac:dyDescent="0.25">
      <c r="A290" s="6">
        <v>32</v>
      </c>
      <c r="B290" s="6">
        <v>4</v>
      </c>
      <c r="C290" s="6" t="s">
        <v>40</v>
      </c>
      <c r="D290" s="6">
        <v>1</v>
      </c>
    </row>
    <row r="291" spans="1:4" x14ac:dyDescent="0.25">
      <c r="A291" s="6">
        <v>32</v>
      </c>
      <c r="B291" s="6">
        <v>5</v>
      </c>
      <c r="C291" s="6" t="s">
        <v>41</v>
      </c>
      <c r="D291" s="6">
        <v>1</v>
      </c>
    </row>
    <row r="292" spans="1:4" x14ac:dyDescent="0.25">
      <c r="A292" s="6">
        <v>32</v>
      </c>
      <c r="B292" s="6">
        <v>6</v>
      </c>
      <c r="C292" s="6" t="s">
        <v>42</v>
      </c>
      <c r="D292" s="6">
        <v>1</v>
      </c>
    </row>
    <row r="293" spans="1:4" x14ac:dyDescent="0.25">
      <c r="A293" s="6">
        <v>32</v>
      </c>
      <c r="B293" s="6">
        <v>7</v>
      </c>
      <c r="C293" s="6" t="s">
        <v>64</v>
      </c>
      <c r="D293" s="6">
        <v>1</v>
      </c>
    </row>
    <row r="294" spans="1:4" x14ac:dyDescent="0.25">
      <c r="A294" s="6">
        <v>32</v>
      </c>
      <c r="B294" s="6">
        <v>8</v>
      </c>
      <c r="C294" s="6" t="s">
        <v>44</v>
      </c>
      <c r="D294" s="6">
        <v>0</v>
      </c>
    </row>
    <row r="295" spans="1:4" x14ac:dyDescent="0.25">
      <c r="A295" s="6">
        <v>32</v>
      </c>
      <c r="B295" s="6">
        <v>9</v>
      </c>
      <c r="C295" s="6" t="s">
        <v>44</v>
      </c>
      <c r="D295" s="6">
        <v>0</v>
      </c>
    </row>
    <row r="296" spans="1:4" x14ac:dyDescent="0.25">
      <c r="A296" s="6">
        <v>33</v>
      </c>
      <c r="B296" s="6">
        <v>1</v>
      </c>
      <c r="C296" s="6" t="s">
        <v>86</v>
      </c>
      <c r="D296" s="6">
        <v>1</v>
      </c>
    </row>
    <row r="297" spans="1:4" x14ac:dyDescent="0.25">
      <c r="A297" s="6">
        <v>33</v>
      </c>
      <c r="B297" s="6">
        <v>2</v>
      </c>
      <c r="C297" s="6" t="s">
        <v>52</v>
      </c>
      <c r="D297" s="6">
        <v>1</v>
      </c>
    </row>
    <row r="298" spans="1:4" x14ac:dyDescent="0.25">
      <c r="A298" s="6">
        <v>33</v>
      </c>
      <c r="B298" s="6">
        <v>3</v>
      </c>
      <c r="C298" s="6" t="s">
        <v>48</v>
      </c>
      <c r="D298" s="6">
        <v>1</v>
      </c>
    </row>
    <row r="299" spans="1:4" x14ac:dyDescent="0.25">
      <c r="A299" s="6">
        <v>33</v>
      </c>
      <c r="B299" s="6">
        <v>4</v>
      </c>
      <c r="C299" s="6" t="s">
        <v>49</v>
      </c>
      <c r="D299" s="6">
        <v>1</v>
      </c>
    </row>
    <row r="300" spans="1:4" x14ac:dyDescent="0.25">
      <c r="A300" s="6">
        <v>33</v>
      </c>
      <c r="B300" s="6">
        <v>5</v>
      </c>
      <c r="C300" s="6" t="s">
        <v>75</v>
      </c>
      <c r="D300" s="6">
        <v>1</v>
      </c>
    </row>
    <row r="301" spans="1:4" x14ac:dyDescent="0.25">
      <c r="A301" s="6">
        <v>33</v>
      </c>
      <c r="B301" s="6">
        <v>6</v>
      </c>
      <c r="C301" s="6" t="s">
        <v>44</v>
      </c>
      <c r="D301" s="6">
        <v>0</v>
      </c>
    </row>
    <row r="302" spans="1:4" x14ac:dyDescent="0.25">
      <c r="A302" s="6">
        <v>33</v>
      </c>
      <c r="B302" s="6">
        <v>7</v>
      </c>
      <c r="C302" s="6" t="s">
        <v>44</v>
      </c>
      <c r="D302" s="6">
        <v>0</v>
      </c>
    </row>
    <row r="303" spans="1:4" x14ac:dyDescent="0.25">
      <c r="A303" s="6">
        <v>33</v>
      </c>
      <c r="B303" s="6">
        <v>8</v>
      </c>
      <c r="C303" s="6" t="s">
        <v>44</v>
      </c>
      <c r="D303" s="6">
        <v>0</v>
      </c>
    </row>
    <row r="304" spans="1:4" x14ac:dyDescent="0.25">
      <c r="A304" s="6">
        <v>33</v>
      </c>
      <c r="B304" s="6">
        <v>9</v>
      </c>
      <c r="C304" s="6" t="s">
        <v>44</v>
      </c>
      <c r="D304" s="6">
        <v>0</v>
      </c>
    </row>
    <row r="305" spans="1:4" x14ac:dyDescent="0.25">
      <c r="A305" s="6">
        <v>34</v>
      </c>
      <c r="B305" s="6">
        <v>1</v>
      </c>
      <c r="C305" s="6" t="s">
        <v>40</v>
      </c>
      <c r="D305" s="6">
        <v>1</v>
      </c>
    </row>
    <row r="306" spans="1:4" x14ac:dyDescent="0.25">
      <c r="A306" s="6">
        <v>34</v>
      </c>
      <c r="B306" s="6">
        <v>2</v>
      </c>
      <c r="C306" s="6" t="s">
        <v>42</v>
      </c>
      <c r="D306" s="6">
        <v>1</v>
      </c>
    </row>
    <row r="307" spans="1:4" x14ac:dyDescent="0.25">
      <c r="A307" s="6">
        <v>34</v>
      </c>
      <c r="B307" s="6">
        <v>3</v>
      </c>
      <c r="C307" s="6" t="s">
        <v>64</v>
      </c>
      <c r="D307" s="6">
        <v>1</v>
      </c>
    </row>
    <row r="308" spans="1:4" x14ac:dyDescent="0.25">
      <c r="A308" s="6">
        <v>34</v>
      </c>
      <c r="B308" s="6">
        <v>4</v>
      </c>
      <c r="C308" s="6" t="s">
        <v>82</v>
      </c>
      <c r="D308" s="6">
        <v>1</v>
      </c>
    </row>
    <row r="309" spans="1:4" x14ac:dyDescent="0.25">
      <c r="A309" s="6">
        <v>34</v>
      </c>
      <c r="B309" s="6">
        <v>5</v>
      </c>
      <c r="C309" s="6" t="s">
        <v>41</v>
      </c>
      <c r="D309" s="6">
        <v>1</v>
      </c>
    </row>
    <row r="310" spans="1:4" x14ac:dyDescent="0.25">
      <c r="A310" s="6">
        <v>34</v>
      </c>
      <c r="B310" s="6">
        <v>6</v>
      </c>
      <c r="C310" s="6" t="s">
        <v>44</v>
      </c>
      <c r="D310" s="6">
        <v>0</v>
      </c>
    </row>
    <row r="311" spans="1:4" x14ac:dyDescent="0.25">
      <c r="A311" s="6">
        <v>34</v>
      </c>
      <c r="B311" s="6">
        <v>7</v>
      </c>
      <c r="C311" s="6" t="s">
        <v>44</v>
      </c>
      <c r="D311" s="6">
        <v>0</v>
      </c>
    </row>
    <row r="312" spans="1:4" x14ac:dyDescent="0.25">
      <c r="A312" s="6">
        <v>34</v>
      </c>
      <c r="B312" s="6">
        <v>8</v>
      </c>
      <c r="C312" s="6" t="s">
        <v>44</v>
      </c>
      <c r="D312" s="6">
        <v>0</v>
      </c>
    </row>
    <row r="313" spans="1:4" x14ac:dyDescent="0.25">
      <c r="A313" s="6">
        <v>34</v>
      </c>
      <c r="B313" s="6">
        <v>9</v>
      </c>
      <c r="C313" s="6" t="s">
        <v>44</v>
      </c>
      <c r="D313" s="6">
        <v>0</v>
      </c>
    </row>
    <row r="314" spans="1:4" x14ac:dyDescent="0.25">
      <c r="A314" s="6">
        <v>35</v>
      </c>
      <c r="B314" s="6">
        <v>1</v>
      </c>
      <c r="C314" s="6" t="s">
        <v>56</v>
      </c>
      <c r="D314" s="6">
        <v>1</v>
      </c>
    </row>
    <row r="315" spans="1:4" x14ac:dyDescent="0.25">
      <c r="A315" s="6">
        <v>35</v>
      </c>
      <c r="B315" s="6">
        <v>2</v>
      </c>
      <c r="C315" s="6" t="s">
        <v>66</v>
      </c>
      <c r="D315" s="6">
        <v>1</v>
      </c>
    </row>
    <row r="316" spans="1:4" x14ac:dyDescent="0.25">
      <c r="A316" s="6">
        <v>35</v>
      </c>
      <c r="B316" s="6">
        <v>3</v>
      </c>
      <c r="C316" s="6" t="s">
        <v>87</v>
      </c>
      <c r="D316" s="6">
        <v>1</v>
      </c>
    </row>
    <row r="317" spans="1:4" x14ac:dyDescent="0.25">
      <c r="A317" s="6">
        <v>35</v>
      </c>
      <c r="B317" s="6">
        <v>4</v>
      </c>
      <c r="C317" s="6" t="s">
        <v>88</v>
      </c>
      <c r="D317" s="6">
        <v>1</v>
      </c>
    </row>
    <row r="318" spans="1:4" x14ac:dyDescent="0.25">
      <c r="A318" s="6">
        <v>35</v>
      </c>
      <c r="B318" s="6">
        <v>5</v>
      </c>
      <c r="C318" s="6" t="s">
        <v>73</v>
      </c>
      <c r="D318" s="6">
        <v>1</v>
      </c>
    </row>
    <row r="319" spans="1:4" x14ac:dyDescent="0.25">
      <c r="A319" s="6">
        <v>35</v>
      </c>
      <c r="B319" s="6">
        <v>6</v>
      </c>
      <c r="C319" s="6" t="s">
        <v>70</v>
      </c>
      <c r="D319" s="6">
        <v>1</v>
      </c>
    </row>
    <row r="320" spans="1:4" x14ac:dyDescent="0.25">
      <c r="A320" s="6">
        <v>35</v>
      </c>
      <c r="B320" s="6">
        <v>7</v>
      </c>
      <c r="C320" s="6" t="s">
        <v>44</v>
      </c>
      <c r="D320" s="6">
        <v>0</v>
      </c>
    </row>
    <row r="321" spans="1:4" x14ac:dyDescent="0.25">
      <c r="A321" s="6">
        <v>35</v>
      </c>
      <c r="B321" s="6">
        <v>8</v>
      </c>
      <c r="C321" s="6" t="s">
        <v>44</v>
      </c>
      <c r="D321" s="6">
        <v>0</v>
      </c>
    </row>
    <row r="322" spans="1:4" x14ac:dyDescent="0.25">
      <c r="A322" s="6">
        <v>35</v>
      </c>
      <c r="B322" s="6">
        <v>9</v>
      </c>
      <c r="C322" s="6" t="s">
        <v>44</v>
      </c>
      <c r="D322" s="6">
        <v>0</v>
      </c>
    </row>
    <row r="323" spans="1:4" x14ac:dyDescent="0.25">
      <c r="A323" s="6">
        <v>36</v>
      </c>
      <c r="B323" s="6">
        <v>1</v>
      </c>
      <c r="C323" s="6" t="s">
        <v>37</v>
      </c>
      <c r="D323" s="6">
        <v>1</v>
      </c>
    </row>
    <row r="324" spans="1:4" x14ac:dyDescent="0.25">
      <c r="A324" s="6">
        <v>36</v>
      </c>
      <c r="B324" s="6">
        <v>2</v>
      </c>
      <c r="C324" s="6" t="s">
        <v>40</v>
      </c>
      <c r="D324" s="6">
        <v>1</v>
      </c>
    </row>
    <row r="325" spans="1:4" x14ac:dyDescent="0.25">
      <c r="A325" s="6">
        <v>36</v>
      </c>
      <c r="B325" s="6">
        <v>3</v>
      </c>
      <c r="C325" s="6" t="s">
        <v>41</v>
      </c>
      <c r="D325" s="6">
        <v>1</v>
      </c>
    </row>
    <row r="326" spans="1:4" x14ac:dyDescent="0.25">
      <c r="A326" s="6">
        <v>36</v>
      </c>
      <c r="B326" s="6">
        <v>4</v>
      </c>
      <c r="C326" s="6" t="s">
        <v>89</v>
      </c>
      <c r="D326" s="6">
        <v>1</v>
      </c>
    </row>
    <row r="327" spans="1:4" x14ac:dyDescent="0.25">
      <c r="A327" s="6">
        <v>36</v>
      </c>
      <c r="B327" s="6">
        <v>5</v>
      </c>
      <c r="C327" s="6" t="s">
        <v>64</v>
      </c>
      <c r="D327" s="6">
        <v>1</v>
      </c>
    </row>
    <row r="328" spans="1:4" x14ac:dyDescent="0.25">
      <c r="A328" s="6">
        <v>36</v>
      </c>
      <c r="B328" s="6">
        <v>6</v>
      </c>
      <c r="C328" s="6" t="s">
        <v>44</v>
      </c>
      <c r="D328" s="6">
        <v>0</v>
      </c>
    </row>
    <row r="329" spans="1:4" x14ac:dyDescent="0.25">
      <c r="A329" s="6">
        <v>36</v>
      </c>
      <c r="B329" s="6">
        <v>7</v>
      </c>
      <c r="C329" s="6" t="s">
        <v>44</v>
      </c>
      <c r="D329" s="6">
        <v>0</v>
      </c>
    </row>
    <row r="330" spans="1:4" x14ac:dyDescent="0.25">
      <c r="A330" s="6">
        <v>36</v>
      </c>
      <c r="B330" s="6">
        <v>8</v>
      </c>
      <c r="C330" s="6" t="s">
        <v>44</v>
      </c>
      <c r="D330" s="6">
        <v>0</v>
      </c>
    </row>
    <row r="331" spans="1:4" x14ac:dyDescent="0.25">
      <c r="A331" s="6">
        <v>36</v>
      </c>
      <c r="B331" s="6">
        <v>9</v>
      </c>
      <c r="C331" s="6" t="s">
        <v>44</v>
      </c>
      <c r="D331" s="6">
        <v>0</v>
      </c>
    </row>
    <row r="332" spans="1:4" x14ac:dyDescent="0.25">
      <c r="A332" s="6">
        <v>37</v>
      </c>
      <c r="B332" s="6">
        <v>1</v>
      </c>
      <c r="C332" s="6" t="s">
        <v>45</v>
      </c>
      <c r="D332" s="6">
        <v>1</v>
      </c>
    </row>
    <row r="333" spans="1:4" x14ac:dyDescent="0.25">
      <c r="A333" s="6">
        <v>37</v>
      </c>
      <c r="B333" s="6">
        <v>2</v>
      </c>
      <c r="C333" s="6" t="s">
        <v>46</v>
      </c>
      <c r="D333" s="6">
        <v>1</v>
      </c>
    </row>
    <row r="334" spans="1:4" x14ac:dyDescent="0.25">
      <c r="A334" s="6">
        <v>37</v>
      </c>
      <c r="B334" s="6">
        <v>3</v>
      </c>
      <c r="C334" s="6" t="s">
        <v>47</v>
      </c>
      <c r="D334" s="6">
        <v>1</v>
      </c>
    </row>
    <row r="335" spans="1:4" x14ac:dyDescent="0.25">
      <c r="A335" s="6">
        <v>37</v>
      </c>
      <c r="B335" s="6">
        <v>4</v>
      </c>
      <c r="C335" s="6" t="s">
        <v>90</v>
      </c>
      <c r="D335" s="6">
        <v>1</v>
      </c>
    </row>
    <row r="336" spans="1:4" x14ac:dyDescent="0.25">
      <c r="A336" s="6">
        <v>37</v>
      </c>
      <c r="B336" s="6">
        <v>5</v>
      </c>
      <c r="C336" s="6" t="s">
        <v>75</v>
      </c>
      <c r="D336" s="6">
        <v>1</v>
      </c>
    </row>
    <row r="337" spans="1:4" x14ac:dyDescent="0.25">
      <c r="A337" s="6">
        <v>37</v>
      </c>
      <c r="B337" s="6">
        <v>6</v>
      </c>
      <c r="C337" s="6" t="s">
        <v>61</v>
      </c>
      <c r="D337" s="6">
        <v>1</v>
      </c>
    </row>
    <row r="338" spans="1:4" x14ac:dyDescent="0.25">
      <c r="A338" s="6">
        <v>37</v>
      </c>
      <c r="B338" s="6">
        <v>7</v>
      </c>
      <c r="C338" s="6" t="s">
        <v>55</v>
      </c>
      <c r="D338" s="6">
        <v>1</v>
      </c>
    </row>
    <row r="339" spans="1:4" x14ac:dyDescent="0.25">
      <c r="A339" s="6">
        <v>37</v>
      </c>
      <c r="B339" s="6">
        <v>8</v>
      </c>
      <c r="C339" s="6" t="s">
        <v>44</v>
      </c>
      <c r="D339" s="6">
        <v>0</v>
      </c>
    </row>
    <row r="340" spans="1:4" x14ac:dyDescent="0.25">
      <c r="A340" s="6">
        <v>37</v>
      </c>
      <c r="B340" s="6">
        <v>9</v>
      </c>
      <c r="C340" s="6" t="s">
        <v>44</v>
      </c>
      <c r="D340" s="6">
        <v>0</v>
      </c>
    </row>
    <row r="341" spans="1:4" x14ac:dyDescent="0.25">
      <c r="A341" s="6">
        <v>38</v>
      </c>
      <c r="B341" s="6">
        <v>1</v>
      </c>
      <c r="C341" s="6" t="s">
        <v>56</v>
      </c>
      <c r="D341" s="6">
        <v>1</v>
      </c>
    </row>
    <row r="342" spans="1:4" x14ac:dyDescent="0.25">
      <c r="A342" s="6">
        <v>38</v>
      </c>
      <c r="B342" s="6">
        <v>2</v>
      </c>
      <c r="C342" s="6" t="s">
        <v>65</v>
      </c>
      <c r="D342" s="6">
        <v>1</v>
      </c>
    </row>
    <row r="343" spans="1:4" x14ac:dyDescent="0.25">
      <c r="A343" s="6">
        <v>38</v>
      </c>
      <c r="B343" s="6">
        <v>3</v>
      </c>
      <c r="C343" s="6" t="s">
        <v>91</v>
      </c>
      <c r="D343" s="6">
        <v>1</v>
      </c>
    </row>
    <row r="344" spans="1:4" x14ac:dyDescent="0.25">
      <c r="A344" s="6">
        <v>38</v>
      </c>
      <c r="B344" s="6">
        <v>4</v>
      </c>
      <c r="C344" s="6" t="s">
        <v>73</v>
      </c>
      <c r="D344" s="6">
        <v>1</v>
      </c>
    </row>
    <row r="345" spans="1:4" x14ac:dyDescent="0.25">
      <c r="A345" s="6">
        <v>38</v>
      </c>
      <c r="B345" s="6">
        <v>5</v>
      </c>
      <c r="C345" s="6" t="s">
        <v>70</v>
      </c>
      <c r="D345" s="6">
        <v>1</v>
      </c>
    </row>
    <row r="346" spans="1:4" x14ac:dyDescent="0.25">
      <c r="A346" s="6">
        <v>38</v>
      </c>
      <c r="B346" s="6">
        <v>6</v>
      </c>
      <c r="C346" s="6" t="s">
        <v>44</v>
      </c>
      <c r="D346" s="6">
        <v>0</v>
      </c>
    </row>
    <row r="347" spans="1:4" x14ac:dyDescent="0.25">
      <c r="A347" s="6">
        <v>38</v>
      </c>
      <c r="B347" s="6">
        <v>7</v>
      </c>
      <c r="C347" s="6" t="s">
        <v>44</v>
      </c>
      <c r="D347" s="6">
        <v>0</v>
      </c>
    </row>
    <row r="348" spans="1:4" x14ac:dyDescent="0.25">
      <c r="A348" s="6">
        <v>38</v>
      </c>
      <c r="B348" s="6">
        <v>8</v>
      </c>
      <c r="C348" s="6" t="s">
        <v>44</v>
      </c>
      <c r="D348" s="6">
        <v>0</v>
      </c>
    </row>
    <row r="349" spans="1:4" x14ac:dyDescent="0.25">
      <c r="A349" s="6">
        <v>38</v>
      </c>
      <c r="B349" s="6">
        <v>9</v>
      </c>
      <c r="C349" s="6" t="s">
        <v>44</v>
      </c>
      <c r="D349" s="6">
        <v>0</v>
      </c>
    </row>
    <row r="350" spans="1:4" x14ac:dyDescent="0.25">
      <c r="A350" s="6">
        <v>39</v>
      </c>
      <c r="B350" s="6">
        <v>1</v>
      </c>
      <c r="C350" s="6" t="s">
        <v>37</v>
      </c>
      <c r="D350" s="6">
        <v>1</v>
      </c>
    </row>
    <row r="351" spans="1:4" x14ac:dyDescent="0.25">
      <c r="A351" s="6">
        <v>39</v>
      </c>
      <c r="B351" s="6">
        <v>2</v>
      </c>
      <c r="C351" s="6" t="s">
        <v>38</v>
      </c>
      <c r="D351" s="6">
        <v>1</v>
      </c>
    </row>
    <row r="352" spans="1:4" x14ac:dyDescent="0.25">
      <c r="A352" s="6">
        <v>39</v>
      </c>
      <c r="B352" s="6">
        <v>3</v>
      </c>
      <c r="C352" s="6" t="s">
        <v>50</v>
      </c>
      <c r="D352" s="6">
        <v>1</v>
      </c>
    </row>
    <row r="353" spans="1:4" x14ac:dyDescent="0.25">
      <c r="A353" s="6">
        <v>39</v>
      </c>
      <c r="B353" s="6">
        <v>4</v>
      </c>
      <c r="C353" s="6" t="s">
        <v>40</v>
      </c>
      <c r="D353" s="6">
        <v>1</v>
      </c>
    </row>
    <row r="354" spans="1:4" x14ac:dyDescent="0.25">
      <c r="A354" s="6">
        <v>39</v>
      </c>
      <c r="B354" s="6">
        <v>5</v>
      </c>
      <c r="C354" s="6" t="s">
        <v>41</v>
      </c>
      <c r="D354" s="6">
        <v>1</v>
      </c>
    </row>
    <row r="355" spans="1:4" x14ac:dyDescent="0.25">
      <c r="A355" s="6">
        <v>39</v>
      </c>
      <c r="B355" s="6">
        <v>6</v>
      </c>
      <c r="C355" s="6" t="s">
        <v>92</v>
      </c>
      <c r="D355" s="6">
        <v>1</v>
      </c>
    </row>
    <row r="356" spans="1:4" x14ac:dyDescent="0.25">
      <c r="A356" s="6">
        <v>39</v>
      </c>
      <c r="B356" s="6">
        <v>7</v>
      </c>
      <c r="C356" s="6" t="s">
        <v>51</v>
      </c>
      <c r="D356" s="6">
        <v>1</v>
      </c>
    </row>
    <row r="357" spans="1:4" x14ac:dyDescent="0.25">
      <c r="A357" s="6">
        <v>39</v>
      </c>
      <c r="B357" s="6">
        <v>8</v>
      </c>
      <c r="C357" s="6" t="s">
        <v>44</v>
      </c>
      <c r="D357" s="6">
        <v>0</v>
      </c>
    </row>
    <row r="358" spans="1:4" x14ac:dyDescent="0.25">
      <c r="A358" s="6">
        <v>39</v>
      </c>
      <c r="B358" s="6">
        <v>9</v>
      </c>
      <c r="C358" s="6" t="s">
        <v>44</v>
      </c>
      <c r="D358" s="6">
        <v>0</v>
      </c>
    </row>
    <row r="359" spans="1:4" x14ac:dyDescent="0.25">
      <c r="A359" s="6">
        <v>40</v>
      </c>
      <c r="B359" s="6">
        <v>1</v>
      </c>
      <c r="C359" s="6" t="s">
        <v>93</v>
      </c>
      <c r="D359" s="6">
        <v>1</v>
      </c>
    </row>
    <row r="360" spans="1:4" x14ac:dyDescent="0.25">
      <c r="A360" s="6">
        <v>41</v>
      </c>
      <c r="B360" s="6">
        <v>1</v>
      </c>
      <c r="C360" s="6" t="s">
        <v>45</v>
      </c>
      <c r="D360" s="6">
        <v>1</v>
      </c>
    </row>
    <row r="361" spans="1:4" x14ac:dyDescent="0.25">
      <c r="A361" s="6">
        <v>41</v>
      </c>
      <c r="B361" s="6">
        <v>2</v>
      </c>
      <c r="C361" s="6" t="s">
        <v>77</v>
      </c>
      <c r="D361" s="6">
        <v>1</v>
      </c>
    </row>
    <row r="362" spans="1:4" x14ac:dyDescent="0.25">
      <c r="A362" s="6">
        <v>41</v>
      </c>
      <c r="B362" s="6">
        <v>3</v>
      </c>
      <c r="C362" s="6" t="s">
        <v>85</v>
      </c>
      <c r="D362" s="6">
        <v>1</v>
      </c>
    </row>
    <row r="363" spans="1:4" x14ac:dyDescent="0.25">
      <c r="A363" s="6">
        <v>41</v>
      </c>
      <c r="B363" s="6">
        <v>4</v>
      </c>
      <c r="C363" s="6" t="s">
        <v>90</v>
      </c>
      <c r="D363" s="6">
        <v>1</v>
      </c>
    </row>
    <row r="364" spans="1:4" x14ac:dyDescent="0.25">
      <c r="A364" s="6">
        <v>41</v>
      </c>
      <c r="B364" s="6">
        <v>5</v>
      </c>
      <c r="C364" s="6" t="s">
        <v>54</v>
      </c>
      <c r="D364" s="6">
        <v>1</v>
      </c>
    </row>
    <row r="365" spans="1:4" x14ac:dyDescent="0.25">
      <c r="A365" s="6">
        <v>41</v>
      </c>
      <c r="B365" s="6">
        <v>6</v>
      </c>
      <c r="C365" s="6" t="s">
        <v>48</v>
      </c>
      <c r="D365" s="6">
        <v>1</v>
      </c>
    </row>
    <row r="366" spans="1:4" x14ac:dyDescent="0.25">
      <c r="A366" s="6">
        <v>41</v>
      </c>
      <c r="B366" s="6">
        <v>7</v>
      </c>
      <c r="C366" s="6" t="s">
        <v>61</v>
      </c>
      <c r="D366" s="6">
        <v>1</v>
      </c>
    </row>
    <row r="367" spans="1:4" x14ac:dyDescent="0.25">
      <c r="A367" s="6">
        <v>41</v>
      </c>
      <c r="B367" s="6">
        <v>8</v>
      </c>
      <c r="C367" s="6" t="s">
        <v>55</v>
      </c>
      <c r="D367" s="6">
        <v>1</v>
      </c>
    </row>
    <row r="368" spans="1:4" x14ac:dyDescent="0.25">
      <c r="A368" s="6">
        <v>41</v>
      </c>
      <c r="B368" s="6">
        <v>9</v>
      </c>
      <c r="C368" s="6" t="s">
        <v>44</v>
      </c>
      <c r="D368" s="6">
        <v>0</v>
      </c>
    </row>
    <row r="369" spans="1:4" x14ac:dyDescent="0.25">
      <c r="A369" s="6">
        <v>42</v>
      </c>
      <c r="B369" s="6">
        <v>1</v>
      </c>
      <c r="C369" s="6" t="s">
        <v>37</v>
      </c>
      <c r="D369" s="6">
        <v>1</v>
      </c>
    </row>
    <row r="370" spans="1:4" x14ac:dyDescent="0.25">
      <c r="A370" s="6">
        <v>42</v>
      </c>
      <c r="B370" s="6">
        <v>2</v>
      </c>
      <c r="C370" s="6" t="s">
        <v>40</v>
      </c>
      <c r="D370" s="6">
        <v>1</v>
      </c>
    </row>
    <row r="371" spans="1:4" x14ac:dyDescent="0.25">
      <c r="A371" s="6">
        <v>42</v>
      </c>
      <c r="B371" s="6">
        <v>3</v>
      </c>
      <c r="C371" s="6" t="s">
        <v>38</v>
      </c>
      <c r="D371" s="6">
        <v>1</v>
      </c>
    </row>
    <row r="372" spans="1:4" x14ac:dyDescent="0.25">
      <c r="A372" s="6">
        <v>42</v>
      </c>
      <c r="B372" s="6">
        <v>4</v>
      </c>
      <c r="C372" s="6" t="s">
        <v>41</v>
      </c>
      <c r="D372" s="6">
        <v>1</v>
      </c>
    </row>
    <row r="373" spans="1:4" x14ac:dyDescent="0.25">
      <c r="A373" s="6">
        <v>42</v>
      </c>
      <c r="B373" s="6">
        <v>5</v>
      </c>
      <c r="C373" s="6" t="s">
        <v>94</v>
      </c>
      <c r="D373" s="6">
        <v>1</v>
      </c>
    </row>
    <row r="374" spans="1:4" x14ac:dyDescent="0.25">
      <c r="A374" s="6">
        <v>42</v>
      </c>
      <c r="B374" s="6">
        <v>6</v>
      </c>
      <c r="C374" s="6" t="s">
        <v>64</v>
      </c>
      <c r="D374" s="6">
        <v>1</v>
      </c>
    </row>
    <row r="375" spans="1:4" x14ac:dyDescent="0.25">
      <c r="A375" s="6">
        <v>42</v>
      </c>
      <c r="B375" s="6">
        <v>7</v>
      </c>
      <c r="C375" s="6" t="s">
        <v>44</v>
      </c>
      <c r="D375" s="6">
        <v>0</v>
      </c>
    </row>
    <row r="376" spans="1:4" x14ac:dyDescent="0.25">
      <c r="A376" s="6">
        <v>42</v>
      </c>
      <c r="B376" s="6">
        <v>8</v>
      </c>
      <c r="C376" s="6" t="s">
        <v>44</v>
      </c>
      <c r="D376" s="6">
        <v>0</v>
      </c>
    </row>
    <row r="377" spans="1:4" x14ac:dyDescent="0.25">
      <c r="A377" s="6">
        <v>42</v>
      </c>
      <c r="B377" s="6">
        <v>9</v>
      </c>
      <c r="C377" s="6" t="s">
        <v>44</v>
      </c>
      <c r="D377" s="6">
        <v>0</v>
      </c>
    </row>
    <row r="378" spans="1:4" x14ac:dyDescent="0.25">
      <c r="A378" s="6">
        <v>43</v>
      </c>
      <c r="B378" s="6">
        <v>1</v>
      </c>
      <c r="C378" s="6" t="s">
        <v>45</v>
      </c>
      <c r="D378" s="6">
        <v>1</v>
      </c>
    </row>
    <row r="379" spans="1:4" x14ac:dyDescent="0.25">
      <c r="A379" s="6">
        <v>43</v>
      </c>
      <c r="B379" s="6">
        <v>2</v>
      </c>
      <c r="C379" s="6" t="s">
        <v>46</v>
      </c>
      <c r="D379" s="6">
        <v>1</v>
      </c>
    </row>
    <row r="380" spans="1:4" x14ac:dyDescent="0.25">
      <c r="A380" s="6">
        <v>43</v>
      </c>
      <c r="B380" s="6">
        <v>3</v>
      </c>
      <c r="C380" s="6" t="s">
        <v>90</v>
      </c>
      <c r="D380" s="6">
        <v>1</v>
      </c>
    </row>
    <row r="381" spans="1:4" x14ac:dyDescent="0.25">
      <c r="A381" s="6">
        <v>43</v>
      </c>
      <c r="B381" s="6">
        <v>4</v>
      </c>
      <c r="C381" s="6" t="s">
        <v>54</v>
      </c>
      <c r="D381" s="6">
        <v>1</v>
      </c>
    </row>
    <row r="382" spans="1:4" x14ac:dyDescent="0.25">
      <c r="A382" s="6">
        <v>43</v>
      </c>
      <c r="B382" s="6">
        <v>5</v>
      </c>
      <c r="C382" s="6" t="s">
        <v>48</v>
      </c>
      <c r="D382" s="6">
        <v>1</v>
      </c>
    </row>
    <row r="383" spans="1:4" x14ac:dyDescent="0.25">
      <c r="A383" s="6">
        <v>43</v>
      </c>
      <c r="B383" s="6">
        <v>6</v>
      </c>
      <c r="C383" s="6" t="s">
        <v>61</v>
      </c>
      <c r="D383" s="6">
        <v>1</v>
      </c>
    </row>
    <row r="384" spans="1:4" x14ac:dyDescent="0.25">
      <c r="A384" s="6">
        <v>43</v>
      </c>
      <c r="B384" s="6">
        <v>7</v>
      </c>
      <c r="C384" s="6" t="s">
        <v>55</v>
      </c>
      <c r="D384" s="6">
        <v>1</v>
      </c>
    </row>
    <row r="385" spans="1:4" x14ac:dyDescent="0.25">
      <c r="A385" s="6">
        <v>43</v>
      </c>
      <c r="B385" s="6">
        <v>8</v>
      </c>
      <c r="C385" s="6" t="s">
        <v>44</v>
      </c>
      <c r="D385" s="6">
        <v>0</v>
      </c>
    </row>
    <row r="386" spans="1:4" x14ac:dyDescent="0.25">
      <c r="A386" s="6">
        <v>43</v>
      </c>
      <c r="B386" s="6">
        <v>9</v>
      </c>
      <c r="C386" s="6" t="s">
        <v>44</v>
      </c>
      <c r="D386" s="6">
        <v>0</v>
      </c>
    </row>
    <row r="387" spans="1:4" x14ac:dyDescent="0.25">
      <c r="A387" s="6">
        <v>44</v>
      </c>
      <c r="B387" s="6">
        <v>1</v>
      </c>
      <c r="C387" s="6" t="s">
        <v>95</v>
      </c>
      <c r="D387" s="6">
        <v>1</v>
      </c>
    </row>
    <row r="388" spans="1:4" x14ac:dyDescent="0.25">
      <c r="A388" s="6">
        <v>44</v>
      </c>
      <c r="B388" s="6">
        <v>2</v>
      </c>
      <c r="C388" s="6" t="s">
        <v>58</v>
      </c>
      <c r="D388" s="6">
        <v>1</v>
      </c>
    </row>
    <row r="389" spans="1:4" x14ac:dyDescent="0.25">
      <c r="A389" s="6">
        <v>44</v>
      </c>
      <c r="B389" s="6">
        <v>3</v>
      </c>
      <c r="C389" s="6" t="s">
        <v>73</v>
      </c>
      <c r="D389" s="6">
        <v>1</v>
      </c>
    </row>
    <row r="390" spans="1:4" x14ac:dyDescent="0.25">
      <c r="A390" s="6">
        <v>44</v>
      </c>
      <c r="B390" s="6">
        <v>4</v>
      </c>
      <c r="C390" s="6" t="s">
        <v>73</v>
      </c>
      <c r="D390" s="6">
        <v>1</v>
      </c>
    </row>
    <row r="391" spans="1:4" x14ac:dyDescent="0.25">
      <c r="A391" s="6">
        <v>44</v>
      </c>
      <c r="B391" s="6">
        <v>5</v>
      </c>
      <c r="C391" s="6" t="s">
        <v>69</v>
      </c>
      <c r="D391" s="6">
        <v>1</v>
      </c>
    </row>
    <row r="392" spans="1:4" x14ac:dyDescent="0.25">
      <c r="A392" s="6">
        <v>44</v>
      </c>
      <c r="B392" s="6">
        <v>6</v>
      </c>
      <c r="C392" s="6" t="s">
        <v>96</v>
      </c>
      <c r="D392" s="6">
        <v>1</v>
      </c>
    </row>
    <row r="393" spans="1:4" x14ac:dyDescent="0.25">
      <c r="A393" s="6">
        <v>44</v>
      </c>
      <c r="B393" s="6">
        <v>7</v>
      </c>
      <c r="C393" s="6" t="s">
        <v>44</v>
      </c>
      <c r="D393" s="6">
        <v>0</v>
      </c>
    </row>
    <row r="394" spans="1:4" x14ac:dyDescent="0.25">
      <c r="A394" s="6">
        <v>44</v>
      </c>
      <c r="B394" s="6">
        <v>8</v>
      </c>
      <c r="C394" s="6" t="s">
        <v>44</v>
      </c>
      <c r="D394" s="6">
        <v>0</v>
      </c>
    </row>
    <row r="395" spans="1:4" x14ac:dyDescent="0.25">
      <c r="A395" s="6">
        <v>44</v>
      </c>
      <c r="B395" s="6">
        <v>9</v>
      </c>
      <c r="C395" s="6" t="s">
        <v>44</v>
      </c>
      <c r="D395" s="6">
        <v>0</v>
      </c>
    </row>
    <row r="396" spans="1:4" x14ac:dyDescent="0.25">
      <c r="A396" s="6">
        <v>45</v>
      </c>
      <c r="B396" s="6">
        <v>1</v>
      </c>
      <c r="C396" s="6" t="s">
        <v>37</v>
      </c>
      <c r="D396" s="6">
        <v>1</v>
      </c>
    </row>
    <row r="397" spans="1:4" x14ac:dyDescent="0.25">
      <c r="A397" s="6">
        <v>45</v>
      </c>
      <c r="B397" s="6">
        <v>2</v>
      </c>
      <c r="C397" s="6" t="s">
        <v>40</v>
      </c>
      <c r="D397" s="6">
        <v>1</v>
      </c>
    </row>
    <row r="398" spans="1:4" x14ac:dyDescent="0.25">
      <c r="A398" s="6">
        <v>45</v>
      </c>
      <c r="B398" s="6">
        <v>3</v>
      </c>
      <c r="C398" s="6" t="s">
        <v>38</v>
      </c>
      <c r="D398" s="6">
        <v>1</v>
      </c>
    </row>
    <row r="399" spans="1:4" x14ac:dyDescent="0.25">
      <c r="A399" s="6">
        <v>45</v>
      </c>
      <c r="B399" s="6">
        <v>4</v>
      </c>
      <c r="C399" s="6" t="s">
        <v>41</v>
      </c>
      <c r="D399" s="6">
        <v>1</v>
      </c>
    </row>
    <row r="400" spans="1:4" x14ac:dyDescent="0.25">
      <c r="A400" s="6">
        <v>45</v>
      </c>
      <c r="B400" s="6">
        <v>5</v>
      </c>
      <c r="C400" s="6" t="s">
        <v>94</v>
      </c>
      <c r="D400" s="6">
        <v>1</v>
      </c>
    </row>
    <row r="401" spans="1:4" x14ac:dyDescent="0.25">
      <c r="A401" s="6">
        <v>45</v>
      </c>
      <c r="B401" s="6">
        <v>6</v>
      </c>
      <c r="C401" s="6" t="s">
        <v>97</v>
      </c>
      <c r="D401" s="6">
        <v>1</v>
      </c>
    </row>
    <row r="402" spans="1:4" x14ac:dyDescent="0.25">
      <c r="A402" s="6">
        <v>45</v>
      </c>
      <c r="B402" s="6">
        <v>7</v>
      </c>
      <c r="C402" s="6" t="s">
        <v>44</v>
      </c>
      <c r="D402" s="6">
        <v>0</v>
      </c>
    </row>
    <row r="403" spans="1:4" x14ac:dyDescent="0.25">
      <c r="A403" s="6">
        <v>45</v>
      </c>
      <c r="B403" s="6">
        <v>8</v>
      </c>
      <c r="C403" s="6" t="s">
        <v>44</v>
      </c>
      <c r="D403" s="6">
        <v>0</v>
      </c>
    </row>
    <row r="404" spans="1:4" x14ac:dyDescent="0.25">
      <c r="A404" s="6">
        <v>45</v>
      </c>
      <c r="B404" s="6">
        <v>9</v>
      </c>
      <c r="C404" s="6" t="s">
        <v>44</v>
      </c>
      <c r="D404" s="6">
        <v>0</v>
      </c>
    </row>
    <row r="405" spans="1:4" x14ac:dyDescent="0.25">
      <c r="A405" s="6">
        <v>46</v>
      </c>
      <c r="B405" s="6">
        <v>1</v>
      </c>
      <c r="C405" s="6" t="s">
        <v>45</v>
      </c>
      <c r="D405" s="6">
        <v>1</v>
      </c>
    </row>
    <row r="406" spans="1:4" x14ac:dyDescent="0.25">
      <c r="A406" s="6">
        <v>46</v>
      </c>
      <c r="B406" s="6">
        <v>2</v>
      </c>
      <c r="C406" s="6" t="s">
        <v>47</v>
      </c>
      <c r="D406" s="6">
        <v>1</v>
      </c>
    </row>
    <row r="407" spans="1:4" x14ac:dyDescent="0.25">
      <c r="A407" s="6">
        <v>46</v>
      </c>
      <c r="B407" s="6">
        <v>3</v>
      </c>
      <c r="C407" s="6" t="s">
        <v>80</v>
      </c>
      <c r="D407" s="6">
        <v>1</v>
      </c>
    </row>
    <row r="408" spans="1:4" x14ac:dyDescent="0.25">
      <c r="A408" s="6">
        <v>46</v>
      </c>
      <c r="B408" s="6">
        <v>4</v>
      </c>
      <c r="C408" s="6" t="s">
        <v>52</v>
      </c>
      <c r="D408" s="6">
        <v>1</v>
      </c>
    </row>
    <row r="409" spans="1:4" x14ac:dyDescent="0.25">
      <c r="A409" s="6">
        <v>46</v>
      </c>
      <c r="B409" s="6">
        <v>5</v>
      </c>
      <c r="C409" s="6" t="s">
        <v>48</v>
      </c>
      <c r="D409" s="6">
        <v>1</v>
      </c>
    </row>
    <row r="410" spans="1:4" x14ac:dyDescent="0.25">
      <c r="A410" s="6">
        <v>46</v>
      </c>
      <c r="B410" s="6">
        <v>6</v>
      </c>
      <c r="C410" s="6" t="s">
        <v>98</v>
      </c>
      <c r="D410" s="6">
        <v>1</v>
      </c>
    </row>
    <row r="411" spans="1:4" x14ac:dyDescent="0.25">
      <c r="A411" s="6">
        <v>46</v>
      </c>
      <c r="B411" s="6">
        <v>7</v>
      </c>
      <c r="C411" s="6" t="s">
        <v>75</v>
      </c>
      <c r="D411" s="6">
        <v>1</v>
      </c>
    </row>
    <row r="412" spans="1:4" x14ac:dyDescent="0.25">
      <c r="A412" s="6">
        <v>46</v>
      </c>
      <c r="B412" s="6">
        <v>8</v>
      </c>
      <c r="C412" s="6" t="s">
        <v>44</v>
      </c>
      <c r="D412" s="6">
        <v>0</v>
      </c>
    </row>
    <row r="413" spans="1:4" x14ac:dyDescent="0.25">
      <c r="A413" s="6">
        <v>46</v>
      </c>
      <c r="B413" s="6">
        <v>9</v>
      </c>
      <c r="C413" s="6" t="s">
        <v>44</v>
      </c>
      <c r="D413" s="6">
        <v>0</v>
      </c>
    </row>
    <row r="414" spans="1:4" x14ac:dyDescent="0.25">
      <c r="A414" s="6">
        <v>47</v>
      </c>
      <c r="B414" s="6">
        <v>1</v>
      </c>
      <c r="C414" s="6" t="s">
        <v>37</v>
      </c>
      <c r="D414" s="6">
        <v>1</v>
      </c>
    </row>
    <row r="415" spans="1:4" x14ac:dyDescent="0.25">
      <c r="A415" s="6">
        <v>47</v>
      </c>
      <c r="B415" s="6">
        <v>2</v>
      </c>
      <c r="C415" s="6" t="s">
        <v>40</v>
      </c>
      <c r="D415" s="6">
        <v>1</v>
      </c>
    </row>
    <row r="416" spans="1:4" x14ac:dyDescent="0.25">
      <c r="A416" s="6">
        <v>47</v>
      </c>
      <c r="B416" s="6">
        <v>3</v>
      </c>
      <c r="C416" s="6" t="s">
        <v>50</v>
      </c>
      <c r="D416" s="6">
        <v>1</v>
      </c>
    </row>
    <row r="417" spans="1:4" x14ac:dyDescent="0.25">
      <c r="A417" s="6">
        <v>47</v>
      </c>
      <c r="B417" s="6">
        <v>4</v>
      </c>
      <c r="C417" s="6" t="s">
        <v>41</v>
      </c>
      <c r="D417" s="6">
        <v>1</v>
      </c>
    </row>
    <row r="418" spans="1:4" x14ac:dyDescent="0.25">
      <c r="A418" s="6">
        <v>47</v>
      </c>
      <c r="B418" s="6">
        <v>5</v>
      </c>
      <c r="C418" s="6" t="s">
        <v>89</v>
      </c>
      <c r="D418" s="6">
        <v>1</v>
      </c>
    </row>
    <row r="419" spans="1:4" x14ac:dyDescent="0.25">
      <c r="A419" s="6">
        <v>47</v>
      </c>
      <c r="B419" s="6">
        <v>6</v>
      </c>
      <c r="C419" s="6" t="s">
        <v>99</v>
      </c>
      <c r="D419" s="6">
        <v>1</v>
      </c>
    </row>
    <row r="420" spans="1:4" x14ac:dyDescent="0.25">
      <c r="A420" s="6">
        <v>47</v>
      </c>
      <c r="B420" s="6">
        <v>7</v>
      </c>
      <c r="C420" s="6" t="s">
        <v>44</v>
      </c>
      <c r="D420" s="6">
        <v>0</v>
      </c>
    </row>
    <row r="421" spans="1:4" x14ac:dyDescent="0.25">
      <c r="A421" s="6">
        <v>47</v>
      </c>
      <c r="B421" s="6">
        <v>8</v>
      </c>
      <c r="C421" s="6" t="s">
        <v>44</v>
      </c>
      <c r="D421" s="6">
        <v>0</v>
      </c>
    </row>
    <row r="422" spans="1:4" x14ac:dyDescent="0.25">
      <c r="A422" s="6">
        <v>47</v>
      </c>
      <c r="B422" s="6">
        <v>9</v>
      </c>
      <c r="C422" s="6" t="s">
        <v>44</v>
      </c>
      <c r="D422" s="6">
        <v>0</v>
      </c>
    </row>
    <row r="423" spans="1:4" x14ac:dyDescent="0.25">
      <c r="A423" s="6">
        <v>48</v>
      </c>
      <c r="B423" s="6">
        <v>1</v>
      </c>
      <c r="C423" s="6" t="s">
        <v>45</v>
      </c>
      <c r="D423" s="6">
        <v>1</v>
      </c>
    </row>
    <row r="424" spans="1:4" x14ac:dyDescent="0.25">
      <c r="A424" s="6">
        <v>48</v>
      </c>
      <c r="B424" s="6">
        <v>2</v>
      </c>
      <c r="C424" s="6" t="s">
        <v>46</v>
      </c>
      <c r="D424" s="6">
        <v>1</v>
      </c>
    </row>
    <row r="425" spans="1:4" x14ac:dyDescent="0.25">
      <c r="A425" s="6">
        <v>48</v>
      </c>
      <c r="B425" s="6">
        <v>3</v>
      </c>
      <c r="C425" s="6" t="s">
        <v>84</v>
      </c>
      <c r="D425" s="6">
        <v>1</v>
      </c>
    </row>
    <row r="426" spans="1:4" x14ac:dyDescent="0.25">
      <c r="A426" s="6">
        <v>48</v>
      </c>
      <c r="B426" s="6">
        <v>4</v>
      </c>
      <c r="C426" s="6" t="s">
        <v>75</v>
      </c>
      <c r="D426" s="6">
        <v>1</v>
      </c>
    </row>
    <row r="427" spans="1:4" x14ac:dyDescent="0.25">
      <c r="A427" s="6">
        <v>48</v>
      </c>
      <c r="B427" s="6">
        <v>5</v>
      </c>
      <c r="C427" s="6" t="s">
        <v>48</v>
      </c>
      <c r="D427" s="6">
        <v>1</v>
      </c>
    </row>
    <row r="428" spans="1:4" x14ac:dyDescent="0.25">
      <c r="A428" s="6">
        <v>48</v>
      </c>
      <c r="B428" s="6">
        <v>6</v>
      </c>
      <c r="C428" s="6" t="s">
        <v>55</v>
      </c>
      <c r="D428" s="6">
        <v>1</v>
      </c>
    </row>
    <row r="429" spans="1:4" x14ac:dyDescent="0.25">
      <c r="A429" s="6">
        <v>48</v>
      </c>
      <c r="B429" s="6">
        <v>7</v>
      </c>
      <c r="C429" s="6" t="s">
        <v>44</v>
      </c>
      <c r="D429" s="6">
        <v>0</v>
      </c>
    </row>
    <row r="430" spans="1:4" x14ac:dyDescent="0.25">
      <c r="A430" s="6">
        <v>48</v>
      </c>
      <c r="B430" s="6">
        <v>8</v>
      </c>
      <c r="C430" s="6" t="s">
        <v>44</v>
      </c>
      <c r="D430" s="6">
        <v>0</v>
      </c>
    </row>
    <row r="431" spans="1:4" x14ac:dyDescent="0.25">
      <c r="A431" s="6">
        <v>48</v>
      </c>
      <c r="B431" s="6">
        <v>9</v>
      </c>
      <c r="C431" s="6" t="s">
        <v>44</v>
      </c>
      <c r="D431" s="6">
        <v>0</v>
      </c>
    </row>
    <row r="432" spans="1:4" x14ac:dyDescent="0.25">
      <c r="A432" s="6">
        <v>49</v>
      </c>
      <c r="B432" s="6">
        <v>1</v>
      </c>
      <c r="C432" s="6" t="s">
        <v>95</v>
      </c>
      <c r="D432" s="6">
        <v>1</v>
      </c>
    </row>
    <row r="433" spans="1:4" x14ac:dyDescent="0.25">
      <c r="A433" s="6">
        <v>49</v>
      </c>
      <c r="B433" s="6">
        <v>2</v>
      </c>
      <c r="C433" s="6" t="s">
        <v>100</v>
      </c>
      <c r="D433" s="6">
        <v>1</v>
      </c>
    </row>
    <row r="434" spans="1:4" x14ac:dyDescent="0.25">
      <c r="A434" s="6">
        <v>49</v>
      </c>
      <c r="B434" s="6">
        <v>3</v>
      </c>
      <c r="C434" s="6" t="s">
        <v>73</v>
      </c>
      <c r="D434" s="6">
        <v>1</v>
      </c>
    </row>
    <row r="435" spans="1:4" x14ac:dyDescent="0.25">
      <c r="A435" s="6">
        <v>49</v>
      </c>
      <c r="B435" s="6">
        <v>4</v>
      </c>
      <c r="C435" s="6" t="s">
        <v>70</v>
      </c>
      <c r="D435" s="6">
        <v>1</v>
      </c>
    </row>
    <row r="436" spans="1:4" x14ac:dyDescent="0.25">
      <c r="A436" s="6">
        <v>49</v>
      </c>
      <c r="B436" s="6">
        <v>5</v>
      </c>
      <c r="C436" s="6" t="s">
        <v>44</v>
      </c>
      <c r="D436" s="6">
        <v>0</v>
      </c>
    </row>
    <row r="437" spans="1:4" x14ac:dyDescent="0.25">
      <c r="A437" s="6">
        <v>49</v>
      </c>
      <c r="B437" s="6">
        <v>6</v>
      </c>
      <c r="C437" s="6" t="s">
        <v>44</v>
      </c>
      <c r="D437" s="6">
        <v>0</v>
      </c>
    </row>
    <row r="438" spans="1:4" x14ac:dyDescent="0.25">
      <c r="A438" s="6">
        <v>49</v>
      </c>
      <c r="B438" s="6">
        <v>7</v>
      </c>
      <c r="C438" s="6" t="s">
        <v>44</v>
      </c>
      <c r="D438" s="6">
        <v>0</v>
      </c>
    </row>
    <row r="439" spans="1:4" x14ac:dyDescent="0.25">
      <c r="A439" s="6">
        <v>49</v>
      </c>
      <c r="B439" s="6">
        <v>8</v>
      </c>
      <c r="C439" s="6" t="s">
        <v>44</v>
      </c>
      <c r="D439" s="6">
        <v>0</v>
      </c>
    </row>
    <row r="440" spans="1:4" x14ac:dyDescent="0.25">
      <c r="A440" s="6">
        <v>49</v>
      </c>
      <c r="B440" s="6">
        <v>9</v>
      </c>
      <c r="C440" s="6" t="s">
        <v>44</v>
      </c>
      <c r="D440" s="6">
        <v>0</v>
      </c>
    </row>
    <row r="441" spans="1:4" x14ac:dyDescent="0.25">
      <c r="A441" s="6">
        <v>50</v>
      </c>
      <c r="B441" s="6">
        <v>1</v>
      </c>
      <c r="C441" s="6" t="s">
        <v>37</v>
      </c>
      <c r="D441" s="6">
        <v>1</v>
      </c>
    </row>
    <row r="442" spans="1:4" x14ac:dyDescent="0.25">
      <c r="A442" s="6">
        <v>50</v>
      </c>
      <c r="B442" s="6">
        <v>2</v>
      </c>
      <c r="C442" s="6" t="s">
        <v>40</v>
      </c>
      <c r="D442" s="6">
        <v>1</v>
      </c>
    </row>
    <row r="443" spans="1:4" x14ac:dyDescent="0.25">
      <c r="A443" s="6">
        <v>50</v>
      </c>
      <c r="B443" s="6">
        <v>3</v>
      </c>
      <c r="C443" s="6" t="s">
        <v>41</v>
      </c>
      <c r="D443" s="6">
        <v>1</v>
      </c>
    </row>
    <row r="444" spans="1:4" x14ac:dyDescent="0.25">
      <c r="A444" s="6">
        <v>50</v>
      </c>
      <c r="B444" s="6">
        <v>4</v>
      </c>
      <c r="C444" s="6" t="s">
        <v>89</v>
      </c>
      <c r="D444" s="6">
        <v>1</v>
      </c>
    </row>
    <row r="445" spans="1:4" x14ac:dyDescent="0.25">
      <c r="A445" s="6">
        <v>50</v>
      </c>
      <c r="B445" s="6">
        <v>5</v>
      </c>
      <c r="C445" s="6" t="s">
        <v>101</v>
      </c>
      <c r="D445" s="6">
        <v>1</v>
      </c>
    </row>
    <row r="446" spans="1:4" x14ac:dyDescent="0.25">
      <c r="A446" s="6">
        <v>50</v>
      </c>
      <c r="B446" s="6">
        <v>6</v>
      </c>
      <c r="C446" s="6" t="s">
        <v>44</v>
      </c>
      <c r="D446" s="6">
        <v>0</v>
      </c>
    </row>
    <row r="447" spans="1:4" x14ac:dyDescent="0.25">
      <c r="A447" s="6">
        <v>50</v>
      </c>
      <c r="B447" s="6">
        <v>7</v>
      </c>
      <c r="C447" s="6" t="s">
        <v>44</v>
      </c>
      <c r="D447" s="6">
        <v>0</v>
      </c>
    </row>
    <row r="448" spans="1:4" x14ac:dyDescent="0.25">
      <c r="A448" s="6">
        <v>50</v>
      </c>
      <c r="B448" s="6">
        <v>8</v>
      </c>
      <c r="C448" s="6" t="s">
        <v>44</v>
      </c>
      <c r="D448" s="6">
        <v>0</v>
      </c>
    </row>
    <row r="449" spans="1:4" x14ac:dyDescent="0.25">
      <c r="A449" s="6">
        <v>50</v>
      </c>
      <c r="B449" s="6">
        <v>9</v>
      </c>
      <c r="C449" s="6" t="s">
        <v>44</v>
      </c>
      <c r="D449" s="6">
        <v>0</v>
      </c>
    </row>
    <row r="450" spans="1:4" x14ac:dyDescent="0.25">
      <c r="A450" s="6">
        <v>51</v>
      </c>
      <c r="B450" s="6">
        <v>1</v>
      </c>
      <c r="C450" s="6" t="s">
        <v>37</v>
      </c>
      <c r="D450" s="6">
        <v>1</v>
      </c>
    </row>
    <row r="451" spans="1:4" x14ac:dyDescent="0.25">
      <c r="A451" s="6">
        <v>51</v>
      </c>
      <c r="B451" s="6">
        <v>2</v>
      </c>
      <c r="C451" s="6" t="s">
        <v>40</v>
      </c>
      <c r="D451" s="6">
        <v>1</v>
      </c>
    </row>
    <row r="452" spans="1:4" x14ac:dyDescent="0.25">
      <c r="A452" s="6">
        <v>51</v>
      </c>
      <c r="B452" s="6">
        <v>3</v>
      </c>
      <c r="C452" s="6" t="s">
        <v>38</v>
      </c>
      <c r="D452" s="6">
        <v>1</v>
      </c>
    </row>
    <row r="453" spans="1:4" x14ac:dyDescent="0.25">
      <c r="A453" s="6">
        <v>51</v>
      </c>
      <c r="B453" s="6">
        <v>4</v>
      </c>
      <c r="C453" s="6" t="s">
        <v>50</v>
      </c>
      <c r="D453" s="6">
        <v>1</v>
      </c>
    </row>
    <row r="454" spans="1:4" x14ac:dyDescent="0.25">
      <c r="A454" s="6">
        <v>51</v>
      </c>
      <c r="B454" s="6">
        <v>5</v>
      </c>
      <c r="C454" s="6" t="s">
        <v>41</v>
      </c>
      <c r="D454" s="6">
        <v>1</v>
      </c>
    </row>
    <row r="455" spans="1:4" x14ac:dyDescent="0.25">
      <c r="A455" s="6">
        <v>51</v>
      </c>
      <c r="B455" s="6">
        <v>6</v>
      </c>
      <c r="C455" s="6" t="s">
        <v>102</v>
      </c>
      <c r="D455" s="6">
        <v>1</v>
      </c>
    </row>
    <row r="456" spans="1:4" x14ac:dyDescent="0.25">
      <c r="A456" s="6">
        <v>51</v>
      </c>
      <c r="B456" s="6">
        <v>7</v>
      </c>
      <c r="C456" s="6" t="s">
        <v>64</v>
      </c>
      <c r="D456" s="6">
        <v>1</v>
      </c>
    </row>
    <row r="457" spans="1:4" x14ac:dyDescent="0.25">
      <c r="A457" s="6">
        <v>51</v>
      </c>
      <c r="B457" s="6">
        <v>8</v>
      </c>
      <c r="C457" s="6" t="s">
        <v>44</v>
      </c>
      <c r="D457" s="6">
        <v>0</v>
      </c>
    </row>
    <row r="458" spans="1:4" x14ac:dyDescent="0.25">
      <c r="A458" s="6">
        <v>51</v>
      </c>
      <c r="B458" s="6">
        <v>9</v>
      </c>
      <c r="C458" s="6" t="s">
        <v>44</v>
      </c>
      <c r="D458" s="6">
        <v>0</v>
      </c>
    </row>
    <row r="459" spans="1:4" x14ac:dyDescent="0.25">
      <c r="A459" s="6">
        <v>52</v>
      </c>
      <c r="B459" s="6">
        <v>1</v>
      </c>
      <c r="C459" s="6" t="s">
        <v>45</v>
      </c>
      <c r="D459" s="6">
        <v>1</v>
      </c>
    </row>
    <row r="460" spans="1:4" x14ac:dyDescent="0.25">
      <c r="A460" s="6">
        <v>52</v>
      </c>
      <c r="B460" s="6">
        <v>2</v>
      </c>
      <c r="C460" s="6" t="s">
        <v>46</v>
      </c>
      <c r="D460" s="6">
        <v>1</v>
      </c>
    </row>
    <row r="461" spans="1:4" x14ac:dyDescent="0.25">
      <c r="A461" s="6">
        <v>52</v>
      </c>
      <c r="B461" s="6">
        <v>3</v>
      </c>
      <c r="C461" s="6" t="s">
        <v>103</v>
      </c>
      <c r="D461" s="6">
        <v>1</v>
      </c>
    </row>
    <row r="462" spans="1:4" x14ac:dyDescent="0.25">
      <c r="A462" s="6">
        <v>52</v>
      </c>
      <c r="B462" s="6">
        <v>4</v>
      </c>
      <c r="C462" s="6" t="s">
        <v>90</v>
      </c>
      <c r="D462" s="6">
        <v>1</v>
      </c>
    </row>
    <row r="463" spans="1:4" x14ac:dyDescent="0.25">
      <c r="A463" s="6">
        <v>52</v>
      </c>
      <c r="B463" s="6">
        <v>5</v>
      </c>
      <c r="C463" s="6" t="s">
        <v>48</v>
      </c>
      <c r="D463" s="6">
        <v>1</v>
      </c>
    </row>
    <row r="464" spans="1:4" x14ac:dyDescent="0.25">
      <c r="A464" s="6">
        <v>52</v>
      </c>
      <c r="B464" s="6">
        <v>6</v>
      </c>
      <c r="C464" s="6" t="s">
        <v>55</v>
      </c>
      <c r="D464" s="6">
        <v>1</v>
      </c>
    </row>
    <row r="465" spans="1:4" x14ac:dyDescent="0.25">
      <c r="A465" s="6">
        <v>52</v>
      </c>
      <c r="B465" s="6">
        <v>7</v>
      </c>
      <c r="C465" s="6" t="s">
        <v>44</v>
      </c>
      <c r="D465" s="6">
        <v>0</v>
      </c>
    </row>
    <row r="466" spans="1:4" x14ac:dyDescent="0.25">
      <c r="A466" s="6">
        <v>52</v>
      </c>
      <c r="B466" s="6">
        <v>8</v>
      </c>
      <c r="C466" s="6" t="s">
        <v>44</v>
      </c>
      <c r="D466" s="6">
        <v>0</v>
      </c>
    </row>
    <row r="467" spans="1:4" x14ac:dyDescent="0.25">
      <c r="A467" s="6">
        <v>52</v>
      </c>
      <c r="B467" s="6">
        <v>9</v>
      </c>
      <c r="C467" s="6" t="s">
        <v>44</v>
      </c>
      <c r="D467" s="6">
        <v>0</v>
      </c>
    </row>
    <row r="468" spans="1:4" x14ac:dyDescent="0.25">
      <c r="A468" s="6">
        <v>53</v>
      </c>
      <c r="B468" s="6">
        <v>1</v>
      </c>
      <c r="C468" s="6" t="s">
        <v>93</v>
      </c>
      <c r="D468" s="6">
        <v>1</v>
      </c>
    </row>
    <row r="469" spans="1:4" x14ac:dyDescent="0.25">
      <c r="A469" s="6">
        <v>54</v>
      </c>
      <c r="B469" s="6">
        <v>1</v>
      </c>
      <c r="C469" s="6" t="s">
        <v>95</v>
      </c>
      <c r="D469" s="6">
        <v>1</v>
      </c>
    </row>
    <row r="470" spans="1:4" x14ac:dyDescent="0.25">
      <c r="A470" s="6">
        <v>54</v>
      </c>
      <c r="B470" s="6">
        <v>2</v>
      </c>
      <c r="C470" s="6" t="s">
        <v>104</v>
      </c>
      <c r="D470" s="6">
        <v>1</v>
      </c>
    </row>
    <row r="471" spans="1:4" x14ac:dyDescent="0.25">
      <c r="A471" s="6">
        <v>54</v>
      </c>
      <c r="B471" s="6">
        <v>3</v>
      </c>
      <c r="C471" s="6" t="s">
        <v>73</v>
      </c>
      <c r="D471" s="6">
        <v>1</v>
      </c>
    </row>
    <row r="472" spans="1:4" x14ac:dyDescent="0.25">
      <c r="A472" s="6">
        <v>54</v>
      </c>
      <c r="B472" s="6">
        <v>4</v>
      </c>
      <c r="C472" s="6" t="s">
        <v>57</v>
      </c>
      <c r="D472" s="6">
        <v>1</v>
      </c>
    </row>
    <row r="473" spans="1:4" x14ac:dyDescent="0.25">
      <c r="A473" s="6">
        <v>54</v>
      </c>
      <c r="B473" s="6">
        <v>5</v>
      </c>
      <c r="C473" s="6" t="s">
        <v>70</v>
      </c>
      <c r="D473" s="6">
        <v>1</v>
      </c>
    </row>
    <row r="474" spans="1:4" x14ac:dyDescent="0.25">
      <c r="A474" s="6">
        <v>54</v>
      </c>
      <c r="B474" s="6">
        <v>6</v>
      </c>
      <c r="C474" s="6" t="s">
        <v>44</v>
      </c>
      <c r="D474" s="6">
        <v>0</v>
      </c>
    </row>
    <row r="475" spans="1:4" x14ac:dyDescent="0.25">
      <c r="A475" s="6">
        <v>54</v>
      </c>
      <c r="B475" s="6">
        <v>7</v>
      </c>
      <c r="C475" s="6" t="s">
        <v>44</v>
      </c>
      <c r="D475" s="6">
        <v>0</v>
      </c>
    </row>
    <row r="476" spans="1:4" x14ac:dyDescent="0.25">
      <c r="A476" s="6">
        <v>54</v>
      </c>
      <c r="B476" s="6">
        <v>8</v>
      </c>
      <c r="C476" s="6" t="s">
        <v>44</v>
      </c>
      <c r="D476" s="6">
        <v>0</v>
      </c>
    </row>
    <row r="477" spans="1:4" x14ac:dyDescent="0.25">
      <c r="A477" s="6">
        <v>54</v>
      </c>
      <c r="B477" s="6">
        <v>9</v>
      </c>
      <c r="C477" s="6" t="s">
        <v>44</v>
      </c>
      <c r="D477" s="6">
        <v>0</v>
      </c>
    </row>
    <row r="478" spans="1:4" x14ac:dyDescent="0.25">
      <c r="A478" s="6">
        <v>55</v>
      </c>
      <c r="B478" s="6">
        <v>1</v>
      </c>
      <c r="C478" s="6" t="s">
        <v>37</v>
      </c>
      <c r="D478" s="6">
        <v>1</v>
      </c>
    </row>
    <row r="479" spans="1:4" x14ac:dyDescent="0.25">
      <c r="A479" s="6">
        <v>55</v>
      </c>
      <c r="B479" s="6">
        <v>2</v>
      </c>
      <c r="C479" s="6" t="s">
        <v>40</v>
      </c>
      <c r="D479" s="6">
        <v>1</v>
      </c>
    </row>
    <row r="480" spans="1:4" x14ac:dyDescent="0.25">
      <c r="A480" s="6">
        <v>55</v>
      </c>
      <c r="B480" s="6">
        <v>3</v>
      </c>
      <c r="C480" s="6" t="s">
        <v>41</v>
      </c>
      <c r="D480" s="6">
        <v>1</v>
      </c>
    </row>
    <row r="481" spans="1:4" x14ac:dyDescent="0.25">
      <c r="A481" s="6">
        <v>55</v>
      </c>
      <c r="B481" s="6">
        <v>4</v>
      </c>
      <c r="C481" s="6" t="s">
        <v>74</v>
      </c>
      <c r="D481" s="6">
        <v>1</v>
      </c>
    </row>
    <row r="482" spans="1:4" x14ac:dyDescent="0.25">
      <c r="A482" s="6">
        <v>55</v>
      </c>
      <c r="B482" s="6">
        <v>5</v>
      </c>
      <c r="C482" s="6" t="s">
        <v>105</v>
      </c>
      <c r="D482" s="6">
        <v>1</v>
      </c>
    </row>
    <row r="483" spans="1:4" x14ac:dyDescent="0.25">
      <c r="A483" s="6">
        <v>55</v>
      </c>
      <c r="B483" s="6">
        <v>6</v>
      </c>
      <c r="C483" s="6" t="s">
        <v>44</v>
      </c>
      <c r="D483" s="6">
        <v>0</v>
      </c>
    </row>
    <row r="484" spans="1:4" x14ac:dyDescent="0.25">
      <c r="A484" s="6">
        <v>55</v>
      </c>
      <c r="B484" s="6">
        <v>7</v>
      </c>
      <c r="C484" s="6" t="s">
        <v>44</v>
      </c>
      <c r="D484" s="6">
        <v>0</v>
      </c>
    </row>
    <row r="485" spans="1:4" x14ac:dyDescent="0.25">
      <c r="A485" s="6">
        <v>55</v>
      </c>
      <c r="B485" s="6">
        <v>8</v>
      </c>
      <c r="C485" s="6" t="s">
        <v>44</v>
      </c>
      <c r="D485" s="6">
        <v>0</v>
      </c>
    </row>
    <row r="486" spans="1:4" x14ac:dyDescent="0.25">
      <c r="A486" s="6">
        <v>55</v>
      </c>
      <c r="B486" s="6">
        <v>9</v>
      </c>
      <c r="C486" s="6" t="s">
        <v>44</v>
      </c>
      <c r="D486" s="6">
        <v>0</v>
      </c>
    </row>
    <row r="487" spans="1:4" x14ac:dyDescent="0.25">
      <c r="A487" s="6">
        <v>56</v>
      </c>
      <c r="B487" s="6">
        <v>1</v>
      </c>
      <c r="C487" s="6" t="s">
        <v>106</v>
      </c>
      <c r="D487" s="6">
        <v>1</v>
      </c>
    </row>
    <row r="488" spans="1:4" x14ac:dyDescent="0.25">
      <c r="A488" s="6">
        <v>56</v>
      </c>
      <c r="B488" s="6">
        <v>2</v>
      </c>
      <c r="C488" s="6" t="s">
        <v>103</v>
      </c>
      <c r="D488" s="6">
        <v>1</v>
      </c>
    </row>
    <row r="489" spans="1:4" x14ac:dyDescent="0.25">
      <c r="A489" s="6">
        <v>56</v>
      </c>
      <c r="B489" s="6">
        <v>3</v>
      </c>
      <c r="C489" s="6" t="s">
        <v>90</v>
      </c>
      <c r="D489" s="6">
        <v>1</v>
      </c>
    </row>
    <row r="490" spans="1:4" x14ac:dyDescent="0.25">
      <c r="A490" s="6">
        <v>56</v>
      </c>
      <c r="B490" s="6">
        <v>4</v>
      </c>
      <c r="C490" s="6" t="s">
        <v>107</v>
      </c>
      <c r="D490" s="6">
        <v>1</v>
      </c>
    </row>
    <row r="491" spans="1:4" x14ac:dyDescent="0.25">
      <c r="A491" s="6">
        <v>56</v>
      </c>
      <c r="B491" s="6">
        <v>5</v>
      </c>
      <c r="C491" s="6" t="s">
        <v>48</v>
      </c>
      <c r="D491" s="6">
        <v>1</v>
      </c>
    </row>
    <row r="492" spans="1:4" x14ac:dyDescent="0.25">
      <c r="A492" s="6">
        <v>56</v>
      </c>
      <c r="B492" s="6">
        <v>6</v>
      </c>
      <c r="C492" s="6" t="s">
        <v>61</v>
      </c>
      <c r="D492" s="6">
        <v>1</v>
      </c>
    </row>
    <row r="493" spans="1:4" x14ac:dyDescent="0.25">
      <c r="A493" s="6">
        <v>56</v>
      </c>
      <c r="B493" s="6">
        <v>7</v>
      </c>
      <c r="C493" s="6" t="s">
        <v>49</v>
      </c>
      <c r="D493" s="6">
        <v>1</v>
      </c>
    </row>
    <row r="494" spans="1:4" x14ac:dyDescent="0.25">
      <c r="A494" s="6">
        <v>56</v>
      </c>
      <c r="B494" s="6">
        <v>8</v>
      </c>
      <c r="C494" s="6" t="s">
        <v>44</v>
      </c>
      <c r="D494" s="6">
        <v>0</v>
      </c>
    </row>
    <row r="495" spans="1:4" x14ac:dyDescent="0.25">
      <c r="A495" s="6">
        <v>56</v>
      </c>
      <c r="B495" s="6">
        <v>9</v>
      </c>
      <c r="C495" s="6" t="s">
        <v>44</v>
      </c>
      <c r="D495" s="6">
        <v>0</v>
      </c>
    </row>
    <row r="496" spans="1:4" x14ac:dyDescent="0.25">
      <c r="A496" s="6">
        <v>57</v>
      </c>
      <c r="B496" s="6">
        <v>1</v>
      </c>
      <c r="C496" s="6" t="s">
        <v>56</v>
      </c>
      <c r="D496" s="6">
        <v>1</v>
      </c>
    </row>
    <row r="497" spans="1:4" x14ac:dyDescent="0.25">
      <c r="A497" s="6">
        <v>57</v>
      </c>
      <c r="B497" s="6">
        <v>2</v>
      </c>
      <c r="C497" s="6" t="s">
        <v>66</v>
      </c>
      <c r="D497" s="6">
        <v>1</v>
      </c>
    </row>
    <row r="498" spans="1:4" x14ac:dyDescent="0.25">
      <c r="A498" s="6">
        <v>57</v>
      </c>
      <c r="B498" s="6">
        <v>3</v>
      </c>
      <c r="C498" s="6" t="s">
        <v>108</v>
      </c>
      <c r="D498" s="6">
        <v>1</v>
      </c>
    </row>
    <row r="499" spans="1:4" x14ac:dyDescent="0.25">
      <c r="A499" s="6">
        <v>57</v>
      </c>
      <c r="B499" s="6">
        <v>4</v>
      </c>
      <c r="C499" s="6" t="s">
        <v>70</v>
      </c>
      <c r="D499" s="6">
        <v>1</v>
      </c>
    </row>
    <row r="500" spans="1:4" x14ac:dyDescent="0.25">
      <c r="A500" s="6">
        <v>57</v>
      </c>
      <c r="B500" s="6">
        <v>5</v>
      </c>
      <c r="C500" s="6" t="s">
        <v>109</v>
      </c>
      <c r="D500" s="6">
        <v>1</v>
      </c>
    </row>
    <row r="501" spans="1:4" x14ac:dyDescent="0.25">
      <c r="A501" s="6">
        <v>57</v>
      </c>
      <c r="B501" s="6">
        <v>6</v>
      </c>
      <c r="C501" s="6" t="s">
        <v>44</v>
      </c>
      <c r="D501" s="6">
        <v>0</v>
      </c>
    </row>
    <row r="502" spans="1:4" x14ac:dyDescent="0.25">
      <c r="A502" s="6">
        <v>57</v>
      </c>
      <c r="B502" s="6">
        <v>7</v>
      </c>
      <c r="C502" s="6" t="s">
        <v>44</v>
      </c>
      <c r="D502" s="6">
        <v>0</v>
      </c>
    </row>
    <row r="503" spans="1:4" x14ac:dyDescent="0.25">
      <c r="A503" s="6">
        <v>57</v>
      </c>
      <c r="B503" s="6">
        <v>8</v>
      </c>
      <c r="C503" s="6" t="s">
        <v>44</v>
      </c>
      <c r="D503" s="6">
        <v>0</v>
      </c>
    </row>
    <row r="504" spans="1:4" x14ac:dyDescent="0.25">
      <c r="A504" s="6">
        <v>57</v>
      </c>
      <c r="B504" s="6">
        <v>9</v>
      </c>
      <c r="C504" s="6" t="s">
        <v>44</v>
      </c>
      <c r="D504" s="6">
        <v>0</v>
      </c>
    </row>
    <row r="505" spans="1:4" x14ac:dyDescent="0.25">
      <c r="A505" s="6">
        <v>58</v>
      </c>
      <c r="B505" s="6">
        <v>1</v>
      </c>
      <c r="C505" s="6" t="s">
        <v>37</v>
      </c>
      <c r="D505" s="6">
        <v>1</v>
      </c>
    </row>
    <row r="506" spans="1:4" x14ac:dyDescent="0.25">
      <c r="A506" s="6">
        <v>58</v>
      </c>
      <c r="B506" s="6">
        <v>2</v>
      </c>
      <c r="C506" s="6" t="s">
        <v>40</v>
      </c>
      <c r="D506" s="6">
        <v>1</v>
      </c>
    </row>
    <row r="507" spans="1:4" x14ac:dyDescent="0.25">
      <c r="A507" s="6">
        <v>58</v>
      </c>
      <c r="B507" s="6">
        <v>3</v>
      </c>
      <c r="C507" s="6" t="s">
        <v>38</v>
      </c>
      <c r="D507" s="6">
        <v>1</v>
      </c>
    </row>
    <row r="508" spans="1:4" x14ac:dyDescent="0.25">
      <c r="A508" s="6">
        <v>58</v>
      </c>
      <c r="B508" s="6">
        <v>4</v>
      </c>
      <c r="C508" s="6" t="s">
        <v>41</v>
      </c>
      <c r="D508" s="6">
        <v>1</v>
      </c>
    </row>
    <row r="509" spans="1:4" x14ac:dyDescent="0.25">
      <c r="A509" s="6">
        <v>58</v>
      </c>
      <c r="B509" s="6">
        <v>5</v>
      </c>
      <c r="C509" s="6" t="s">
        <v>74</v>
      </c>
      <c r="D509" s="6">
        <v>1</v>
      </c>
    </row>
    <row r="510" spans="1:4" x14ac:dyDescent="0.25">
      <c r="A510" s="6">
        <v>58</v>
      </c>
      <c r="B510" s="6">
        <v>6</v>
      </c>
      <c r="C510" s="6" t="s">
        <v>64</v>
      </c>
      <c r="D510" s="6">
        <v>1</v>
      </c>
    </row>
    <row r="511" spans="1:4" x14ac:dyDescent="0.25">
      <c r="A511" s="6">
        <v>58</v>
      </c>
      <c r="B511" s="6">
        <v>7</v>
      </c>
      <c r="C511" s="6" t="s">
        <v>44</v>
      </c>
      <c r="D511" s="6">
        <v>0</v>
      </c>
    </row>
    <row r="512" spans="1:4" x14ac:dyDescent="0.25">
      <c r="A512" s="6">
        <v>58</v>
      </c>
      <c r="B512" s="6">
        <v>8</v>
      </c>
      <c r="C512" s="6" t="s">
        <v>44</v>
      </c>
      <c r="D512" s="6">
        <v>0</v>
      </c>
    </row>
    <row r="513" spans="1:4" x14ac:dyDescent="0.25">
      <c r="A513" s="6">
        <v>58</v>
      </c>
      <c r="B513" s="6">
        <v>9</v>
      </c>
      <c r="C513" s="6" t="s">
        <v>44</v>
      </c>
      <c r="D513" s="6">
        <v>0</v>
      </c>
    </row>
  </sheetData>
  <mergeCells count="3">
    <mergeCell ref="A1:F1"/>
    <mergeCell ref="A3:I3"/>
    <mergeCell ref="K3:N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05B0-A7F7-43A6-A5BF-A866B242054A}">
  <dimension ref="A1:K28"/>
  <sheetViews>
    <sheetView showGridLines="0" workbookViewId="0">
      <selection activeCell="D15" sqref="D15"/>
    </sheetView>
  </sheetViews>
  <sheetFormatPr defaultRowHeight="15" x14ac:dyDescent="0.25"/>
  <cols>
    <col min="1" max="1" width="51.42578125" bestFit="1" customWidth="1"/>
    <col min="2" max="2" width="16.42578125" bestFit="1" customWidth="1"/>
    <col min="3" max="3" width="12.7109375" bestFit="1" customWidth="1"/>
    <col min="4" max="4" width="26.85546875" bestFit="1" customWidth="1"/>
    <col min="5" max="5" width="19" bestFit="1" customWidth="1"/>
    <col min="6" max="6" width="12.7109375" bestFit="1" customWidth="1"/>
    <col min="7" max="7" width="26.85546875" bestFit="1" customWidth="1"/>
    <col min="8" max="8" width="19" bestFit="1" customWidth="1"/>
    <col min="9" max="9" width="12.7109375" bestFit="1" customWidth="1"/>
    <col min="10" max="10" width="20.85546875" bestFit="1" customWidth="1"/>
    <col min="11" max="11" width="19" bestFit="1" customWidth="1"/>
    <col min="12" max="12" width="12.7109375" bestFit="1" customWidth="1"/>
    <col min="13" max="13" width="20.85546875" bestFit="1" customWidth="1"/>
    <col min="14" max="14" width="19" bestFit="1" customWidth="1"/>
    <col min="15" max="15" width="18.140625" bestFit="1" customWidth="1"/>
  </cols>
  <sheetData>
    <row r="1" spans="1:11" x14ac:dyDescent="0.25">
      <c r="A1" s="54" t="s">
        <v>191</v>
      </c>
      <c r="B1" s="55"/>
      <c r="C1" s="55"/>
      <c r="D1" s="55"/>
      <c r="E1" s="55"/>
      <c r="F1" s="55"/>
      <c r="G1" s="55"/>
      <c r="H1" s="55"/>
      <c r="I1" s="55"/>
    </row>
    <row r="3" spans="1:11" x14ac:dyDescent="0.25">
      <c r="A3" s="45" t="s">
        <v>203</v>
      </c>
      <c r="B3" s="45"/>
      <c r="D3" s="56" t="s">
        <v>205</v>
      </c>
      <c r="E3" s="56"/>
      <c r="F3" s="56"/>
      <c r="G3" s="56"/>
    </row>
    <row r="5" spans="1:11" x14ac:dyDescent="0.25">
      <c r="A5" s="4" t="s">
        <v>201</v>
      </c>
      <c r="B5" t="s">
        <v>206</v>
      </c>
      <c r="C5" t="s">
        <v>198</v>
      </c>
      <c r="D5" t="s">
        <v>177</v>
      </c>
      <c r="E5" t="s">
        <v>178</v>
      </c>
      <c r="F5" t="s">
        <v>199</v>
      </c>
      <c r="G5" t="s">
        <v>179</v>
      </c>
      <c r="H5" t="s">
        <v>180</v>
      </c>
      <c r="I5" t="s">
        <v>200</v>
      </c>
      <c r="J5" t="s">
        <v>181</v>
      </c>
      <c r="K5" t="s">
        <v>182</v>
      </c>
    </row>
    <row r="6" spans="1:11" x14ac:dyDescent="0.25">
      <c r="A6" s="5" t="s">
        <v>55</v>
      </c>
      <c r="B6">
        <v>7</v>
      </c>
      <c r="C6" s="36">
        <v>8.2142857142857135</v>
      </c>
      <c r="D6" s="2">
        <v>7.7142857142857144</v>
      </c>
      <c r="E6" s="2">
        <v>0.42857142857142855</v>
      </c>
      <c r="F6" s="36">
        <v>8.2142857142857135</v>
      </c>
      <c r="G6" s="2">
        <v>7</v>
      </c>
      <c r="H6" s="2">
        <v>0.42857142857142855</v>
      </c>
      <c r="I6" s="36">
        <v>8</v>
      </c>
      <c r="J6" s="2">
        <v>2.7142857142857144</v>
      </c>
      <c r="K6" s="2">
        <v>0</v>
      </c>
    </row>
    <row r="7" spans="1:11" x14ac:dyDescent="0.25">
      <c r="A7" s="5" t="s">
        <v>61</v>
      </c>
      <c r="B7">
        <v>12</v>
      </c>
      <c r="C7" s="36">
        <v>10.333333333333334</v>
      </c>
      <c r="D7" s="2">
        <v>7.583333333333333</v>
      </c>
      <c r="E7" s="2">
        <v>0.66666666666666663</v>
      </c>
      <c r="F7" s="36">
        <v>9.7916666666666661</v>
      </c>
      <c r="G7" s="2">
        <v>7.833333333333333</v>
      </c>
      <c r="H7" s="2">
        <v>0.5</v>
      </c>
      <c r="I7" s="36">
        <v>10</v>
      </c>
      <c r="J7" s="2">
        <v>4.916666666666667</v>
      </c>
      <c r="K7" s="2">
        <v>0.25</v>
      </c>
    </row>
    <row r="8" spans="1:11" x14ac:dyDescent="0.25">
      <c r="A8" s="5" t="s">
        <v>49</v>
      </c>
      <c r="B8">
        <v>5</v>
      </c>
      <c r="C8" s="36">
        <v>8.9</v>
      </c>
      <c r="D8" s="2">
        <v>5.6</v>
      </c>
      <c r="E8" s="2">
        <v>0.4</v>
      </c>
      <c r="F8" s="36">
        <v>8.8000000000000007</v>
      </c>
      <c r="G8" s="2">
        <v>6.2</v>
      </c>
      <c r="H8" s="2">
        <v>0.2</v>
      </c>
      <c r="I8" s="36">
        <v>10</v>
      </c>
      <c r="J8" s="2">
        <v>1.2</v>
      </c>
      <c r="K8" s="2">
        <v>0</v>
      </c>
    </row>
    <row r="9" spans="1:11" x14ac:dyDescent="0.25">
      <c r="A9" s="5" t="s">
        <v>48</v>
      </c>
      <c r="B9">
        <v>19</v>
      </c>
      <c r="C9" s="36">
        <v>17.894736842105264</v>
      </c>
      <c r="D9" s="2">
        <v>7.2631578947368425</v>
      </c>
      <c r="E9" s="2">
        <v>0.42105263157894735</v>
      </c>
      <c r="F9" s="36">
        <v>17.631578947368421</v>
      </c>
      <c r="G9" s="2">
        <v>6.3684210526315788</v>
      </c>
      <c r="H9" s="2">
        <v>0.21052631578947367</v>
      </c>
      <c r="I9" s="36">
        <v>15.714285714285714</v>
      </c>
      <c r="J9" s="2">
        <v>5.3157894736842106</v>
      </c>
      <c r="K9" s="2">
        <v>0</v>
      </c>
    </row>
    <row r="10" spans="1:11" x14ac:dyDescent="0.25">
      <c r="A10" s="5" t="s">
        <v>70</v>
      </c>
      <c r="B10">
        <v>8</v>
      </c>
      <c r="C10" s="36">
        <v>15.625</v>
      </c>
      <c r="D10" s="2">
        <v>8.375</v>
      </c>
      <c r="E10" s="2">
        <v>1</v>
      </c>
      <c r="F10" s="36">
        <v>15.625</v>
      </c>
      <c r="G10" s="2">
        <v>8.25</v>
      </c>
      <c r="H10" s="2">
        <v>0.625</v>
      </c>
      <c r="I10" s="36">
        <v>15.833333333333334</v>
      </c>
      <c r="J10" s="2">
        <v>5.625</v>
      </c>
      <c r="K10" s="2">
        <v>0.625</v>
      </c>
    </row>
    <row r="11" spans="1:11" x14ac:dyDescent="0.25">
      <c r="A11" s="5" t="s">
        <v>50</v>
      </c>
      <c r="B11">
        <v>12</v>
      </c>
      <c r="C11" s="36">
        <v>7</v>
      </c>
      <c r="D11" s="2">
        <v>6.5</v>
      </c>
      <c r="E11" s="2">
        <v>0.58333333333333337</v>
      </c>
      <c r="F11" s="36">
        <v>4</v>
      </c>
      <c r="G11" s="2">
        <v>5.75</v>
      </c>
      <c r="H11" s="2">
        <v>0.41666666666666669</v>
      </c>
      <c r="I11" s="36"/>
      <c r="J11" s="2">
        <v>0.5</v>
      </c>
      <c r="K11" s="2">
        <v>0.25</v>
      </c>
    </row>
    <row r="12" spans="1:11" x14ac:dyDescent="0.25">
      <c r="A12" s="5" t="s">
        <v>38</v>
      </c>
      <c r="B12">
        <v>16</v>
      </c>
      <c r="C12" s="36">
        <v>24.375</v>
      </c>
      <c r="D12" s="2">
        <v>7.6875</v>
      </c>
      <c r="E12" s="2">
        <v>0.8125</v>
      </c>
      <c r="F12" s="36">
        <v>24.5</v>
      </c>
      <c r="G12" s="2">
        <v>6.5625</v>
      </c>
      <c r="H12" s="2">
        <v>0.5625</v>
      </c>
      <c r="I12" s="36">
        <v>25</v>
      </c>
      <c r="J12" s="2">
        <v>0.375</v>
      </c>
      <c r="K12" s="2">
        <v>0</v>
      </c>
    </row>
    <row r="13" spans="1:11" x14ac:dyDescent="0.25">
      <c r="A13" s="5" t="s">
        <v>37</v>
      </c>
      <c r="B13">
        <v>22</v>
      </c>
      <c r="C13" s="36">
        <v>31.545454545454547</v>
      </c>
      <c r="D13" s="2">
        <v>5.4090909090909092</v>
      </c>
      <c r="E13" s="2">
        <v>0.22727272727272727</v>
      </c>
      <c r="F13" s="36">
        <v>31.15909090909091</v>
      </c>
      <c r="G13" s="2">
        <v>5.3181818181818183</v>
      </c>
      <c r="H13" s="2">
        <v>0.27272727272727271</v>
      </c>
      <c r="I13" s="36">
        <v>28.571428571428573</v>
      </c>
      <c r="J13" s="2">
        <v>1.8636363636363635</v>
      </c>
      <c r="K13" s="2">
        <v>9.0909090909090912E-2</v>
      </c>
    </row>
    <row r="14" spans="1:11" x14ac:dyDescent="0.25">
      <c r="A14" s="5" t="s">
        <v>73</v>
      </c>
      <c r="B14">
        <v>7</v>
      </c>
      <c r="C14" s="36">
        <v>3</v>
      </c>
      <c r="D14" s="2">
        <v>7.8571428571428568</v>
      </c>
      <c r="E14" s="2">
        <v>0.5714285714285714</v>
      </c>
      <c r="F14" s="36">
        <v>3</v>
      </c>
      <c r="G14" s="2">
        <v>7.2857142857142856</v>
      </c>
      <c r="H14" s="2">
        <v>0.14285714285714285</v>
      </c>
      <c r="I14" s="36">
        <v>3</v>
      </c>
      <c r="J14" s="2">
        <v>1.8571428571428572</v>
      </c>
      <c r="K14" s="2">
        <v>0</v>
      </c>
    </row>
    <row r="15" spans="1:11" x14ac:dyDescent="0.25">
      <c r="A15" s="5" t="s">
        <v>90</v>
      </c>
      <c r="B15">
        <v>5</v>
      </c>
      <c r="C15" s="36">
        <v>37</v>
      </c>
      <c r="D15" s="2">
        <v>9.8000000000000007</v>
      </c>
      <c r="E15" s="2">
        <v>0</v>
      </c>
      <c r="F15" s="36">
        <v>38</v>
      </c>
      <c r="G15" s="2">
        <v>8.1999999999999993</v>
      </c>
      <c r="H15" s="2">
        <v>0</v>
      </c>
      <c r="I15" s="36">
        <v>38</v>
      </c>
      <c r="J15" s="2">
        <v>7.2</v>
      </c>
      <c r="K15" s="2">
        <v>0</v>
      </c>
    </row>
    <row r="16" spans="1:11" x14ac:dyDescent="0.25">
      <c r="A16" s="5" t="s">
        <v>45</v>
      </c>
      <c r="B16">
        <v>17</v>
      </c>
      <c r="C16" s="36">
        <v>47.058823529411768</v>
      </c>
      <c r="D16" s="2">
        <v>7.4705882352941178</v>
      </c>
      <c r="E16" s="2">
        <v>0.52941176470588236</v>
      </c>
      <c r="F16" s="36">
        <v>45.588235294117645</v>
      </c>
      <c r="G16" s="2">
        <v>7</v>
      </c>
      <c r="H16" s="2">
        <v>0.47058823529411764</v>
      </c>
      <c r="I16" s="36">
        <v>39.666666666666664</v>
      </c>
      <c r="J16" s="2">
        <v>6.1764705882352944</v>
      </c>
      <c r="K16" s="2">
        <v>0.17647058823529413</v>
      </c>
    </row>
    <row r="17" spans="1:11" x14ac:dyDescent="0.25">
      <c r="A17" s="5" t="s">
        <v>46</v>
      </c>
      <c r="B17">
        <v>14</v>
      </c>
      <c r="C17" s="36">
        <v>23.964285714285715</v>
      </c>
      <c r="D17" s="2">
        <v>8.5714285714285712</v>
      </c>
      <c r="E17" s="2">
        <v>1.8571428571428572</v>
      </c>
      <c r="F17" s="36">
        <v>23.964285714285715</v>
      </c>
      <c r="G17" s="2">
        <v>8.6428571428571423</v>
      </c>
      <c r="H17" s="2">
        <v>1.7857142857142858</v>
      </c>
      <c r="I17" s="36">
        <v>22.5</v>
      </c>
      <c r="J17" s="2">
        <v>2.2857142857142856</v>
      </c>
      <c r="K17" s="2">
        <v>0.5714285714285714</v>
      </c>
    </row>
    <row r="18" spans="1:11" x14ac:dyDescent="0.25">
      <c r="A18" s="5" t="s">
        <v>56</v>
      </c>
      <c r="B18">
        <v>9</v>
      </c>
      <c r="C18" s="36">
        <v>78.888888888888886</v>
      </c>
      <c r="D18" s="2">
        <v>7</v>
      </c>
      <c r="E18" s="2">
        <v>2.1111111111111112</v>
      </c>
      <c r="F18" s="36">
        <v>83.75</v>
      </c>
      <c r="G18" s="2">
        <v>5.333333333333333</v>
      </c>
      <c r="H18" s="2">
        <v>0.88888888888888884</v>
      </c>
      <c r="I18" s="36">
        <v>84</v>
      </c>
      <c r="J18" s="2">
        <v>2.7777777777777777</v>
      </c>
      <c r="K18" s="2">
        <v>0.33333333333333331</v>
      </c>
    </row>
    <row r="19" spans="1:11" x14ac:dyDescent="0.25">
      <c r="A19" s="5" t="s">
        <v>52</v>
      </c>
      <c r="B19">
        <v>8</v>
      </c>
      <c r="C19" s="36">
        <v>31.25</v>
      </c>
      <c r="D19" s="2">
        <v>8.5</v>
      </c>
      <c r="E19" s="2">
        <v>0.875</v>
      </c>
      <c r="F19" s="36">
        <v>31.875</v>
      </c>
      <c r="G19" s="2">
        <v>7.5</v>
      </c>
      <c r="H19" s="2">
        <v>0.25</v>
      </c>
      <c r="I19" s="36">
        <v>32.142857142857146</v>
      </c>
      <c r="J19" s="2">
        <v>6.25</v>
      </c>
      <c r="K19" s="2">
        <v>0</v>
      </c>
    </row>
    <row r="20" spans="1:11" x14ac:dyDescent="0.25">
      <c r="A20" s="5" t="s">
        <v>47</v>
      </c>
      <c r="B20">
        <v>9</v>
      </c>
      <c r="C20" s="36">
        <v>16.444444444444443</v>
      </c>
      <c r="D20" s="2">
        <v>7.4444444444444446</v>
      </c>
      <c r="E20" s="2">
        <v>1.1111111111111112</v>
      </c>
      <c r="F20" s="36">
        <v>16.444444444444443</v>
      </c>
      <c r="G20" s="2">
        <v>7</v>
      </c>
      <c r="H20" s="2">
        <v>0.55555555555555558</v>
      </c>
      <c r="I20" s="36">
        <v>16.75</v>
      </c>
      <c r="J20" s="2">
        <v>1.3333333333333333</v>
      </c>
      <c r="K20" s="2">
        <v>0.1111111111111111</v>
      </c>
    </row>
    <row r="21" spans="1:11" x14ac:dyDescent="0.25">
      <c r="A21" s="5" t="s">
        <v>41</v>
      </c>
      <c r="B21">
        <v>23</v>
      </c>
      <c r="C21" s="36">
        <v>9.2391304347826093</v>
      </c>
      <c r="D21" s="2">
        <v>8</v>
      </c>
      <c r="E21" s="2">
        <v>0.73913043478260865</v>
      </c>
      <c r="F21" s="36">
        <v>8.3913043478260878</v>
      </c>
      <c r="G21" s="2">
        <v>8.2608695652173907</v>
      </c>
      <c r="H21" s="2">
        <v>0.60869565217391308</v>
      </c>
      <c r="I21" s="36">
        <v>6.4347826086956523</v>
      </c>
      <c r="J21" s="2">
        <v>8.4347826086956523</v>
      </c>
      <c r="K21" s="2">
        <v>0.78260869565217395</v>
      </c>
    </row>
    <row r="22" spans="1:11" x14ac:dyDescent="0.25">
      <c r="A22" s="5" t="s">
        <v>40</v>
      </c>
      <c r="B22">
        <v>23</v>
      </c>
      <c r="C22" s="36">
        <v>28.717391304347824</v>
      </c>
      <c r="D22" s="2">
        <v>6.3913043478260869</v>
      </c>
      <c r="E22" s="2">
        <v>0.39130434782608697</v>
      </c>
      <c r="F22" s="36">
        <v>27.934782608695652</v>
      </c>
      <c r="G22" s="2">
        <v>6.4347826086956523</v>
      </c>
      <c r="H22" s="2">
        <v>0.17391304347826086</v>
      </c>
      <c r="I22" s="36">
        <v>26.40625</v>
      </c>
      <c r="J22" s="2">
        <v>4</v>
      </c>
      <c r="K22" s="2">
        <v>8.6956521739130432E-2</v>
      </c>
    </row>
    <row r="23" spans="1:11" x14ac:dyDescent="0.25">
      <c r="A23" s="5" t="s">
        <v>54</v>
      </c>
      <c r="B23">
        <v>7</v>
      </c>
      <c r="C23" s="36">
        <v>20.714285714285715</v>
      </c>
      <c r="D23" s="2">
        <v>8</v>
      </c>
      <c r="E23" s="2">
        <v>1</v>
      </c>
      <c r="F23" s="36">
        <v>21.428571428571427</v>
      </c>
      <c r="G23" s="2">
        <v>7.7142857142857144</v>
      </c>
      <c r="H23" s="2">
        <v>0.8571428571428571</v>
      </c>
      <c r="I23" s="36">
        <v>21.25</v>
      </c>
      <c r="J23" s="2">
        <v>4</v>
      </c>
      <c r="K23" s="2">
        <v>0.42857142857142855</v>
      </c>
    </row>
    <row r="24" spans="1:11" x14ac:dyDescent="0.25">
      <c r="A24" s="5" t="s">
        <v>75</v>
      </c>
      <c r="B24">
        <v>7</v>
      </c>
      <c r="C24" s="36">
        <v>3</v>
      </c>
      <c r="D24" s="2">
        <v>8</v>
      </c>
      <c r="E24" s="2">
        <v>1.1428571428571428</v>
      </c>
      <c r="F24" s="36">
        <v>3</v>
      </c>
      <c r="G24" s="2">
        <v>7.8571428571428568</v>
      </c>
      <c r="H24" s="2">
        <v>1.2857142857142858</v>
      </c>
      <c r="I24" s="36">
        <v>2.6666666666666665</v>
      </c>
      <c r="J24" s="2">
        <v>3.1428571428571428</v>
      </c>
      <c r="K24" s="2">
        <v>0</v>
      </c>
    </row>
    <row r="25" spans="1:11" x14ac:dyDescent="0.25">
      <c r="A25" s="5" t="s">
        <v>42</v>
      </c>
      <c r="B25">
        <v>15</v>
      </c>
      <c r="C25" s="36">
        <v>31.333333333333332</v>
      </c>
      <c r="D25" s="2">
        <v>7.0666666666666664</v>
      </c>
      <c r="E25" s="2">
        <v>0.46666666666666667</v>
      </c>
      <c r="F25" s="36">
        <v>30.666666666666668</v>
      </c>
      <c r="G25" s="2">
        <v>7.333333333333333</v>
      </c>
      <c r="H25" s="2">
        <v>0.2</v>
      </c>
      <c r="I25" s="36">
        <v>25</v>
      </c>
      <c r="J25" s="2">
        <v>7.0666666666666664</v>
      </c>
      <c r="K25" s="2">
        <v>0.2</v>
      </c>
    </row>
    <row r="26" spans="1:11" x14ac:dyDescent="0.25">
      <c r="A26" s="5" t="s">
        <v>74</v>
      </c>
      <c r="B26">
        <v>5</v>
      </c>
      <c r="C26" s="36">
        <v>28</v>
      </c>
      <c r="D26" s="2">
        <v>8</v>
      </c>
      <c r="E26" s="2">
        <v>1.2</v>
      </c>
      <c r="F26" s="36">
        <v>29</v>
      </c>
      <c r="G26" s="2">
        <v>7.4</v>
      </c>
      <c r="H26" s="2">
        <v>0.6</v>
      </c>
      <c r="I26" s="36">
        <v>27.5</v>
      </c>
      <c r="J26" s="2">
        <v>6</v>
      </c>
      <c r="K26" s="2">
        <v>0.2</v>
      </c>
    </row>
    <row r="27" spans="1:11" x14ac:dyDescent="0.25">
      <c r="A27" s="5" t="s">
        <v>64</v>
      </c>
      <c r="B27">
        <v>14</v>
      </c>
      <c r="C27" s="36">
        <v>22.5</v>
      </c>
      <c r="D27" s="2">
        <v>7.5714285714285712</v>
      </c>
      <c r="E27" s="2">
        <v>0.2857142857142857</v>
      </c>
      <c r="F27" s="36">
        <v>21.428571428571427</v>
      </c>
      <c r="G27" s="2">
        <v>7.5</v>
      </c>
      <c r="H27" s="2">
        <v>0.14285714285714285</v>
      </c>
      <c r="I27" s="36">
        <v>21</v>
      </c>
      <c r="J27" s="2">
        <v>5.0714285714285712</v>
      </c>
      <c r="K27" s="2">
        <v>0</v>
      </c>
    </row>
    <row r="28" spans="1:11" x14ac:dyDescent="0.25">
      <c r="A28" s="5" t="s">
        <v>51</v>
      </c>
      <c r="B28">
        <v>5</v>
      </c>
      <c r="C28" s="36">
        <v>20</v>
      </c>
      <c r="D28" s="2">
        <v>7.4</v>
      </c>
      <c r="E28" s="2">
        <v>1</v>
      </c>
      <c r="F28" s="36">
        <v>19</v>
      </c>
      <c r="G28" s="2">
        <v>6.2</v>
      </c>
      <c r="H28" s="2">
        <v>1</v>
      </c>
      <c r="I28" s="36">
        <v>16.25</v>
      </c>
      <c r="J28" s="2">
        <v>4.8</v>
      </c>
      <c r="K28" s="2">
        <v>1</v>
      </c>
    </row>
  </sheetData>
  <mergeCells count="3">
    <mergeCell ref="A1:I1"/>
    <mergeCell ref="A3:B3"/>
    <mergeCell ref="D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B72C-8F55-40A4-B1A7-450E2BF5B140}">
  <dimension ref="B2:N350"/>
  <sheetViews>
    <sheetView topLeftCell="D1" workbookViewId="0">
      <selection activeCell="H249" sqref="H249"/>
    </sheetView>
  </sheetViews>
  <sheetFormatPr defaultRowHeight="15" x14ac:dyDescent="0.25"/>
  <cols>
    <col min="3" max="3" width="19.28515625" customWidth="1"/>
    <col min="4" max="4" width="65.5703125" bestFit="1" customWidth="1"/>
    <col min="5" max="5" width="16.5703125" customWidth="1"/>
    <col min="6" max="6" width="18.42578125" customWidth="1"/>
    <col min="7" max="7" width="10.85546875" customWidth="1"/>
    <col min="8" max="8" width="16.5703125" customWidth="1"/>
    <col min="9" max="9" width="18.42578125" customWidth="1"/>
    <col min="10" max="10" width="10.85546875" customWidth="1"/>
    <col min="11" max="11" width="16.5703125" customWidth="1"/>
    <col min="12" max="12" width="12.7109375" customWidth="1"/>
    <col min="13" max="13" width="10.85546875" customWidth="1"/>
    <col min="14" max="14" width="18.42578125" customWidth="1"/>
  </cols>
  <sheetData>
    <row r="2" spans="2:14" x14ac:dyDescent="0.25">
      <c r="B2" s="42" t="s">
        <v>5</v>
      </c>
      <c r="C2" s="43" t="s">
        <v>31</v>
      </c>
      <c r="D2" s="43" t="s">
        <v>165</v>
      </c>
      <c r="E2" s="43" t="s">
        <v>36</v>
      </c>
      <c r="F2" s="43" t="s">
        <v>110</v>
      </c>
      <c r="G2" s="43" t="s">
        <v>32</v>
      </c>
      <c r="H2" s="43" t="s">
        <v>111</v>
      </c>
      <c r="I2" s="43" t="s">
        <v>112</v>
      </c>
      <c r="J2" s="43" t="s">
        <v>33</v>
      </c>
      <c r="K2" s="43" t="s">
        <v>114</v>
      </c>
      <c r="L2" s="43" t="s">
        <v>34</v>
      </c>
      <c r="M2" s="43" t="s">
        <v>35</v>
      </c>
      <c r="N2" s="44" t="s">
        <v>167</v>
      </c>
    </row>
    <row r="3" spans="2:14" x14ac:dyDescent="0.25">
      <c r="B3" s="26">
        <v>1</v>
      </c>
      <c r="C3" s="26">
        <v>1</v>
      </c>
      <c r="D3" s="26" t="s">
        <v>37</v>
      </c>
      <c r="E3" s="26">
        <v>32</v>
      </c>
      <c r="F3" s="26">
        <v>4</v>
      </c>
      <c r="G3" s="26">
        <v>0</v>
      </c>
      <c r="H3" s="26">
        <v>32</v>
      </c>
      <c r="I3" s="26">
        <v>4</v>
      </c>
      <c r="J3" s="26">
        <v>0</v>
      </c>
      <c r="K3" s="26">
        <v>0</v>
      </c>
      <c r="L3" s="26">
        <v>0</v>
      </c>
      <c r="M3" s="26">
        <v>0</v>
      </c>
      <c r="N3" s="27">
        <v>45775</v>
      </c>
    </row>
    <row r="4" spans="2:14" x14ac:dyDescent="0.25">
      <c r="B4" s="26">
        <v>1</v>
      </c>
      <c r="C4" s="26">
        <v>2</v>
      </c>
      <c r="D4" s="26" t="s">
        <v>38</v>
      </c>
      <c r="E4" s="26">
        <v>22</v>
      </c>
      <c r="F4" s="26">
        <v>8</v>
      </c>
      <c r="G4" s="26">
        <v>1</v>
      </c>
      <c r="H4" s="26">
        <v>22</v>
      </c>
      <c r="I4" s="26">
        <v>8</v>
      </c>
      <c r="J4" s="26">
        <v>0</v>
      </c>
      <c r="K4" s="26">
        <v>0</v>
      </c>
      <c r="L4" s="26">
        <v>0</v>
      </c>
      <c r="M4" s="26">
        <v>0</v>
      </c>
      <c r="N4" s="27">
        <v>45775</v>
      </c>
    </row>
    <row r="5" spans="2:14" x14ac:dyDescent="0.25">
      <c r="B5" s="26">
        <v>1</v>
      </c>
      <c r="C5" s="26">
        <v>3</v>
      </c>
      <c r="D5" s="26" t="s">
        <v>39</v>
      </c>
      <c r="E5" s="26">
        <v>0</v>
      </c>
      <c r="F5" s="26">
        <v>8</v>
      </c>
      <c r="G5" s="26">
        <v>0</v>
      </c>
      <c r="H5" s="26">
        <v>0</v>
      </c>
      <c r="I5" s="26">
        <v>6</v>
      </c>
      <c r="J5" s="26">
        <v>0</v>
      </c>
      <c r="K5" s="26">
        <v>0</v>
      </c>
      <c r="L5" s="26">
        <v>4</v>
      </c>
      <c r="M5" s="26">
        <v>0</v>
      </c>
      <c r="N5" s="27">
        <v>45775</v>
      </c>
    </row>
    <row r="6" spans="2:14" x14ac:dyDescent="0.25">
      <c r="B6" s="26">
        <v>1</v>
      </c>
      <c r="C6" s="26">
        <v>4</v>
      </c>
      <c r="D6" s="26" t="s">
        <v>40</v>
      </c>
      <c r="E6" s="26">
        <v>27</v>
      </c>
      <c r="F6" s="26">
        <v>6</v>
      </c>
      <c r="G6" s="26">
        <v>1</v>
      </c>
      <c r="H6" s="26">
        <v>27</v>
      </c>
      <c r="I6" s="26">
        <v>5</v>
      </c>
      <c r="J6" s="26">
        <v>1</v>
      </c>
      <c r="K6" s="26">
        <v>22</v>
      </c>
      <c r="L6" s="26">
        <v>7</v>
      </c>
      <c r="M6" s="26">
        <v>0</v>
      </c>
      <c r="N6" s="27">
        <v>45775</v>
      </c>
    </row>
    <row r="7" spans="2:14" x14ac:dyDescent="0.25">
      <c r="B7" s="26">
        <v>1</v>
      </c>
      <c r="C7" s="26">
        <v>5</v>
      </c>
      <c r="D7" s="26" t="s">
        <v>41</v>
      </c>
      <c r="E7" s="26">
        <v>8</v>
      </c>
      <c r="F7" s="26">
        <v>8</v>
      </c>
      <c r="G7" s="26">
        <v>5</v>
      </c>
      <c r="H7" s="26">
        <v>8</v>
      </c>
      <c r="I7" s="26">
        <v>6</v>
      </c>
      <c r="J7" s="26">
        <v>4</v>
      </c>
      <c r="K7" s="26">
        <v>5</v>
      </c>
      <c r="L7" s="26">
        <v>12</v>
      </c>
      <c r="M7" s="26">
        <v>8</v>
      </c>
      <c r="N7" s="27">
        <v>45775</v>
      </c>
    </row>
    <row r="8" spans="2:14" x14ac:dyDescent="0.25">
      <c r="B8" s="26">
        <v>1</v>
      </c>
      <c r="C8" s="26">
        <v>6</v>
      </c>
      <c r="D8" s="26" t="s">
        <v>42</v>
      </c>
      <c r="E8" s="26">
        <v>35</v>
      </c>
      <c r="F8" s="26">
        <v>5</v>
      </c>
      <c r="G8" s="26">
        <v>0</v>
      </c>
      <c r="H8" s="26">
        <v>30</v>
      </c>
      <c r="I8" s="26">
        <v>7</v>
      </c>
      <c r="J8" s="26">
        <v>0</v>
      </c>
      <c r="K8" s="26">
        <v>20</v>
      </c>
      <c r="L8" s="26">
        <v>8</v>
      </c>
      <c r="M8" s="26">
        <v>0</v>
      </c>
      <c r="N8" s="27">
        <v>45775</v>
      </c>
    </row>
    <row r="9" spans="2:14" x14ac:dyDescent="0.25">
      <c r="B9" s="26">
        <v>1</v>
      </c>
      <c r="C9" s="26">
        <v>7</v>
      </c>
      <c r="D9" s="26" t="s">
        <v>43</v>
      </c>
      <c r="E9" s="26">
        <v>10</v>
      </c>
      <c r="F9" s="26">
        <v>6</v>
      </c>
      <c r="G9" s="26">
        <v>0</v>
      </c>
      <c r="H9" s="26">
        <v>10</v>
      </c>
      <c r="I9" s="26">
        <v>6</v>
      </c>
      <c r="J9" s="26">
        <v>0</v>
      </c>
      <c r="K9" s="26">
        <v>0</v>
      </c>
      <c r="L9" s="26">
        <v>0</v>
      </c>
      <c r="M9" s="26">
        <v>0</v>
      </c>
      <c r="N9" s="27">
        <v>45775</v>
      </c>
    </row>
    <row r="10" spans="2:14" x14ac:dyDescent="0.25">
      <c r="B10" s="26">
        <v>2</v>
      </c>
      <c r="C10" s="26">
        <v>1</v>
      </c>
      <c r="D10" s="26" t="s">
        <v>45</v>
      </c>
      <c r="E10" s="26">
        <v>45</v>
      </c>
      <c r="F10" s="26">
        <v>8</v>
      </c>
      <c r="G10" s="26">
        <v>3</v>
      </c>
      <c r="H10" s="26">
        <v>45</v>
      </c>
      <c r="I10" s="26">
        <v>7</v>
      </c>
      <c r="J10" s="26">
        <v>2</v>
      </c>
      <c r="K10" s="26">
        <v>40</v>
      </c>
      <c r="L10" s="26">
        <v>7</v>
      </c>
      <c r="M10" s="26">
        <v>1</v>
      </c>
      <c r="N10" s="27">
        <v>45776</v>
      </c>
    </row>
    <row r="11" spans="2:14" x14ac:dyDescent="0.25">
      <c r="B11" s="26">
        <v>2</v>
      </c>
      <c r="C11" s="26">
        <v>2</v>
      </c>
      <c r="D11" s="26" t="s">
        <v>46</v>
      </c>
      <c r="E11" s="26">
        <v>17.5</v>
      </c>
      <c r="F11" s="26">
        <v>10</v>
      </c>
      <c r="G11" s="26">
        <v>5</v>
      </c>
      <c r="H11" s="26">
        <v>17.5</v>
      </c>
      <c r="I11" s="26">
        <v>10</v>
      </c>
      <c r="J11" s="26">
        <v>5</v>
      </c>
      <c r="K11" s="26">
        <v>17.5</v>
      </c>
      <c r="L11" s="26">
        <v>10</v>
      </c>
      <c r="M11" s="26">
        <v>5</v>
      </c>
      <c r="N11" s="27">
        <v>45776</v>
      </c>
    </row>
    <row r="12" spans="2:14" x14ac:dyDescent="0.25">
      <c r="B12" s="26">
        <v>2</v>
      </c>
      <c r="C12" s="26">
        <v>3</v>
      </c>
      <c r="D12" s="26" t="s">
        <v>47</v>
      </c>
      <c r="E12" s="26">
        <v>17.5</v>
      </c>
      <c r="F12" s="26">
        <v>8</v>
      </c>
      <c r="G12" s="26">
        <v>3</v>
      </c>
      <c r="H12" s="26">
        <v>17.5</v>
      </c>
      <c r="I12" s="26">
        <v>8</v>
      </c>
      <c r="J12" s="26">
        <v>3</v>
      </c>
      <c r="K12" s="26">
        <v>0</v>
      </c>
      <c r="L12" s="26">
        <v>0</v>
      </c>
      <c r="M12" s="26">
        <v>0</v>
      </c>
      <c r="N12" s="27">
        <v>45776</v>
      </c>
    </row>
    <row r="13" spans="2:14" x14ac:dyDescent="0.25">
      <c r="B13" s="26">
        <v>2</v>
      </c>
      <c r="C13" s="26">
        <v>4</v>
      </c>
      <c r="D13" s="26" t="s">
        <v>48</v>
      </c>
      <c r="E13" s="26">
        <v>15</v>
      </c>
      <c r="F13" s="26">
        <v>7</v>
      </c>
      <c r="G13" s="26">
        <v>2</v>
      </c>
      <c r="H13" s="26">
        <v>15</v>
      </c>
      <c r="I13" s="26">
        <v>7</v>
      </c>
      <c r="J13" s="26">
        <v>2</v>
      </c>
      <c r="K13" s="26">
        <v>0</v>
      </c>
      <c r="L13" s="26">
        <v>0</v>
      </c>
      <c r="M13" s="26">
        <v>0</v>
      </c>
      <c r="N13" s="27">
        <v>45776</v>
      </c>
    </row>
    <row r="14" spans="2:14" x14ac:dyDescent="0.25">
      <c r="B14" s="26">
        <v>2</v>
      </c>
      <c r="C14" s="26">
        <v>5</v>
      </c>
      <c r="D14" s="26" t="s">
        <v>49</v>
      </c>
      <c r="E14" s="26">
        <v>8</v>
      </c>
      <c r="F14" s="26">
        <v>6</v>
      </c>
      <c r="G14" s="26">
        <v>1</v>
      </c>
      <c r="H14" s="26">
        <v>8</v>
      </c>
      <c r="I14" s="26">
        <v>6</v>
      </c>
      <c r="J14" s="26">
        <v>1</v>
      </c>
      <c r="K14" s="26">
        <v>0</v>
      </c>
      <c r="L14" s="26">
        <v>0</v>
      </c>
      <c r="M14" s="26">
        <v>0</v>
      </c>
      <c r="N14" s="27">
        <v>45776</v>
      </c>
    </row>
    <row r="15" spans="2:14" x14ac:dyDescent="0.25">
      <c r="B15" s="26">
        <v>3</v>
      </c>
      <c r="C15" s="26">
        <v>1</v>
      </c>
      <c r="D15" s="26" t="s">
        <v>37</v>
      </c>
      <c r="E15" s="26">
        <v>32</v>
      </c>
      <c r="F15" s="26">
        <v>3</v>
      </c>
      <c r="G15" s="26">
        <v>0</v>
      </c>
      <c r="H15" s="26">
        <v>30</v>
      </c>
      <c r="I15" s="26">
        <v>5</v>
      </c>
      <c r="J15" s="26">
        <v>1</v>
      </c>
      <c r="K15" s="26">
        <v>25</v>
      </c>
      <c r="L15" s="26">
        <v>5</v>
      </c>
      <c r="M15" s="26">
        <v>1</v>
      </c>
      <c r="N15" s="27">
        <v>45782</v>
      </c>
    </row>
    <row r="16" spans="2:14" x14ac:dyDescent="0.25">
      <c r="B16" s="26">
        <v>3</v>
      </c>
      <c r="C16" s="26">
        <v>2</v>
      </c>
      <c r="D16" s="26" t="s">
        <v>38</v>
      </c>
      <c r="E16" s="26">
        <v>22</v>
      </c>
      <c r="F16" s="26">
        <v>10</v>
      </c>
      <c r="G16" s="26">
        <v>1</v>
      </c>
      <c r="H16" s="26">
        <v>22</v>
      </c>
      <c r="I16" s="26">
        <v>10</v>
      </c>
      <c r="J16" s="26">
        <v>1</v>
      </c>
      <c r="K16" s="26">
        <v>0</v>
      </c>
      <c r="L16" s="26">
        <v>0</v>
      </c>
      <c r="M16" s="26">
        <v>0</v>
      </c>
      <c r="N16" s="27">
        <v>45782</v>
      </c>
    </row>
    <row r="17" spans="2:14" x14ac:dyDescent="0.25">
      <c r="B17" s="26">
        <v>3</v>
      </c>
      <c r="C17" s="26">
        <v>3</v>
      </c>
      <c r="D17" s="26" t="s">
        <v>50</v>
      </c>
      <c r="E17" s="26">
        <v>0</v>
      </c>
      <c r="F17" s="26">
        <v>7</v>
      </c>
      <c r="G17" s="26">
        <v>1</v>
      </c>
      <c r="H17" s="26">
        <v>0</v>
      </c>
      <c r="I17" s="26">
        <v>3</v>
      </c>
      <c r="J17" s="26">
        <v>1</v>
      </c>
      <c r="K17" s="26">
        <v>0</v>
      </c>
      <c r="L17" s="26">
        <v>0</v>
      </c>
      <c r="M17" s="26">
        <v>0</v>
      </c>
      <c r="N17" s="27">
        <v>45782</v>
      </c>
    </row>
    <row r="18" spans="2:14" x14ac:dyDescent="0.25">
      <c r="B18" s="26">
        <v>3</v>
      </c>
      <c r="C18" s="26">
        <v>4</v>
      </c>
      <c r="D18" s="26" t="s">
        <v>40</v>
      </c>
      <c r="E18" s="26">
        <v>27</v>
      </c>
      <c r="F18" s="26">
        <v>6</v>
      </c>
      <c r="G18" s="26">
        <v>0</v>
      </c>
      <c r="H18" s="26">
        <v>27</v>
      </c>
      <c r="I18" s="26">
        <v>5</v>
      </c>
      <c r="J18" s="26">
        <v>0</v>
      </c>
      <c r="K18" s="26">
        <v>22</v>
      </c>
      <c r="L18" s="26">
        <v>8</v>
      </c>
      <c r="M18" s="26">
        <v>0</v>
      </c>
      <c r="N18" s="27">
        <v>45782</v>
      </c>
    </row>
    <row r="19" spans="2:14" x14ac:dyDescent="0.25">
      <c r="B19" s="26">
        <v>3</v>
      </c>
      <c r="C19" s="26">
        <v>5</v>
      </c>
      <c r="D19" s="26" t="s">
        <v>42</v>
      </c>
      <c r="E19" s="26">
        <v>35</v>
      </c>
      <c r="F19" s="26">
        <v>4</v>
      </c>
      <c r="G19" s="26">
        <v>0</v>
      </c>
      <c r="H19" s="26">
        <v>30</v>
      </c>
      <c r="I19" s="26">
        <v>8</v>
      </c>
      <c r="J19" s="26">
        <v>0</v>
      </c>
      <c r="K19" s="26">
        <v>25</v>
      </c>
      <c r="L19" s="26">
        <v>6</v>
      </c>
      <c r="M19" s="26">
        <v>2</v>
      </c>
      <c r="N19" s="27">
        <v>45782</v>
      </c>
    </row>
    <row r="20" spans="2:14" x14ac:dyDescent="0.25">
      <c r="B20" s="26">
        <v>3</v>
      </c>
      <c r="C20" s="26">
        <v>6</v>
      </c>
      <c r="D20" s="26" t="s">
        <v>51</v>
      </c>
      <c r="E20" s="26">
        <v>20</v>
      </c>
      <c r="F20" s="26">
        <v>8</v>
      </c>
      <c r="G20" s="26">
        <v>3</v>
      </c>
      <c r="H20" s="26">
        <v>20</v>
      </c>
      <c r="I20" s="26">
        <v>6</v>
      </c>
      <c r="J20" s="26">
        <v>2</v>
      </c>
      <c r="K20" s="26">
        <v>15</v>
      </c>
      <c r="L20" s="26">
        <v>8</v>
      </c>
      <c r="M20" s="26">
        <v>4</v>
      </c>
      <c r="N20" s="27">
        <v>45782</v>
      </c>
    </row>
    <row r="21" spans="2:14" x14ac:dyDescent="0.25">
      <c r="B21" s="26">
        <v>4</v>
      </c>
      <c r="C21" s="26">
        <v>1</v>
      </c>
      <c r="D21" s="26" t="s">
        <v>45</v>
      </c>
      <c r="E21" s="26">
        <v>50</v>
      </c>
      <c r="F21" s="26">
        <v>8</v>
      </c>
      <c r="G21" s="26">
        <v>0</v>
      </c>
      <c r="H21" s="26">
        <v>50</v>
      </c>
      <c r="I21" s="26">
        <v>8</v>
      </c>
      <c r="J21" s="26">
        <v>0</v>
      </c>
      <c r="K21" s="26">
        <v>0</v>
      </c>
      <c r="L21" s="26">
        <v>0</v>
      </c>
      <c r="M21" s="26">
        <v>0</v>
      </c>
      <c r="N21" s="27">
        <v>45783</v>
      </c>
    </row>
    <row r="22" spans="2:14" x14ac:dyDescent="0.25">
      <c r="B22" s="26">
        <v>4</v>
      </c>
      <c r="C22" s="26">
        <v>2</v>
      </c>
      <c r="D22" s="26" t="s">
        <v>46</v>
      </c>
      <c r="E22" s="26">
        <v>22</v>
      </c>
      <c r="F22" s="26">
        <v>10</v>
      </c>
      <c r="G22" s="26">
        <v>3</v>
      </c>
      <c r="H22" s="26">
        <v>22</v>
      </c>
      <c r="I22" s="26">
        <v>10</v>
      </c>
      <c r="J22" s="26">
        <v>3</v>
      </c>
      <c r="K22" s="26">
        <v>0</v>
      </c>
      <c r="L22" s="26">
        <v>0</v>
      </c>
      <c r="M22" s="26">
        <v>0</v>
      </c>
      <c r="N22" s="27">
        <v>45783</v>
      </c>
    </row>
    <row r="23" spans="2:14" x14ac:dyDescent="0.25">
      <c r="B23" s="26">
        <v>4</v>
      </c>
      <c r="C23" s="26">
        <v>3</v>
      </c>
      <c r="D23" s="26" t="s">
        <v>52</v>
      </c>
      <c r="E23" s="26">
        <v>30</v>
      </c>
      <c r="F23" s="26">
        <v>8</v>
      </c>
      <c r="G23" s="26">
        <v>1</v>
      </c>
      <c r="H23" s="26">
        <v>30</v>
      </c>
      <c r="I23" s="26">
        <v>8</v>
      </c>
      <c r="J23" s="26">
        <v>1</v>
      </c>
      <c r="K23" s="26">
        <v>30</v>
      </c>
      <c r="L23" s="26">
        <v>7</v>
      </c>
      <c r="M23" s="26">
        <v>0</v>
      </c>
      <c r="N23" s="27">
        <v>45783</v>
      </c>
    </row>
    <row r="24" spans="2:14" x14ac:dyDescent="0.25">
      <c r="B24" s="26">
        <v>4</v>
      </c>
      <c r="C24" s="26">
        <v>4</v>
      </c>
      <c r="D24" s="26" t="s">
        <v>53</v>
      </c>
      <c r="E24" s="26">
        <v>17.5</v>
      </c>
      <c r="F24" s="26">
        <v>7</v>
      </c>
      <c r="G24" s="26">
        <v>1</v>
      </c>
      <c r="H24" s="26">
        <v>17.5</v>
      </c>
      <c r="I24" s="26">
        <v>7</v>
      </c>
      <c r="J24" s="26">
        <v>1</v>
      </c>
      <c r="K24" s="26">
        <v>0</v>
      </c>
      <c r="L24" s="26">
        <v>0</v>
      </c>
      <c r="M24" s="26">
        <v>0</v>
      </c>
      <c r="N24" s="27">
        <v>45783</v>
      </c>
    </row>
    <row r="25" spans="2:14" x14ac:dyDescent="0.25">
      <c r="B25" s="26">
        <v>4</v>
      </c>
      <c r="C25" s="26">
        <v>5</v>
      </c>
      <c r="D25" s="26" t="s">
        <v>54</v>
      </c>
      <c r="E25" s="26">
        <v>20</v>
      </c>
      <c r="F25" s="26">
        <v>9</v>
      </c>
      <c r="G25" s="26">
        <v>2</v>
      </c>
      <c r="H25" s="26">
        <v>20</v>
      </c>
      <c r="I25" s="26">
        <v>9</v>
      </c>
      <c r="J25" s="26">
        <v>2</v>
      </c>
      <c r="K25" s="26">
        <v>0</v>
      </c>
      <c r="L25" s="26">
        <v>0</v>
      </c>
      <c r="M25" s="26">
        <v>0</v>
      </c>
      <c r="N25" s="27">
        <v>45783</v>
      </c>
    </row>
    <row r="26" spans="2:14" x14ac:dyDescent="0.25">
      <c r="B26" s="26">
        <v>4</v>
      </c>
      <c r="C26" s="26">
        <v>6</v>
      </c>
      <c r="D26" s="26" t="s">
        <v>48</v>
      </c>
      <c r="E26" s="26">
        <v>15</v>
      </c>
      <c r="F26" s="26">
        <v>8</v>
      </c>
      <c r="G26" s="26">
        <v>1</v>
      </c>
      <c r="H26" s="26">
        <v>15</v>
      </c>
      <c r="I26" s="26">
        <v>8</v>
      </c>
      <c r="J26" s="26">
        <v>0</v>
      </c>
      <c r="K26" s="26">
        <v>0</v>
      </c>
      <c r="L26" s="26">
        <v>0</v>
      </c>
      <c r="M26" s="26">
        <v>0</v>
      </c>
      <c r="N26" s="27">
        <v>45783</v>
      </c>
    </row>
    <row r="27" spans="2:14" x14ac:dyDescent="0.25">
      <c r="B27" s="26">
        <v>4</v>
      </c>
      <c r="C27" s="26">
        <v>7</v>
      </c>
      <c r="D27" s="26" t="s">
        <v>55</v>
      </c>
      <c r="E27" s="26">
        <v>7.5</v>
      </c>
      <c r="F27" s="26">
        <v>7</v>
      </c>
      <c r="G27" s="26">
        <v>1</v>
      </c>
      <c r="H27" s="26">
        <v>7.5</v>
      </c>
      <c r="I27" s="26">
        <v>7</v>
      </c>
      <c r="J27" s="26">
        <v>1</v>
      </c>
      <c r="K27" s="26">
        <v>0</v>
      </c>
      <c r="L27" s="26">
        <v>0</v>
      </c>
      <c r="M27" s="26">
        <v>0</v>
      </c>
      <c r="N27" s="27">
        <v>45783</v>
      </c>
    </row>
    <row r="28" spans="2:14" x14ac:dyDescent="0.25">
      <c r="B28" s="26">
        <v>5</v>
      </c>
      <c r="C28" s="26">
        <v>1</v>
      </c>
      <c r="D28" s="26" t="s">
        <v>56</v>
      </c>
      <c r="E28" s="26">
        <v>80</v>
      </c>
      <c r="F28" s="26">
        <v>6</v>
      </c>
      <c r="G28" s="26">
        <v>2</v>
      </c>
      <c r="H28" s="26">
        <v>80</v>
      </c>
      <c r="I28" s="26">
        <v>6</v>
      </c>
      <c r="J28" s="26">
        <v>2</v>
      </c>
      <c r="K28" s="26">
        <v>0</v>
      </c>
      <c r="L28" s="26">
        <v>0</v>
      </c>
      <c r="M28" s="26">
        <v>0</v>
      </c>
      <c r="N28" s="27">
        <v>45784</v>
      </c>
    </row>
    <row r="29" spans="2:14" x14ac:dyDescent="0.25">
      <c r="B29" s="26">
        <v>5</v>
      </c>
      <c r="C29" s="26">
        <v>2</v>
      </c>
      <c r="D29" s="26" t="s">
        <v>57</v>
      </c>
      <c r="E29" s="26">
        <v>20</v>
      </c>
      <c r="F29" s="26">
        <v>9</v>
      </c>
      <c r="G29" s="26">
        <v>4</v>
      </c>
      <c r="H29" s="26">
        <v>20</v>
      </c>
      <c r="I29" s="26">
        <v>11</v>
      </c>
      <c r="J29" s="26">
        <v>4</v>
      </c>
      <c r="K29" s="26">
        <v>20</v>
      </c>
      <c r="L29" s="26">
        <v>9</v>
      </c>
      <c r="M29" s="26">
        <v>4</v>
      </c>
      <c r="N29" s="27">
        <v>45784</v>
      </c>
    </row>
    <row r="30" spans="2:14" x14ac:dyDescent="0.25">
      <c r="B30" s="26">
        <v>5</v>
      </c>
      <c r="C30" s="26">
        <v>3</v>
      </c>
      <c r="D30" s="26" t="s">
        <v>58</v>
      </c>
      <c r="E30" s="26">
        <v>35</v>
      </c>
      <c r="F30" s="26">
        <v>7</v>
      </c>
      <c r="G30" s="26">
        <v>1</v>
      </c>
      <c r="H30" s="26">
        <v>35</v>
      </c>
      <c r="I30" s="26">
        <v>9</v>
      </c>
      <c r="J30" s="26">
        <v>1</v>
      </c>
      <c r="K30" s="26">
        <v>35</v>
      </c>
      <c r="L30" s="26">
        <v>6</v>
      </c>
      <c r="M30" s="26">
        <v>1</v>
      </c>
      <c r="N30" s="27">
        <v>45784</v>
      </c>
    </row>
    <row r="31" spans="2:14" x14ac:dyDescent="0.25">
      <c r="B31" s="26">
        <v>5</v>
      </c>
      <c r="C31" s="26">
        <v>4</v>
      </c>
      <c r="D31" s="26" t="s">
        <v>59</v>
      </c>
      <c r="E31" s="26">
        <v>20</v>
      </c>
      <c r="F31" s="26">
        <v>6</v>
      </c>
      <c r="G31" s="26">
        <v>1</v>
      </c>
      <c r="H31" s="26">
        <v>20</v>
      </c>
      <c r="I31" s="26">
        <v>6</v>
      </c>
      <c r="J31" s="26">
        <v>0</v>
      </c>
      <c r="K31" s="26">
        <v>20</v>
      </c>
      <c r="L31" s="26">
        <v>6</v>
      </c>
      <c r="M31" s="26">
        <v>1</v>
      </c>
      <c r="N31" s="27">
        <v>45784</v>
      </c>
    </row>
    <row r="32" spans="2:14" x14ac:dyDescent="0.25">
      <c r="B32" s="26">
        <v>6</v>
      </c>
      <c r="C32" s="26">
        <v>1</v>
      </c>
      <c r="D32" s="26" t="s">
        <v>37</v>
      </c>
      <c r="E32" s="26">
        <v>32</v>
      </c>
      <c r="F32" s="26">
        <v>3</v>
      </c>
      <c r="G32" s="26">
        <v>0</v>
      </c>
      <c r="H32" s="26">
        <v>30</v>
      </c>
      <c r="I32" s="26">
        <v>6</v>
      </c>
      <c r="J32" s="26">
        <v>1</v>
      </c>
      <c r="K32" s="26">
        <v>30</v>
      </c>
      <c r="L32" s="26">
        <v>6</v>
      </c>
      <c r="M32" s="26">
        <v>1</v>
      </c>
      <c r="N32" s="27">
        <v>45786</v>
      </c>
    </row>
    <row r="33" spans="2:14" x14ac:dyDescent="0.25">
      <c r="B33" s="26">
        <v>6</v>
      </c>
      <c r="C33" s="26">
        <v>2</v>
      </c>
      <c r="D33" s="26" t="s">
        <v>60</v>
      </c>
      <c r="E33" s="26">
        <v>50</v>
      </c>
      <c r="F33" s="26">
        <v>10</v>
      </c>
      <c r="G33" s="26">
        <v>2</v>
      </c>
      <c r="H33" s="26">
        <v>50</v>
      </c>
      <c r="I33" s="26">
        <v>10</v>
      </c>
      <c r="J33" s="26">
        <v>2</v>
      </c>
      <c r="K33" s="26">
        <v>0</v>
      </c>
      <c r="L33" s="26">
        <v>0</v>
      </c>
      <c r="M33" s="26">
        <v>0</v>
      </c>
      <c r="N33" s="27">
        <v>45786</v>
      </c>
    </row>
    <row r="34" spans="2:14" x14ac:dyDescent="0.25">
      <c r="B34" s="26">
        <v>6</v>
      </c>
      <c r="C34" s="26">
        <v>3</v>
      </c>
      <c r="D34" s="26" t="s">
        <v>40</v>
      </c>
      <c r="E34" s="26">
        <v>27</v>
      </c>
      <c r="F34" s="26">
        <v>7</v>
      </c>
      <c r="G34" s="26">
        <v>1</v>
      </c>
      <c r="H34" s="26">
        <v>27</v>
      </c>
      <c r="I34" s="26">
        <v>7</v>
      </c>
      <c r="J34" s="26">
        <v>0</v>
      </c>
      <c r="K34" s="26">
        <v>0</v>
      </c>
      <c r="L34" s="26">
        <v>0</v>
      </c>
      <c r="M34" s="26">
        <v>0</v>
      </c>
      <c r="N34" s="27">
        <v>45786</v>
      </c>
    </row>
    <row r="35" spans="2:14" x14ac:dyDescent="0.25">
      <c r="B35" s="26">
        <v>6</v>
      </c>
      <c r="C35" s="26">
        <v>4</v>
      </c>
      <c r="D35" s="26" t="s">
        <v>41</v>
      </c>
      <c r="E35" s="26">
        <v>5</v>
      </c>
      <c r="F35" s="26">
        <v>7</v>
      </c>
      <c r="G35" s="26">
        <v>2</v>
      </c>
      <c r="H35" s="26">
        <v>5</v>
      </c>
      <c r="I35" s="26">
        <v>6</v>
      </c>
      <c r="J35" s="26">
        <v>2</v>
      </c>
      <c r="K35" s="26">
        <v>5</v>
      </c>
      <c r="L35" s="26">
        <v>5</v>
      </c>
      <c r="M35" s="26">
        <v>2</v>
      </c>
      <c r="N35" s="27">
        <v>45786</v>
      </c>
    </row>
    <row r="36" spans="2:14" x14ac:dyDescent="0.25">
      <c r="B36" s="26">
        <v>6</v>
      </c>
      <c r="C36" s="26">
        <v>5</v>
      </c>
      <c r="D36" s="26" t="s">
        <v>42</v>
      </c>
      <c r="E36" s="26">
        <v>35</v>
      </c>
      <c r="F36" s="26">
        <v>7</v>
      </c>
      <c r="G36" s="26">
        <v>1</v>
      </c>
      <c r="H36" s="26">
        <v>35</v>
      </c>
      <c r="I36" s="26">
        <v>6</v>
      </c>
      <c r="J36" s="26">
        <v>1</v>
      </c>
      <c r="K36" s="26">
        <v>25</v>
      </c>
      <c r="L36" s="26">
        <v>6</v>
      </c>
      <c r="M36" s="26">
        <v>1</v>
      </c>
      <c r="N36" s="27">
        <v>45786</v>
      </c>
    </row>
    <row r="37" spans="2:14" x14ac:dyDescent="0.25">
      <c r="B37" s="26">
        <v>6</v>
      </c>
      <c r="C37" s="26">
        <v>6</v>
      </c>
      <c r="D37" s="26" t="s">
        <v>51</v>
      </c>
      <c r="E37" s="26">
        <v>20</v>
      </c>
      <c r="F37" s="26">
        <v>7</v>
      </c>
      <c r="G37" s="26">
        <v>0</v>
      </c>
      <c r="H37" s="26">
        <v>20</v>
      </c>
      <c r="I37" s="26">
        <v>6</v>
      </c>
      <c r="J37" s="26">
        <v>0</v>
      </c>
      <c r="K37" s="26">
        <v>0</v>
      </c>
      <c r="L37" s="26">
        <v>0</v>
      </c>
      <c r="M37" s="26">
        <v>0</v>
      </c>
      <c r="N37" s="27">
        <v>45786</v>
      </c>
    </row>
    <row r="38" spans="2:14" x14ac:dyDescent="0.25">
      <c r="B38" s="26">
        <v>6</v>
      </c>
      <c r="C38" s="26">
        <v>7</v>
      </c>
      <c r="D38" s="26" t="s">
        <v>43</v>
      </c>
      <c r="E38" s="26">
        <v>10</v>
      </c>
      <c r="F38" s="26">
        <v>5</v>
      </c>
      <c r="G38" s="26">
        <v>1</v>
      </c>
      <c r="H38" s="26">
        <v>10</v>
      </c>
      <c r="I38" s="26">
        <v>4</v>
      </c>
      <c r="J38" s="26">
        <v>1</v>
      </c>
      <c r="K38" s="26">
        <v>0</v>
      </c>
      <c r="L38" s="26">
        <v>0</v>
      </c>
      <c r="M38" s="26">
        <v>0</v>
      </c>
      <c r="N38" s="27">
        <v>45786</v>
      </c>
    </row>
    <row r="39" spans="2:14" x14ac:dyDescent="0.25">
      <c r="B39" s="26">
        <v>7</v>
      </c>
      <c r="C39" s="26">
        <v>1</v>
      </c>
      <c r="D39" s="26" t="s">
        <v>45</v>
      </c>
      <c r="E39" s="26">
        <v>50</v>
      </c>
      <c r="F39" s="26">
        <v>6</v>
      </c>
      <c r="G39" s="26">
        <v>1</v>
      </c>
      <c r="H39" s="26">
        <v>50</v>
      </c>
      <c r="I39" s="26">
        <v>6</v>
      </c>
      <c r="J39" s="26">
        <v>1</v>
      </c>
      <c r="K39" s="26">
        <v>40</v>
      </c>
      <c r="L39" s="26">
        <v>6</v>
      </c>
      <c r="M39" s="26">
        <v>1</v>
      </c>
      <c r="N39" s="27">
        <v>45787</v>
      </c>
    </row>
    <row r="40" spans="2:14" x14ac:dyDescent="0.25">
      <c r="B40" s="26">
        <v>7</v>
      </c>
      <c r="C40" s="26">
        <v>2</v>
      </c>
      <c r="D40" s="26" t="s">
        <v>46</v>
      </c>
      <c r="E40" s="26">
        <v>17.5</v>
      </c>
      <c r="F40" s="26">
        <v>13</v>
      </c>
      <c r="G40" s="26">
        <v>5</v>
      </c>
      <c r="H40" s="26">
        <v>17.5</v>
      </c>
      <c r="I40" s="26">
        <v>13</v>
      </c>
      <c r="J40" s="26">
        <v>5</v>
      </c>
      <c r="K40" s="26">
        <v>17.5</v>
      </c>
      <c r="L40" s="26">
        <v>10</v>
      </c>
      <c r="M40" s="26">
        <v>3</v>
      </c>
      <c r="N40" s="27">
        <v>45787</v>
      </c>
    </row>
    <row r="41" spans="2:14" x14ac:dyDescent="0.25">
      <c r="B41" s="26">
        <v>7</v>
      </c>
      <c r="C41" s="26">
        <v>3</v>
      </c>
      <c r="D41" s="26" t="s">
        <v>53</v>
      </c>
      <c r="E41" s="26">
        <v>17.5</v>
      </c>
      <c r="F41" s="26">
        <v>6</v>
      </c>
      <c r="G41" s="26">
        <v>1</v>
      </c>
      <c r="H41" s="26">
        <v>175</v>
      </c>
      <c r="I41" s="26">
        <v>5</v>
      </c>
      <c r="J41" s="26">
        <v>0</v>
      </c>
      <c r="K41" s="26">
        <v>175</v>
      </c>
      <c r="L41" s="26">
        <v>5</v>
      </c>
      <c r="M41" s="26">
        <v>1</v>
      </c>
      <c r="N41" s="27">
        <v>45787</v>
      </c>
    </row>
    <row r="42" spans="2:14" x14ac:dyDescent="0.25">
      <c r="B42" s="26">
        <v>7</v>
      </c>
      <c r="C42" s="26">
        <v>4</v>
      </c>
      <c r="D42" s="26" t="s">
        <v>61</v>
      </c>
      <c r="E42" s="26">
        <v>10</v>
      </c>
      <c r="F42" s="26">
        <v>7</v>
      </c>
      <c r="G42" s="26">
        <v>1</v>
      </c>
      <c r="H42" s="26">
        <v>10</v>
      </c>
      <c r="I42" s="26">
        <v>5</v>
      </c>
      <c r="J42" s="26">
        <v>1</v>
      </c>
      <c r="K42" s="26">
        <v>10</v>
      </c>
      <c r="L42" s="26">
        <v>6</v>
      </c>
      <c r="M42" s="26">
        <v>0</v>
      </c>
      <c r="N42" s="27">
        <v>45787</v>
      </c>
    </row>
    <row r="43" spans="2:14" x14ac:dyDescent="0.25">
      <c r="B43" s="26">
        <v>7</v>
      </c>
      <c r="C43" s="26">
        <v>5</v>
      </c>
      <c r="D43" s="26" t="s">
        <v>48</v>
      </c>
      <c r="E43" s="26">
        <v>15</v>
      </c>
      <c r="F43" s="26">
        <v>8</v>
      </c>
      <c r="G43" s="26">
        <v>2</v>
      </c>
      <c r="H43" s="26">
        <v>15</v>
      </c>
      <c r="I43" s="26">
        <v>6</v>
      </c>
      <c r="J43" s="26">
        <v>0</v>
      </c>
      <c r="K43" s="26">
        <v>15</v>
      </c>
      <c r="L43" s="26">
        <v>6</v>
      </c>
      <c r="M43" s="26">
        <v>0</v>
      </c>
      <c r="N43" s="27">
        <v>45787</v>
      </c>
    </row>
    <row r="44" spans="2:14" x14ac:dyDescent="0.25">
      <c r="B44" s="26">
        <v>7</v>
      </c>
      <c r="C44" s="26">
        <v>6</v>
      </c>
      <c r="D44" s="26" t="s">
        <v>54</v>
      </c>
      <c r="E44" s="26">
        <v>15</v>
      </c>
      <c r="F44" s="26">
        <v>8</v>
      </c>
      <c r="G44" s="26">
        <v>2</v>
      </c>
      <c r="H44" s="26">
        <v>15</v>
      </c>
      <c r="I44" s="26">
        <v>10</v>
      </c>
      <c r="J44" s="26">
        <v>1</v>
      </c>
      <c r="K44" s="26">
        <v>15</v>
      </c>
      <c r="L44" s="26">
        <v>7</v>
      </c>
      <c r="M44" s="26">
        <v>1</v>
      </c>
      <c r="N44" s="27">
        <v>45787</v>
      </c>
    </row>
    <row r="45" spans="2:14" x14ac:dyDescent="0.25">
      <c r="B45" s="26">
        <v>8</v>
      </c>
      <c r="C45" s="26">
        <v>1</v>
      </c>
      <c r="D45" s="26" t="s">
        <v>56</v>
      </c>
      <c r="E45" s="26">
        <v>80</v>
      </c>
      <c r="F45" s="26">
        <v>7</v>
      </c>
      <c r="G45" s="26">
        <v>1</v>
      </c>
      <c r="H45" s="26">
        <v>80</v>
      </c>
      <c r="I45" s="26">
        <v>7</v>
      </c>
      <c r="J45" s="26">
        <v>1</v>
      </c>
      <c r="K45" s="26">
        <v>80</v>
      </c>
      <c r="L45" s="26">
        <v>7</v>
      </c>
      <c r="M45" s="26">
        <v>1</v>
      </c>
      <c r="N45" s="27">
        <v>45789</v>
      </c>
    </row>
    <row r="46" spans="2:14" x14ac:dyDescent="0.25">
      <c r="B46" s="26">
        <v>8</v>
      </c>
      <c r="C46" s="26">
        <v>2</v>
      </c>
      <c r="D46" s="26" t="s">
        <v>62</v>
      </c>
      <c r="E46" s="26">
        <v>15</v>
      </c>
      <c r="F46" s="26">
        <v>8</v>
      </c>
      <c r="G46" s="26">
        <v>1</v>
      </c>
      <c r="H46" s="26">
        <v>15</v>
      </c>
      <c r="I46" s="26">
        <v>8</v>
      </c>
      <c r="J46" s="26">
        <v>1</v>
      </c>
      <c r="K46" s="26">
        <v>0</v>
      </c>
      <c r="L46" s="26">
        <v>0</v>
      </c>
      <c r="M46" s="26">
        <v>0</v>
      </c>
      <c r="N46" s="27">
        <v>45789</v>
      </c>
    </row>
    <row r="47" spans="2:14" x14ac:dyDescent="0.25">
      <c r="B47" s="26">
        <v>8</v>
      </c>
      <c r="C47" s="26">
        <v>3</v>
      </c>
      <c r="D47" s="26" t="s">
        <v>59</v>
      </c>
      <c r="E47" s="26">
        <v>15</v>
      </c>
      <c r="F47" s="26">
        <v>10</v>
      </c>
      <c r="G47" s="26">
        <v>2</v>
      </c>
      <c r="H47" s="26">
        <v>15</v>
      </c>
      <c r="I47" s="26">
        <v>10</v>
      </c>
      <c r="J47" s="26">
        <v>2</v>
      </c>
      <c r="K47" s="26">
        <v>15</v>
      </c>
      <c r="L47" s="26">
        <v>10</v>
      </c>
      <c r="M47" s="26">
        <v>2</v>
      </c>
      <c r="N47" s="27">
        <v>45789</v>
      </c>
    </row>
    <row r="48" spans="2:14" x14ac:dyDescent="0.25">
      <c r="B48" s="26">
        <v>9</v>
      </c>
      <c r="C48" s="26">
        <v>1</v>
      </c>
      <c r="D48" s="26" t="s">
        <v>40</v>
      </c>
      <c r="E48" s="26">
        <v>30</v>
      </c>
      <c r="F48" s="26">
        <v>7</v>
      </c>
      <c r="G48" s="26">
        <v>0</v>
      </c>
      <c r="H48" s="26">
        <v>30</v>
      </c>
      <c r="I48" s="26">
        <v>5</v>
      </c>
      <c r="J48" s="26">
        <v>0</v>
      </c>
      <c r="K48" s="26">
        <v>27</v>
      </c>
      <c r="L48" s="26">
        <v>6</v>
      </c>
      <c r="M48" s="26">
        <v>1</v>
      </c>
      <c r="N48" s="27">
        <v>45790</v>
      </c>
    </row>
    <row r="49" spans="2:14" x14ac:dyDescent="0.25">
      <c r="B49" s="26">
        <v>9</v>
      </c>
      <c r="C49" s="26">
        <v>2</v>
      </c>
      <c r="D49" s="26" t="s">
        <v>37</v>
      </c>
      <c r="E49" s="26">
        <v>27</v>
      </c>
      <c r="F49" s="26">
        <v>5</v>
      </c>
      <c r="G49" s="26">
        <v>0</v>
      </c>
      <c r="H49" s="26">
        <v>27</v>
      </c>
      <c r="I49" s="26">
        <v>5</v>
      </c>
      <c r="J49" s="26">
        <v>0</v>
      </c>
      <c r="K49" s="26">
        <v>0</v>
      </c>
      <c r="L49" s="26">
        <v>0</v>
      </c>
      <c r="M49" s="26">
        <v>0</v>
      </c>
      <c r="N49" s="27">
        <v>45790</v>
      </c>
    </row>
    <row r="50" spans="2:14" x14ac:dyDescent="0.25">
      <c r="B50" s="26">
        <v>9</v>
      </c>
      <c r="C50" s="26">
        <v>3</v>
      </c>
      <c r="D50" s="26" t="s">
        <v>38</v>
      </c>
      <c r="E50" s="26">
        <v>25</v>
      </c>
      <c r="F50" s="26">
        <v>6</v>
      </c>
      <c r="G50" s="26">
        <v>1</v>
      </c>
      <c r="H50" s="26">
        <v>25</v>
      </c>
      <c r="I50" s="26">
        <v>4</v>
      </c>
      <c r="J50" s="26">
        <v>3</v>
      </c>
      <c r="K50" s="26">
        <v>0</v>
      </c>
      <c r="L50" s="26">
        <v>0</v>
      </c>
      <c r="M50" s="26">
        <v>0</v>
      </c>
      <c r="N50" s="27">
        <v>45790</v>
      </c>
    </row>
    <row r="51" spans="2:14" x14ac:dyDescent="0.25">
      <c r="B51" s="26">
        <v>9</v>
      </c>
      <c r="C51" s="26">
        <v>4</v>
      </c>
      <c r="D51" s="26" t="s">
        <v>50</v>
      </c>
      <c r="E51" s="26">
        <v>0</v>
      </c>
      <c r="F51" s="26">
        <v>7</v>
      </c>
      <c r="G51" s="26">
        <v>2</v>
      </c>
      <c r="H51" s="26">
        <v>0</v>
      </c>
      <c r="I51" s="26">
        <v>8</v>
      </c>
      <c r="J51" s="26">
        <v>3</v>
      </c>
      <c r="K51" s="26">
        <v>0</v>
      </c>
      <c r="L51" s="26">
        <v>6</v>
      </c>
      <c r="M51" s="26">
        <v>3</v>
      </c>
      <c r="N51" s="27">
        <v>45790</v>
      </c>
    </row>
    <row r="52" spans="2:14" x14ac:dyDescent="0.25">
      <c r="B52" s="26">
        <v>9</v>
      </c>
      <c r="C52" s="26">
        <v>5</v>
      </c>
      <c r="D52" s="26" t="s">
        <v>41</v>
      </c>
      <c r="E52" s="26">
        <v>10</v>
      </c>
      <c r="F52" s="26">
        <v>7</v>
      </c>
      <c r="G52" s="26">
        <v>2</v>
      </c>
      <c r="H52" s="26">
        <v>10</v>
      </c>
      <c r="I52" s="26">
        <v>7</v>
      </c>
      <c r="J52" s="26">
        <v>2</v>
      </c>
      <c r="K52" s="26">
        <v>5</v>
      </c>
      <c r="L52" s="26">
        <v>10</v>
      </c>
      <c r="M52" s="26">
        <v>2</v>
      </c>
      <c r="N52" s="27">
        <v>45790</v>
      </c>
    </row>
    <row r="53" spans="2:14" x14ac:dyDescent="0.25">
      <c r="B53" s="26">
        <v>9</v>
      </c>
      <c r="C53" s="26">
        <v>6</v>
      </c>
      <c r="D53" s="26" t="s">
        <v>42</v>
      </c>
      <c r="E53" s="26">
        <v>35</v>
      </c>
      <c r="F53" s="26">
        <v>6</v>
      </c>
      <c r="G53" s="26">
        <v>1</v>
      </c>
      <c r="H53" s="26">
        <v>35</v>
      </c>
      <c r="I53" s="26">
        <v>6</v>
      </c>
      <c r="J53" s="26">
        <v>1</v>
      </c>
      <c r="K53" s="26">
        <v>25</v>
      </c>
      <c r="L53" s="26">
        <v>8</v>
      </c>
      <c r="M53" s="26">
        <v>0</v>
      </c>
      <c r="N53" s="27">
        <v>45790</v>
      </c>
    </row>
    <row r="54" spans="2:14" x14ac:dyDescent="0.25">
      <c r="B54" s="26">
        <v>9</v>
      </c>
      <c r="C54" s="26">
        <v>7</v>
      </c>
      <c r="D54" s="26" t="s">
        <v>51</v>
      </c>
      <c r="E54" s="26">
        <v>20</v>
      </c>
      <c r="F54" s="26">
        <v>7</v>
      </c>
      <c r="G54" s="26">
        <v>1</v>
      </c>
      <c r="H54" s="26">
        <v>15</v>
      </c>
      <c r="I54" s="26">
        <v>6</v>
      </c>
      <c r="J54" s="26">
        <v>1</v>
      </c>
      <c r="K54" s="26">
        <v>10</v>
      </c>
      <c r="L54" s="26">
        <v>5</v>
      </c>
      <c r="M54" s="26">
        <v>1</v>
      </c>
      <c r="N54" s="27">
        <v>45790</v>
      </c>
    </row>
    <row r="55" spans="2:14" x14ac:dyDescent="0.25">
      <c r="B55" s="26">
        <v>10</v>
      </c>
      <c r="C55" s="26">
        <v>1</v>
      </c>
      <c r="D55" s="26" t="s">
        <v>45</v>
      </c>
      <c r="E55" s="26">
        <v>55</v>
      </c>
      <c r="F55" s="26">
        <v>5</v>
      </c>
      <c r="G55" s="26">
        <v>1</v>
      </c>
      <c r="H55" s="26">
        <v>50</v>
      </c>
      <c r="I55" s="26">
        <v>6</v>
      </c>
      <c r="J55" s="26">
        <v>2</v>
      </c>
      <c r="K55" s="26">
        <v>45</v>
      </c>
      <c r="L55" s="26">
        <v>8</v>
      </c>
      <c r="M55" s="26">
        <v>1</v>
      </c>
      <c r="N55" s="27">
        <v>45791</v>
      </c>
    </row>
    <row r="56" spans="2:14" x14ac:dyDescent="0.25">
      <c r="B56" s="26">
        <v>10</v>
      </c>
      <c r="C56" s="26">
        <v>2</v>
      </c>
      <c r="D56" s="26" t="s">
        <v>46</v>
      </c>
      <c r="E56" s="26">
        <v>22</v>
      </c>
      <c r="F56" s="26">
        <v>9</v>
      </c>
      <c r="G56" s="26">
        <v>5</v>
      </c>
      <c r="H56" s="26">
        <v>22</v>
      </c>
      <c r="I56" s="26">
        <v>10</v>
      </c>
      <c r="J56" s="26">
        <v>5</v>
      </c>
      <c r="K56" s="26">
        <v>0</v>
      </c>
      <c r="L56" s="26">
        <v>0</v>
      </c>
      <c r="M56" s="26">
        <v>0</v>
      </c>
      <c r="N56" s="27">
        <v>45791</v>
      </c>
    </row>
    <row r="57" spans="2:14" x14ac:dyDescent="0.25">
      <c r="B57" s="26">
        <v>10</v>
      </c>
      <c r="C57" s="26">
        <v>3</v>
      </c>
      <c r="D57" s="26" t="s">
        <v>47</v>
      </c>
      <c r="E57" s="26">
        <v>17.5</v>
      </c>
      <c r="F57" s="26">
        <v>6</v>
      </c>
      <c r="G57" s="26">
        <v>2</v>
      </c>
      <c r="H57" s="26">
        <v>17.5</v>
      </c>
      <c r="I57" s="26">
        <v>6</v>
      </c>
      <c r="J57" s="26">
        <v>1</v>
      </c>
      <c r="K57" s="26">
        <v>17.5</v>
      </c>
      <c r="L57" s="26">
        <v>5</v>
      </c>
      <c r="M57" s="26">
        <v>1</v>
      </c>
      <c r="N57" s="27">
        <v>45791</v>
      </c>
    </row>
    <row r="58" spans="2:14" x14ac:dyDescent="0.25">
      <c r="B58" s="26">
        <v>10</v>
      </c>
      <c r="C58" s="26">
        <v>4</v>
      </c>
      <c r="D58" s="26" t="s">
        <v>61</v>
      </c>
      <c r="E58" s="26">
        <v>10</v>
      </c>
      <c r="F58" s="26">
        <v>9</v>
      </c>
      <c r="G58" s="26">
        <v>1</v>
      </c>
      <c r="H58" s="26">
        <v>10</v>
      </c>
      <c r="I58" s="26">
        <v>8</v>
      </c>
      <c r="J58" s="26">
        <v>1</v>
      </c>
      <c r="K58" s="26">
        <v>10</v>
      </c>
      <c r="L58" s="26">
        <v>7</v>
      </c>
      <c r="M58" s="26">
        <v>1</v>
      </c>
      <c r="N58" s="27">
        <v>45791</v>
      </c>
    </row>
    <row r="59" spans="2:14" x14ac:dyDescent="0.25">
      <c r="B59" s="26">
        <v>10</v>
      </c>
      <c r="C59" s="26">
        <v>5</v>
      </c>
      <c r="D59" s="26" t="s">
        <v>55</v>
      </c>
      <c r="E59" s="26">
        <v>10</v>
      </c>
      <c r="F59" s="26">
        <v>7</v>
      </c>
      <c r="G59" s="26">
        <v>2</v>
      </c>
      <c r="H59" s="26">
        <v>10</v>
      </c>
      <c r="I59" s="26">
        <v>7</v>
      </c>
      <c r="J59" s="26">
        <v>2</v>
      </c>
      <c r="K59" s="26">
        <v>0</v>
      </c>
      <c r="L59" s="26">
        <v>0</v>
      </c>
      <c r="M59" s="26">
        <v>0</v>
      </c>
      <c r="N59" s="27">
        <v>45791</v>
      </c>
    </row>
    <row r="60" spans="2:14" x14ac:dyDescent="0.25">
      <c r="B60" s="26">
        <v>10</v>
      </c>
      <c r="C60" s="26">
        <v>6</v>
      </c>
      <c r="D60" s="26" t="s">
        <v>54</v>
      </c>
      <c r="E60" s="26">
        <v>20</v>
      </c>
      <c r="F60" s="26">
        <v>8</v>
      </c>
      <c r="G60" s="26">
        <v>3</v>
      </c>
      <c r="H60" s="26">
        <v>25</v>
      </c>
      <c r="I60" s="26">
        <v>6</v>
      </c>
      <c r="J60" s="26">
        <v>3</v>
      </c>
      <c r="K60" s="26">
        <v>25</v>
      </c>
      <c r="L60" s="26">
        <v>6</v>
      </c>
      <c r="M60" s="26">
        <v>2</v>
      </c>
      <c r="N60" s="27">
        <v>45791</v>
      </c>
    </row>
    <row r="61" spans="2:14" x14ac:dyDescent="0.25">
      <c r="B61" s="26">
        <v>10</v>
      </c>
      <c r="C61" s="26">
        <v>7</v>
      </c>
      <c r="D61" s="26" t="s">
        <v>48</v>
      </c>
      <c r="E61" s="26">
        <v>15</v>
      </c>
      <c r="F61" s="26">
        <v>6</v>
      </c>
      <c r="G61" s="26">
        <v>0</v>
      </c>
      <c r="H61" s="26">
        <v>15</v>
      </c>
      <c r="I61" s="26">
        <v>6</v>
      </c>
      <c r="J61" s="26">
        <v>0</v>
      </c>
      <c r="K61" s="26">
        <v>0</v>
      </c>
      <c r="L61" s="26">
        <v>0</v>
      </c>
      <c r="M61" s="26">
        <v>0</v>
      </c>
      <c r="N61" s="27">
        <v>45791</v>
      </c>
    </row>
    <row r="62" spans="2:14" x14ac:dyDescent="0.25">
      <c r="B62" s="26">
        <v>10</v>
      </c>
      <c r="C62" s="26">
        <v>8</v>
      </c>
      <c r="D62" s="26" t="s">
        <v>63</v>
      </c>
      <c r="E62" s="26">
        <v>5</v>
      </c>
      <c r="F62" s="26">
        <v>10</v>
      </c>
      <c r="G62" s="26">
        <v>10</v>
      </c>
      <c r="H62" s="26">
        <v>5</v>
      </c>
      <c r="I62" s="26">
        <v>10</v>
      </c>
      <c r="J62" s="26">
        <v>10</v>
      </c>
      <c r="K62" s="26">
        <v>0</v>
      </c>
      <c r="L62" s="26">
        <v>0</v>
      </c>
      <c r="M62" s="26">
        <v>0</v>
      </c>
      <c r="N62" s="27">
        <v>45791</v>
      </c>
    </row>
    <row r="63" spans="2:14" x14ac:dyDescent="0.25">
      <c r="B63" s="26">
        <v>11</v>
      </c>
      <c r="C63" s="26">
        <v>1</v>
      </c>
      <c r="D63" s="26" t="s">
        <v>40</v>
      </c>
      <c r="E63" s="26">
        <v>30</v>
      </c>
      <c r="F63" s="26">
        <v>6</v>
      </c>
      <c r="G63" s="26">
        <v>1</v>
      </c>
      <c r="H63" s="26">
        <v>30</v>
      </c>
      <c r="I63" s="26">
        <v>6</v>
      </c>
      <c r="J63" s="26">
        <v>1</v>
      </c>
      <c r="K63" s="26">
        <v>27</v>
      </c>
      <c r="L63" s="26">
        <v>6</v>
      </c>
      <c r="M63" s="26">
        <v>1</v>
      </c>
      <c r="N63" s="27">
        <v>45793</v>
      </c>
    </row>
    <row r="64" spans="2:14" x14ac:dyDescent="0.25">
      <c r="B64" s="26">
        <v>11</v>
      </c>
      <c r="C64" s="26">
        <v>2</v>
      </c>
      <c r="D64" s="26" t="s">
        <v>37</v>
      </c>
      <c r="E64" s="26">
        <v>27</v>
      </c>
      <c r="F64" s="26">
        <v>5</v>
      </c>
      <c r="G64" s="26">
        <v>1</v>
      </c>
      <c r="H64" s="26">
        <v>25</v>
      </c>
      <c r="I64" s="26">
        <v>7</v>
      </c>
      <c r="J64" s="26">
        <v>1</v>
      </c>
      <c r="K64" s="26">
        <v>25</v>
      </c>
      <c r="L64" s="26">
        <v>8</v>
      </c>
      <c r="M64" s="26">
        <v>0</v>
      </c>
      <c r="N64" s="27">
        <v>45793</v>
      </c>
    </row>
    <row r="65" spans="2:14" x14ac:dyDescent="0.25">
      <c r="B65" s="26">
        <v>11</v>
      </c>
      <c r="C65" s="26">
        <v>3</v>
      </c>
      <c r="D65" s="26" t="s">
        <v>38</v>
      </c>
      <c r="E65" s="26">
        <v>22</v>
      </c>
      <c r="F65" s="26">
        <v>10</v>
      </c>
      <c r="G65" s="26">
        <v>1</v>
      </c>
      <c r="H65" s="26">
        <v>22</v>
      </c>
      <c r="I65" s="26">
        <v>6</v>
      </c>
      <c r="J65" s="26">
        <v>1</v>
      </c>
      <c r="K65" s="26">
        <v>0</v>
      </c>
      <c r="L65" s="26">
        <v>0</v>
      </c>
      <c r="M65" s="26">
        <v>0</v>
      </c>
      <c r="N65" s="27">
        <v>45793</v>
      </c>
    </row>
    <row r="66" spans="2:14" x14ac:dyDescent="0.25">
      <c r="B66" s="26">
        <v>11</v>
      </c>
      <c r="C66" s="26">
        <v>4</v>
      </c>
      <c r="D66" s="26" t="s">
        <v>50</v>
      </c>
      <c r="E66" s="26">
        <v>0</v>
      </c>
      <c r="F66" s="26">
        <v>5</v>
      </c>
      <c r="G66" s="26">
        <v>1</v>
      </c>
      <c r="H66" s="26">
        <v>0</v>
      </c>
      <c r="I66" s="26">
        <v>6</v>
      </c>
      <c r="J66" s="26">
        <v>0</v>
      </c>
      <c r="K66" s="26">
        <v>0</v>
      </c>
      <c r="L66" s="26">
        <v>0</v>
      </c>
      <c r="M66" s="26">
        <v>0</v>
      </c>
      <c r="N66" s="27">
        <v>45793</v>
      </c>
    </row>
    <row r="67" spans="2:14" x14ac:dyDescent="0.25">
      <c r="B67" s="26">
        <v>11</v>
      </c>
      <c r="C67" s="26">
        <v>5</v>
      </c>
      <c r="D67" s="26" t="s">
        <v>41</v>
      </c>
      <c r="E67" s="26">
        <v>10</v>
      </c>
      <c r="F67" s="26">
        <v>6</v>
      </c>
      <c r="G67" s="26">
        <v>1</v>
      </c>
      <c r="H67" s="26">
        <v>10</v>
      </c>
      <c r="I67" s="26">
        <v>6</v>
      </c>
      <c r="J67" s="26">
        <v>1</v>
      </c>
      <c r="K67" s="26">
        <v>5</v>
      </c>
      <c r="L67" s="26">
        <v>14</v>
      </c>
      <c r="M67" s="26">
        <v>2</v>
      </c>
      <c r="N67" s="27">
        <v>45793</v>
      </c>
    </row>
    <row r="68" spans="2:14" x14ac:dyDescent="0.25">
      <c r="B68" s="26">
        <v>11</v>
      </c>
      <c r="C68" s="26">
        <v>6</v>
      </c>
      <c r="D68" s="26" t="s">
        <v>42</v>
      </c>
      <c r="E68" s="26">
        <v>35</v>
      </c>
      <c r="F68" s="26">
        <v>5</v>
      </c>
      <c r="G68" s="26">
        <v>1</v>
      </c>
      <c r="H68" s="26">
        <v>30</v>
      </c>
      <c r="I68" s="26">
        <v>6</v>
      </c>
      <c r="J68" s="26">
        <v>0</v>
      </c>
      <c r="K68" s="26">
        <v>25</v>
      </c>
      <c r="L68" s="26">
        <v>8</v>
      </c>
      <c r="M68" s="26">
        <v>0</v>
      </c>
      <c r="N68" s="27">
        <v>45793</v>
      </c>
    </row>
    <row r="69" spans="2:14" x14ac:dyDescent="0.25">
      <c r="B69" s="26">
        <v>11</v>
      </c>
      <c r="C69" s="26">
        <v>7</v>
      </c>
      <c r="D69" s="26" t="s">
        <v>64</v>
      </c>
      <c r="E69" s="26">
        <v>20</v>
      </c>
      <c r="F69" s="26">
        <v>8</v>
      </c>
      <c r="G69" s="26">
        <v>1</v>
      </c>
      <c r="H69" s="26">
        <v>20</v>
      </c>
      <c r="I69" s="26">
        <v>8</v>
      </c>
      <c r="J69" s="26">
        <v>0</v>
      </c>
      <c r="K69" s="26">
        <v>20</v>
      </c>
      <c r="L69" s="26">
        <v>8</v>
      </c>
      <c r="M69" s="26">
        <v>0</v>
      </c>
      <c r="N69" s="27">
        <v>45793</v>
      </c>
    </row>
    <row r="70" spans="2:14" x14ac:dyDescent="0.25">
      <c r="B70" s="26">
        <v>12</v>
      </c>
      <c r="C70" s="26">
        <v>1</v>
      </c>
      <c r="D70" s="26" t="s">
        <v>45</v>
      </c>
      <c r="E70" s="26">
        <v>50</v>
      </c>
      <c r="F70" s="26">
        <v>6</v>
      </c>
      <c r="G70" s="26">
        <v>1</v>
      </c>
      <c r="H70" s="26">
        <v>50</v>
      </c>
      <c r="I70" s="26">
        <v>6</v>
      </c>
      <c r="J70" s="26">
        <v>1</v>
      </c>
      <c r="K70" s="26">
        <v>40</v>
      </c>
      <c r="L70" s="26">
        <v>8</v>
      </c>
      <c r="M70" s="26">
        <v>0</v>
      </c>
      <c r="N70" s="27">
        <v>45794</v>
      </c>
    </row>
    <row r="71" spans="2:14" x14ac:dyDescent="0.25">
      <c r="B71" s="26">
        <v>12</v>
      </c>
      <c r="C71" s="26">
        <v>2</v>
      </c>
      <c r="D71" s="26" t="s">
        <v>46</v>
      </c>
      <c r="E71" s="26">
        <v>25</v>
      </c>
      <c r="F71" s="26">
        <v>8</v>
      </c>
      <c r="G71" s="26">
        <v>4</v>
      </c>
      <c r="H71" s="26">
        <v>25</v>
      </c>
      <c r="I71" s="26">
        <v>8</v>
      </c>
      <c r="J71" s="26">
        <v>3</v>
      </c>
      <c r="K71" s="26">
        <v>25</v>
      </c>
      <c r="L71" s="26">
        <v>6</v>
      </c>
      <c r="M71" s="26">
        <v>0</v>
      </c>
      <c r="N71" s="27">
        <v>45794</v>
      </c>
    </row>
    <row r="72" spans="2:14" x14ac:dyDescent="0.25">
      <c r="B72" s="26">
        <v>12</v>
      </c>
      <c r="C72" s="26">
        <v>3</v>
      </c>
      <c r="D72" s="26" t="s">
        <v>52</v>
      </c>
      <c r="E72" s="26">
        <v>25</v>
      </c>
      <c r="F72" s="26">
        <v>8</v>
      </c>
      <c r="G72" s="26">
        <v>0</v>
      </c>
      <c r="H72" s="26">
        <v>25</v>
      </c>
      <c r="I72" s="26">
        <v>8</v>
      </c>
      <c r="J72" s="26">
        <v>0</v>
      </c>
      <c r="K72" s="26">
        <v>0</v>
      </c>
      <c r="L72" s="26">
        <v>0</v>
      </c>
      <c r="M72" s="26">
        <v>0</v>
      </c>
      <c r="N72" s="27">
        <v>45794</v>
      </c>
    </row>
    <row r="73" spans="2:14" x14ac:dyDescent="0.25">
      <c r="B73" s="26">
        <v>12</v>
      </c>
      <c r="C73" s="26">
        <v>4</v>
      </c>
      <c r="D73" s="26" t="s">
        <v>54</v>
      </c>
      <c r="E73" s="26">
        <v>20</v>
      </c>
      <c r="F73" s="26">
        <v>8</v>
      </c>
      <c r="G73" s="26">
        <v>0</v>
      </c>
      <c r="H73" s="26">
        <v>20</v>
      </c>
      <c r="I73" s="26">
        <v>8</v>
      </c>
      <c r="J73" s="26">
        <v>0</v>
      </c>
      <c r="K73" s="26">
        <v>20</v>
      </c>
      <c r="L73" s="26">
        <v>7</v>
      </c>
      <c r="M73" s="26">
        <v>0</v>
      </c>
      <c r="N73" s="27">
        <v>45794</v>
      </c>
    </row>
    <row r="74" spans="2:14" x14ac:dyDescent="0.25">
      <c r="B74" s="26">
        <v>12</v>
      </c>
      <c r="C74" s="26">
        <v>5</v>
      </c>
      <c r="D74" s="26" t="s">
        <v>47</v>
      </c>
      <c r="E74" s="26">
        <v>16</v>
      </c>
      <c r="F74" s="26">
        <v>8</v>
      </c>
      <c r="G74" s="26">
        <v>1</v>
      </c>
      <c r="H74" s="26">
        <v>16</v>
      </c>
      <c r="I74" s="26">
        <v>8</v>
      </c>
      <c r="J74" s="26">
        <v>0</v>
      </c>
      <c r="K74" s="26">
        <v>0</v>
      </c>
      <c r="L74" s="26">
        <v>0</v>
      </c>
      <c r="M74" s="26">
        <v>0</v>
      </c>
      <c r="N74" s="27">
        <v>45794</v>
      </c>
    </row>
    <row r="75" spans="2:14" x14ac:dyDescent="0.25">
      <c r="B75" s="26">
        <v>12</v>
      </c>
      <c r="C75" s="26">
        <v>6</v>
      </c>
      <c r="D75" s="26" t="s">
        <v>61</v>
      </c>
      <c r="E75" s="26">
        <v>12</v>
      </c>
      <c r="F75" s="26">
        <v>6</v>
      </c>
      <c r="G75" s="26">
        <v>1</v>
      </c>
      <c r="H75" s="26">
        <v>10</v>
      </c>
      <c r="I75" s="26">
        <v>10</v>
      </c>
      <c r="J75" s="26">
        <v>1</v>
      </c>
      <c r="K75" s="26">
        <v>10</v>
      </c>
      <c r="L75" s="26">
        <v>10</v>
      </c>
      <c r="M75" s="26">
        <v>1</v>
      </c>
      <c r="N75" s="27">
        <v>45794</v>
      </c>
    </row>
    <row r="76" spans="2:14" x14ac:dyDescent="0.25">
      <c r="B76" s="26">
        <v>12</v>
      </c>
      <c r="C76" s="26">
        <v>7</v>
      </c>
      <c r="D76" s="26" t="s">
        <v>48</v>
      </c>
      <c r="E76" s="26">
        <v>15</v>
      </c>
      <c r="F76" s="26">
        <v>7</v>
      </c>
      <c r="G76" s="26">
        <v>1</v>
      </c>
      <c r="H76" s="26">
        <v>15</v>
      </c>
      <c r="I76" s="26">
        <v>6</v>
      </c>
      <c r="J76" s="26">
        <v>1</v>
      </c>
      <c r="K76" s="26">
        <v>15</v>
      </c>
      <c r="L76" s="26">
        <v>4</v>
      </c>
      <c r="M76" s="26">
        <v>0</v>
      </c>
      <c r="N76" s="27">
        <v>45794</v>
      </c>
    </row>
    <row r="77" spans="2:14" x14ac:dyDescent="0.25">
      <c r="B77" s="26">
        <v>13</v>
      </c>
      <c r="C77" s="26">
        <v>1</v>
      </c>
      <c r="D77" s="26" t="s">
        <v>37</v>
      </c>
      <c r="E77" s="26">
        <v>30</v>
      </c>
      <c r="F77" s="26">
        <v>7</v>
      </c>
      <c r="G77" s="26">
        <v>0</v>
      </c>
      <c r="H77" s="26">
        <v>30</v>
      </c>
      <c r="I77" s="26">
        <v>5</v>
      </c>
      <c r="J77" s="26">
        <v>0</v>
      </c>
      <c r="K77" s="26">
        <v>30</v>
      </c>
      <c r="L77" s="26">
        <v>5</v>
      </c>
      <c r="M77" s="26">
        <v>0</v>
      </c>
      <c r="N77" s="27">
        <v>45797</v>
      </c>
    </row>
    <row r="78" spans="2:14" x14ac:dyDescent="0.25">
      <c r="B78" s="26">
        <v>13</v>
      </c>
      <c r="C78" s="26">
        <v>2</v>
      </c>
      <c r="D78" s="26" t="s">
        <v>38</v>
      </c>
      <c r="E78" s="26">
        <v>25</v>
      </c>
      <c r="F78" s="26">
        <v>7</v>
      </c>
      <c r="G78" s="26">
        <v>3</v>
      </c>
      <c r="H78" s="26">
        <v>25</v>
      </c>
      <c r="I78" s="26">
        <v>7</v>
      </c>
      <c r="J78" s="26">
        <v>2</v>
      </c>
      <c r="K78" s="26">
        <v>0</v>
      </c>
      <c r="L78" s="26">
        <v>0</v>
      </c>
      <c r="M78" s="26">
        <v>0</v>
      </c>
      <c r="N78" s="27">
        <v>45797</v>
      </c>
    </row>
    <row r="79" spans="2:14" x14ac:dyDescent="0.25">
      <c r="B79" s="26">
        <v>13</v>
      </c>
      <c r="C79" s="26">
        <v>3</v>
      </c>
      <c r="D79" s="26" t="s">
        <v>50</v>
      </c>
      <c r="E79" s="26">
        <v>0</v>
      </c>
      <c r="F79" s="26">
        <v>6</v>
      </c>
      <c r="G79" s="26">
        <v>1</v>
      </c>
      <c r="H79" s="26">
        <v>0</v>
      </c>
      <c r="I79" s="26">
        <v>6</v>
      </c>
      <c r="J79" s="26">
        <v>0</v>
      </c>
      <c r="K79" s="26">
        <v>0</v>
      </c>
      <c r="L79" s="26">
        <v>0</v>
      </c>
      <c r="M79" s="26">
        <v>0</v>
      </c>
      <c r="N79" s="27">
        <v>45797</v>
      </c>
    </row>
    <row r="80" spans="2:14" x14ac:dyDescent="0.25">
      <c r="B80" s="26">
        <v>13</v>
      </c>
      <c r="C80" s="26">
        <v>4</v>
      </c>
      <c r="D80" s="26" t="s">
        <v>40</v>
      </c>
      <c r="E80" s="26">
        <v>27</v>
      </c>
      <c r="F80" s="26">
        <v>7</v>
      </c>
      <c r="G80" s="26">
        <v>1</v>
      </c>
      <c r="H80" s="26">
        <v>27</v>
      </c>
      <c r="I80" s="26">
        <v>7</v>
      </c>
      <c r="J80" s="26">
        <v>0</v>
      </c>
      <c r="K80" s="26">
        <v>0</v>
      </c>
      <c r="L80" s="26">
        <v>0</v>
      </c>
      <c r="M80" s="26">
        <v>0</v>
      </c>
      <c r="N80" s="27">
        <v>45797</v>
      </c>
    </row>
    <row r="81" spans="2:14" x14ac:dyDescent="0.25">
      <c r="B81" s="26">
        <v>13</v>
      </c>
      <c r="C81" s="26">
        <v>5</v>
      </c>
      <c r="D81" s="26" t="s">
        <v>41</v>
      </c>
      <c r="E81" s="26">
        <v>10</v>
      </c>
      <c r="F81" s="26">
        <v>7</v>
      </c>
      <c r="G81" s="26">
        <v>1</v>
      </c>
      <c r="H81" s="26">
        <v>6</v>
      </c>
      <c r="I81" s="26">
        <v>9</v>
      </c>
      <c r="J81" s="26">
        <v>1</v>
      </c>
      <c r="K81" s="26">
        <v>5</v>
      </c>
      <c r="L81" s="26">
        <v>10</v>
      </c>
      <c r="M81" s="26">
        <v>1</v>
      </c>
      <c r="N81" s="27">
        <v>45797</v>
      </c>
    </row>
    <row r="82" spans="2:14" x14ac:dyDescent="0.25">
      <c r="B82" s="26">
        <v>13</v>
      </c>
      <c r="C82" s="26">
        <v>6</v>
      </c>
      <c r="D82" s="26" t="s">
        <v>42</v>
      </c>
      <c r="E82" s="26">
        <v>30</v>
      </c>
      <c r="F82" s="26">
        <v>8</v>
      </c>
      <c r="G82" s="26">
        <v>0</v>
      </c>
      <c r="H82" s="26">
        <v>30</v>
      </c>
      <c r="I82" s="26">
        <v>8</v>
      </c>
      <c r="J82" s="26">
        <v>0</v>
      </c>
      <c r="K82" s="26">
        <v>25</v>
      </c>
      <c r="L82" s="26">
        <v>6</v>
      </c>
      <c r="M82" s="26">
        <v>0</v>
      </c>
      <c r="N82" s="27">
        <v>45797</v>
      </c>
    </row>
    <row r="83" spans="2:14" x14ac:dyDescent="0.25">
      <c r="B83" s="26">
        <v>13</v>
      </c>
      <c r="C83" s="26">
        <v>7</v>
      </c>
      <c r="D83" s="26" t="s">
        <v>51</v>
      </c>
      <c r="E83" s="26">
        <v>20</v>
      </c>
      <c r="F83" s="26">
        <v>7</v>
      </c>
      <c r="G83" s="26">
        <v>1</v>
      </c>
      <c r="H83" s="26">
        <v>20</v>
      </c>
      <c r="I83" s="26">
        <v>6</v>
      </c>
      <c r="J83" s="26">
        <v>2</v>
      </c>
      <c r="K83" s="26">
        <v>20</v>
      </c>
      <c r="L83" s="26">
        <v>5</v>
      </c>
      <c r="M83" s="26">
        <v>0</v>
      </c>
      <c r="N83" s="27">
        <v>45797</v>
      </c>
    </row>
    <row r="84" spans="2:14" x14ac:dyDescent="0.25">
      <c r="B84" s="26">
        <v>14</v>
      </c>
      <c r="C84" s="26">
        <v>1</v>
      </c>
      <c r="D84" s="26" t="s">
        <v>45</v>
      </c>
      <c r="E84" s="26">
        <v>50</v>
      </c>
      <c r="F84" s="26">
        <v>6</v>
      </c>
      <c r="G84" s="26">
        <v>1</v>
      </c>
      <c r="H84" s="26">
        <v>50</v>
      </c>
      <c r="I84" s="26">
        <v>5</v>
      </c>
      <c r="J84" s="26">
        <v>1</v>
      </c>
      <c r="K84" s="26">
        <v>45</v>
      </c>
      <c r="L84" s="26">
        <v>6</v>
      </c>
      <c r="M84" s="26">
        <v>0</v>
      </c>
      <c r="N84" s="27">
        <v>45798</v>
      </c>
    </row>
    <row r="85" spans="2:14" x14ac:dyDescent="0.25">
      <c r="B85" s="26">
        <v>14</v>
      </c>
      <c r="C85" s="26">
        <v>2</v>
      </c>
      <c r="D85" s="26" t="s">
        <v>46</v>
      </c>
      <c r="E85" s="26">
        <v>25</v>
      </c>
      <c r="F85" s="26">
        <v>8</v>
      </c>
      <c r="G85" s="26">
        <v>2</v>
      </c>
      <c r="H85" s="26">
        <v>25</v>
      </c>
      <c r="I85" s="26">
        <v>8</v>
      </c>
      <c r="J85" s="26">
        <v>2</v>
      </c>
      <c r="K85" s="26">
        <v>0</v>
      </c>
      <c r="L85" s="26">
        <v>0</v>
      </c>
      <c r="M85" s="26">
        <v>0</v>
      </c>
      <c r="N85" s="27">
        <v>45798</v>
      </c>
    </row>
    <row r="86" spans="2:14" x14ac:dyDescent="0.25">
      <c r="B86" s="26">
        <v>14</v>
      </c>
      <c r="C86" s="26">
        <v>3</v>
      </c>
      <c r="D86" s="26" t="s">
        <v>53</v>
      </c>
      <c r="E86" s="26">
        <v>17.5</v>
      </c>
      <c r="F86" s="26">
        <v>7</v>
      </c>
      <c r="G86" s="26">
        <v>1</v>
      </c>
      <c r="H86" s="26">
        <v>17.5</v>
      </c>
      <c r="I86" s="26">
        <v>7</v>
      </c>
      <c r="J86" s="26">
        <v>1</v>
      </c>
      <c r="K86" s="26">
        <v>0</v>
      </c>
      <c r="L86" s="26">
        <v>0</v>
      </c>
      <c r="M86" s="26">
        <v>0</v>
      </c>
      <c r="N86" s="27">
        <v>45798</v>
      </c>
    </row>
    <row r="87" spans="2:14" x14ac:dyDescent="0.25">
      <c r="B87" s="26">
        <v>14</v>
      </c>
      <c r="C87" s="26">
        <v>4</v>
      </c>
      <c r="D87" s="26" t="s">
        <v>52</v>
      </c>
      <c r="E87" s="26">
        <v>30</v>
      </c>
      <c r="F87" s="26">
        <v>7</v>
      </c>
      <c r="G87" s="26">
        <v>1</v>
      </c>
      <c r="H87" s="26">
        <v>30</v>
      </c>
      <c r="I87" s="26">
        <v>6</v>
      </c>
      <c r="J87" s="26">
        <v>1</v>
      </c>
      <c r="K87" s="26">
        <v>30</v>
      </c>
      <c r="L87" s="26">
        <v>6</v>
      </c>
      <c r="M87" s="26">
        <v>0</v>
      </c>
      <c r="N87" s="27">
        <v>45798</v>
      </c>
    </row>
    <row r="88" spans="2:14" x14ac:dyDescent="0.25">
      <c r="B88" s="26">
        <v>14</v>
      </c>
      <c r="C88" s="26">
        <v>5</v>
      </c>
      <c r="D88" s="26" t="s">
        <v>61</v>
      </c>
      <c r="E88" s="26">
        <v>10</v>
      </c>
      <c r="F88" s="26">
        <v>9</v>
      </c>
      <c r="G88" s="26">
        <v>1</v>
      </c>
      <c r="H88" s="26">
        <v>10</v>
      </c>
      <c r="I88" s="26">
        <v>9</v>
      </c>
      <c r="J88" s="26">
        <v>0</v>
      </c>
      <c r="K88" s="26">
        <v>10</v>
      </c>
      <c r="L88" s="26">
        <v>7</v>
      </c>
      <c r="M88" s="26">
        <v>0</v>
      </c>
      <c r="N88" s="27">
        <v>45798</v>
      </c>
    </row>
    <row r="89" spans="2:14" x14ac:dyDescent="0.25">
      <c r="B89" s="26">
        <v>14</v>
      </c>
      <c r="C89" s="26">
        <v>6</v>
      </c>
      <c r="D89" s="26" t="s">
        <v>48</v>
      </c>
      <c r="E89" s="26">
        <v>15</v>
      </c>
      <c r="F89" s="26">
        <v>7</v>
      </c>
      <c r="G89" s="26">
        <v>0</v>
      </c>
      <c r="H89" s="26">
        <v>15</v>
      </c>
      <c r="I89" s="26">
        <v>6</v>
      </c>
      <c r="J89" s="26">
        <v>0</v>
      </c>
      <c r="K89" s="26">
        <v>0</v>
      </c>
      <c r="L89" s="26">
        <v>0</v>
      </c>
      <c r="M89" s="26">
        <v>0</v>
      </c>
      <c r="N89" s="27">
        <v>45798</v>
      </c>
    </row>
    <row r="90" spans="2:14" x14ac:dyDescent="0.25">
      <c r="B90" s="26">
        <v>14</v>
      </c>
      <c r="C90" s="26">
        <v>7</v>
      </c>
      <c r="D90" s="26" t="s">
        <v>63</v>
      </c>
      <c r="E90" s="26">
        <v>10</v>
      </c>
      <c r="F90" s="26">
        <v>8</v>
      </c>
      <c r="G90" s="26">
        <v>4</v>
      </c>
      <c r="H90" s="26">
        <v>10</v>
      </c>
      <c r="I90" s="26">
        <v>8</v>
      </c>
      <c r="J90" s="26">
        <v>4</v>
      </c>
      <c r="K90" s="26">
        <v>10</v>
      </c>
      <c r="L90" s="26">
        <v>7</v>
      </c>
      <c r="M90" s="26">
        <v>2</v>
      </c>
      <c r="N90" s="27">
        <v>45798</v>
      </c>
    </row>
    <row r="91" spans="2:14" x14ac:dyDescent="0.25">
      <c r="B91" s="26">
        <v>15</v>
      </c>
      <c r="C91" s="26">
        <v>1</v>
      </c>
      <c r="D91" s="26" t="s">
        <v>56</v>
      </c>
      <c r="E91" s="26">
        <v>80</v>
      </c>
      <c r="F91" s="26">
        <v>7</v>
      </c>
      <c r="G91" s="26">
        <v>5</v>
      </c>
      <c r="H91" s="26">
        <v>90</v>
      </c>
      <c r="I91" s="26">
        <v>6</v>
      </c>
      <c r="J91" s="26">
        <v>1</v>
      </c>
      <c r="K91" s="26">
        <v>90</v>
      </c>
      <c r="L91" s="26">
        <v>4</v>
      </c>
      <c r="M91" s="26">
        <v>2</v>
      </c>
      <c r="N91" s="27">
        <v>45799</v>
      </c>
    </row>
    <row r="92" spans="2:14" x14ac:dyDescent="0.25">
      <c r="B92" s="26">
        <v>15</v>
      </c>
      <c r="C92" s="26">
        <v>2</v>
      </c>
      <c r="D92" s="26" t="s">
        <v>66</v>
      </c>
      <c r="E92" s="26">
        <v>10</v>
      </c>
      <c r="F92" s="26">
        <v>20</v>
      </c>
      <c r="G92" s="26">
        <v>0</v>
      </c>
      <c r="H92" s="26">
        <v>1</v>
      </c>
      <c r="I92" s="26">
        <v>20</v>
      </c>
      <c r="J92" s="26">
        <v>0</v>
      </c>
      <c r="K92" s="26">
        <v>0</v>
      </c>
      <c r="L92" s="26">
        <v>0</v>
      </c>
      <c r="M92" s="26">
        <v>0</v>
      </c>
      <c r="N92" s="27">
        <v>45799</v>
      </c>
    </row>
    <row r="93" spans="2:14" x14ac:dyDescent="0.25">
      <c r="B93" s="26">
        <v>15</v>
      </c>
      <c r="C93" s="26">
        <v>3</v>
      </c>
      <c r="D93" s="26" t="s">
        <v>67</v>
      </c>
      <c r="E93" s="26">
        <v>4</v>
      </c>
      <c r="F93" s="26">
        <v>7</v>
      </c>
      <c r="G93" s="26">
        <v>2</v>
      </c>
      <c r="H93" s="26">
        <v>4</v>
      </c>
      <c r="I93" s="26">
        <v>5</v>
      </c>
      <c r="J93" s="26">
        <v>1</v>
      </c>
      <c r="K93" s="26">
        <v>0</v>
      </c>
      <c r="L93" s="26">
        <v>0</v>
      </c>
      <c r="M93" s="26">
        <v>0</v>
      </c>
      <c r="N93" s="27">
        <v>45799</v>
      </c>
    </row>
    <row r="94" spans="2:14" x14ac:dyDescent="0.25">
      <c r="B94" s="26">
        <v>15</v>
      </c>
      <c r="C94" s="26">
        <v>4</v>
      </c>
      <c r="D94" s="26" t="s">
        <v>69</v>
      </c>
      <c r="E94" s="26">
        <v>2</v>
      </c>
      <c r="F94" s="26">
        <v>10</v>
      </c>
      <c r="G94" s="26">
        <v>5</v>
      </c>
      <c r="H94" s="26">
        <v>3</v>
      </c>
      <c r="I94" s="26">
        <v>8</v>
      </c>
      <c r="J94" s="26">
        <v>5</v>
      </c>
      <c r="K94" s="26">
        <v>3</v>
      </c>
      <c r="L94" s="26">
        <v>8</v>
      </c>
      <c r="M94" s="26">
        <v>5</v>
      </c>
      <c r="N94" s="27">
        <v>45799</v>
      </c>
    </row>
    <row r="95" spans="2:14" x14ac:dyDescent="0.25">
      <c r="B95" s="26">
        <v>15</v>
      </c>
      <c r="C95" s="26">
        <v>5</v>
      </c>
      <c r="D95" s="26" t="s">
        <v>70</v>
      </c>
      <c r="E95" s="26">
        <v>10</v>
      </c>
      <c r="F95" s="26">
        <v>8</v>
      </c>
      <c r="G95" s="26">
        <v>2</v>
      </c>
      <c r="H95" s="26">
        <v>10</v>
      </c>
      <c r="I95" s="26">
        <v>8</v>
      </c>
      <c r="J95" s="26">
        <v>2</v>
      </c>
      <c r="K95" s="26">
        <v>10</v>
      </c>
      <c r="L95" s="26">
        <v>7</v>
      </c>
      <c r="M95" s="26">
        <v>1</v>
      </c>
      <c r="N95" s="27">
        <v>45799</v>
      </c>
    </row>
    <row r="96" spans="2:14" x14ac:dyDescent="0.25">
      <c r="B96" s="26">
        <v>16</v>
      </c>
      <c r="C96" s="26">
        <v>1</v>
      </c>
      <c r="D96" s="26" t="s">
        <v>40</v>
      </c>
      <c r="E96" s="26">
        <v>30</v>
      </c>
      <c r="F96" s="26">
        <v>6</v>
      </c>
      <c r="G96" s="26">
        <v>1</v>
      </c>
      <c r="H96" s="26">
        <v>30</v>
      </c>
      <c r="I96" s="26">
        <v>5</v>
      </c>
      <c r="J96" s="26">
        <v>0</v>
      </c>
      <c r="K96" s="26">
        <v>27</v>
      </c>
      <c r="L96" s="26">
        <v>4</v>
      </c>
      <c r="M96" s="26">
        <v>0</v>
      </c>
      <c r="N96" s="27">
        <v>45800</v>
      </c>
    </row>
    <row r="97" spans="2:14" x14ac:dyDescent="0.25">
      <c r="B97" s="26">
        <v>16</v>
      </c>
      <c r="C97" s="26">
        <v>2</v>
      </c>
      <c r="D97" s="26" t="s">
        <v>37</v>
      </c>
      <c r="E97" s="26">
        <v>27</v>
      </c>
      <c r="F97" s="26">
        <v>6</v>
      </c>
      <c r="G97" s="26">
        <v>1</v>
      </c>
      <c r="H97" s="26">
        <v>27</v>
      </c>
      <c r="I97" s="26">
        <v>6</v>
      </c>
      <c r="J97" s="26">
        <v>1</v>
      </c>
      <c r="K97" s="26">
        <v>0</v>
      </c>
      <c r="L97" s="26">
        <v>0</v>
      </c>
      <c r="M97" s="26">
        <v>0</v>
      </c>
      <c r="N97" s="27">
        <v>45800</v>
      </c>
    </row>
    <row r="98" spans="2:14" x14ac:dyDescent="0.25">
      <c r="B98" s="26">
        <v>16</v>
      </c>
      <c r="C98" s="26">
        <v>3</v>
      </c>
      <c r="D98" s="26" t="s">
        <v>38</v>
      </c>
      <c r="E98" s="26">
        <v>25</v>
      </c>
      <c r="F98" s="26">
        <v>7</v>
      </c>
      <c r="G98" s="26">
        <v>1</v>
      </c>
      <c r="H98" s="26">
        <v>27</v>
      </c>
      <c r="I98" s="26">
        <v>5</v>
      </c>
      <c r="J98" s="26">
        <v>0</v>
      </c>
      <c r="K98" s="26">
        <v>0</v>
      </c>
      <c r="L98" s="26">
        <v>0</v>
      </c>
      <c r="M98" s="26">
        <v>0</v>
      </c>
      <c r="N98" s="27">
        <v>45800</v>
      </c>
    </row>
    <row r="99" spans="2:14" x14ac:dyDescent="0.25">
      <c r="B99" s="26">
        <v>16</v>
      </c>
      <c r="C99" s="26">
        <v>4</v>
      </c>
      <c r="D99" s="26" t="s">
        <v>50</v>
      </c>
      <c r="E99" s="26">
        <v>0</v>
      </c>
      <c r="F99" s="26">
        <v>7</v>
      </c>
      <c r="G99" s="26">
        <v>1</v>
      </c>
      <c r="H99" s="26">
        <v>0</v>
      </c>
      <c r="I99" s="26">
        <v>6</v>
      </c>
      <c r="J99" s="26">
        <v>1</v>
      </c>
      <c r="K99" s="26">
        <v>0</v>
      </c>
      <c r="L99" s="26">
        <v>0</v>
      </c>
      <c r="M99" s="26">
        <v>0</v>
      </c>
      <c r="N99" s="27">
        <v>45800</v>
      </c>
    </row>
    <row r="100" spans="2:14" x14ac:dyDescent="0.25">
      <c r="B100" s="26">
        <v>16</v>
      </c>
      <c r="C100" s="26">
        <v>5</v>
      </c>
      <c r="D100" s="26" t="s">
        <v>41</v>
      </c>
      <c r="E100" s="26">
        <v>8</v>
      </c>
      <c r="F100" s="26">
        <v>10</v>
      </c>
      <c r="G100" s="26">
        <v>2</v>
      </c>
      <c r="H100" s="26">
        <v>8</v>
      </c>
      <c r="I100" s="26">
        <v>9</v>
      </c>
      <c r="J100" s="26">
        <v>1</v>
      </c>
      <c r="K100" s="26">
        <v>5</v>
      </c>
      <c r="L100" s="26">
        <v>6</v>
      </c>
      <c r="M100" s="26">
        <v>0</v>
      </c>
      <c r="N100" s="27">
        <v>45800</v>
      </c>
    </row>
    <row r="101" spans="2:14" x14ac:dyDescent="0.25">
      <c r="B101" s="26">
        <v>16</v>
      </c>
      <c r="C101" s="26">
        <v>6</v>
      </c>
      <c r="D101" s="26" t="s">
        <v>42</v>
      </c>
      <c r="E101" s="26">
        <v>35</v>
      </c>
      <c r="F101" s="26">
        <v>6</v>
      </c>
      <c r="G101" s="26">
        <v>0</v>
      </c>
      <c r="H101" s="26">
        <v>30</v>
      </c>
      <c r="I101" s="26">
        <v>7</v>
      </c>
      <c r="J101" s="26">
        <v>0</v>
      </c>
      <c r="K101" s="26">
        <v>25</v>
      </c>
      <c r="L101" s="26">
        <v>6</v>
      </c>
      <c r="M101" s="26">
        <v>0</v>
      </c>
      <c r="N101" s="27">
        <v>45800</v>
      </c>
    </row>
    <row r="102" spans="2:14" x14ac:dyDescent="0.25">
      <c r="B102" s="26">
        <v>16</v>
      </c>
      <c r="C102" s="26">
        <v>7</v>
      </c>
      <c r="D102" s="26" t="s">
        <v>64</v>
      </c>
      <c r="E102" s="26">
        <v>20</v>
      </c>
      <c r="F102" s="26">
        <v>7</v>
      </c>
      <c r="G102" s="26">
        <v>1</v>
      </c>
      <c r="H102" s="26">
        <v>20</v>
      </c>
      <c r="I102" s="26">
        <v>7</v>
      </c>
      <c r="J102" s="26">
        <v>1</v>
      </c>
      <c r="K102" s="26">
        <v>20</v>
      </c>
      <c r="L102" s="26">
        <v>6</v>
      </c>
      <c r="M102" s="26">
        <v>0</v>
      </c>
      <c r="N102" s="27">
        <v>45800</v>
      </c>
    </row>
    <row r="103" spans="2:14" x14ac:dyDescent="0.25">
      <c r="B103" s="26">
        <v>17</v>
      </c>
      <c r="C103" s="26">
        <v>1</v>
      </c>
      <c r="D103" s="26" t="s">
        <v>45</v>
      </c>
      <c r="E103" s="26">
        <v>45</v>
      </c>
      <c r="F103" s="26">
        <v>9</v>
      </c>
      <c r="G103" s="26">
        <v>1</v>
      </c>
      <c r="H103" s="26">
        <v>45</v>
      </c>
      <c r="I103" s="26">
        <v>8</v>
      </c>
      <c r="J103" s="26">
        <v>0</v>
      </c>
      <c r="K103" s="26">
        <v>45</v>
      </c>
      <c r="L103" s="26">
        <v>7</v>
      </c>
      <c r="M103" s="26">
        <v>0</v>
      </c>
      <c r="N103" s="27">
        <v>45804</v>
      </c>
    </row>
    <row r="104" spans="2:14" x14ac:dyDescent="0.25">
      <c r="B104" s="26">
        <v>17</v>
      </c>
      <c r="C104" s="26">
        <v>2</v>
      </c>
      <c r="D104" s="26" t="s">
        <v>46</v>
      </c>
      <c r="E104" s="26">
        <v>17.5</v>
      </c>
      <c r="F104" s="26">
        <v>10</v>
      </c>
      <c r="G104" s="26">
        <v>2</v>
      </c>
      <c r="H104" s="26">
        <v>17.5</v>
      </c>
      <c r="I104" s="26">
        <v>10</v>
      </c>
      <c r="J104" s="26">
        <v>2</v>
      </c>
      <c r="K104" s="26">
        <v>0</v>
      </c>
      <c r="L104" s="26">
        <v>0</v>
      </c>
      <c r="M104" s="26">
        <v>0</v>
      </c>
      <c r="N104" s="27">
        <v>45804</v>
      </c>
    </row>
    <row r="105" spans="2:14" x14ac:dyDescent="0.25">
      <c r="B105" s="26">
        <v>17</v>
      </c>
      <c r="C105" s="26">
        <v>3</v>
      </c>
      <c r="D105" s="26" t="s">
        <v>53</v>
      </c>
      <c r="E105" s="26">
        <v>15</v>
      </c>
      <c r="F105" s="26">
        <v>8</v>
      </c>
      <c r="G105" s="26">
        <v>1</v>
      </c>
      <c r="H105" s="26">
        <v>15</v>
      </c>
      <c r="I105" s="26">
        <v>7</v>
      </c>
      <c r="J105" s="26">
        <v>0</v>
      </c>
      <c r="K105" s="26">
        <v>15</v>
      </c>
      <c r="L105" s="26">
        <v>6</v>
      </c>
      <c r="M105" s="26">
        <v>0</v>
      </c>
      <c r="N105" s="27">
        <v>45804</v>
      </c>
    </row>
    <row r="106" spans="2:14" x14ac:dyDescent="0.25">
      <c r="B106" s="26">
        <v>17</v>
      </c>
      <c r="C106" s="26">
        <v>4</v>
      </c>
      <c r="D106" s="26" t="s">
        <v>48</v>
      </c>
      <c r="E106" s="26">
        <v>15</v>
      </c>
      <c r="F106" s="26">
        <v>13</v>
      </c>
      <c r="G106" s="26">
        <v>1</v>
      </c>
      <c r="H106" s="26">
        <v>15</v>
      </c>
      <c r="I106" s="26">
        <v>10</v>
      </c>
      <c r="J106" s="26">
        <v>1</v>
      </c>
      <c r="K106" s="26">
        <v>15</v>
      </c>
      <c r="L106" s="26">
        <v>8</v>
      </c>
      <c r="M106" s="26">
        <v>0</v>
      </c>
      <c r="N106" s="27">
        <v>45804</v>
      </c>
    </row>
    <row r="107" spans="2:14" x14ac:dyDescent="0.25">
      <c r="B107" s="26">
        <v>17</v>
      </c>
      <c r="C107" s="26">
        <v>5</v>
      </c>
      <c r="D107" s="26" t="s">
        <v>61</v>
      </c>
      <c r="E107" s="26">
        <v>10</v>
      </c>
      <c r="F107" s="26">
        <v>9</v>
      </c>
      <c r="G107" s="26">
        <v>1</v>
      </c>
      <c r="H107" s="26">
        <v>10</v>
      </c>
      <c r="I107" s="26">
        <v>9</v>
      </c>
      <c r="J107" s="26">
        <v>0</v>
      </c>
      <c r="K107" s="26">
        <v>10</v>
      </c>
      <c r="L107" s="26">
        <v>8</v>
      </c>
      <c r="M107" s="26">
        <v>0</v>
      </c>
      <c r="N107" s="27">
        <v>45804</v>
      </c>
    </row>
    <row r="108" spans="2:14" x14ac:dyDescent="0.25">
      <c r="B108" s="26">
        <v>17</v>
      </c>
      <c r="C108" s="26">
        <v>6</v>
      </c>
      <c r="D108" s="26" t="s">
        <v>54</v>
      </c>
      <c r="E108" s="26">
        <v>20</v>
      </c>
      <c r="F108" s="26">
        <v>7</v>
      </c>
      <c r="G108" s="26">
        <v>0</v>
      </c>
      <c r="H108" s="26">
        <v>20</v>
      </c>
      <c r="I108" s="26">
        <v>6</v>
      </c>
      <c r="J108" s="26">
        <v>0</v>
      </c>
      <c r="K108" s="26">
        <v>0</v>
      </c>
      <c r="L108" s="26">
        <v>0</v>
      </c>
      <c r="M108" s="26">
        <v>0</v>
      </c>
      <c r="N108" s="27">
        <v>45804</v>
      </c>
    </row>
    <row r="109" spans="2:14" x14ac:dyDescent="0.25">
      <c r="B109" s="26">
        <v>17</v>
      </c>
      <c r="C109" s="26">
        <v>7</v>
      </c>
      <c r="D109" s="26" t="s">
        <v>71</v>
      </c>
      <c r="E109" s="26">
        <v>2</v>
      </c>
      <c r="F109" s="26">
        <v>8</v>
      </c>
      <c r="G109" s="26">
        <v>3</v>
      </c>
      <c r="H109" s="26">
        <v>2</v>
      </c>
      <c r="I109" s="26">
        <v>9</v>
      </c>
      <c r="J109" s="26">
        <v>2</v>
      </c>
      <c r="K109" s="26">
        <v>0</v>
      </c>
      <c r="L109" s="26">
        <v>0</v>
      </c>
      <c r="M109" s="26">
        <v>0</v>
      </c>
      <c r="N109" s="27">
        <v>45804</v>
      </c>
    </row>
    <row r="110" spans="2:14" x14ac:dyDescent="0.25">
      <c r="B110" s="26">
        <v>18</v>
      </c>
      <c r="C110" s="26">
        <v>1</v>
      </c>
      <c r="D110" s="26" t="s">
        <v>56</v>
      </c>
      <c r="E110" s="26">
        <v>80</v>
      </c>
      <c r="F110" s="26">
        <v>7</v>
      </c>
      <c r="G110" s="26">
        <v>2</v>
      </c>
      <c r="H110" s="26">
        <v>80</v>
      </c>
      <c r="I110" s="26">
        <v>6</v>
      </c>
      <c r="J110" s="26">
        <v>0</v>
      </c>
      <c r="K110" s="26">
        <v>80</v>
      </c>
      <c r="L110" s="26">
        <v>5</v>
      </c>
      <c r="M110" s="26">
        <v>0</v>
      </c>
      <c r="N110" s="27">
        <v>45805</v>
      </c>
    </row>
    <row r="111" spans="2:14" x14ac:dyDescent="0.25">
      <c r="B111" s="26">
        <v>18</v>
      </c>
      <c r="C111" s="26">
        <v>2</v>
      </c>
      <c r="D111" s="26" t="s">
        <v>72</v>
      </c>
      <c r="E111" s="26">
        <v>10</v>
      </c>
      <c r="F111" s="26">
        <v>20</v>
      </c>
      <c r="G111" s="26">
        <v>1</v>
      </c>
      <c r="H111" s="26">
        <v>1</v>
      </c>
      <c r="I111" s="26">
        <v>20</v>
      </c>
      <c r="J111" s="26">
        <v>0</v>
      </c>
      <c r="K111" s="26">
        <v>0</v>
      </c>
      <c r="L111" s="26">
        <v>0</v>
      </c>
      <c r="M111" s="26">
        <v>0</v>
      </c>
      <c r="N111" s="27">
        <v>45805</v>
      </c>
    </row>
    <row r="112" spans="2:14" x14ac:dyDescent="0.25">
      <c r="B112" s="26">
        <v>18</v>
      </c>
      <c r="C112" s="26">
        <v>3</v>
      </c>
      <c r="D112" s="26" t="s">
        <v>58</v>
      </c>
      <c r="E112" s="26">
        <v>30</v>
      </c>
      <c r="F112" s="26">
        <v>8</v>
      </c>
      <c r="G112" s="26">
        <v>0</v>
      </c>
      <c r="H112" s="26">
        <v>30</v>
      </c>
      <c r="I112" s="26">
        <v>8</v>
      </c>
      <c r="J112" s="26">
        <v>0</v>
      </c>
      <c r="K112" s="26">
        <v>0</v>
      </c>
      <c r="L112" s="26">
        <v>0</v>
      </c>
      <c r="M112" s="26">
        <v>0</v>
      </c>
      <c r="N112" s="27">
        <v>45805</v>
      </c>
    </row>
    <row r="113" spans="2:14" x14ac:dyDescent="0.25">
      <c r="B113" s="26">
        <v>18</v>
      </c>
      <c r="C113" s="26">
        <v>4</v>
      </c>
      <c r="D113" s="26" t="s">
        <v>73</v>
      </c>
      <c r="E113" s="26">
        <v>3</v>
      </c>
      <c r="F113" s="26">
        <v>7</v>
      </c>
      <c r="G113" s="26">
        <v>2</v>
      </c>
      <c r="H113" s="26">
        <v>0</v>
      </c>
      <c r="I113" s="26">
        <v>6</v>
      </c>
      <c r="J113" s="26">
        <v>1</v>
      </c>
      <c r="K113" s="26">
        <v>0</v>
      </c>
      <c r="L113" s="26">
        <v>0</v>
      </c>
      <c r="M113" s="26">
        <v>0</v>
      </c>
      <c r="N113" s="27">
        <v>45805</v>
      </c>
    </row>
    <row r="114" spans="2:14" x14ac:dyDescent="0.25">
      <c r="B114" s="26">
        <v>18</v>
      </c>
      <c r="C114" s="26">
        <v>5</v>
      </c>
      <c r="D114" s="26" t="s">
        <v>70</v>
      </c>
      <c r="E114" s="26">
        <v>10</v>
      </c>
      <c r="F114" s="26">
        <v>9</v>
      </c>
      <c r="G114" s="26">
        <v>2</v>
      </c>
      <c r="H114" s="26">
        <v>10</v>
      </c>
      <c r="I114" s="26">
        <v>8</v>
      </c>
      <c r="J114" s="26">
        <v>1</v>
      </c>
      <c r="K114" s="26">
        <v>10</v>
      </c>
      <c r="L114" s="26">
        <v>7</v>
      </c>
      <c r="M114" s="26">
        <v>2</v>
      </c>
      <c r="N114" s="27">
        <v>45805</v>
      </c>
    </row>
    <row r="115" spans="2:14" x14ac:dyDescent="0.25">
      <c r="B115" s="26">
        <v>19</v>
      </c>
      <c r="C115" s="26">
        <v>1</v>
      </c>
      <c r="D115" s="26" t="s">
        <v>40</v>
      </c>
      <c r="E115" s="26">
        <v>30</v>
      </c>
      <c r="F115" s="26">
        <v>6</v>
      </c>
      <c r="G115" s="26">
        <v>1</v>
      </c>
      <c r="H115" s="26">
        <v>30</v>
      </c>
      <c r="I115" s="26">
        <v>6</v>
      </c>
      <c r="J115" s="26">
        <v>1</v>
      </c>
      <c r="K115" s="26">
        <v>0</v>
      </c>
      <c r="L115" s="26">
        <v>0</v>
      </c>
      <c r="M115" s="26">
        <v>0</v>
      </c>
      <c r="N115" s="27">
        <v>45806</v>
      </c>
    </row>
    <row r="116" spans="2:14" x14ac:dyDescent="0.25">
      <c r="B116" s="26">
        <v>19</v>
      </c>
      <c r="C116" s="26">
        <v>2</v>
      </c>
      <c r="D116" s="26" t="s">
        <v>37</v>
      </c>
      <c r="E116" s="26">
        <v>27</v>
      </c>
      <c r="F116" s="26">
        <v>6</v>
      </c>
      <c r="G116" s="26">
        <v>1</v>
      </c>
      <c r="H116" s="26">
        <v>27</v>
      </c>
      <c r="I116" s="26">
        <v>6</v>
      </c>
      <c r="J116" s="26">
        <v>1</v>
      </c>
      <c r="K116" s="26">
        <v>0</v>
      </c>
      <c r="L116" s="26">
        <v>0</v>
      </c>
      <c r="M116" s="26">
        <v>0</v>
      </c>
      <c r="N116" s="27">
        <v>45806</v>
      </c>
    </row>
    <row r="117" spans="2:14" x14ac:dyDescent="0.25">
      <c r="B117" s="26">
        <v>19</v>
      </c>
      <c r="C117" s="26">
        <v>3</v>
      </c>
      <c r="D117" s="26" t="s">
        <v>38</v>
      </c>
      <c r="E117" s="26">
        <v>25</v>
      </c>
      <c r="F117" s="26">
        <v>8</v>
      </c>
      <c r="G117" s="26">
        <v>1</v>
      </c>
      <c r="H117" s="26">
        <v>25</v>
      </c>
      <c r="I117" s="26">
        <v>7</v>
      </c>
      <c r="J117" s="26">
        <v>0</v>
      </c>
      <c r="K117" s="26">
        <v>0</v>
      </c>
      <c r="L117" s="26">
        <v>0</v>
      </c>
      <c r="M117" s="26">
        <v>0</v>
      </c>
      <c r="N117" s="27">
        <v>45806</v>
      </c>
    </row>
    <row r="118" spans="2:14" x14ac:dyDescent="0.25">
      <c r="B118" s="26">
        <v>19</v>
      </c>
      <c r="C118" s="26">
        <v>4</v>
      </c>
      <c r="D118" s="26" t="s">
        <v>50</v>
      </c>
      <c r="E118" s="26">
        <v>0</v>
      </c>
      <c r="F118" s="26">
        <v>8</v>
      </c>
      <c r="G118" s="26">
        <v>1</v>
      </c>
      <c r="H118" s="26">
        <v>0</v>
      </c>
      <c r="I118" s="26">
        <v>7</v>
      </c>
      <c r="J118" s="26">
        <v>0</v>
      </c>
      <c r="K118" s="26">
        <v>0</v>
      </c>
      <c r="L118" s="26">
        <v>0</v>
      </c>
      <c r="M118" s="26">
        <v>0</v>
      </c>
      <c r="N118" s="27">
        <v>45806</v>
      </c>
    </row>
    <row r="119" spans="2:14" x14ac:dyDescent="0.25">
      <c r="B119" s="26">
        <v>19</v>
      </c>
      <c r="C119" s="26">
        <v>5</v>
      </c>
      <c r="D119" s="26" t="s">
        <v>41</v>
      </c>
      <c r="E119" s="26">
        <v>8</v>
      </c>
      <c r="F119" s="26">
        <v>9</v>
      </c>
      <c r="G119" s="26">
        <v>1</v>
      </c>
      <c r="H119" s="26">
        <v>8</v>
      </c>
      <c r="I119" s="26">
        <v>8</v>
      </c>
      <c r="J119" s="26">
        <v>0</v>
      </c>
      <c r="K119" s="26">
        <v>5</v>
      </c>
      <c r="L119" s="26">
        <v>10</v>
      </c>
      <c r="M119" s="26">
        <v>2</v>
      </c>
      <c r="N119" s="27">
        <v>45806</v>
      </c>
    </row>
    <row r="120" spans="2:14" x14ac:dyDescent="0.25">
      <c r="B120" s="26">
        <v>19</v>
      </c>
      <c r="C120" s="26">
        <v>6</v>
      </c>
      <c r="D120" s="26" t="s">
        <v>42</v>
      </c>
      <c r="E120" s="26">
        <v>30</v>
      </c>
      <c r="F120" s="26">
        <v>8</v>
      </c>
      <c r="G120" s="26">
        <v>2</v>
      </c>
      <c r="H120" s="26">
        <v>35</v>
      </c>
      <c r="I120" s="26">
        <v>6</v>
      </c>
      <c r="J120" s="26">
        <v>0</v>
      </c>
      <c r="K120" s="26">
        <v>25</v>
      </c>
      <c r="L120" s="26">
        <v>8</v>
      </c>
      <c r="M120" s="26">
        <v>0</v>
      </c>
      <c r="N120" s="27">
        <v>45806</v>
      </c>
    </row>
    <row r="121" spans="2:14" x14ac:dyDescent="0.25">
      <c r="B121" s="26">
        <v>19</v>
      </c>
      <c r="C121" s="26">
        <v>7</v>
      </c>
      <c r="D121" s="26" t="s">
        <v>64</v>
      </c>
      <c r="E121" s="26">
        <v>20</v>
      </c>
      <c r="F121" s="26">
        <v>7</v>
      </c>
      <c r="G121" s="26">
        <v>1</v>
      </c>
      <c r="H121" s="26">
        <v>20</v>
      </c>
      <c r="I121" s="26">
        <v>7</v>
      </c>
      <c r="J121" s="26">
        <v>1</v>
      </c>
      <c r="K121" s="26">
        <v>20</v>
      </c>
      <c r="L121" s="26">
        <v>6</v>
      </c>
      <c r="M121" s="26">
        <v>0</v>
      </c>
      <c r="N121" s="27">
        <v>45806</v>
      </c>
    </row>
    <row r="122" spans="2:14" x14ac:dyDescent="0.25">
      <c r="B122" s="26">
        <v>20</v>
      </c>
      <c r="C122" s="26">
        <v>1</v>
      </c>
      <c r="D122" s="26" t="s">
        <v>74</v>
      </c>
      <c r="E122" s="26">
        <v>25</v>
      </c>
      <c r="F122" s="26">
        <v>10</v>
      </c>
      <c r="G122" s="26">
        <v>4</v>
      </c>
      <c r="H122" s="26">
        <v>30</v>
      </c>
      <c r="I122" s="26">
        <v>8</v>
      </c>
      <c r="J122" s="26">
        <v>1</v>
      </c>
      <c r="K122" s="26">
        <v>30</v>
      </c>
      <c r="L122" s="26">
        <v>8</v>
      </c>
      <c r="M122" s="26">
        <v>0</v>
      </c>
      <c r="N122" s="27">
        <v>45808</v>
      </c>
    </row>
    <row r="123" spans="2:14" x14ac:dyDescent="0.25">
      <c r="B123" s="26">
        <v>20</v>
      </c>
      <c r="C123" s="26">
        <v>2</v>
      </c>
      <c r="D123" s="26" t="s">
        <v>42</v>
      </c>
      <c r="E123" s="26">
        <v>30</v>
      </c>
      <c r="F123" s="26">
        <v>8</v>
      </c>
      <c r="G123" s="26">
        <v>0</v>
      </c>
      <c r="H123" s="26">
        <v>30</v>
      </c>
      <c r="I123" s="26">
        <v>8</v>
      </c>
      <c r="J123" s="26">
        <v>0</v>
      </c>
      <c r="K123" s="26">
        <v>25</v>
      </c>
      <c r="L123" s="26">
        <v>7</v>
      </c>
      <c r="M123" s="26">
        <v>0</v>
      </c>
      <c r="N123" s="27">
        <v>45808</v>
      </c>
    </row>
    <row r="124" spans="2:14" x14ac:dyDescent="0.25">
      <c r="B124" s="26">
        <v>20</v>
      </c>
      <c r="C124" s="26">
        <v>3</v>
      </c>
      <c r="D124" s="26" t="s">
        <v>64</v>
      </c>
      <c r="E124" s="26">
        <v>20</v>
      </c>
      <c r="F124" s="26">
        <v>7</v>
      </c>
      <c r="G124" s="26">
        <v>0</v>
      </c>
      <c r="H124" s="26">
        <v>20</v>
      </c>
      <c r="I124" s="26">
        <v>7</v>
      </c>
      <c r="J124" s="26">
        <v>0</v>
      </c>
      <c r="K124" s="26">
        <v>0</v>
      </c>
      <c r="L124" s="26">
        <v>0</v>
      </c>
      <c r="M124" s="26">
        <v>0</v>
      </c>
      <c r="N124" s="27">
        <v>45808</v>
      </c>
    </row>
    <row r="125" spans="2:14" x14ac:dyDescent="0.25">
      <c r="B125" s="26">
        <v>20</v>
      </c>
      <c r="C125" s="26">
        <v>4</v>
      </c>
      <c r="D125" s="26" t="s">
        <v>48</v>
      </c>
      <c r="E125" s="26">
        <v>20</v>
      </c>
      <c r="F125" s="26">
        <v>7</v>
      </c>
      <c r="G125" s="26">
        <v>1</v>
      </c>
      <c r="H125" s="26">
        <v>15</v>
      </c>
      <c r="I125" s="26">
        <v>7</v>
      </c>
      <c r="J125" s="26">
        <v>0</v>
      </c>
      <c r="K125" s="26">
        <v>15</v>
      </c>
      <c r="L125" s="26">
        <v>17</v>
      </c>
      <c r="M125" s="26">
        <v>0</v>
      </c>
      <c r="N125" s="27">
        <v>45808</v>
      </c>
    </row>
    <row r="126" spans="2:14" x14ac:dyDescent="0.25">
      <c r="B126" s="26">
        <v>20</v>
      </c>
      <c r="C126" s="26">
        <v>5</v>
      </c>
      <c r="D126" s="26" t="s">
        <v>61</v>
      </c>
      <c r="E126" s="26">
        <v>10</v>
      </c>
      <c r="F126" s="26">
        <v>7</v>
      </c>
      <c r="G126" s="26">
        <v>1</v>
      </c>
      <c r="H126" s="26">
        <v>10</v>
      </c>
      <c r="I126" s="26">
        <v>7</v>
      </c>
      <c r="J126" s="26">
        <v>0</v>
      </c>
      <c r="K126" s="26">
        <v>10</v>
      </c>
      <c r="L126" s="26">
        <v>6</v>
      </c>
      <c r="M126" s="26">
        <v>0</v>
      </c>
      <c r="N126" s="27">
        <v>45808</v>
      </c>
    </row>
    <row r="127" spans="2:14" x14ac:dyDescent="0.25">
      <c r="B127" s="26">
        <v>20</v>
      </c>
      <c r="C127" s="26">
        <v>6</v>
      </c>
      <c r="D127" s="26" t="s">
        <v>49</v>
      </c>
      <c r="E127" s="26">
        <v>8</v>
      </c>
      <c r="F127" s="26">
        <v>6</v>
      </c>
      <c r="G127" s="26">
        <v>0</v>
      </c>
      <c r="H127" s="26">
        <v>8</v>
      </c>
      <c r="I127" s="26">
        <v>6</v>
      </c>
      <c r="J127" s="26">
        <v>0</v>
      </c>
      <c r="K127" s="26">
        <v>0</v>
      </c>
      <c r="L127" s="26">
        <v>0</v>
      </c>
      <c r="M127" s="26">
        <v>0</v>
      </c>
      <c r="N127" s="27">
        <v>45808</v>
      </c>
    </row>
    <row r="128" spans="2:14" x14ac:dyDescent="0.25">
      <c r="B128" s="26">
        <v>20</v>
      </c>
      <c r="C128" s="26">
        <v>7</v>
      </c>
      <c r="D128" s="26" t="s">
        <v>75</v>
      </c>
      <c r="E128" s="26">
        <v>2</v>
      </c>
      <c r="F128" s="26">
        <v>8</v>
      </c>
      <c r="G128" s="26">
        <v>0</v>
      </c>
      <c r="H128" s="26">
        <v>2</v>
      </c>
      <c r="I128" s="26">
        <v>8</v>
      </c>
      <c r="J128" s="26">
        <v>0</v>
      </c>
      <c r="K128" s="26">
        <v>2</v>
      </c>
      <c r="L128" s="26">
        <v>7</v>
      </c>
      <c r="M128" s="26">
        <v>0</v>
      </c>
      <c r="N128" s="27">
        <v>45808</v>
      </c>
    </row>
    <row r="129" spans="2:14" x14ac:dyDescent="0.25">
      <c r="B129" s="26">
        <v>21</v>
      </c>
      <c r="C129" s="26">
        <v>1</v>
      </c>
      <c r="D129" s="26" t="s">
        <v>45</v>
      </c>
      <c r="E129" s="26">
        <v>45</v>
      </c>
      <c r="F129" s="26">
        <v>7</v>
      </c>
      <c r="G129" s="26">
        <v>0</v>
      </c>
      <c r="H129" s="26">
        <v>45</v>
      </c>
      <c r="I129" s="26">
        <v>6</v>
      </c>
      <c r="J129" s="26">
        <v>0</v>
      </c>
      <c r="K129" s="26">
        <v>30</v>
      </c>
      <c r="L129" s="26">
        <v>7</v>
      </c>
      <c r="M129" s="26">
        <v>0</v>
      </c>
      <c r="N129" s="27">
        <v>45810</v>
      </c>
    </row>
    <row r="130" spans="2:14" x14ac:dyDescent="0.25">
      <c r="B130" s="26">
        <v>21</v>
      </c>
      <c r="C130" s="26">
        <v>2</v>
      </c>
      <c r="D130" s="26" t="s">
        <v>46</v>
      </c>
      <c r="E130" s="26">
        <v>22.5</v>
      </c>
      <c r="F130" s="26">
        <v>8</v>
      </c>
      <c r="G130" s="26">
        <v>0</v>
      </c>
      <c r="H130" s="26">
        <v>22.5</v>
      </c>
      <c r="I130" s="26">
        <v>8</v>
      </c>
      <c r="J130" s="26">
        <v>0</v>
      </c>
      <c r="K130" s="26">
        <v>0</v>
      </c>
      <c r="L130" s="26">
        <v>0</v>
      </c>
      <c r="M130" s="26">
        <v>0</v>
      </c>
      <c r="N130" s="27">
        <v>45810</v>
      </c>
    </row>
    <row r="131" spans="2:14" x14ac:dyDescent="0.25">
      <c r="B131" s="26">
        <v>21</v>
      </c>
      <c r="C131" s="26">
        <v>3</v>
      </c>
      <c r="D131" s="26" t="s">
        <v>47</v>
      </c>
      <c r="E131" s="26">
        <v>16</v>
      </c>
      <c r="F131" s="26">
        <v>8</v>
      </c>
      <c r="G131" s="26">
        <v>2</v>
      </c>
      <c r="H131" s="26">
        <v>16</v>
      </c>
      <c r="I131" s="26">
        <v>8</v>
      </c>
      <c r="J131" s="26">
        <v>0</v>
      </c>
      <c r="K131" s="26">
        <v>16</v>
      </c>
      <c r="L131" s="26">
        <v>7</v>
      </c>
      <c r="M131" s="26">
        <v>0</v>
      </c>
      <c r="N131" s="27">
        <v>45810</v>
      </c>
    </row>
    <row r="132" spans="2:14" x14ac:dyDescent="0.25">
      <c r="B132" s="26">
        <v>21</v>
      </c>
      <c r="C132" s="26">
        <v>4</v>
      </c>
      <c r="D132" s="26" t="s">
        <v>52</v>
      </c>
      <c r="E132" s="26">
        <v>35</v>
      </c>
      <c r="F132" s="26">
        <v>7</v>
      </c>
      <c r="G132" s="26">
        <v>2</v>
      </c>
      <c r="H132" s="26">
        <v>35</v>
      </c>
      <c r="I132" s="26">
        <v>6</v>
      </c>
      <c r="J132" s="26">
        <v>0</v>
      </c>
      <c r="K132" s="26">
        <v>30</v>
      </c>
      <c r="L132" s="26">
        <v>8</v>
      </c>
      <c r="M132" s="26">
        <v>0</v>
      </c>
      <c r="N132" s="27">
        <v>45810</v>
      </c>
    </row>
    <row r="133" spans="2:14" x14ac:dyDescent="0.25">
      <c r="B133" s="26">
        <v>21</v>
      </c>
      <c r="C133" s="26">
        <v>5</v>
      </c>
      <c r="D133" s="26" t="s">
        <v>48</v>
      </c>
      <c r="E133" s="26">
        <v>15</v>
      </c>
      <c r="F133" s="26">
        <v>7</v>
      </c>
      <c r="G133" s="26">
        <v>0</v>
      </c>
      <c r="H133" s="26">
        <v>15</v>
      </c>
      <c r="I133" s="26">
        <v>7</v>
      </c>
      <c r="J133" s="26">
        <v>0</v>
      </c>
      <c r="K133" s="26">
        <v>0</v>
      </c>
      <c r="L133" s="26">
        <v>0</v>
      </c>
      <c r="M133" s="26">
        <v>0</v>
      </c>
      <c r="N133" s="27">
        <v>45810</v>
      </c>
    </row>
    <row r="134" spans="2:14" x14ac:dyDescent="0.25">
      <c r="B134" s="26">
        <v>21</v>
      </c>
      <c r="C134" s="26">
        <v>6</v>
      </c>
      <c r="D134" s="26" t="s">
        <v>61</v>
      </c>
      <c r="E134" s="26">
        <v>10</v>
      </c>
      <c r="F134" s="26">
        <v>10</v>
      </c>
      <c r="G134" s="26">
        <v>2</v>
      </c>
      <c r="H134" s="26">
        <v>10</v>
      </c>
      <c r="I134" s="26">
        <v>8</v>
      </c>
      <c r="J134" s="26">
        <v>2</v>
      </c>
      <c r="K134" s="26">
        <v>10</v>
      </c>
      <c r="L134" s="26">
        <v>7</v>
      </c>
      <c r="M134" s="26">
        <v>1</v>
      </c>
      <c r="N134" s="27">
        <v>45810</v>
      </c>
    </row>
    <row r="135" spans="2:14" x14ac:dyDescent="0.25">
      <c r="B135" s="26">
        <v>21</v>
      </c>
      <c r="C135" s="26">
        <v>7</v>
      </c>
      <c r="D135" s="26" t="s">
        <v>49</v>
      </c>
      <c r="E135" s="26">
        <v>8</v>
      </c>
      <c r="F135" s="26">
        <v>4</v>
      </c>
      <c r="G135" s="26">
        <v>1</v>
      </c>
      <c r="H135" s="26">
        <v>7.5</v>
      </c>
      <c r="I135" s="26">
        <v>6</v>
      </c>
      <c r="J135" s="26">
        <v>0</v>
      </c>
      <c r="K135" s="26">
        <v>0</v>
      </c>
      <c r="L135" s="26">
        <v>0</v>
      </c>
      <c r="M135" s="26">
        <v>0</v>
      </c>
      <c r="N135" s="27">
        <v>45810</v>
      </c>
    </row>
    <row r="136" spans="2:14" x14ac:dyDescent="0.25">
      <c r="B136" s="26">
        <v>21</v>
      </c>
      <c r="C136" s="26">
        <v>9</v>
      </c>
      <c r="D136" s="26" t="s">
        <v>37</v>
      </c>
      <c r="E136" s="26">
        <v>32.5</v>
      </c>
      <c r="F136" s="26">
        <v>3</v>
      </c>
      <c r="G136" s="26">
        <v>0</v>
      </c>
      <c r="H136" s="26">
        <v>32.5</v>
      </c>
      <c r="I136" s="26">
        <v>4</v>
      </c>
      <c r="J136" s="26">
        <v>0</v>
      </c>
      <c r="K136" s="26">
        <v>0</v>
      </c>
      <c r="L136" s="26">
        <v>0</v>
      </c>
      <c r="M136" s="26">
        <v>0</v>
      </c>
      <c r="N136" s="27">
        <v>45810</v>
      </c>
    </row>
    <row r="137" spans="2:14" x14ac:dyDescent="0.25">
      <c r="B137" s="26">
        <v>22</v>
      </c>
      <c r="C137" s="26">
        <v>1</v>
      </c>
      <c r="D137" s="26" t="s">
        <v>40</v>
      </c>
      <c r="E137" s="26">
        <v>27.5</v>
      </c>
      <c r="F137" s="26">
        <v>8</v>
      </c>
      <c r="G137" s="26">
        <v>0</v>
      </c>
      <c r="H137" s="26">
        <v>27.5</v>
      </c>
      <c r="I137" s="26">
        <v>6</v>
      </c>
      <c r="J137" s="26">
        <v>0</v>
      </c>
      <c r="K137" s="26">
        <v>27.5</v>
      </c>
      <c r="L137" s="26">
        <v>4</v>
      </c>
      <c r="M137" s="26">
        <v>0</v>
      </c>
      <c r="N137" s="27">
        <v>45811</v>
      </c>
    </row>
    <row r="138" spans="2:14" x14ac:dyDescent="0.25">
      <c r="B138" s="26">
        <v>22</v>
      </c>
      <c r="C138" s="26">
        <v>2</v>
      </c>
      <c r="D138" s="26" t="s">
        <v>38</v>
      </c>
      <c r="E138" s="26">
        <v>22.5</v>
      </c>
      <c r="F138" s="26">
        <v>8</v>
      </c>
      <c r="G138" s="26">
        <v>0</v>
      </c>
      <c r="H138" s="26">
        <v>22.5</v>
      </c>
      <c r="I138" s="26">
        <v>7</v>
      </c>
      <c r="J138" s="26">
        <v>0</v>
      </c>
      <c r="K138" s="26">
        <v>0</v>
      </c>
      <c r="L138" s="26">
        <v>0</v>
      </c>
      <c r="M138" s="26">
        <v>0</v>
      </c>
      <c r="N138" s="27">
        <v>45811</v>
      </c>
    </row>
    <row r="139" spans="2:14" x14ac:dyDescent="0.25">
      <c r="B139" s="26">
        <v>22</v>
      </c>
      <c r="C139" s="26">
        <v>3</v>
      </c>
      <c r="D139" s="26" t="s">
        <v>50</v>
      </c>
      <c r="E139" s="26">
        <v>7</v>
      </c>
      <c r="F139" s="26">
        <v>0</v>
      </c>
      <c r="G139" s="26">
        <v>0</v>
      </c>
      <c r="H139" s="26">
        <v>4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7">
        <v>45811</v>
      </c>
    </row>
    <row r="140" spans="2:14" x14ac:dyDescent="0.25">
      <c r="B140" s="26">
        <v>22</v>
      </c>
      <c r="C140" s="26">
        <v>4</v>
      </c>
      <c r="D140" s="26" t="s">
        <v>41</v>
      </c>
      <c r="E140" s="26">
        <v>10</v>
      </c>
      <c r="F140" s="26">
        <v>6</v>
      </c>
      <c r="G140" s="26">
        <v>1</v>
      </c>
      <c r="H140" s="26">
        <v>7.5</v>
      </c>
      <c r="I140" s="26">
        <v>9</v>
      </c>
      <c r="J140" s="26">
        <v>1</v>
      </c>
      <c r="K140" s="26">
        <v>5</v>
      </c>
      <c r="L140" s="26">
        <v>7</v>
      </c>
      <c r="M140" s="26">
        <v>0</v>
      </c>
      <c r="N140" s="27">
        <v>45811</v>
      </c>
    </row>
    <row r="141" spans="2:14" x14ac:dyDescent="0.25">
      <c r="B141" s="26">
        <v>22</v>
      </c>
      <c r="C141" s="26">
        <v>5</v>
      </c>
      <c r="D141" s="26" t="s">
        <v>42</v>
      </c>
      <c r="E141" s="26">
        <v>30</v>
      </c>
      <c r="F141" s="26">
        <v>8</v>
      </c>
      <c r="G141" s="26">
        <v>1</v>
      </c>
      <c r="H141" s="26">
        <v>30</v>
      </c>
      <c r="I141" s="26">
        <v>8</v>
      </c>
      <c r="J141" s="26">
        <v>1</v>
      </c>
      <c r="K141" s="26">
        <v>25</v>
      </c>
      <c r="L141" s="26">
        <v>7</v>
      </c>
      <c r="M141" s="26">
        <v>0</v>
      </c>
      <c r="N141" s="27">
        <v>45811</v>
      </c>
    </row>
    <row r="142" spans="2:14" x14ac:dyDescent="0.25">
      <c r="B142" s="26">
        <v>22</v>
      </c>
      <c r="C142" s="26">
        <v>6</v>
      </c>
      <c r="D142" s="26" t="s">
        <v>64</v>
      </c>
      <c r="E142" s="26">
        <v>20</v>
      </c>
      <c r="F142" s="26">
        <v>8</v>
      </c>
      <c r="G142" s="26">
        <v>0</v>
      </c>
      <c r="H142" s="26">
        <v>20</v>
      </c>
      <c r="I142" s="26">
        <v>6</v>
      </c>
      <c r="J142" s="26">
        <v>0</v>
      </c>
      <c r="K142" s="26">
        <v>20</v>
      </c>
      <c r="L142" s="26">
        <v>6</v>
      </c>
      <c r="M142" s="26">
        <v>0</v>
      </c>
      <c r="N142" s="27">
        <v>45811</v>
      </c>
    </row>
    <row r="143" spans="2:14" x14ac:dyDescent="0.25">
      <c r="B143" s="26">
        <v>23</v>
      </c>
      <c r="C143" s="26">
        <v>1</v>
      </c>
      <c r="D143" s="26" t="s">
        <v>76</v>
      </c>
      <c r="E143" s="26">
        <v>30</v>
      </c>
      <c r="F143" s="26">
        <v>5</v>
      </c>
      <c r="G143" s="26">
        <v>3</v>
      </c>
      <c r="H143" s="26">
        <v>30</v>
      </c>
      <c r="I143" s="26">
        <v>4</v>
      </c>
      <c r="J143" s="26">
        <v>5</v>
      </c>
      <c r="K143" s="26">
        <v>25</v>
      </c>
      <c r="L143" s="26">
        <v>8</v>
      </c>
      <c r="M143" s="26">
        <v>0</v>
      </c>
      <c r="N143" s="27">
        <v>45817</v>
      </c>
    </row>
    <row r="144" spans="2:14" x14ac:dyDescent="0.25">
      <c r="B144" s="26">
        <v>23</v>
      </c>
      <c r="C144" s="26">
        <v>2</v>
      </c>
      <c r="D144" s="26" t="s">
        <v>37</v>
      </c>
      <c r="E144" s="26">
        <v>30</v>
      </c>
      <c r="F144" s="26">
        <v>6</v>
      </c>
      <c r="G144" s="26">
        <v>1</v>
      </c>
      <c r="H144" s="26">
        <v>30</v>
      </c>
      <c r="I144" s="26">
        <v>5</v>
      </c>
      <c r="J144" s="26">
        <v>0</v>
      </c>
      <c r="K144" s="26">
        <v>0</v>
      </c>
      <c r="L144" s="26">
        <v>0</v>
      </c>
      <c r="M144" s="26">
        <v>0</v>
      </c>
      <c r="N144" s="27">
        <v>45817</v>
      </c>
    </row>
    <row r="145" spans="2:14" x14ac:dyDescent="0.25">
      <c r="B145" s="26">
        <v>23</v>
      </c>
      <c r="C145" s="26">
        <v>3</v>
      </c>
      <c r="D145" s="26" t="s">
        <v>41</v>
      </c>
      <c r="E145" s="26">
        <v>10</v>
      </c>
      <c r="F145" s="26">
        <v>8</v>
      </c>
      <c r="G145" s="26">
        <v>0</v>
      </c>
      <c r="H145" s="26">
        <v>8</v>
      </c>
      <c r="I145" s="26">
        <v>10</v>
      </c>
      <c r="J145" s="26">
        <v>0</v>
      </c>
      <c r="K145" s="26">
        <v>6</v>
      </c>
      <c r="L145" s="26">
        <v>8</v>
      </c>
      <c r="M145" s="26">
        <v>0</v>
      </c>
      <c r="N145" s="27">
        <v>45817</v>
      </c>
    </row>
    <row r="146" spans="2:14" x14ac:dyDescent="0.25">
      <c r="B146" s="26">
        <v>23</v>
      </c>
      <c r="C146" s="26">
        <v>4</v>
      </c>
      <c r="D146" s="26" t="s">
        <v>74</v>
      </c>
      <c r="E146" s="26">
        <v>25</v>
      </c>
      <c r="F146" s="26">
        <v>9</v>
      </c>
      <c r="G146" s="26">
        <v>2</v>
      </c>
      <c r="H146" s="26">
        <v>25</v>
      </c>
      <c r="I146" s="26">
        <v>10</v>
      </c>
      <c r="J146" s="26">
        <v>2</v>
      </c>
      <c r="K146" s="26">
        <v>25</v>
      </c>
      <c r="L146" s="26">
        <v>8</v>
      </c>
      <c r="M146" s="26">
        <v>1</v>
      </c>
      <c r="N146" s="27">
        <v>45817</v>
      </c>
    </row>
    <row r="147" spans="2:14" x14ac:dyDescent="0.25">
      <c r="B147" s="26">
        <v>23</v>
      </c>
      <c r="C147" s="26">
        <v>5</v>
      </c>
      <c r="D147" s="26" t="s">
        <v>42</v>
      </c>
      <c r="E147" s="26">
        <v>25</v>
      </c>
      <c r="F147" s="26">
        <v>5</v>
      </c>
      <c r="G147" s="26">
        <v>0</v>
      </c>
      <c r="H147" s="26">
        <v>30</v>
      </c>
      <c r="I147" s="26">
        <v>5</v>
      </c>
      <c r="J147" s="26">
        <v>0</v>
      </c>
      <c r="K147" s="26">
        <v>30</v>
      </c>
      <c r="L147" s="26">
        <v>5</v>
      </c>
      <c r="M147" s="26">
        <v>0</v>
      </c>
      <c r="N147" s="27">
        <v>45817</v>
      </c>
    </row>
    <row r="148" spans="2:14" x14ac:dyDescent="0.25">
      <c r="B148" s="26">
        <v>23</v>
      </c>
      <c r="C148" s="26">
        <v>6</v>
      </c>
      <c r="D148" s="26" t="s">
        <v>43</v>
      </c>
      <c r="E148" s="26">
        <v>10</v>
      </c>
      <c r="F148" s="26">
        <v>8</v>
      </c>
      <c r="G148" s="26">
        <v>0</v>
      </c>
      <c r="H148" s="26">
        <v>10</v>
      </c>
      <c r="I148" s="26">
        <v>6</v>
      </c>
      <c r="J148" s="26">
        <v>0</v>
      </c>
      <c r="K148" s="26">
        <v>0</v>
      </c>
      <c r="L148" s="26">
        <v>0</v>
      </c>
      <c r="M148" s="26">
        <v>0</v>
      </c>
      <c r="N148" s="27">
        <v>45817</v>
      </c>
    </row>
    <row r="149" spans="2:14" x14ac:dyDescent="0.25">
      <c r="B149" s="26">
        <v>24</v>
      </c>
      <c r="C149" s="26">
        <v>1</v>
      </c>
      <c r="D149" s="26" t="s">
        <v>45</v>
      </c>
      <c r="E149" s="26">
        <v>45</v>
      </c>
      <c r="F149" s="26">
        <v>6</v>
      </c>
      <c r="G149" s="26">
        <v>0</v>
      </c>
      <c r="H149" s="26">
        <v>45</v>
      </c>
      <c r="I149" s="26">
        <v>5</v>
      </c>
      <c r="J149" s="26">
        <v>0</v>
      </c>
      <c r="K149" s="26">
        <v>35</v>
      </c>
      <c r="L149" s="26">
        <v>7</v>
      </c>
      <c r="M149" s="26">
        <v>0</v>
      </c>
      <c r="N149" s="27">
        <v>45818</v>
      </c>
    </row>
    <row r="150" spans="2:14" x14ac:dyDescent="0.25">
      <c r="B150" s="26">
        <v>24</v>
      </c>
      <c r="C150" s="26">
        <v>2</v>
      </c>
      <c r="D150" s="26" t="s">
        <v>77</v>
      </c>
      <c r="E150" s="26">
        <v>25</v>
      </c>
      <c r="F150" s="26">
        <v>8</v>
      </c>
      <c r="G150" s="26">
        <v>0</v>
      </c>
      <c r="H150" s="26">
        <v>25</v>
      </c>
      <c r="I150" s="26">
        <v>8</v>
      </c>
      <c r="J150" s="26">
        <v>0</v>
      </c>
      <c r="K150" s="26">
        <v>25</v>
      </c>
      <c r="L150" s="26">
        <v>6</v>
      </c>
      <c r="M150" s="26">
        <v>0</v>
      </c>
      <c r="N150" s="27">
        <v>45818</v>
      </c>
    </row>
    <row r="151" spans="2:14" x14ac:dyDescent="0.25">
      <c r="B151" s="26">
        <v>24</v>
      </c>
      <c r="C151" s="26">
        <v>3</v>
      </c>
      <c r="D151" s="26" t="s">
        <v>47</v>
      </c>
      <c r="E151" s="26">
        <v>16</v>
      </c>
      <c r="F151" s="26">
        <v>7</v>
      </c>
      <c r="G151" s="26">
        <v>0</v>
      </c>
      <c r="H151" s="26">
        <v>16</v>
      </c>
      <c r="I151" s="26">
        <v>6</v>
      </c>
      <c r="J151" s="26">
        <v>0</v>
      </c>
      <c r="K151" s="26">
        <v>0</v>
      </c>
      <c r="L151" s="26">
        <v>0</v>
      </c>
      <c r="M151" s="26">
        <v>0</v>
      </c>
      <c r="N151" s="27">
        <v>45818</v>
      </c>
    </row>
    <row r="152" spans="2:14" x14ac:dyDescent="0.25">
      <c r="B152" s="26">
        <v>24</v>
      </c>
      <c r="C152" s="26">
        <v>4</v>
      </c>
      <c r="D152" s="26" t="s">
        <v>52</v>
      </c>
      <c r="E152" s="26">
        <v>30</v>
      </c>
      <c r="F152" s="26">
        <v>11</v>
      </c>
      <c r="G152" s="26">
        <v>0</v>
      </c>
      <c r="H152" s="26">
        <v>30</v>
      </c>
      <c r="I152" s="26">
        <v>10</v>
      </c>
      <c r="J152" s="26">
        <v>0</v>
      </c>
      <c r="K152" s="26">
        <v>30</v>
      </c>
      <c r="L152" s="26">
        <v>9</v>
      </c>
      <c r="M152" s="26">
        <v>0</v>
      </c>
      <c r="N152" s="27">
        <v>45818</v>
      </c>
    </row>
    <row r="153" spans="2:14" x14ac:dyDescent="0.25">
      <c r="B153" s="26">
        <v>24</v>
      </c>
      <c r="C153" s="26">
        <v>5</v>
      </c>
      <c r="D153" s="26" t="s">
        <v>48</v>
      </c>
      <c r="E153" s="26">
        <v>20</v>
      </c>
      <c r="F153" s="26">
        <v>4</v>
      </c>
      <c r="G153" s="26">
        <v>0</v>
      </c>
      <c r="H153" s="26">
        <v>15</v>
      </c>
      <c r="I153" s="26">
        <v>7</v>
      </c>
      <c r="J153" s="26">
        <v>0</v>
      </c>
      <c r="K153" s="26">
        <v>15</v>
      </c>
      <c r="L153" s="26">
        <v>6</v>
      </c>
      <c r="M153" s="26">
        <v>0</v>
      </c>
      <c r="N153" s="27">
        <v>45818</v>
      </c>
    </row>
    <row r="154" spans="2:14" x14ac:dyDescent="0.25">
      <c r="B154" s="26">
        <v>24</v>
      </c>
      <c r="C154" s="26">
        <v>6</v>
      </c>
      <c r="D154" s="26" t="s">
        <v>61</v>
      </c>
      <c r="E154" s="26">
        <v>10</v>
      </c>
      <c r="F154" s="26">
        <v>5</v>
      </c>
      <c r="G154" s="26">
        <v>0</v>
      </c>
      <c r="H154" s="26">
        <v>7.5</v>
      </c>
      <c r="I154" s="26">
        <v>7</v>
      </c>
      <c r="J154" s="26">
        <v>1</v>
      </c>
      <c r="K154" s="26">
        <v>0</v>
      </c>
      <c r="L154" s="26">
        <v>0</v>
      </c>
      <c r="M154" s="26">
        <v>0</v>
      </c>
      <c r="N154" s="27">
        <v>45818</v>
      </c>
    </row>
    <row r="155" spans="2:14" x14ac:dyDescent="0.25">
      <c r="B155" s="26">
        <v>24</v>
      </c>
      <c r="C155" s="26">
        <v>7</v>
      </c>
      <c r="D155" s="26" t="s">
        <v>71</v>
      </c>
      <c r="E155" s="26">
        <v>2</v>
      </c>
      <c r="F155" s="26">
        <v>10</v>
      </c>
      <c r="G155" s="26">
        <v>0</v>
      </c>
      <c r="H155" s="26">
        <v>2</v>
      </c>
      <c r="I155" s="26">
        <v>10</v>
      </c>
      <c r="J155" s="26">
        <v>0</v>
      </c>
      <c r="K155" s="26">
        <v>2</v>
      </c>
      <c r="L155" s="26">
        <v>6</v>
      </c>
      <c r="M155" s="26">
        <v>0</v>
      </c>
      <c r="N155" s="27">
        <v>45818</v>
      </c>
    </row>
    <row r="156" spans="2:14" x14ac:dyDescent="0.25">
      <c r="B156" s="26">
        <v>25</v>
      </c>
      <c r="C156" s="26">
        <v>1</v>
      </c>
      <c r="D156" s="26" t="s">
        <v>57</v>
      </c>
      <c r="E156" s="26">
        <v>15</v>
      </c>
      <c r="F156" s="26">
        <v>9</v>
      </c>
      <c r="G156" s="26">
        <v>5</v>
      </c>
      <c r="H156" s="26">
        <v>15</v>
      </c>
      <c r="I156" s="26">
        <v>10</v>
      </c>
      <c r="J156" s="26">
        <v>4</v>
      </c>
      <c r="K156" s="26">
        <v>0</v>
      </c>
      <c r="L156" s="26">
        <v>0</v>
      </c>
      <c r="M156" s="26">
        <v>0</v>
      </c>
      <c r="N156" s="27">
        <v>45819</v>
      </c>
    </row>
    <row r="157" spans="2:14" x14ac:dyDescent="0.25">
      <c r="B157" s="26">
        <v>25</v>
      </c>
      <c r="C157" s="26">
        <v>2</v>
      </c>
      <c r="D157" s="26" t="s">
        <v>56</v>
      </c>
      <c r="E157" s="26">
        <v>60</v>
      </c>
      <c r="F157" s="26">
        <v>8</v>
      </c>
      <c r="G157" s="26">
        <v>5</v>
      </c>
      <c r="H157" s="26">
        <v>0</v>
      </c>
      <c r="I157" s="26">
        <v>0</v>
      </c>
      <c r="J157" s="26">
        <v>0</v>
      </c>
      <c r="K157" s="26">
        <v>0</v>
      </c>
      <c r="L157" s="26">
        <v>0</v>
      </c>
      <c r="M157" s="26">
        <v>0</v>
      </c>
      <c r="N157" s="27">
        <v>45819</v>
      </c>
    </row>
    <row r="158" spans="2:14" x14ac:dyDescent="0.25">
      <c r="B158" s="26">
        <v>25</v>
      </c>
      <c r="C158" s="26">
        <v>3</v>
      </c>
      <c r="D158" s="26" t="s">
        <v>78</v>
      </c>
      <c r="E158" s="26">
        <v>60</v>
      </c>
      <c r="F158" s="26">
        <v>15</v>
      </c>
      <c r="G158" s="26">
        <v>5</v>
      </c>
      <c r="H158" s="26">
        <v>80</v>
      </c>
      <c r="I158" s="26">
        <v>8</v>
      </c>
      <c r="J158" s="26">
        <v>2</v>
      </c>
      <c r="K158" s="26">
        <v>80</v>
      </c>
      <c r="L158" s="26">
        <v>5</v>
      </c>
      <c r="M158" s="26">
        <v>3</v>
      </c>
      <c r="N158" s="27">
        <v>45819</v>
      </c>
    </row>
    <row r="159" spans="2:14" x14ac:dyDescent="0.25">
      <c r="B159" s="26">
        <v>25</v>
      </c>
      <c r="C159" s="26">
        <v>4</v>
      </c>
      <c r="D159" s="26" t="s">
        <v>79</v>
      </c>
      <c r="E159" s="26">
        <v>35</v>
      </c>
      <c r="F159" s="26">
        <v>8</v>
      </c>
      <c r="G159" s="26">
        <v>0</v>
      </c>
      <c r="H159" s="26">
        <v>35</v>
      </c>
      <c r="I159" s="26">
        <v>7</v>
      </c>
      <c r="J159" s="26">
        <v>0</v>
      </c>
      <c r="K159" s="26">
        <v>0</v>
      </c>
      <c r="L159" s="26">
        <v>0</v>
      </c>
      <c r="M159" s="26">
        <v>0</v>
      </c>
      <c r="N159" s="27">
        <v>45819</v>
      </c>
    </row>
    <row r="160" spans="2:14" x14ac:dyDescent="0.25">
      <c r="B160" s="26">
        <v>25</v>
      </c>
      <c r="C160" s="26">
        <v>9</v>
      </c>
      <c r="D160" s="26" t="s">
        <v>37</v>
      </c>
      <c r="E160" s="26">
        <v>32.5</v>
      </c>
      <c r="F160" s="26">
        <v>5</v>
      </c>
      <c r="G160" s="26">
        <v>0</v>
      </c>
      <c r="H160" s="26">
        <v>32.5</v>
      </c>
      <c r="I160" s="26">
        <v>3</v>
      </c>
      <c r="J160" s="26">
        <v>0</v>
      </c>
      <c r="K160" s="26">
        <v>0</v>
      </c>
      <c r="L160" s="26">
        <v>0</v>
      </c>
      <c r="M160" s="26">
        <v>0</v>
      </c>
      <c r="N160" s="27">
        <v>45819</v>
      </c>
    </row>
    <row r="161" spans="2:14" x14ac:dyDescent="0.25">
      <c r="B161" s="26">
        <v>26</v>
      </c>
      <c r="C161" s="26">
        <v>1</v>
      </c>
      <c r="D161" s="26" t="s">
        <v>38</v>
      </c>
      <c r="E161" s="26">
        <v>25</v>
      </c>
      <c r="F161" s="26">
        <v>8</v>
      </c>
      <c r="G161" s="26">
        <v>1</v>
      </c>
      <c r="H161" s="26">
        <v>25</v>
      </c>
      <c r="I161" s="26">
        <v>8</v>
      </c>
      <c r="J161" s="26">
        <v>0</v>
      </c>
      <c r="K161" s="26">
        <v>0</v>
      </c>
      <c r="L161" s="26">
        <v>0</v>
      </c>
      <c r="M161" s="26">
        <v>0</v>
      </c>
      <c r="N161" s="27">
        <v>45820</v>
      </c>
    </row>
    <row r="162" spans="2:14" x14ac:dyDescent="0.25">
      <c r="B162" s="26">
        <v>26</v>
      </c>
      <c r="C162" s="26">
        <v>2</v>
      </c>
      <c r="D162" s="26" t="s">
        <v>50</v>
      </c>
      <c r="E162" s="26">
        <v>0</v>
      </c>
      <c r="F162" s="26">
        <v>8</v>
      </c>
      <c r="G162" s="26">
        <v>0</v>
      </c>
      <c r="H162" s="26">
        <v>0</v>
      </c>
      <c r="I162" s="26">
        <v>7</v>
      </c>
      <c r="J162" s="26">
        <v>0</v>
      </c>
      <c r="K162" s="26">
        <v>0</v>
      </c>
      <c r="L162" s="26">
        <v>0</v>
      </c>
      <c r="M162" s="26">
        <v>0</v>
      </c>
      <c r="N162" s="27">
        <v>45820</v>
      </c>
    </row>
    <row r="163" spans="2:14" x14ac:dyDescent="0.25">
      <c r="B163" s="26">
        <v>26</v>
      </c>
      <c r="C163" s="26">
        <v>3</v>
      </c>
      <c r="D163" s="26" t="s">
        <v>40</v>
      </c>
      <c r="E163" s="26">
        <v>27</v>
      </c>
      <c r="F163" s="26">
        <v>8</v>
      </c>
      <c r="G163" s="26">
        <v>1</v>
      </c>
      <c r="H163" s="26">
        <v>27</v>
      </c>
      <c r="I163" s="26">
        <v>6</v>
      </c>
      <c r="J163" s="26">
        <v>0</v>
      </c>
      <c r="K163" s="26">
        <v>0</v>
      </c>
      <c r="L163" s="26">
        <v>0</v>
      </c>
      <c r="M163" s="26">
        <v>0</v>
      </c>
      <c r="N163" s="27">
        <v>45820</v>
      </c>
    </row>
    <row r="164" spans="2:14" x14ac:dyDescent="0.25">
      <c r="B164" s="26">
        <v>26</v>
      </c>
      <c r="C164" s="26">
        <v>4</v>
      </c>
      <c r="D164" s="26" t="s">
        <v>41</v>
      </c>
      <c r="E164" s="26">
        <v>10</v>
      </c>
      <c r="F164" s="26">
        <v>8</v>
      </c>
      <c r="G164" s="26">
        <v>0</v>
      </c>
      <c r="H164" s="26">
        <v>7.5</v>
      </c>
      <c r="I164" s="26">
        <v>9</v>
      </c>
      <c r="J164" s="26">
        <v>1</v>
      </c>
      <c r="K164" s="26">
        <v>6</v>
      </c>
      <c r="L164" s="26">
        <v>6</v>
      </c>
      <c r="M164" s="26">
        <v>0</v>
      </c>
      <c r="N164" s="27">
        <v>45820</v>
      </c>
    </row>
    <row r="165" spans="2:14" x14ac:dyDescent="0.25">
      <c r="B165" s="26">
        <v>26</v>
      </c>
      <c r="C165" s="26">
        <v>5</v>
      </c>
      <c r="D165" s="26" t="s">
        <v>42</v>
      </c>
      <c r="E165" s="26">
        <v>30</v>
      </c>
      <c r="F165" s="26">
        <v>8</v>
      </c>
      <c r="G165" s="26">
        <v>0</v>
      </c>
      <c r="H165" s="26">
        <v>30</v>
      </c>
      <c r="I165" s="26">
        <v>7</v>
      </c>
      <c r="J165" s="26">
        <v>0</v>
      </c>
      <c r="K165" s="26">
        <v>25</v>
      </c>
      <c r="L165" s="26">
        <v>6</v>
      </c>
      <c r="M165" s="26">
        <v>0</v>
      </c>
      <c r="N165" s="27">
        <v>45820</v>
      </c>
    </row>
    <row r="166" spans="2:14" x14ac:dyDescent="0.25">
      <c r="B166" s="26">
        <v>26</v>
      </c>
      <c r="C166" s="26">
        <v>6</v>
      </c>
      <c r="D166" s="26" t="s">
        <v>64</v>
      </c>
      <c r="E166" s="26">
        <v>20</v>
      </c>
      <c r="F166" s="26">
        <v>8</v>
      </c>
      <c r="G166" s="26">
        <v>0</v>
      </c>
      <c r="H166" s="26">
        <v>20</v>
      </c>
      <c r="I166" s="26">
        <v>7</v>
      </c>
      <c r="J166" s="26">
        <v>0</v>
      </c>
      <c r="K166" s="26">
        <v>0</v>
      </c>
      <c r="L166" s="26">
        <v>0</v>
      </c>
      <c r="M166" s="26">
        <v>0</v>
      </c>
      <c r="N166" s="27">
        <v>45820</v>
      </c>
    </row>
    <row r="167" spans="2:14" x14ac:dyDescent="0.25">
      <c r="B167" s="26">
        <v>26</v>
      </c>
      <c r="C167" s="26">
        <v>7</v>
      </c>
      <c r="D167" s="26" t="s">
        <v>113</v>
      </c>
      <c r="E167" s="26">
        <v>5</v>
      </c>
      <c r="F167" s="26">
        <v>7</v>
      </c>
      <c r="G167" s="26">
        <v>0</v>
      </c>
      <c r="H167" s="26">
        <v>5</v>
      </c>
      <c r="I167" s="26">
        <v>6</v>
      </c>
      <c r="J167" s="26">
        <v>0</v>
      </c>
      <c r="K167" s="26">
        <v>0</v>
      </c>
      <c r="L167" s="26">
        <v>0</v>
      </c>
      <c r="M167" s="26">
        <v>0</v>
      </c>
      <c r="N167" s="27">
        <v>45820</v>
      </c>
    </row>
    <row r="168" spans="2:14" x14ac:dyDescent="0.25">
      <c r="B168" s="26">
        <v>27</v>
      </c>
      <c r="C168" s="26">
        <v>1</v>
      </c>
      <c r="D168" s="26" t="s">
        <v>45</v>
      </c>
      <c r="E168" s="26">
        <v>45</v>
      </c>
      <c r="F168" s="26">
        <v>8</v>
      </c>
      <c r="G168" s="26">
        <v>0</v>
      </c>
      <c r="H168" s="26">
        <v>45</v>
      </c>
      <c r="I168" s="26">
        <v>7</v>
      </c>
      <c r="J168" s="26">
        <v>0</v>
      </c>
      <c r="K168" s="26">
        <v>40</v>
      </c>
      <c r="L168" s="26">
        <v>8</v>
      </c>
      <c r="M168" s="26">
        <v>0</v>
      </c>
      <c r="N168" s="27">
        <v>45825</v>
      </c>
    </row>
    <row r="169" spans="2:14" x14ac:dyDescent="0.25">
      <c r="B169" s="26">
        <v>27</v>
      </c>
      <c r="C169" s="26">
        <v>2</v>
      </c>
      <c r="D169" s="26" t="s">
        <v>80</v>
      </c>
      <c r="E169" s="26">
        <v>20</v>
      </c>
      <c r="F169" s="26">
        <v>10</v>
      </c>
      <c r="G169" s="26">
        <v>0</v>
      </c>
      <c r="H169" s="26">
        <v>20</v>
      </c>
      <c r="I169" s="26">
        <v>9</v>
      </c>
      <c r="J169" s="26">
        <v>0</v>
      </c>
      <c r="K169" s="26">
        <v>0</v>
      </c>
      <c r="L169" s="26">
        <v>0</v>
      </c>
      <c r="M169" s="26">
        <v>0</v>
      </c>
      <c r="N169" s="27">
        <v>45825</v>
      </c>
    </row>
    <row r="170" spans="2:14" x14ac:dyDescent="0.25">
      <c r="B170" s="26">
        <v>27</v>
      </c>
      <c r="C170" s="26">
        <v>3</v>
      </c>
      <c r="D170" s="26" t="s">
        <v>46</v>
      </c>
      <c r="E170" s="26">
        <v>25</v>
      </c>
      <c r="F170" s="26">
        <v>9</v>
      </c>
      <c r="G170" s="26">
        <v>0</v>
      </c>
      <c r="H170" s="26">
        <v>25</v>
      </c>
      <c r="I170" s="26">
        <v>9</v>
      </c>
      <c r="J170" s="26">
        <v>0</v>
      </c>
      <c r="K170" s="26">
        <v>0</v>
      </c>
      <c r="L170" s="26">
        <v>0</v>
      </c>
      <c r="M170" s="26">
        <v>0</v>
      </c>
      <c r="N170" s="27">
        <v>45825</v>
      </c>
    </row>
    <row r="171" spans="2:14" x14ac:dyDescent="0.25">
      <c r="B171" s="26">
        <v>27</v>
      </c>
      <c r="C171" s="26">
        <v>4</v>
      </c>
      <c r="D171" s="26" t="s">
        <v>47</v>
      </c>
      <c r="E171" s="26">
        <v>16</v>
      </c>
      <c r="F171" s="26">
        <v>8</v>
      </c>
      <c r="G171" s="26">
        <v>1</v>
      </c>
      <c r="H171" s="26">
        <v>16</v>
      </c>
      <c r="I171" s="26">
        <v>7</v>
      </c>
      <c r="J171" s="26">
        <v>0</v>
      </c>
      <c r="K171" s="26">
        <v>0</v>
      </c>
      <c r="L171" s="26">
        <v>0</v>
      </c>
      <c r="M171" s="26">
        <v>0</v>
      </c>
      <c r="N171" s="27">
        <v>45825</v>
      </c>
    </row>
    <row r="172" spans="2:14" x14ac:dyDescent="0.25">
      <c r="B172" s="26">
        <v>27</v>
      </c>
      <c r="C172" s="26">
        <v>5</v>
      </c>
      <c r="D172" s="26" t="s">
        <v>40</v>
      </c>
      <c r="E172" s="26">
        <v>30</v>
      </c>
      <c r="F172" s="26">
        <v>6</v>
      </c>
      <c r="G172" s="26">
        <v>0</v>
      </c>
      <c r="H172" s="26">
        <v>30</v>
      </c>
      <c r="I172" s="26">
        <v>6</v>
      </c>
      <c r="J172" s="26">
        <v>0</v>
      </c>
      <c r="K172" s="26">
        <v>0</v>
      </c>
      <c r="L172" s="26">
        <v>0</v>
      </c>
      <c r="M172" s="26">
        <v>0</v>
      </c>
      <c r="N172" s="27">
        <v>45825</v>
      </c>
    </row>
    <row r="173" spans="2:14" x14ac:dyDescent="0.25">
      <c r="B173" s="26">
        <v>27</v>
      </c>
      <c r="C173" s="26">
        <v>6</v>
      </c>
      <c r="D173" s="26" t="s">
        <v>41</v>
      </c>
      <c r="E173" s="26">
        <v>7.5</v>
      </c>
      <c r="F173" s="26">
        <v>11</v>
      </c>
      <c r="G173" s="26">
        <v>0</v>
      </c>
      <c r="H173" s="26">
        <v>7.5</v>
      </c>
      <c r="I173" s="26">
        <v>10</v>
      </c>
      <c r="J173" s="26">
        <v>0</v>
      </c>
      <c r="K173" s="26">
        <v>7.5</v>
      </c>
      <c r="L173" s="26">
        <v>8</v>
      </c>
      <c r="M173" s="26">
        <v>0</v>
      </c>
      <c r="N173" s="27">
        <v>45825</v>
      </c>
    </row>
    <row r="174" spans="2:14" x14ac:dyDescent="0.25">
      <c r="B174" s="26">
        <v>27</v>
      </c>
      <c r="C174" s="26">
        <v>7</v>
      </c>
      <c r="D174" s="26" t="s">
        <v>42</v>
      </c>
      <c r="E174" s="26">
        <v>30</v>
      </c>
      <c r="F174" s="26">
        <v>9</v>
      </c>
      <c r="G174" s="26">
        <v>0</v>
      </c>
      <c r="H174" s="26">
        <v>30</v>
      </c>
      <c r="I174" s="26">
        <v>8</v>
      </c>
      <c r="J174" s="26">
        <v>0</v>
      </c>
      <c r="K174" s="26">
        <v>25</v>
      </c>
      <c r="L174" s="26">
        <v>7</v>
      </c>
      <c r="M174" s="26">
        <v>0</v>
      </c>
      <c r="N174" s="27">
        <v>45825</v>
      </c>
    </row>
    <row r="175" spans="2:14" x14ac:dyDescent="0.25">
      <c r="B175" s="26">
        <v>27</v>
      </c>
      <c r="C175" s="26">
        <v>8</v>
      </c>
      <c r="D175" s="26" t="s">
        <v>64</v>
      </c>
      <c r="E175" s="26">
        <v>20</v>
      </c>
      <c r="F175" s="26">
        <v>8</v>
      </c>
      <c r="G175" s="26">
        <v>0</v>
      </c>
      <c r="H175" s="26">
        <v>20</v>
      </c>
      <c r="I175" s="26">
        <v>8</v>
      </c>
      <c r="J175" s="26">
        <v>0</v>
      </c>
      <c r="K175" s="26">
        <v>0</v>
      </c>
      <c r="L175" s="26">
        <v>0</v>
      </c>
      <c r="M175" s="26">
        <v>0</v>
      </c>
      <c r="N175" s="27">
        <v>45825</v>
      </c>
    </row>
    <row r="176" spans="2:14" x14ac:dyDescent="0.25">
      <c r="B176" s="26">
        <v>28</v>
      </c>
      <c r="C176" s="26">
        <v>1</v>
      </c>
      <c r="D176" s="26" t="s">
        <v>78</v>
      </c>
      <c r="E176" s="26">
        <v>80</v>
      </c>
      <c r="F176" s="26">
        <v>8</v>
      </c>
      <c r="G176" s="26">
        <v>4</v>
      </c>
      <c r="H176" s="26">
        <v>80</v>
      </c>
      <c r="I176" s="26">
        <v>9</v>
      </c>
      <c r="J176" s="26">
        <v>4</v>
      </c>
      <c r="K176" s="26">
        <v>60</v>
      </c>
      <c r="L176" s="26">
        <v>10</v>
      </c>
      <c r="M176" s="26">
        <v>5</v>
      </c>
      <c r="N176" s="27">
        <v>45826</v>
      </c>
    </row>
    <row r="177" spans="2:14" x14ac:dyDescent="0.25">
      <c r="B177" s="26">
        <v>28</v>
      </c>
      <c r="C177" s="26">
        <v>2</v>
      </c>
      <c r="D177" s="26" t="s">
        <v>56</v>
      </c>
      <c r="E177" s="26">
        <v>80</v>
      </c>
      <c r="F177" s="26">
        <v>8</v>
      </c>
      <c r="G177" s="26">
        <v>2</v>
      </c>
      <c r="H177" s="26">
        <v>80</v>
      </c>
      <c r="I177" s="26">
        <v>7</v>
      </c>
      <c r="J177" s="26">
        <v>2</v>
      </c>
      <c r="K177" s="26">
        <v>0</v>
      </c>
      <c r="L177" s="26">
        <v>0</v>
      </c>
      <c r="M177" s="26">
        <v>0</v>
      </c>
      <c r="N177" s="27">
        <v>45826</v>
      </c>
    </row>
    <row r="178" spans="2:14" x14ac:dyDescent="0.25">
      <c r="B178" s="26">
        <v>28</v>
      </c>
      <c r="C178" s="26">
        <v>3</v>
      </c>
      <c r="D178" s="26" t="s">
        <v>59</v>
      </c>
      <c r="E178" s="26">
        <v>20</v>
      </c>
      <c r="F178" s="26">
        <v>10</v>
      </c>
      <c r="G178" s="26">
        <v>0</v>
      </c>
      <c r="H178" s="26">
        <v>20</v>
      </c>
      <c r="I178" s="26">
        <v>8</v>
      </c>
      <c r="J178" s="26">
        <v>0</v>
      </c>
      <c r="K178" s="26">
        <v>20</v>
      </c>
      <c r="L178" s="26">
        <v>6</v>
      </c>
      <c r="M178" s="26">
        <v>0</v>
      </c>
      <c r="N178" s="27">
        <v>45826</v>
      </c>
    </row>
    <row r="179" spans="2:14" x14ac:dyDescent="0.25">
      <c r="B179" s="26">
        <v>28</v>
      </c>
      <c r="C179" s="26">
        <v>4</v>
      </c>
      <c r="D179" s="26" t="s">
        <v>70</v>
      </c>
      <c r="E179" s="26">
        <v>15</v>
      </c>
      <c r="F179" s="26">
        <v>10</v>
      </c>
      <c r="G179" s="26">
        <v>2</v>
      </c>
      <c r="H179" s="26">
        <v>15</v>
      </c>
      <c r="I179" s="26">
        <v>10</v>
      </c>
      <c r="J179" s="26">
        <v>2</v>
      </c>
      <c r="K179" s="26">
        <v>15</v>
      </c>
      <c r="L179" s="26">
        <v>9</v>
      </c>
      <c r="M179" s="26">
        <v>2</v>
      </c>
      <c r="N179" s="27">
        <v>45826</v>
      </c>
    </row>
    <row r="180" spans="2:14" x14ac:dyDescent="0.25">
      <c r="B180" s="26">
        <v>28</v>
      </c>
      <c r="C180" s="26">
        <v>5</v>
      </c>
      <c r="D180" s="26" t="s">
        <v>68</v>
      </c>
      <c r="E180" s="26">
        <v>15</v>
      </c>
      <c r="F180" s="26">
        <v>8</v>
      </c>
      <c r="G180" s="26">
        <v>1</v>
      </c>
      <c r="H180" s="26">
        <v>20</v>
      </c>
      <c r="I180" s="26">
        <v>7</v>
      </c>
      <c r="J180" s="26">
        <v>2</v>
      </c>
      <c r="K180" s="26">
        <v>0</v>
      </c>
      <c r="L180" s="26">
        <v>0</v>
      </c>
      <c r="M180" s="26">
        <v>0</v>
      </c>
      <c r="N180" s="27">
        <v>45826</v>
      </c>
    </row>
    <row r="181" spans="2:14" x14ac:dyDescent="0.25">
      <c r="B181" s="26">
        <v>29</v>
      </c>
      <c r="C181" s="26">
        <v>1</v>
      </c>
      <c r="D181" s="26" t="s">
        <v>37</v>
      </c>
      <c r="E181" s="26">
        <v>32.5</v>
      </c>
      <c r="F181" s="26">
        <v>4</v>
      </c>
      <c r="G181" s="26">
        <v>0</v>
      </c>
      <c r="H181" s="26">
        <v>30</v>
      </c>
      <c r="I181" s="26">
        <v>7</v>
      </c>
      <c r="J181" s="26">
        <v>0</v>
      </c>
      <c r="K181" s="26">
        <v>30</v>
      </c>
      <c r="L181" s="26">
        <v>3</v>
      </c>
      <c r="M181" s="26">
        <v>0</v>
      </c>
      <c r="N181" s="27">
        <v>45828</v>
      </c>
    </row>
    <row r="182" spans="2:14" x14ac:dyDescent="0.25">
      <c r="B182" s="26">
        <v>29</v>
      </c>
      <c r="C182" s="26">
        <v>2</v>
      </c>
      <c r="D182" s="26" t="s">
        <v>81</v>
      </c>
      <c r="E182" s="26">
        <v>25</v>
      </c>
      <c r="F182" s="26">
        <v>9</v>
      </c>
      <c r="G182" s="26">
        <v>1</v>
      </c>
      <c r="H182" s="26">
        <v>25</v>
      </c>
      <c r="I182" s="26">
        <v>10</v>
      </c>
      <c r="J182" s="26">
        <v>0</v>
      </c>
      <c r="K182" s="26">
        <v>0</v>
      </c>
      <c r="L182" s="26">
        <v>0</v>
      </c>
      <c r="M182" s="26">
        <v>0</v>
      </c>
      <c r="N182" s="27">
        <v>45828</v>
      </c>
    </row>
    <row r="183" spans="2:14" x14ac:dyDescent="0.25">
      <c r="B183" s="26">
        <v>29</v>
      </c>
      <c r="C183" s="26">
        <v>3</v>
      </c>
      <c r="D183" s="26" t="s">
        <v>45</v>
      </c>
      <c r="E183" s="26">
        <v>40</v>
      </c>
      <c r="F183" s="26">
        <v>8</v>
      </c>
      <c r="G183" s="26">
        <v>1</v>
      </c>
      <c r="H183" s="26">
        <v>40</v>
      </c>
      <c r="I183" s="26">
        <v>7</v>
      </c>
      <c r="J183" s="26">
        <v>1</v>
      </c>
      <c r="K183" s="26">
        <v>0</v>
      </c>
      <c r="L183" s="26">
        <v>0</v>
      </c>
      <c r="M183" s="26">
        <v>0</v>
      </c>
      <c r="N183" s="27">
        <v>45828</v>
      </c>
    </row>
    <row r="184" spans="2:14" x14ac:dyDescent="0.25">
      <c r="B184" s="26">
        <v>29</v>
      </c>
      <c r="C184" s="26">
        <v>4</v>
      </c>
      <c r="D184" s="26" t="s">
        <v>38</v>
      </c>
      <c r="E184" s="26">
        <v>22.5</v>
      </c>
      <c r="F184" s="26">
        <v>7</v>
      </c>
      <c r="G184" s="26">
        <v>1</v>
      </c>
      <c r="H184" s="26">
        <v>22.5</v>
      </c>
      <c r="I184" s="26">
        <v>8</v>
      </c>
      <c r="J184" s="26">
        <v>1</v>
      </c>
      <c r="K184" s="26">
        <v>0</v>
      </c>
      <c r="L184" s="26">
        <v>0</v>
      </c>
      <c r="M184" s="26">
        <v>0</v>
      </c>
      <c r="N184" s="27">
        <v>45828</v>
      </c>
    </row>
    <row r="185" spans="2:14" x14ac:dyDescent="0.25">
      <c r="B185" s="26">
        <v>29</v>
      </c>
      <c r="C185" s="26">
        <v>5</v>
      </c>
      <c r="D185" s="26" t="s">
        <v>47</v>
      </c>
      <c r="E185" s="26">
        <v>16</v>
      </c>
      <c r="F185" s="26">
        <v>7</v>
      </c>
      <c r="G185" s="26">
        <v>1</v>
      </c>
      <c r="H185" s="26">
        <v>16</v>
      </c>
      <c r="I185" s="26">
        <v>7</v>
      </c>
      <c r="J185" s="26">
        <v>1</v>
      </c>
      <c r="K185" s="26">
        <v>0</v>
      </c>
      <c r="L185" s="26">
        <v>0</v>
      </c>
      <c r="M185" s="26">
        <v>0</v>
      </c>
      <c r="N185" s="27">
        <v>45828</v>
      </c>
    </row>
    <row r="186" spans="2:14" x14ac:dyDescent="0.25">
      <c r="B186" s="26">
        <v>29</v>
      </c>
      <c r="C186" s="26">
        <v>6</v>
      </c>
      <c r="D186" s="26" t="s">
        <v>48</v>
      </c>
      <c r="E186" s="26">
        <v>20</v>
      </c>
      <c r="F186" s="26">
        <v>5</v>
      </c>
      <c r="G186" s="26">
        <v>0</v>
      </c>
      <c r="H186" s="26">
        <v>20</v>
      </c>
      <c r="I186" s="26">
        <v>7</v>
      </c>
      <c r="J186" s="26">
        <v>0</v>
      </c>
      <c r="K186" s="26">
        <v>15</v>
      </c>
      <c r="L186" s="26">
        <v>7</v>
      </c>
      <c r="M186" s="26">
        <v>0</v>
      </c>
      <c r="N186" s="27">
        <v>45828</v>
      </c>
    </row>
    <row r="187" spans="2:14" x14ac:dyDescent="0.25">
      <c r="B187" s="26">
        <v>29</v>
      </c>
      <c r="C187" s="26">
        <v>7</v>
      </c>
      <c r="D187" s="26" t="s">
        <v>71</v>
      </c>
      <c r="E187" s="26">
        <v>2</v>
      </c>
      <c r="F187" s="26">
        <v>6</v>
      </c>
      <c r="G187" s="26">
        <v>0</v>
      </c>
      <c r="H187" s="26">
        <v>2</v>
      </c>
      <c r="I187" s="26">
        <v>6</v>
      </c>
      <c r="J187" s="26">
        <v>0</v>
      </c>
      <c r="K187" s="26">
        <v>0</v>
      </c>
      <c r="L187" s="26">
        <v>0</v>
      </c>
      <c r="M187" s="26">
        <v>0</v>
      </c>
      <c r="N187" s="27">
        <v>45828</v>
      </c>
    </row>
    <row r="188" spans="2:14" x14ac:dyDescent="0.25">
      <c r="B188" s="26">
        <v>29</v>
      </c>
      <c r="C188" s="26">
        <v>8</v>
      </c>
      <c r="D188" s="26" t="s">
        <v>75</v>
      </c>
      <c r="E188" s="26">
        <v>3</v>
      </c>
      <c r="F188" s="26">
        <v>8</v>
      </c>
      <c r="G188" s="26">
        <v>0</v>
      </c>
      <c r="H188" s="26">
        <v>3</v>
      </c>
      <c r="I188" s="26">
        <v>8</v>
      </c>
      <c r="J188" s="26">
        <v>0</v>
      </c>
      <c r="K188" s="26">
        <v>0</v>
      </c>
      <c r="L188" s="26">
        <v>0</v>
      </c>
      <c r="M188" s="26">
        <v>0</v>
      </c>
      <c r="N188" s="27">
        <v>45828</v>
      </c>
    </row>
    <row r="189" spans="2:14" x14ac:dyDescent="0.25">
      <c r="B189" s="26">
        <v>30</v>
      </c>
      <c r="C189" s="26">
        <v>1</v>
      </c>
      <c r="D189" s="26" t="s">
        <v>40</v>
      </c>
      <c r="E189" s="26">
        <v>30</v>
      </c>
      <c r="F189" s="26">
        <v>6</v>
      </c>
      <c r="G189" s="26">
        <v>1</v>
      </c>
      <c r="H189" s="26">
        <v>30</v>
      </c>
      <c r="I189" s="26">
        <v>7</v>
      </c>
      <c r="J189" s="26">
        <v>1</v>
      </c>
      <c r="K189" s="26">
        <v>27</v>
      </c>
      <c r="L189" s="26">
        <v>6</v>
      </c>
      <c r="M189" s="26">
        <v>0</v>
      </c>
      <c r="N189" s="27">
        <v>45829</v>
      </c>
    </row>
    <row r="190" spans="2:14" x14ac:dyDescent="0.25">
      <c r="B190" s="26">
        <v>30</v>
      </c>
      <c r="C190" s="26">
        <v>2</v>
      </c>
      <c r="D190" s="26" t="s">
        <v>74</v>
      </c>
      <c r="E190" s="26">
        <v>30</v>
      </c>
      <c r="F190" s="26">
        <v>8</v>
      </c>
      <c r="G190" s="26">
        <v>0</v>
      </c>
      <c r="H190" s="26">
        <v>30</v>
      </c>
      <c r="I190" s="26">
        <v>7</v>
      </c>
      <c r="J190" s="26">
        <v>0</v>
      </c>
      <c r="K190" s="26">
        <v>30</v>
      </c>
      <c r="L190" s="26">
        <v>6</v>
      </c>
      <c r="M190" s="26">
        <v>0</v>
      </c>
      <c r="N190" s="27">
        <v>45829</v>
      </c>
    </row>
    <row r="191" spans="2:14" x14ac:dyDescent="0.25">
      <c r="B191" s="26">
        <v>30</v>
      </c>
      <c r="C191" s="26">
        <v>3</v>
      </c>
      <c r="D191" s="26" t="s">
        <v>41</v>
      </c>
      <c r="E191" s="26">
        <v>10</v>
      </c>
      <c r="F191" s="26">
        <v>8</v>
      </c>
      <c r="G191" s="26">
        <v>0</v>
      </c>
      <c r="H191" s="26">
        <v>10</v>
      </c>
      <c r="I191" s="26">
        <v>7</v>
      </c>
      <c r="J191" s="26">
        <v>0</v>
      </c>
      <c r="K191" s="26">
        <v>7.5</v>
      </c>
      <c r="L191" s="26">
        <v>8</v>
      </c>
      <c r="M191" s="26">
        <v>0</v>
      </c>
      <c r="N191" s="27">
        <v>45829</v>
      </c>
    </row>
    <row r="192" spans="2:14" x14ac:dyDescent="0.25">
      <c r="B192" s="26">
        <v>30</v>
      </c>
      <c r="C192" s="26">
        <v>4</v>
      </c>
      <c r="D192" s="26" t="s">
        <v>64</v>
      </c>
      <c r="E192" s="26">
        <v>25</v>
      </c>
      <c r="F192" s="26">
        <v>6</v>
      </c>
      <c r="G192" s="26">
        <v>0</v>
      </c>
      <c r="H192" s="26">
        <v>20</v>
      </c>
      <c r="I192" s="26">
        <v>8</v>
      </c>
      <c r="J192" s="26">
        <v>0</v>
      </c>
      <c r="K192" s="26">
        <v>20</v>
      </c>
      <c r="L192" s="26">
        <v>7</v>
      </c>
      <c r="M192" s="26">
        <v>0</v>
      </c>
      <c r="N192" s="27">
        <v>45829</v>
      </c>
    </row>
    <row r="193" spans="2:14" x14ac:dyDescent="0.25">
      <c r="B193" s="26">
        <v>30</v>
      </c>
      <c r="C193" s="26">
        <v>5</v>
      </c>
      <c r="D193" s="26" t="s">
        <v>82</v>
      </c>
      <c r="E193" s="26">
        <v>2</v>
      </c>
      <c r="F193" s="26">
        <v>5</v>
      </c>
      <c r="G193" s="26">
        <v>0</v>
      </c>
      <c r="H193" s="26">
        <v>2</v>
      </c>
      <c r="I193" s="26">
        <v>5</v>
      </c>
      <c r="J193" s="26">
        <v>0</v>
      </c>
      <c r="K193" s="26">
        <v>0</v>
      </c>
      <c r="L193" s="26">
        <v>0</v>
      </c>
      <c r="M193" s="26">
        <v>0</v>
      </c>
      <c r="N193" s="27">
        <v>45829</v>
      </c>
    </row>
    <row r="194" spans="2:14" x14ac:dyDescent="0.25">
      <c r="B194" s="26">
        <v>31</v>
      </c>
      <c r="C194" s="26">
        <v>1</v>
      </c>
      <c r="D194" s="26" t="s">
        <v>83</v>
      </c>
      <c r="E194" s="26">
        <v>4</v>
      </c>
      <c r="F194" s="26">
        <v>8</v>
      </c>
      <c r="G194" s="26">
        <v>0</v>
      </c>
      <c r="H194" s="26">
        <v>4</v>
      </c>
      <c r="I194" s="26">
        <v>7</v>
      </c>
      <c r="J194" s="26">
        <v>0</v>
      </c>
      <c r="K194" s="26">
        <v>4</v>
      </c>
      <c r="L194" s="26">
        <v>7</v>
      </c>
      <c r="M194" s="26">
        <v>0</v>
      </c>
      <c r="N194" s="27">
        <v>45831</v>
      </c>
    </row>
    <row r="195" spans="2:14" x14ac:dyDescent="0.25">
      <c r="B195" s="26">
        <v>31</v>
      </c>
      <c r="C195" s="26">
        <v>2</v>
      </c>
      <c r="D195" s="26" t="s">
        <v>84</v>
      </c>
      <c r="E195" s="26">
        <v>20</v>
      </c>
      <c r="F195" s="26">
        <v>9</v>
      </c>
      <c r="G195" s="26">
        <v>1</v>
      </c>
      <c r="H195" s="26">
        <v>20</v>
      </c>
      <c r="I195" s="26">
        <v>10</v>
      </c>
      <c r="J195" s="26">
        <v>2</v>
      </c>
      <c r="K195" s="26">
        <v>20</v>
      </c>
      <c r="L195" s="26">
        <v>8</v>
      </c>
      <c r="M195" s="26">
        <v>1</v>
      </c>
      <c r="N195" s="27">
        <v>45831</v>
      </c>
    </row>
    <row r="196" spans="2:14" x14ac:dyDescent="0.25">
      <c r="B196" s="26">
        <v>31</v>
      </c>
      <c r="C196" s="26">
        <v>3</v>
      </c>
      <c r="D196" s="26" t="s">
        <v>46</v>
      </c>
      <c r="E196" s="26">
        <v>27</v>
      </c>
      <c r="F196" s="26">
        <v>6</v>
      </c>
      <c r="G196" s="26">
        <v>0</v>
      </c>
      <c r="H196" s="26">
        <v>27</v>
      </c>
      <c r="I196" s="26">
        <v>6</v>
      </c>
      <c r="J196" s="26">
        <v>0</v>
      </c>
      <c r="K196" s="26">
        <v>0</v>
      </c>
      <c r="L196" s="26">
        <v>0</v>
      </c>
      <c r="M196" s="26">
        <v>0</v>
      </c>
      <c r="N196" s="27">
        <v>45831</v>
      </c>
    </row>
    <row r="197" spans="2:14" x14ac:dyDescent="0.25">
      <c r="B197" s="26">
        <v>31</v>
      </c>
      <c r="C197" s="26">
        <v>4</v>
      </c>
      <c r="D197" s="26" t="s">
        <v>52</v>
      </c>
      <c r="E197" s="26">
        <v>35</v>
      </c>
      <c r="F197" s="26">
        <v>9</v>
      </c>
      <c r="G197" s="26">
        <v>0</v>
      </c>
      <c r="H197" s="26">
        <v>35</v>
      </c>
      <c r="I197" s="26">
        <v>8</v>
      </c>
      <c r="J197" s="26">
        <v>0</v>
      </c>
      <c r="K197" s="26">
        <v>35</v>
      </c>
      <c r="L197" s="26">
        <v>7</v>
      </c>
      <c r="M197" s="26">
        <v>0</v>
      </c>
      <c r="N197" s="27">
        <v>45831</v>
      </c>
    </row>
    <row r="198" spans="2:14" x14ac:dyDescent="0.25">
      <c r="B198" s="26">
        <v>31</v>
      </c>
      <c r="C198" s="26">
        <v>5</v>
      </c>
      <c r="D198" s="26" t="s">
        <v>48</v>
      </c>
      <c r="E198" s="26">
        <v>20</v>
      </c>
      <c r="F198" s="26">
        <v>6</v>
      </c>
      <c r="G198" s="26">
        <v>0</v>
      </c>
      <c r="H198" s="26">
        <v>20</v>
      </c>
      <c r="I198" s="26">
        <v>6</v>
      </c>
      <c r="J198" s="26">
        <v>0</v>
      </c>
      <c r="K198" s="26">
        <v>20</v>
      </c>
      <c r="L198" s="26">
        <v>5</v>
      </c>
      <c r="M198" s="26">
        <v>0</v>
      </c>
      <c r="N198" s="27">
        <v>45831</v>
      </c>
    </row>
    <row r="199" spans="2:14" x14ac:dyDescent="0.25">
      <c r="B199" s="26">
        <v>31</v>
      </c>
      <c r="C199" s="26">
        <v>6</v>
      </c>
      <c r="D199" s="26" t="s">
        <v>75</v>
      </c>
      <c r="E199" s="26">
        <v>3</v>
      </c>
      <c r="F199" s="26">
        <v>8</v>
      </c>
      <c r="G199" s="26">
        <v>7</v>
      </c>
      <c r="H199" s="26">
        <v>3</v>
      </c>
      <c r="I199" s="26">
        <v>9</v>
      </c>
      <c r="J199" s="26">
        <v>8</v>
      </c>
      <c r="K199" s="26">
        <v>0</v>
      </c>
      <c r="L199" s="26">
        <v>0</v>
      </c>
      <c r="M199" s="26">
        <v>0</v>
      </c>
      <c r="N199" s="27">
        <v>45831</v>
      </c>
    </row>
    <row r="200" spans="2:14" x14ac:dyDescent="0.25">
      <c r="B200" s="26">
        <v>32</v>
      </c>
      <c r="C200" s="26">
        <v>1</v>
      </c>
      <c r="D200" s="26" t="s">
        <v>37</v>
      </c>
      <c r="E200" s="26">
        <v>32.5</v>
      </c>
      <c r="F200" s="26">
        <v>3</v>
      </c>
      <c r="G200" s="26">
        <v>0</v>
      </c>
      <c r="H200" s="26">
        <v>32.5</v>
      </c>
      <c r="I200" s="26">
        <v>4</v>
      </c>
      <c r="J200" s="26">
        <v>0</v>
      </c>
      <c r="K200" s="26">
        <v>30</v>
      </c>
      <c r="L200" s="26">
        <v>7</v>
      </c>
      <c r="M200" s="26">
        <v>0</v>
      </c>
      <c r="N200" s="27">
        <v>45832</v>
      </c>
    </row>
    <row r="201" spans="2:14" x14ac:dyDescent="0.25">
      <c r="B201" s="26">
        <v>32</v>
      </c>
      <c r="C201" s="26">
        <v>2</v>
      </c>
      <c r="D201" s="26" t="s">
        <v>38</v>
      </c>
      <c r="E201" s="26">
        <v>25</v>
      </c>
      <c r="F201" s="26">
        <v>5</v>
      </c>
      <c r="G201" s="26">
        <v>0</v>
      </c>
      <c r="H201" s="26">
        <v>25</v>
      </c>
      <c r="I201" s="26">
        <v>4</v>
      </c>
      <c r="J201" s="26">
        <v>0</v>
      </c>
      <c r="K201" s="26">
        <v>25</v>
      </c>
      <c r="L201" s="26">
        <v>6</v>
      </c>
      <c r="M201" s="26">
        <v>0</v>
      </c>
      <c r="N201" s="27">
        <v>45832</v>
      </c>
    </row>
    <row r="202" spans="2:14" x14ac:dyDescent="0.25">
      <c r="B202" s="26">
        <v>32</v>
      </c>
      <c r="C202" s="26">
        <v>3</v>
      </c>
      <c r="D202" s="26" t="s">
        <v>50</v>
      </c>
      <c r="E202" s="26">
        <v>0</v>
      </c>
      <c r="F202" s="26">
        <v>5</v>
      </c>
      <c r="G202" s="26">
        <v>0</v>
      </c>
      <c r="H202" s="26">
        <v>0</v>
      </c>
      <c r="I202" s="26">
        <v>4</v>
      </c>
      <c r="J202" s="26">
        <v>0</v>
      </c>
      <c r="K202" s="26">
        <v>0</v>
      </c>
      <c r="L202" s="26">
        <v>0</v>
      </c>
      <c r="M202" s="26">
        <v>0</v>
      </c>
      <c r="N202" s="27">
        <v>45832</v>
      </c>
    </row>
    <row r="203" spans="2:14" x14ac:dyDescent="0.25">
      <c r="B203" s="26">
        <v>32</v>
      </c>
      <c r="C203" s="26">
        <v>4</v>
      </c>
      <c r="D203" s="26" t="s">
        <v>40</v>
      </c>
      <c r="E203" s="26">
        <v>30</v>
      </c>
      <c r="F203" s="26">
        <v>2</v>
      </c>
      <c r="G203" s="26">
        <v>0</v>
      </c>
      <c r="H203" s="26">
        <v>27</v>
      </c>
      <c r="I203" s="26">
        <v>6</v>
      </c>
      <c r="J203" s="26">
        <v>0</v>
      </c>
      <c r="K203" s="26">
        <v>27</v>
      </c>
      <c r="L203" s="26">
        <v>6</v>
      </c>
      <c r="M203" s="26">
        <v>0</v>
      </c>
      <c r="N203" s="27">
        <v>45832</v>
      </c>
    </row>
    <row r="204" spans="2:14" x14ac:dyDescent="0.25">
      <c r="B204" s="26">
        <v>32</v>
      </c>
      <c r="C204" s="26">
        <v>5</v>
      </c>
      <c r="D204" s="26" t="s">
        <v>41</v>
      </c>
      <c r="E204" s="26">
        <v>10</v>
      </c>
      <c r="F204" s="26">
        <v>7</v>
      </c>
      <c r="G204" s="26">
        <v>0</v>
      </c>
      <c r="H204" s="26">
        <v>7.5</v>
      </c>
      <c r="I204" s="26">
        <v>9</v>
      </c>
      <c r="J204" s="26">
        <v>0</v>
      </c>
      <c r="K204" s="26">
        <v>6</v>
      </c>
      <c r="L204" s="26">
        <v>10</v>
      </c>
      <c r="M204" s="26">
        <v>0</v>
      </c>
      <c r="N204" s="27">
        <v>45832</v>
      </c>
    </row>
    <row r="205" spans="2:14" x14ac:dyDescent="0.25">
      <c r="B205" s="26">
        <v>32</v>
      </c>
      <c r="C205" s="26">
        <v>6</v>
      </c>
      <c r="D205" s="26" t="s">
        <v>42</v>
      </c>
      <c r="E205" s="26">
        <v>25</v>
      </c>
      <c r="F205" s="26">
        <v>11</v>
      </c>
      <c r="G205" s="26">
        <v>0</v>
      </c>
      <c r="H205" s="26">
        <v>30</v>
      </c>
      <c r="I205" s="26">
        <v>8</v>
      </c>
      <c r="J205" s="26">
        <v>0</v>
      </c>
      <c r="K205" s="26">
        <v>25</v>
      </c>
      <c r="L205" s="26">
        <v>7</v>
      </c>
      <c r="M205" s="26">
        <v>0</v>
      </c>
      <c r="N205" s="27">
        <v>45832</v>
      </c>
    </row>
    <row r="206" spans="2:14" x14ac:dyDescent="0.25">
      <c r="B206" s="26">
        <v>32</v>
      </c>
      <c r="C206" s="26">
        <v>7</v>
      </c>
      <c r="D206" s="26" t="s">
        <v>64</v>
      </c>
      <c r="E206" s="26">
        <v>25</v>
      </c>
      <c r="F206" s="26">
        <v>5</v>
      </c>
      <c r="G206" s="26">
        <v>0</v>
      </c>
      <c r="H206" s="26">
        <v>20</v>
      </c>
      <c r="I206" s="26">
        <v>8</v>
      </c>
      <c r="J206" s="26">
        <v>0</v>
      </c>
      <c r="K206" s="26">
        <v>15</v>
      </c>
      <c r="L206" s="26">
        <v>8</v>
      </c>
      <c r="M206" s="26">
        <v>0</v>
      </c>
      <c r="N206" s="27">
        <v>45832</v>
      </c>
    </row>
    <row r="207" spans="2:14" x14ac:dyDescent="0.25">
      <c r="B207" s="26">
        <v>33</v>
      </c>
      <c r="C207" s="26">
        <v>1</v>
      </c>
      <c r="D207" s="26" t="s">
        <v>86</v>
      </c>
      <c r="E207" s="26">
        <v>16</v>
      </c>
      <c r="F207" s="26">
        <v>10</v>
      </c>
      <c r="G207" s="26">
        <v>5</v>
      </c>
      <c r="H207" s="26">
        <v>17.5</v>
      </c>
      <c r="I207" s="26">
        <v>8</v>
      </c>
      <c r="J207" s="26">
        <v>0</v>
      </c>
      <c r="K207" s="26">
        <v>17.5</v>
      </c>
      <c r="L207" s="26">
        <v>8</v>
      </c>
      <c r="M207" s="26">
        <v>0</v>
      </c>
      <c r="N207" s="27">
        <v>45834</v>
      </c>
    </row>
    <row r="208" spans="2:14" x14ac:dyDescent="0.25">
      <c r="B208" s="26">
        <v>33</v>
      </c>
      <c r="C208" s="26">
        <v>2</v>
      </c>
      <c r="D208" s="26" t="s">
        <v>52</v>
      </c>
      <c r="E208" s="26">
        <v>25</v>
      </c>
      <c r="F208" s="26">
        <v>10</v>
      </c>
      <c r="G208" s="26">
        <v>3</v>
      </c>
      <c r="H208" s="26">
        <v>30</v>
      </c>
      <c r="I208" s="26">
        <v>6</v>
      </c>
      <c r="J208" s="26">
        <v>0</v>
      </c>
      <c r="K208" s="26">
        <v>30</v>
      </c>
      <c r="L208" s="26">
        <v>6</v>
      </c>
      <c r="M208" s="26">
        <v>0</v>
      </c>
      <c r="N208" s="27">
        <v>45834</v>
      </c>
    </row>
    <row r="209" spans="2:14" x14ac:dyDescent="0.25">
      <c r="B209" s="26">
        <v>33</v>
      </c>
      <c r="C209" s="26">
        <v>3</v>
      </c>
      <c r="D209" s="26" t="s">
        <v>48</v>
      </c>
      <c r="E209" s="26">
        <v>20</v>
      </c>
      <c r="F209" s="26">
        <v>6</v>
      </c>
      <c r="G209" s="26">
        <v>0</v>
      </c>
      <c r="H209" s="26">
        <v>20</v>
      </c>
      <c r="I209" s="26">
        <v>5</v>
      </c>
      <c r="J209" s="26">
        <v>0</v>
      </c>
      <c r="K209" s="26">
        <v>15</v>
      </c>
      <c r="L209" s="26">
        <v>6</v>
      </c>
      <c r="M209" s="26">
        <v>0</v>
      </c>
      <c r="N209" s="27">
        <v>45834</v>
      </c>
    </row>
    <row r="210" spans="2:14" x14ac:dyDescent="0.25">
      <c r="B210" s="26">
        <v>33</v>
      </c>
      <c r="C210" s="26">
        <v>4</v>
      </c>
      <c r="D210" s="26" t="s">
        <v>49</v>
      </c>
      <c r="E210" s="26">
        <v>12.5</v>
      </c>
      <c r="F210" s="26">
        <v>5</v>
      </c>
      <c r="G210" s="26">
        <v>0</v>
      </c>
      <c r="H210" s="26">
        <v>12.5</v>
      </c>
      <c r="I210" s="26">
        <v>6</v>
      </c>
      <c r="J210" s="26">
        <v>0</v>
      </c>
      <c r="K210" s="26">
        <v>10</v>
      </c>
      <c r="L210" s="26">
        <v>6</v>
      </c>
      <c r="M210" s="26">
        <v>0</v>
      </c>
      <c r="N210" s="27">
        <v>45834</v>
      </c>
    </row>
    <row r="211" spans="2:14" x14ac:dyDescent="0.25">
      <c r="B211" s="26">
        <v>33</v>
      </c>
      <c r="C211" s="26">
        <v>5</v>
      </c>
      <c r="D211" s="26" t="s">
        <v>75</v>
      </c>
      <c r="E211" s="26">
        <v>3</v>
      </c>
      <c r="F211" s="26">
        <v>10</v>
      </c>
      <c r="G211" s="26">
        <v>1</v>
      </c>
      <c r="H211" s="26">
        <v>3</v>
      </c>
      <c r="I211" s="26">
        <v>9</v>
      </c>
      <c r="J211" s="26">
        <v>1</v>
      </c>
      <c r="K211" s="26">
        <v>3</v>
      </c>
      <c r="L211" s="26">
        <v>8</v>
      </c>
      <c r="M211" s="26">
        <v>0</v>
      </c>
      <c r="N211" s="27">
        <v>45834</v>
      </c>
    </row>
    <row r="212" spans="2:14" x14ac:dyDescent="0.25">
      <c r="B212" s="26">
        <v>34</v>
      </c>
      <c r="C212" s="26">
        <v>1</v>
      </c>
      <c r="D212" s="26" t="s">
        <v>40</v>
      </c>
      <c r="E212" s="26">
        <v>30</v>
      </c>
      <c r="F212" s="26">
        <v>5</v>
      </c>
      <c r="G212" s="26">
        <v>0</v>
      </c>
      <c r="H212" s="26">
        <v>30</v>
      </c>
      <c r="I212" s="26">
        <v>4</v>
      </c>
      <c r="J212" s="26">
        <v>0</v>
      </c>
      <c r="K212" s="26">
        <v>27</v>
      </c>
      <c r="L212" s="26">
        <v>8</v>
      </c>
      <c r="M212" s="26">
        <v>0</v>
      </c>
      <c r="N212" s="27">
        <v>45835</v>
      </c>
    </row>
    <row r="213" spans="2:14" x14ac:dyDescent="0.25">
      <c r="B213" s="26">
        <v>34</v>
      </c>
      <c r="C213" s="26">
        <v>2</v>
      </c>
      <c r="D213" s="26" t="s">
        <v>42</v>
      </c>
      <c r="E213" s="26">
        <v>30</v>
      </c>
      <c r="F213" s="26">
        <v>8</v>
      </c>
      <c r="G213" s="26">
        <v>1</v>
      </c>
      <c r="H213" s="26">
        <v>25</v>
      </c>
      <c r="I213" s="26">
        <v>12</v>
      </c>
      <c r="J213" s="26">
        <v>0</v>
      </c>
      <c r="K213" s="26">
        <v>25</v>
      </c>
      <c r="L213" s="26">
        <v>11</v>
      </c>
      <c r="M213" s="26">
        <v>0</v>
      </c>
      <c r="N213" s="27">
        <v>45835</v>
      </c>
    </row>
    <row r="214" spans="2:14" x14ac:dyDescent="0.25">
      <c r="B214" s="26">
        <v>34</v>
      </c>
      <c r="C214" s="26">
        <v>3</v>
      </c>
      <c r="D214" s="26" t="s">
        <v>64</v>
      </c>
      <c r="E214" s="26">
        <v>25</v>
      </c>
      <c r="F214" s="26">
        <v>8</v>
      </c>
      <c r="G214" s="26">
        <v>0</v>
      </c>
      <c r="H214" s="26">
        <v>20</v>
      </c>
      <c r="I214" s="26">
        <v>6</v>
      </c>
      <c r="J214" s="26">
        <v>0</v>
      </c>
      <c r="K214" s="26">
        <v>15</v>
      </c>
      <c r="L214" s="26">
        <v>8</v>
      </c>
      <c r="M214" s="26">
        <v>0</v>
      </c>
      <c r="N214" s="27">
        <v>45835</v>
      </c>
    </row>
    <row r="215" spans="2:14" x14ac:dyDescent="0.25">
      <c r="B215" s="26">
        <v>34</v>
      </c>
      <c r="C215" s="26">
        <v>4</v>
      </c>
      <c r="D215" s="26" t="s">
        <v>82</v>
      </c>
      <c r="E215" s="26">
        <v>2</v>
      </c>
      <c r="F215" s="26">
        <v>8</v>
      </c>
      <c r="G215" s="26">
        <v>0</v>
      </c>
      <c r="H215" s="26">
        <v>2</v>
      </c>
      <c r="I215" s="26">
        <v>7</v>
      </c>
      <c r="J215" s="26">
        <v>0</v>
      </c>
      <c r="K215" s="26">
        <v>0</v>
      </c>
      <c r="L215" s="26">
        <v>0</v>
      </c>
      <c r="M215" s="26">
        <v>0</v>
      </c>
      <c r="N215" s="27">
        <v>45835</v>
      </c>
    </row>
    <row r="216" spans="2:14" x14ac:dyDescent="0.25">
      <c r="B216" s="26">
        <v>34</v>
      </c>
      <c r="C216" s="26">
        <v>5</v>
      </c>
      <c r="D216" s="26" t="s">
        <v>41</v>
      </c>
      <c r="E216" s="26">
        <v>8</v>
      </c>
      <c r="F216" s="26">
        <v>10</v>
      </c>
      <c r="G216" s="26">
        <v>0</v>
      </c>
      <c r="H216" s="26">
        <v>6</v>
      </c>
      <c r="I216" s="26">
        <v>9</v>
      </c>
      <c r="J216" s="26">
        <v>0</v>
      </c>
      <c r="K216" s="26">
        <v>5</v>
      </c>
      <c r="L216" s="26">
        <v>8</v>
      </c>
      <c r="M216" s="26">
        <v>0</v>
      </c>
      <c r="N216" s="27">
        <v>45835</v>
      </c>
    </row>
    <row r="217" spans="2:14" x14ac:dyDescent="0.25">
      <c r="B217" s="26">
        <v>35</v>
      </c>
      <c r="C217" s="26">
        <v>1</v>
      </c>
      <c r="D217" s="26" t="s">
        <v>56</v>
      </c>
      <c r="E217" s="26">
        <v>80</v>
      </c>
      <c r="F217" s="26">
        <v>7</v>
      </c>
      <c r="G217" s="26">
        <v>2</v>
      </c>
      <c r="H217" s="26">
        <v>90</v>
      </c>
      <c r="I217" s="26">
        <v>4</v>
      </c>
      <c r="J217" s="26">
        <v>2</v>
      </c>
      <c r="K217" s="26">
        <v>90</v>
      </c>
      <c r="L217" s="26">
        <v>3</v>
      </c>
      <c r="M217" s="26">
        <v>0</v>
      </c>
      <c r="N217" s="27">
        <v>45838</v>
      </c>
    </row>
    <row r="218" spans="2:14" x14ac:dyDescent="0.25">
      <c r="B218" s="26">
        <v>35</v>
      </c>
      <c r="C218" s="26">
        <v>2</v>
      </c>
      <c r="D218" s="26" t="s">
        <v>66</v>
      </c>
      <c r="E218" s="26">
        <v>12</v>
      </c>
      <c r="F218" s="26">
        <v>25</v>
      </c>
      <c r="G218" s="26">
        <v>0</v>
      </c>
      <c r="H218" s="26">
        <v>12</v>
      </c>
      <c r="I218" s="26">
        <v>25</v>
      </c>
      <c r="J218" s="26">
        <v>0</v>
      </c>
      <c r="K218" s="26">
        <v>0</v>
      </c>
      <c r="L218" s="26">
        <v>0</v>
      </c>
      <c r="M218" s="26">
        <v>0</v>
      </c>
      <c r="N218" s="27">
        <v>45838</v>
      </c>
    </row>
    <row r="219" spans="2:14" x14ac:dyDescent="0.25">
      <c r="B219" s="26">
        <v>35</v>
      </c>
      <c r="C219" s="26">
        <v>3</v>
      </c>
      <c r="D219" s="26" t="s">
        <v>87</v>
      </c>
      <c r="E219" s="26">
        <v>5</v>
      </c>
      <c r="F219" s="26">
        <v>7</v>
      </c>
      <c r="G219" s="26">
        <v>0</v>
      </c>
      <c r="H219" s="26">
        <v>5</v>
      </c>
      <c r="I219" s="26">
        <v>7</v>
      </c>
      <c r="J219" s="26">
        <v>0</v>
      </c>
      <c r="K219" s="26">
        <v>0</v>
      </c>
      <c r="L219" s="26">
        <v>0</v>
      </c>
      <c r="M219" s="26">
        <v>0</v>
      </c>
      <c r="N219" s="27">
        <v>45838</v>
      </c>
    </row>
    <row r="220" spans="2:14" x14ac:dyDescent="0.25">
      <c r="B220" s="26">
        <v>35</v>
      </c>
      <c r="C220" s="26">
        <v>4</v>
      </c>
      <c r="D220" s="26" t="s">
        <v>88</v>
      </c>
      <c r="E220" s="26">
        <v>4</v>
      </c>
      <c r="F220" s="26">
        <v>7</v>
      </c>
      <c r="G220" s="26">
        <v>0</v>
      </c>
      <c r="H220" s="26">
        <v>4</v>
      </c>
      <c r="I220" s="26">
        <v>6</v>
      </c>
      <c r="J220" s="26">
        <v>0</v>
      </c>
      <c r="K220" s="26">
        <v>0</v>
      </c>
      <c r="L220" s="26">
        <v>0</v>
      </c>
      <c r="M220" s="26">
        <v>0</v>
      </c>
      <c r="N220" s="27">
        <v>45838</v>
      </c>
    </row>
    <row r="221" spans="2:14" x14ac:dyDescent="0.25">
      <c r="B221" s="26">
        <v>35</v>
      </c>
      <c r="C221" s="26">
        <v>5</v>
      </c>
      <c r="D221" s="26" t="s">
        <v>73</v>
      </c>
      <c r="E221" s="26">
        <v>3</v>
      </c>
      <c r="F221" s="26">
        <v>6</v>
      </c>
      <c r="G221" s="26">
        <v>0</v>
      </c>
      <c r="H221" s="26">
        <v>3</v>
      </c>
      <c r="I221" s="26">
        <v>6</v>
      </c>
      <c r="J221" s="26">
        <v>0</v>
      </c>
      <c r="K221" s="26">
        <v>0</v>
      </c>
      <c r="L221" s="26">
        <v>0</v>
      </c>
      <c r="M221" s="26">
        <v>0</v>
      </c>
      <c r="N221" s="27">
        <v>45838</v>
      </c>
    </row>
    <row r="222" spans="2:14" x14ac:dyDescent="0.25">
      <c r="B222" s="26">
        <v>35</v>
      </c>
      <c r="C222" s="26">
        <v>6</v>
      </c>
      <c r="D222" s="26" t="s">
        <v>70</v>
      </c>
      <c r="E222" s="26">
        <v>15</v>
      </c>
      <c r="F222" s="26">
        <v>8</v>
      </c>
      <c r="G222" s="26">
        <v>0</v>
      </c>
      <c r="H222" s="26">
        <v>15</v>
      </c>
      <c r="I222" s="26">
        <v>8</v>
      </c>
      <c r="J222" s="26">
        <v>0</v>
      </c>
      <c r="K222" s="26">
        <v>0</v>
      </c>
      <c r="L222" s="26">
        <v>0</v>
      </c>
      <c r="M222" s="26">
        <v>0</v>
      </c>
      <c r="N222" s="27">
        <v>45838</v>
      </c>
    </row>
    <row r="223" spans="2:14" x14ac:dyDescent="0.25">
      <c r="B223" s="26">
        <v>36</v>
      </c>
      <c r="C223" s="26">
        <v>1</v>
      </c>
      <c r="D223" s="26" t="s">
        <v>37</v>
      </c>
      <c r="E223" s="26">
        <v>35</v>
      </c>
      <c r="F223" s="26">
        <v>4</v>
      </c>
      <c r="G223" s="26">
        <v>0</v>
      </c>
      <c r="H223" s="26">
        <v>35</v>
      </c>
      <c r="I223" s="26">
        <v>3</v>
      </c>
      <c r="J223" s="26">
        <v>0</v>
      </c>
      <c r="K223" s="26">
        <v>0</v>
      </c>
      <c r="L223" s="26">
        <v>0</v>
      </c>
      <c r="M223" s="26">
        <v>0</v>
      </c>
      <c r="N223" s="27">
        <v>45840</v>
      </c>
    </row>
    <row r="224" spans="2:14" x14ac:dyDescent="0.25">
      <c r="B224" s="26">
        <v>36</v>
      </c>
      <c r="C224" s="26">
        <v>2</v>
      </c>
      <c r="D224" s="26" t="s">
        <v>40</v>
      </c>
      <c r="E224" s="26">
        <v>30</v>
      </c>
      <c r="F224" s="26">
        <v>6</v>
      </c>
      <c r="G224" s="26">
        <v>0</v>
      </c>
      <c r="H224" s="26">
        <v>27</v>
      </c>
      <c r="I224" s="26">
        <v>7</v>
      </c>
      <c r="J224" s="26">
        <v>0</v>
      </c>
      <c r="K224" s="26">
        <v>27</v>
      </c>
      <c r="L224" s="26">
        <v>6</v>
      </c>
      <c r="M224" s="26">
        <v>0</v>
      </c>
      <c r="N224" s="27">
        <v>45840</v>
      </c>
    </row>
    <row r="225" spans="2:14" x14ac:dyDescent="0.25">
      <c r="B225" s="26">
        <v>36</v>
      </c>
      <c r="C225" s="26">
        <v>3</v>
      </c>
      <c r="D225" s="26" t="s">
        <v>41</v>
      </c>
      <c r="E225" s="26">
        <v>8</v>
      </c>
      <c r="F225" s="26">
        <v>10</v>
      </c>
      <c r="G225" s="26">
        <v>0</v>
      </c>
      <c r="H225" s="26">
        <v>8</v>
      </c>
      <c r="I225" s="26">
        <v>10</v>
      </c>
      <c r="J225" s="26">
        <v>0</v>
      </c>
      <c r="K225" s="26">
        <v>8</v>
      </c>
      <c r="L225" s="26">
        <v>10</v>
      </c>
      <c r="M225" s="26">
        <v>0</v>
      </c>
      <c r="N225" s="27">
        <v>45840</v>
      </c>
    </row>
    <row r="226" spans="2:14" x14ac:dyDescent="0.25">
      <c r="B226" s="26">
        <v>36</v>
      </c>
      <c r="C226" s="26">
        <v>4</v>
      </c>
      <c r="D226" s="26" t="s">
        <v>89</v>
      </c>
      <c r="E226" s="26">
        <v>3</v>
      </c>
      <c r="F226" s="26">
        <v>7</v>
      </c>
      <c r="G226" s="26">
        <v>0</v>
      </c>
      <c r="H226" s="26">
        <v>3</v>
      </c>
      <c r="I226" s="26">
        <v>7</v>
      </c>
      <c r="J226" s="26">
        <v>0</v>
      </c>
      <c r="K226" s="26">
        <v>3</v>
      </c>
      <c r="L226" s="26">
        <v>7</v>
      </c>
      <c r="M226" s="26">
        <v>0</v>
      </c>
      <c r="N226" s="27">
        <v>45840</v>
      </c>
    </row>
    <row r="227" spans="2:14" x14ac:dyDescent="0.25">
      <c r="B227" s="26">
        <v>36</v>
      </c>
      <c r="C227" s="26">
        <v>5</v>
      </c>
      <c r="D227" s="26" t="s">
        <v>64</v>
      </c>
      <c r="E227" s="26">
        <v>20</v>
      </c>
      <c r="F227" s="26">
        <v>8</v>
      </c>
      <c r="G227" s="26">
        <v>0</v>
      </c>
      <c r="H227" s="26">
        <v>20</v>
      </c>
      <c r="I227" s="26">
        <v>8</v>
      </c>
      <c r="J227" s="26">
        <v>0</v>
      </c>
      <c r="K227" s="26">
        <v>0</v>
      </c>
      <c r="L227" s="26">
        <v>0</v>
      </c>
      <c r="M227" s="26">
        <v>0</v>
      </c>
      <c r="N227" s="27">
        <v>45840</v>
      </c>
    </row>
    <row r="228" spans="2:14" x14ac:dyDescent="0.25">
      <c r="B228" s="26">
        <v>37</v>
      </c>
      <c r="C228" s="26">
        <v>1</v>
      </c>
      <c r="D228" s="26" t="s">
        <v>45</v>
      </c>
      <c r="E228" s="26">
        <v>50</v>
      </c>
      <c r="F228" s="26">
        <v>6</v>
      </c>
      <c r="G228" s="26">
        <v>0</v>
      </c>
      <c r="H228" s="26">
        <v>45</v>
      </c>
      <c r="I228" s="26">
        <v>7</v>
      </c>
      <c r="J228" s="26">
        <v>0</v>
      </c>
      <c r="K228" s="26">
        <v>40</v>
      </c>
      <c r="L228" s="26">
        <v>8</v>
      </c>
      <c r="M228" s="26">
        <v>0</v>
      </c>
      <c r="N228" s="27">
        <v>45842</v>
      </c>
    </row>
    <row r="229" spans="2:14" x14ac:dyDescent="0.25">
      <c r="B229" s="26">
        <v>37</v>
      </c>
      <c r="C229" s="26">
        <v>2</v>
      </c>
      <c r="D229" s="26" t="s">
        <v>46</v>
      </c>
      <c r="E229" s="26">
        <v>27</v>
      </c>
      <c r="F229" s="26">
        <v>7</v>
      </c>
      <c r="G229" s="26">
        <v>0</v>
      </c>
      <c r="H229" s="26">
        <v>27</v>
      </c>
      <c r="I229" s="26">
        <v>7</v>
      </c>
      <c r="J229" s="26">
        <v>0</v>
      </c>
      <c r="K229" s="26">
        <v>0</v>
      </c>
      <c r="L229" s="26">
        <v>0</v>
      </c>
      <c r="M229" s="26">
        <v>0</v>
      </c>
      <c r="N229" s="27">
        <v>45842</v>
      </c>
    </row>
    <row r="230" spans="2:14" x14ac:dyDescent="0.25">
      <c r="B230" s="26">
        <v>37</v>
      </c>
      <c r="C230" s="26">
        <v>3</v>
      </c>
      <c r="D230" s="26" t="s">
        <v>47</v>
      </c>
      <c r="E230" s="26">
        <v>16</v>
      </c>
      <c r="F230" s="26">
        <v>7</v>
      </c>
      <c r="G230" s="26">
        <v>0</v>
      </c>
      <c r="H230" s="26">
        <v>16</v>
      </c>
      <c r="I230" s="26">
        <v>7</v>
      </c>
      <c r="J230" s="26">
        <v>0</v>
      </c>
      <c r="K230" s="26">
        <v>0</v>
      </c>
      <c r="L230" s="26">
        <v>0</v>
      </c>
      <c r="M230" s="26">
        <v>0</v>
      </c>
      <c r="N230" s="27">
        <v>45842</v>
      </c>
    </row>
    <row r="231" spans="2:14" x14ac:dyDescent="0.25">
      <c r="B231" s="26">
        <v>37</v>
      </c>
      <c r="C231" s="26">
        <v>4</v>
      </c>
      <c r="D231" s="26" t="s">
        <v>90</v>
      </c>
      <c r="E231" s="26">
        <v>30</v>
      </c>
      <c r="F231" s="26">
        <v>12</v>
      </c>
      <c r="G231" s="26">
        <v>0</v>
      </c>
      <c r="H231" s="26">
        <v>35</v>
      </c>
      <c r="I231" s="26">
        <v>8</v>
      </c>
      <c r="J231" s="26">
        <v>0</v>
      </c>
      <c r="K231" s="26">
        <v>35</v>
      </c>
      <c r="L231" s="26">
        <v>8</v>
      </c>
      <c r="M231" s="26">
        <v>0</v>
      </c>
      <c r="N231" s="27">
        <v>45842</v>
      </c>
    </row>
    <row r="232" spans="2:14" x14ac:dyDescent="0.25">
      <c r="B232" s="26">
        <v>37</v>
      </c>
      <c r="C232" s="26">
        <v>5</v>
      </c>
      <c r="D232" s="26" t="s">
        <v>75</v>
      </c>
      <c r="E232" s="26">
        <v>3</v>
      </c>
      <c r="F232" s="26">
        <v>7</v>
      </c>
      <c r="G232" s="26">
        <v>0</v>
      </c>
      <c r="H232" s="26">
        <v>3</v>
      </c>
      <c r="I232" s="26">
        <v>6</v>
      </c>
      <c r="J232" s="26">
        <v>0</v>
      </c>
      <c r="K232" s="26">
        <v>3</v>
      </c>
      <c r="L232" s="26">
        <v>7</v>
      </c>
      <c r="M232" s="26">
        <v>0</v>
      </c>
      <c r="N232" s="27">
        <v>45842</v>
      </c>
    </row>
    <row r="233" spans="2:14" x14ac:dyDescent="0.25">
      <c r="B233" s="26">
        <v>37</v>
      </c>
      <c r="C233" s="26">
        <v>6</v>
      </c>
      <c r="D233" s="26" t="s">
        <v>61</v>
      </c>
      <c r="E233" s="26">
        <v>12</v>
      </c>
      <c r="F233" s="26">
        <v>6</v>
      </c>
      <c r="G233" s="26">
        <v>0</v>
      </c>
      <c r="H233" s="26">
        <v>10</v>
      </c>
      <c r="I233" s="26">
        <v>10</v>
      </c>
      <c r="J233" s="26">
        <v>0</v>
      </c>
      <c r="K233" s="26">
        <v>10</v>
      </c>
      <c r="L233" s="26">
        <v>8</v>
      </c>
      <c r="M233" s="26">
        <v>0</v>
      </c>
      <c r="N233" s="27">
        <v>45842</v>
      </c>
    </row>
    <row r="234" spans="2:14" x14ac:dyDescent="0.25">
      <c r="B234" s="26">
        <v>37</v>
      </c>
      <c r="C234" s="26">
        <v>7</v>
      </c>
      <c r="D234" s="26" t="s">
        <v>55</v>
      </c>
      <c r="E234" s="26">
        <v>8</v>
      </c>
      <c r="F234" s="26">
        <v>9</v>
      </c>
      <c r="G234" s="26">
        <v>0</v>
      </c>
      <c r="H234" s="26">
        <v>8</v>
      </c>
      <c r="I234" s="26">
        <v>8</v>
      </c>
      <c r="J234" s="26">
        <v>0</v>
      </c>
      <c r="K234" s="26">
        <v>8</v>
      </c>
      <c r="L234" s="26">
        <v>7</v>
      </c>
      <c r="M234" s="26">
        <v>0</v>
      </c>
      <c r="N234" s="27">
        <v>45842</v>
      </c>
    </row>
    <row r="235" spans="2:14" x14ac:dyDescent="0.25">
      <c r="B235" s="26">
        <v>38</v>
      </c>
      <c r="C235" s="26">
        <v>1</v>
      </c>
      <c r="D235" s="26" t="s">
        <v>56</v>
      </c>
      <c r="E235" s="26">
        <v>80</v>
      </c>
      <c r="F235" s="26">
        <v>6</v>
      </c>
      <c r="G235" s="26">
        <v>0</v>
      </c>
      <c r="H235" s="26">
        <v>80</v>
      </c>
      <c r="I235" s="26">
        <v>5</v>
      </c>
      <c r="J235" s="26">
        <v>0</v>
      </c>
      <c r="K235" s="26">
        <v>0</v>
      </c>
      <c r="L235" s="26">
        <v>0</v>
      </c>
      <c r="M235" s="26">
        <v>0</v>
      </c>
      <c r="N235" s="27">
        <v>45843</v>
      </c>
    </row>
    <row r="236" spans="2:14" x14ac:dyDescent="0.25">
      <c r="B236" s="26">
        <v>38</v>
      </c>
      <c r="C236" s="26">
        <v>2</v>
      </c>
      <c r="D236" s="26" t="s">
        <v>65</v>
      </c>
      <c r="E236" s="26">
        <v>12.5</v>
      </c>
      <c r="F236" s="26">
        <v>20</v>
      </c>
      <c r="G236" s="26">
        <v>2</v>
      </c>
      <c r="H236" s="26">
        <v>12.5</v>
      </c>
      <c r="I236" s="26">
        <v>20</v>
      </c>
      <c r="J236" s="26">
        <v>2</v>
      </c>
      <c r="K236" s="26">
        <v>0</v>
      </c>
      <c r="L236" s="26">
        <v>0</v>
      </c>
      <c r="M236" s="26">
        <v>0</v>
      </c>
      <c r="N236" s="27">
        <v>45843</v>
      </c>
    </row>
    <row r="237" spans="2:14" x14ac:dyDescent="0.25">
      <c r="B237" s="26">
        <v>38</v>
      </c>
      <c r="C237" s="26">
        <v>3</v>
      </c>
      <c r="D237" s="26" t="s">
        <v>91</v>
      </c>
      <c r="E237" s="26">
        <v>4</v>
      </c>
      <c r="F237" s="26">
        <v>8</v>
      </c>
      <c r="G237" s="26">
        <v>0</v>
      </c>
      <c r="H237" s="26">
        <v>4</v>
      </c>
      <c r="I237" s="26">
        <v>7</v>
      </c>
      <c r="J237" s="26">
        <v>0</v>
      </c>
      <c r="K237" s="26">
        <v>0</v>
      </c>
      <c r="L237" s="26">
        <v>0</v>
      </c>
      <c r="M237" s="26">
        <v>0</v>
      </c>
      <c r="N237" s="27">
        <v>45843</v>
      </c>
    </row>
    <row r="238" spans="2:14" x14ac:dyDescent="0.25">
      <c r="B238" s="26">
        <v>38</v>
      </c>
      <c r="C238" s="26">
        <v>4</v>
      </c>
      <c r="D238" s="26" t="s">
        <v>73</v>
      </c>
      <c r="E238" s="26">
        <v>4</v>
      </c>
      <c r="F238" s="26">
        <v>8</v>
      </c>
      <c r="G238" s="26">
        <v>0</v>
      </c>
      <c r="H238" s="26">
        <v>4</v>
      </c>
      <c r="I238" s="26">
        <v>8</v>
      </c>
      <c r="J238" s="26">
        <v>0</v>
      </c>
      <c r="K238" s="26">
        <v>0</v>
      </c>
      <c r="L238" s="26">
        <v>0</v>
      </c>
      <c r="M238" s="26">
        <v>0</v>
      </c>
      <c r="N238" s="27">
        <v>45843</v>
      </c>
    </row>
    <row r="239" spans="2:14" x14ac:dyDescent="0.25">
      <c r="B239" s="26">
        <v>38</v>
      </c>
      <c r="C239" s="26">
        <v>5</v>
      </c>
      <c r="D239" s="26" t="s">
        <v>70</v>
      </c>
      <c r="E239" s="26">
        <v>15</v>
      </c>
      <c r="F239" s="26">
        <v>8</v>
      </c>
      <c r="G239" s="26">
        <v>0</v>
      </c>
      <c r="H239" s="26">
        <v>15</v>
      </c>
      <c r="I239" s="26">
        <v>9</v>
      </c>
      <c r="J239" s="26">
        <v>0</v>
      </c>
      <c r="K239" s="26">
        <v>0</v>
      </c>
      <c r="L239" s="26">
        <v>0</v>
      </c>
      <c r="M239" s="26">
        <v>0</v>
      </c>
      <c r="N239" s="27">
        <v>45843</v>
      </c>
    </row>
    <row r="240" spans="2:14" x14ac:dyDescent="0.25">
      <c r="B240" s="26">
        <v>39</v>
      </c>
      <c r="C240" s="26">
        <v>1</v>
      </c>
      <c r="D240" s="26" t="s">
        <v>37</v>
      </c>
      <c r="E240" s="26">
        <v>30</v>
      </c>
      <c r="F240" s="26">
        <v>8</v>
      </c>
      <c r="G240" s="26">
        <v>0</v>
      </c>
      <c r="H240" s="26">
        <v>30</v>
      </c>
      <c r="I240" s="26">
        <v>6</v>
      </c>
      <c r="J240" s="26">
        <v>0</v>
      </c>
      <c r="K240" s="26">
        <v>0</v>
      </c>
      <c r="L240" s="26">
        <v>0</v>
      </c>
      <c r="M240" s="26">
        <v>0</v>
      </c>
      <c r="N240" s="27">
        <v>45845</v>
      </c>
    </row>
    <row r="241" spans="2:14" x14ac:dyDescent="0.25">
      <c r="B241" s="26">
        <v>39</v>
      </c>
      <c r="C241" s="26">
        <v>2</v>
      </c>
      <c r="D241" s="26" t="s">
        <v>38</v>
      </c>
      <c r="E241" s="26">
        <v>25</v>
      </c>
      <c r="F241" s="26">
        <v>10</v>
      </c>
      <c r="G241" s="26">
        <v>1</v>
      </c>
      <c r="H241" s="26">
        <v>25</v>
      </c>
      <c r="I241" s="26">
        <v>8</v>
      </c>
      <c r="J241" s="26">
        <v>1</v>
      </c>
      <c r="K241" s="26">
        <v>0</v>
      </c>
      <c r="L241" s="26">
        <v>0</v>
      </c>
      <c r="M241" s="26">
        <v>0</v>
      </c>
      <c r="N241" s="27">
        <v>45845</v>
      </c>
    </row>
    <row r="242" spans="2:14" x14ac:dyDescent="0.25">
      <c r="B242" s="26">
        <v>39</v>
      </c>
      <c r="C242" s="26">
        <v>3</v>
      </c>
      <c r="D242" s="26" t="s">
        <v>50</v>
      </c>
      <c r="E242" s="26">
        <v>0</v>
      </c>
      <c r="F242" s="26">
        <v>7</v>
      </c>
      <c r="G242" s="26">
        <v>0</v>
      </c>
      <c r="H242" s="26">
        <v>0</v>
      </c>
      <c r="I242" s="26">
        <v>6</v>
      </c>
      <c r="J242" s="26">
        <v>0</v>
      </c>
      <c r="K242" s="26">
        <v>0</v>
      </c>
      <c r="L242" s="26">
        <v>0</v>
      </c>
      <c r="M242" s="26">
        <v>0</v>
      </c>
      <c r="N242" s="27">
        <v>45845</v>
      </c>
    </row>
    <row r="243" spans="2:14" x14ac:dyDescent="0.25">
      <c r="B243" s="26">
        <v>39</v>
      </c>
      <c r="C243" s="26">
        <v>4</v>
      </c>
      <c r="D243" s="26" t="s">
        <v>40</v>
      </c>
      <c r="E243" s="26">
        <v>27</v>
      </c>
      <c r="F243" s="26">
        <v>8</v>
      </c>
      <c r="G243" s="26">
        <v>0</v>
      </c>
      <c r="H243" s="26">
        <v>27</v>
      </c>
      <c r="I243" s="26">
        <v>7</v>
      </c>
      <c r="J243" s="26">
        <v>0</v>
      </c>
      <c r="K243" s="26">
        <v>0</v>
      </c>
      <c r="L243" s="26">
        <v>0</v>
      </c>
      <c r="M243" s="26">
        <v>0</v>
      </c>
      <c r="N243" s="27">
        <v>45845</v>
      </c>
    </row>
    <row r="244" spans="2:14" x14ac:dyDescent="0.25">
      <c r="B244" s="26">
        <v>39</v>
      </c>
      <c r="C244" s="26">
        <v>5</v>
      </c>
      <c r="D244" s="26" t="s">
        <v>41</v>
      </c>
      <c r="E244" s="26">
        <v>10</v>
      </c>
      <c r="F244" s="26">
        <v>6</v>
      </c>
      <c r="G244" s="26">
        <v>0</v>
      </c>
      <c r="H244" s="26">
        <v>8</v>
      </c>
      <c r="I244" s="26">
        <v>8</v>
      </c>
      <c r="J244" s="26">
        <v>0</v>
      </c>
      <c r="K244" s="26">
        <v>8</v>
      </c>
      <c r="L244" s="26">
        <v>8</v>
      </c>
      <c r="M244" s="26">
        <v>0</v>
      </c>
      <c r="N244" s="27">
        <v>45845</v>
      </c>
    </row>
    <row r="245" spans="2:14" x14ac:dyDescent="0.25">
      <c r="B245" s="26">
        <v>39</v>
      </c>
      <c r="C245" s="26">
        <v>6</v>
      </c>
      <c r="D245" s="26" t="s">
        <v>92</v>
      </c>
      <c r="E245" s="26">
        <v>3</v>
      </c>
      <c r="F245" s="26">
        <v>8</v>
      </c>
      <c r="G245" s="26">
        <v>0</v>
      </c>
      <c r="H245" s="26">
        <v>3</v>
      </c>
      <c r="I245" s="26">
        <v>7</v>
      </c>
      <c r="J245" s="26">
        <v>0</v>
      </c>
      <c r="K245" s="26">
        <v>3</v>
      </c>
      <c r="L245" s="26">
        <v>6</v>
      </c>
      <c r="M245" s="26">
        <v>0</v>
      </c>
      <c r="N245" s="27">
        <v>45845</v>
      </c>
    </row>
    <row r="246" spans="2:14" x14ac:dyDescent="0.25">
      <c r="B246" s="26">
        <v>39</v>
      </c>
      <c r="C246" s="26">
        <v>7</v>
      </c>
      <c r="D246" s="26" t="s">
        <v>51</v>
      </c>
      <c r="E246" s="26">
        <v>20</v>
      </c>
      <c r="F246" s="26">
        <v>8</v>
      </c>
      <c r="G246" s="26">
        <v>0</v>
      </c>
      <c r="H246" s="26">
        <v>20</v>
      </c>
      <c r="I246" s="26">
        <v>7</v>
      </c>
      <c r="J246" s="26">
        <v>0</v>
      </c>
      <c r="K246" s="26">
        <v>20</v>
      </c>
      <c r="L246" s="26">
        <v>6</v>
      </c>
      <c r="M246" s="26">
        <v>0</v>
      </c>
      <c r="N246" s="27">
        <v>45845</v>
      </c>
    </row>
    <row r="247" spans="2:14" x14ac:dyDescent="0.25">
      <c r="B247" s="26">
        <v>40</v>
      </c>
      <c r="C247" s="26">
        <v>1</v>
      </c>
      <c r="D247" s="26" t="s">
        <v>93</v>
      </c>
      <c r="E247" s="26">
        <v>0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7">
        <v>45846</v>
      </c>
    </row>
    <row r="248" spans="2:14" x14ac:dyDescent="0.25">
      <c r="B248" s="26">
        <v>41</v>
      </c>
      <c r="C248" s="26">
        <v>1</v>
      </c>
      <c r="D248" s="26" t="s">
        <v>45</v>
      </c>
      <c r="E248" s="26">
        <v>50</v>
      </c>
      <c r="F248" s="26">
        <v>5</v>
      </c>
      <c r="G248" s="26">
        <v>0</v>
      </c>
      <c r="H248" s="26">
        <v>45</v>
      </c>
      <c r="I248" s="26">
        <v>6</v>
      </c>
      <c r="J248" s="26">
        <v>0</v>
      </c>
      <c r="K248" s="26">
        <v>40</v>
      </c>
      <c r="L248" s="26">
        <v>8</v>
      </c>
      <c r="M248" s="26">
        <v>0</v>
      </c>
      <c r="N248" s="27">
        <v>45847</v>
      </c>
    </row>
    <row r="249" spans="2:14" x14ac:dyDescent="0.25">
      <c r="B249" s="26">
        <v>41</v>
      </c>
      <c r="C249" s="26">
        <v>2</v>
      </c>
      <c r="D249" s="26" t="s">
        <v>77</v>
      </c>
      <c r="E249" s="26">
        <v>27</v>
      </c>
      <c r="F249" s="26">
        <v>8</v>
      </c>
      <c r="G249" s="26">
        <v>0</v>
      </c>
      <c r="H249" s="26">
        <v>27</v>
      </c>
      <c r="I249" s="26">
        <v>8</v>
      </c>
      <c r="J249" s="26">
        <v>0</v>
      </c>
      <c r="K249" s="26">
        <v>0</v>
      </c>
      <c r="L249" s="26">
        <v>0</v>
      </c>
      <c r="M249" s="26">
        <v>0</v>
      </c>
      <c r="N249" s="27">
        <v>45847</v>
      </c>
    </row>
    <row r="250" spans="2:14" x14ac:dyDescent="0.25">
      <c r="B250" s="26">
        <v>41</v>
      </c>
      <c r="C250" s="26">
        <v>3</v>
      </c>
      <c r="D250" s="26" t="s">
        <v>85</v>
      </c>
      <c r="E250" s="26">
        <v>20</v>
      </c>
      <c r="F250" s="26">
        <v>10</v>
      </c>
      <c r="G250" s="26">
        <v>2</v>
      </c>
      <c r="H250" s="26">
        <v>20</v>
      </c>
      <c r="I250" s="26">
        <v>10</v>
      </c>
      <c r="J250" s="26">
        <v>2</v>
      </c>
      <c r="K250" s="26">
        <v>20</v>
      </c>
      <c r="L250" s="26">
        <v>10</v>
      </c>
      <c r="M250" s="26">
        <v>0</v>
      </c>
      <c r="N250" s="27">
        <v>45847</v>
      </c>
    </row>
    <row r="251" spans="2:14" x14ac:dyDescent="0.25">
      <c r="B251" s="26">
        <v>41</v>
      </c>
      <c r="C251" s="26">
        <v>4</v>
      </c>
      <c r="D251" s="26" t="s">
        <v>90</v>
      </c>
      <c r="E251" s="26">
        <v>35</v>
      </c>
      <c r="F251" s="26">
        <v>10</v>
      </c>
      <c r="G251" s="26">
        <v>0</v>
      </c>
      <c r="H251" s="26">
        <v>35</v>
      </c>
      <c r="I251" s="26">
        <v>9</v>
      </c>
      <c r="J251" s="26">
        <v>0</v>
      </c>
      <c r="K251" s="26">
        <v>35</v>
      </c>
      <c r="L251" s="26">
        <v>7</v>
      </c>
      <c r="M251" s="26">
        <v>0</v>
      </c>
      <c r="N251" s="27">
        <v>45847</v>
      </c>
    </row>
    <row r="252" spans="2:14" x14ac:dyDescent="0.25">
      <c r="B252" s="26">
        <v>41</v>
      </c>
      <c r="C252" s="26">
        <v>5</v>
      </c>
      <c r="D252" s="26" t="s">
        <v>54</v>
      </c>
      <c r="E252" s="26">
        <v>25</v>
      </c>
      <c r="F252" s="26">
        <v>8</v>
      </c>
      <c r="G252" s="26">
        <v>0</v>
      </c>
      <c r="H252" s="26">
        <v>25</v>
      </c>
      <c r="I252" s="26">
        <v>8</v>
      </c>
      <c r="J252" s="26">
        <v>0</v>
      </c>
      <c r="K252" s="26">
        <v>0</v>
      </c>
      <c r="L252" s="26">
        <v>0</v>
      </c>
      <c r="M252" s="26">
        <v>0</v>
      </c>
      <c r="N252" s="27">
        <v>45847</v>
      </c>
    </row>
    <row r="253" spans="2:14" x14ac:dyDescent="0.25">
      <c r="B253" s="26">
        <v>41</v>
      </c>
      <c r="C253" s="26">
        <v>6</v>
      </c>
      <c r="D253" s="26" t="s">
        <v>48</v>
      </c>
      <c r="E253" s="26">
        <v>20</v>
      </c>
      <c r="F253" s="26">
        <v>7</v>
      </c>
      <c r="G253" s="26">
        <v>0</v>
      </c>
      <c r="H253" s="26">
        <v>20</v>
      </c>
      <c r="I253" s="26">
        <v>5</v>
      </c>
      <c r="J253" s="26">
        <v>0</v>
      </c>
      <c r="K253" s="26">
        <v>15</v>
      </c>
      <c r="L253" s="26">
        <v>7</v>
      </c>
      <c r="M253" s="26">
        <v>0</v>
      </c>
      <c r="N253" s="27">
        <v>45847</v>
      </c>
    </row>
    <row r="254" spans="2:14" x14ac:dyDescent="0.25">
      <c r="B254" s="26">
        <v>41</v>
      </c>
      <c r="C254" s="26">
        <v>7</v>
      </c>
      <c r="D254" s="26" t="s">
        <v>61</v>
      </c>
      <c r="E254" s="26">
        <v>10</v>
      </c>
      <c r="F254" s="26">
        <v>8</v>
      </c>
      <c r="G254" s="26">
        <v>0</v>
      </c>
      <c r="H254" s="26">
        <v>10</v>
      </c>
      <c r="I254" s="26">
        <v>7</v>
      </c>
      <c r="J254" s="26">
        <v>0</v>
      </c>
      <c r="K254" s="26">
        <v>0</v>
      </c>
      <c r="L254" s="26">
        <v>0</v>
      </c>
      <c r="M254" s="26">
        <v>0</v>
      </c>
      <c r="N254" s="27">
        <v>45847</v>
      </c>
    </row>
    <row r="255" spans="2:14" x14ac:dyDescent="0.25">
      <c r="B255" s="26">
        <v>41</v>
      </c>
      <c r="C255" s="26">
        <v>8</v>
      </c>
      <c r="D255" s="26" t="s">
        <v>55</v>
      </c>
      <c r="E255" s="26">
        <v>8</v>
      </c>
      <c r="F255" s="26">
        <v>6</v>
      </c>
      <c r="G255" s="26">
        <v>0</v>
      </c>
      <c r="H255" s="26">
        <v>8</v>
      </c>
      <c r="I255" s="26">
        <v>6</v>
      </c>
      <c r="J255" s="26">
        <v>0</v>
      </c>
      <c r="K255" s="26">
        <v>0</v>
      </c>
      <c r="L255" s="26">
        <v>0</v>
      </c>
      <c r="M255" s="26">
        <v>0</v>
      </c>
      <c r="N255" s="27">
        <v>45847</v>
      </c>
    </row>
    <row r="256" spans="2:14" x14ac:dyDescent="0.25">
      <c r="B256" s="26">
        <v>42</v>
      </c>
      <c r="C256" s="26">
        <v>1</v>
      </c>
      <c r="D256" s="26" t="s">
        <v>37</v>
      </c>
      <c r="E256" s="26">
        <v>30</v>
      </c>
      <c r="F256" s="26">
        <v>8</v>
      </c>
      <c r="G256" s="26">
        <v>0</v>
      </c>
      <c r="H256" s="26">
        <v>30</v>
      </c>
      <c r="I256" s="26">
        <v>8</v>
      </c>
      <c r="J256" s="26">
        <v>1</v>
      </c>
      <c r="K256" s="26">
        <v>0</v>
      </c>
      <c r="L256" s="26">
        <v>0</v>
      </c>
      <c r="M256" s="26">
        <v>0</v>
      </c>
      <c r="N256" s="27">
        <v>45849</v>
      </c>
    </row>
    <row r="257" spans="2:14" x14ac:dyDescent="0.25">
      <c r="B257" s="26">
        <v>42</v>
      </c>
      <c r="C257" s="26">
        <v>2</v>
      </c>
      <c r="D257" s="26" t="s">
        <v>40</v>
      </c>
      <c r="E257" s="26">
        <v>30</v>
      </c>
      <c r="F257" s="26">
        <v>5</v>
      </c>
      <c r="G257" s="26">
        <v>0</v>
      </c>
      <c r="H257" s="26">
        <v>27</v>
      </c>
      <c r="I257" s="26">
        <v>8</v>
      </c>
      <c r="J257" s="26">
        <v>0</v>
      </c>
      <c r="K257" s="26">
        <v>27</v>
      </c>
      <c r="L257" s="26">
        <v>5</v>
      </c>
      <c r="M257" s="26">
        <v>0</v>
      </c>
      <c r="N257" s="27">
        <v>45849</v>
      </c>
    </row>
    <row r="258" spans="2:14" x14ac:dyDescent="0.25">
      <c r="B258" s="26">
        <v>42</v>
      </c>
      <c r="C258" s="26">
        <v>3</v>
      </c>
      <c r="D258" s="26" t="s">
        <v>38</v>
      </c>
      <c r="E258" s="26">
        <v>25</v>
      </c>
      <c r="F258" s="26">
        <v>8</v>
      </c>
      <c r="G258" s="26">
        <v>0</v>
      </c>
      <c r="H258" s="26">
        <v>25</v>
      </c>
      <c r="I258" s="26">
        <v>6</v>
      </c>
      <c r="J258" s="26">
        <v>0</v>
      </c>
      <c r="K258" s="26">
        <v>0</v>
      </c>
      <c r="L258" s="26">
        <v>0</v>
      </c>
      <c r="M258" s="26">
        <v>0</v>
      </c>
      <c r="N258" s="27">
        <v>45849</v>
      </c>
    </row>
    <row r="259" spans="2:14" x14ac:dyDescent="0.25">
      <c r="B259" s="26">
        <v>42</v>
      </c>
      <c r="C259" s="26">
        <v>4</v>
      </c>
      <c r="D259" s="26" t="s">
        <v>41</v>
      </c>
      <c r="E259" s="26">
        <v>10</v>
      </c>
      <c r="F259" s="26">
        <v>8</v>
      </c>
      <c r="G259" s="26">
        <v>0</v>
      </c>
      <c r="H259" s="26">
        <v>8</v>
      </c>
      <c r="I259" s="26">
        <v>8</v>
      </c>
      <c r="J259" s="26">
        <v>0</v>
      </c>
      <c r="K259" s="26">
        <v>8</v>
      </c>
      <c r="L259" s="26">
        <v>8</v>
      </c>
      <c r="M259" s="26">
        <v>0</v>
      </c>
      <c r="N259" s="27">
        <v>45849</v>
      </c>
    </row>
    <row r="260" spans="2:14" x14ac:dyDescent="0.25">
      <c r="B260" s="26">
        <v>42</v>
      </c>
      <c r="C260" s="26">
        <v>5</v>
      </c>
      <c r="D260" s="26" t="s">
        <v>94</v>
      </c>
      <c r="E260" s="26">
        <v>3</v>
      </c>
      <c r="F260" s="26">
        <v>8</v>
      </c>
      <c r="G260" s="26">
        <v>1</v>
      </c>
      <c r="H260" s="26">
        <v>2</v>
      </c>
      <c r="I260" s="26">
        <v>7</v>
      </c>
      <c r="J260" s="26">
        <v>1</v>
      </c>
      <c r="K260" s="26">
        <v>2</v>
      </c>
      <c r="L260" s="26">
        <v>6</v>
      </c>
      <c r="M260" s="26">
        <v>0</v>
      </c>
      <c r="N260" s="27">
        <v>45849</v>
      </c>
    </row>
    <row r="261" spans="2:14" x14ac:dyDescent="0.25">
      <c r="B261" s="26">
        <v>42</v>
      </c>
      <c r="C261" s="26">
        <v>6</v>
      </c>
      <c r="D261" s="26" t="s">
        <v>64</v>
      </c>
      <c r="E261" s="26">
        <v>30</v>
      </c>
      <c r="F261" s="26">
        <v>8</v>
      </c>
      <c r="G261" s="26">
        <v>0</v>
      </c>
      <c r="H261" s="26">
        <v>30</v>
      </c>
      <c r="I261" s="26">
        <v>7</v>
      </c>
      <c r="J261" s="26">
        <v>0</v>
      </c>
      <c r="K261" s="26">
        <v>30</v>
      </c>
      <c r="L261" s="26">
        <v>7</v>
      </c>
      <c r="M261" s="26">
        <v>0</v>
      </c>
      <c r="N261" s="27">
        <v>45849</v>
      </c>
    </row>
    <row r="262" spans="2:14" x14ac:dyDescent="0.25">
      <c r="B262" s="26">
        <v>43</v>
      </c>
      <c r="C262" s="26">
        <v>1</v>
      </c>
      <c r="D262" s="26" t="s">
        <v>45</v>
      </c>
      <c r="E262" s="26">
        <v>45</v>
      </c>
      <c r="F262" s="26">
        <v>7</v>
      </c>
      <c r="G262" s="26">
        <v>0</v>
      </c>
      <c r="H262" s="26">
        <v>40</v>
      </c>
      <c r="I262" s="26">
        <v>6</v>
      </c>
      <c r="J262" s="26">
        <v>0</v>
      </c>
      <c r="K262" s="26">
        <v>40</v>
      </c>
      <c r="L262" s="26">
        <v>5</v>
      </c>
      <c r="M262" s="26">
        <v>0</v>
      </c>
      <c r="N262" s="27">
        <v>45850</v>
      </c>
    </row>
    <row r="263" spans="2:14" x14ac:dyDescent="0.25">
      <c r="B263" s="26">
        <v>43</v>
      </c>
      <c r="C263" s="26">
        <v>2</v>
      </c>
      <c r="D263" s="26" t="s">
        <v>46</v>
      </c>
      <c r="E263" s="26">
        <v>27.5</v>
      </c>
      <c r="F263" s="26">
        <v>8</v>
      </c>
      <c r="G263" s="26">
        <v>0</v>
      </c>
      <c r="H263" s="26">
        <v>27.5</v>
      </c>
      <c r="I263" s="26">
        <v>8</v>
      </c>
      <c r="J263" s="26">
        <v>0</v>
      </c>
      <c r="K263" s="26">
        <v>0</v>
      </c>
      <c r="L263" s="26">
        <v>0</v>
      </c>
      <c r="M263" s="26">
        <v>0</v>
      </c>
      <c r="N263" s="27">
        <v>45850</v>
      </c>
    </row>
    <row r="264" spans="2:14" x14ac:dyDescent="0.25">
      <c r="B264" s="26">
        <v>43</v>
      </c>
      <c r="C264" s="26">
        <v>3</v>
      </c>
      <c r="D264" s="26" t="s">
        <v>90</v>
      </c>
      <c r="E264" s="26">
        <v>40</v>
      </c>
      <c r="F264" s="26">
        <v>10</v>
      </c>
      <c r="G264" s="26">
        <v>0</v>
      </c>
      <c r="H264" s="26">
        <v>40</v>
      </c>
      <c r="I264" s="26">
        <v>8</v>
      </c>
      <c r="J264" s="26">
        <v>0</v>
      </c>
      <c r="K264" s="26">
        <v>40</v>
      </c>
      <c r="L264" s="26">
        <v>7</v>
      </c>
      <c r="M264" s="26">
        <v>0</v>
      </c>
      <c r="N264" s="27">
        <v>45850</v>
      </c>
    </row>
    <row r="265" spans="2:14" x14ac:dyDescent="0.25">
      <c r="B265" s="26">
        <v>43</v>
      </c>
      <c r="C265" s="26">
        <v>4</v>
      </c>
      <c r="D265" s="26" t="s">
        <v>54</v>
      </c>
      <c r="E265" s="26">
        <v>25</v>
      </c>
      <c r="F265" s="26">
        <v>8</v>
      </c>
      <c r="G265" s="26">
        <v>0</v>
      </c>
      <c r="H265" s="26">
        <v>25</v>
      </c>
      <c r="I265" s="26">
        <v>7</v>
      </c>
      <c r="J265" s="26">
        <v>0</v>
      </c>
      <c r="K265" s="26">
        <v>25</v>
      </c>
      <c r="L265" s="26">
        <v>8</v>
      </c>
      <c r="M265" s="26">
        <v>0</v>
      </c>
      <c r="N265" s="27">
        <v>45850</v>
      </c>
    </row>
    <row r="266" spans="2:14" x14ac:dyDescent="0.25">
      <c r="B266" s="26">
        <v>43</v>
      </c>
      <c r="C266" s="26">
        <v>5</v>
      </c>
      <c r="D266" s="26" t="s">
        <v>48</v>
      </c>
      <c r="E266" s="26">
        <v>20</v>
      </c>
      <c r="F266" s="26">
        <v>7</v>
      </c>
      <c r="G266" s="26">
        <v>0</v>
      </c>
      <c r="H266" s="26">
        <v>25</v>
      </c>
      <c r="I266" s="26">
        <v>6</v>
      </c>
      <c r="J266" s="26">
        <v>0</v>
      </c>
      <c r="K266" s="26">
        <v>20</v>
      </c>
      <c r="L266" s="26">
        <v>7</v>
      </c>
      <c r="M266" s="26">
        <v>0</v>
      </c>
      <c r="N266" s="27">
        <v>45850</v>
      </c>
    </row>
    <row r="267" spans="2:14" x14ac:dyDescent="0.25">
      <c r="B267" s="26">
        <v>43</v>
      </c>
      <c r="C267" s="26">
        <v>6</v>
      </c>
      <c r="D267" s="26" t="s">
        <v>61</v>
      </c>
      <c r="E267" s="26">
        <v>10</v>
      </c>
      <c r="F267" s="26">
        <v>7</v>
      </c>
      <c r="G267" s="26">
        <v>0</v>
      </c>
      <c r="H267" s="26">
        <v>10</v>
      </c>
      <c r="I267" s="26">
        <v>6</v>
      </c>
      <c r="J267" s="26">
        <v>0</v>
      </c>
      <c r="K267" s="26">
        <v>0</v>
      </c>
      <c r="L267" s="26">
        <v>0</v>
      </c>
      <c r="M267" s="26">
        <v>0</v>
      </c>
      <c r="N267" s="27">
        <v>45850</v>
      </c>
    </row>
    <row r="268" spans="2:14" x14ac:dyDescent="0.25">
      <c r="B268" s="26">
        <v>43</v>
      </c>
      <c r="C268" s="26">
        <v>7</v>
      </c>
      <c r="D268" s="26" t="s">
        <v>55</v>
      </c>
      <c r="E268" s="26">
        <v>8</v>
      </c>
      <c r="F268" s="26">
        <v>8</v>
      </c>
      <c r="G268" s="26">
        <v>0</v>
      </c>
      <c r="H268" s="26">
        <v>8</v>
      </c>
      <c r="I268" s="26">
        <v>7</v>
      </c>
      <c r="J268" s="26">
        <v>0</v>
      </c>
      <c r="K268" s="26">
        <v>0</v>
      </c>
      <c r="L268" s="26">
        <v>0</v>
      </c>
      <c r="M268" s="26">
        <v>0</v>
      </c>
      <c r="N268" s="27">
        <v>45850</v>
      </c>
    </row>
    <row r="269" spans="2:14" x14ac:dyDescent="0.25">
      <c r="B269" s="26">
        <v>44</v>
      </c>
      <c r="C269" s="26">
        <v>1</v>
      </c>
      <c r="D269" s="26" t="s">
        <v>95</v>
      </c>
      <c r="E269" s="26">
        <v>100</v>
      </c>
      <c r="F269" s="26">
        <v>6</v>
      </c>
      <c r="G269" s="26">
        <v>0</v>
      </c>
      <c r="H269" s="26">
        <v>100</v>
      </c>
      <c r="I269" s="26">
        <v>5</v>
      </c>
      <c r="J269" s="26">
        <v>0</v>
      </c>
      <c r="K269" s="26">
        <v>0</v>
      </c>
      <c r="L269" s="26">
        <v>0</v>
      </c>
      <c r="M269" s="26">
        <v>0</v>
      </c>
      <c r="N269" s="27">
        <v>45852</v>
      </c>
    </row>
    <row r="270" spans="2:14" x14ac:dyDescent="0.25">
      <c r="B270" s="26">
        <v>44</v>
      </c>
      <c r="C270" s="26">
        <v>2</v>
      </c>
      <c r="D270" s="26" t="s">
        <v>58</v>
      </c>
      <c r="E270" s="26">
        <v>25</v>
      </c>
      <c r="F270" s="26">
        <v>10</v>
      </c>
      <c r="G270" s="26">
        <v>0</v>
      </c>
      <c r="H270" s="26">
        <v>25</v>
      </c>
      <c r="I270" s="26">
        <v>8</v>
      </c>
      <c r="J270" s="26">
        <v>0</v>
      </c>
      <c r="K270" s="26">
        <v>0</v>
      </c>
      <c r="L270" s="26">
        <v>0</v>
      </c>
      <c r="M270" s="26">
        <v>0</v>
      </c>
      <c r="N270" s="27">
        <v>45852</v>
      </c>
    </row>
    <row r="271" spans="2:14" x14ac:dyDescent="0.25">
      <c r="B271" s="26">
        <v>44</v>
      </c>
      <c r="C271" s="26">
        <v>3</v>
      </c>
      <c r="D271" s="26" t="s">
        <v>73</v>
      </c>
      <c r="E271" s="26">
        <v>3</v>
      </c>
      <c r="F271" s="26">
        <v>9</v>
      </c>
      <c r="G271" s="26">
        <v>0</v>
      </c>
      <c r="H271" s="26">
        <v>3</v>
      </c>
      <c r="I271" s="26">
        <v>8</v>
      </c>
      <c r="J271" s="26">
        <v>0</v>
      </c>
      <c r="K271" s="26">
        <v>3</v>
      </c>
      <c r="L271" s="26">
        <v>7</v>
      </c>
      <c r="M271" s="26">
        <v>0</v>
      </c>
      <c r="N271" s="27">
        <v>45852</v>
      </c>
    </row>
    <row r="272" spans="2:14" x14ac:dyDescent="0.25">
      <c r="B272" s="26">
        <v>44</v>
      </c>
      <c r="C272" s="26">
        <v>4</v>
      </c>
      <c r="D272" s="26" t="s">
        <v>73</v>
      </c>
      <c r="E272" s="26">
        <v>2</v>
      </c>
      <c r="F272" s="26">
        <v>8</v>
      </c>
      <c r="G272" s="26">
        <v>0</v>
      </c>
      <c r="H272" s="26">
        <v>2</v>
      </c>
      <c r="I272" s="26">
        <v>8</v>
      </c>
      <c r="J272" s="26">
        <v>0</v>
      </c>
      <c r="K272" s="26">
        <v>0</v>
      </c>
      <c r="L272" s="26">
        <v>0</v>
      </c>
      <c r="M272" s="26">
        <v>0</v>
      </c>
      <c r="N272" s="27">
        <v>45852</v>
      </c>
    </row>
    <row r="273" spans="2:14" x14ac:dyDescent="0.25">
      <c r="B273" s="26">
        <v>44</v>
      </c>
      <c r="C273" s="26">
        <v>5</v>
      </c>
      <c r="D273" s="26" t="s">
        <v>69</v>
      </c>
      <c r="E273" s="26">
        <v>4</v>
      </c>
      <c r="F273" s="26">
        <v>10</v>
      </c>
      <c r="G273" s="26">
        <v>0</v>
      </c>
      <c r="H273" s="26">
        <v>4</v>
      </c>
      <c r="I273" s="26">
        <v>8</v>
      </c>
      <c r="J273" s="26">
        <v>0</v>
      </c>
      <c r="K273" s="26">
        <v>0</v>
      </c>
      <c r="L273" s="26">
        <v>0</v>
      </c>
      <c r="M273" s="26">
        <v>0</v>
      </c>
      <c r="N273" s="27">
        <v>45852</v>
      </c>
    </row>
    <row r="274" spans="2:14" x14ac:dyDescent="0.25">
      <c r="B274" s="26">
        <v>44</v>
      </c>
      <c r="C274" s="26">
        <v>6</v>
      </c>
      <c r="D274" s="26" t="s">
        <v>96</v>
      </c>
      <c r="E274" s="26">
        <v>20</v>
      </c>
      <c r="F274" s="26">
        <v>8</v>
      </c>
      <c r="G274" s="26">
        <v>0</v>
      </c>
      <c r="H274" s="26">
        <v>20</v>
      </c>
      <c r="I274" s="26">
        <v>8</v>
      </c>
      <c r="J274" s="26">
        <v>0</v>
      </c>
      <c r="K274" s="26">
        <v>0</v>
      </c>
      <c r="L274" s="26">
        <v>0</v>
      </c>
      <c r="M274" s="26">
        <v>0</v>
      </c>
      <c r="N274" s="27">
        <v>45852</v>
      </c>
    </row>
    <row r="275" spans="2:14" x14ac:dyDescent="0.25">
      <c r="B275" s="26">
        <v>45</v>
      </c>
      <c r="C275" s="26">
        <v>1</v>
      </c>
      <c r="D275" s="26" t="s">
        <v>37</v>
      </c>
      <c r="E275" s="26">
        <v>30</v>
      </c>
      <c r="F275" s="26">
        <v>10</v>
      </c>
      <c r="G275" s="26">
        <v>0</v>
      </c>
      <c r="H275" s="26">
        <v>30</v>
      </c>
      <c r="I275" s="26">
        <v>8</v>
      </c>
      <c r="J275" s="26">
        <v>0</v>
      </c>
      <c r="K275" s="26">
        <v>0</v>
      </c>
      <c r="L275" s="26">
        <v>0</v>
      </c>
      <c r="M275" s="26">
        <v>0</v>
      </c>
      <c r="N275" s="27">
        <v>45853</v>
      </c>
    </row>
    <row r="276" spans="2:14" x14ac:dyDescent="0.25">
      <c r="B276" s="26">
        <v>45</v>
      </c>
      <c r="C276" s="26">
        <v>2</v>
      </c>
      <c r="D276" s="26" t="s">
        <v>40</v>
      </c>
      <c r="E276" s="26">
        <v>27</v>
      </c>
      <c r="F276" s="26">
        <v>8</v>
      </c>
      <c r="G276" s="26">
        <v>0</v>
      </c>
      <c r="H276" s="26">
        <v>27</v>
      </c>
      <c r="I276" s="26">
        <v>6</v>
      </c>
      <c r="J276" s="26">
        <v>0</v>
      </c>
      <c r="K276" s="26">
        <v>0</v>
      </c>
      <c r="L276" s="26">
        <v>0</v>
      </c>
      <c r="M276" s="26">
        <v>0</v>
      </c>
      <c r="N276" s="27">
        <v>45853</v>
      </c>
    </row>
    <row r="277" spans="2:14" x14ac:dyDescent="0.25">
      <c r="B277" s="26">
        <v>45</v>
      </c>
      <c r="C277" s="26">
        <v>3</v>
      </c>
      <c r="D277" s="26" t="s">
        <v>38</v>
      </c>
      <c r="E277" s="26">
        <v>25</v>
      </c>
      <c r="F277" s="26">
        <v>8</v>
      </c>
      <c r="G277" s="26">
        <v>0</v>
      </c>
      <c r="H277" s="26">
        <v>25</v>
      </c>
      <c r="I277" s="26">
        <v>6</v>
      </c>
      <c r="J277" s="26">
        <v>0</v>
      </c>
      <c r="K277" s="26">
        <v>0</v>
      </c>
      <c r="L277" s="26">
        <v>0</v>
      </c>
      <c r="M277" s="26">
        <v>0</v>
      </c>
      <c r="N277" s="27">
        <v>45853</v>
      </c>
    </row>
    <row r="278" spans="2:14" x14ac:dyDescent="0.25">
      <c r="B278" s="26">
        <v>45</v>
      </c>
      <c r="C278" s="26">
        <v>4</v>
      </c>
      <c r="D278" s="26" t="s">
        <v>41</v>
      </c>
      <c r="E278" s="26">
        <v>10</v>
      </c>
      <c r="F278" s="26">
        <v>8</v>
      </c>
      <c r="G278" s="26">
        <v>0</v>
      </c>
      <c r="H278" s="26">
        <v>10</v>
      </c>
      <c r="I278" s="26">
        <v>8</v>
      </c>
      <c r="J278" s="26">
        <v>0</v>
      </c>
      <c r="K278" s="26">
        <v>7.5</v>
      </c>
      <c r="L278" s="26">
        <v>8</v>
      </c>
      <c r="M278" s="26">
        <v>0</v>
      </c>
      <c r="N278" s="27">
        <v>45853</v>
      </c>
    </row>
    <row r="279" spans="2:14" x14ac:dyDescent="0.25">
      <c r="B279" s="26">
        <v>45</v>
      </c>
      <c r="C279" s="26">
        <v>5</v>
      </c>
      <c r="D279" s="26" t="s">
        <v>94</v>
      </c>
      <c r="E279" s="26">
        <v>3</v>
      </c>
      <c r="F279" s="26">
        <v>8</v>
      </c>
      <c r="G279" s="26">
        <v>0</v>
      </c>
      <c r="H279" s="26">
        <v>3</v>
      </c>
      <c r="I279" s="26">
        <v>7</v>
      </c>
      <c r="J279" s="26">
        <v>0</v>
      </c>
      <c r="K279" s="26">
        <v>3</v>
      </c>
      <c r="L279" s="26">
        <v>7</v>
      </c>
      <c r="M279" s="26">
        <v>0</v>
      </c>
      <c r="N279" s="27">
        <v>45853</v>
      </c>
    </row>
    <row r="280" spans="2:14" x14ac:dyDescent="0.25">
      <c r="B280" s="26">
        <v>45</v>
      </c>
      <c r="C280" s="26">
        <v>6</v>
      </c>
      <c r="D280" s="26" t="s">
        <v>97</v>
      </c>
      <c r="E280" s="26">
        <v>4</v>
      </c>
      <c r="F280" s="26">
        <v>8</v>
      </c>
      <c r="G280" s="26">
        <v>0</v>
      </c>
      <c r="H280" s="26">
        <v>4</v>
      </c>
      <c r="I280" s="26">
        <v>8</v>
      </c>
      <c r="J280" s="26">
        <v>0</v>
      </c>
      <c r="K280" s="26">
        <v>3</v>
      </c>
      <c r="L280" s="26">
        <v>6</v>
      </c>
      <c r="M280" s="26">
        <v>0</v>
      </c>
      <c r="N280" s="27">
        <v>45853</v>
      </c>
    </row>
    <row r="281" spans="2:14" x14ac:dyDescent="0.25">
      <c r="B281" s="26">
        <v>46</v>
      </c>
      <c r="C281" s="26">
        <v>1</v>
      </c>
      <c r="D281" s="26" t="s">
        <v>45</v>
      </c>
      <c r="E281" s="26">
        <v>45</v>
      </c>
      <c r="F281" s="26">
        <v>7</v>
      </c>
      <c r="G281" s="26">
        <v>0</v>
      </c>
      <c r="H281" s="26">
        <v>40</v>
      </c>
      <c r="I281" s="26">
        <v>6</v>
      </c>
      <c r="J281" s="26">
        <v>0</v>
      </c>
      <c r="K281" s="26">
        <v>35</v>
      </c>
      <c r="L281" s="26">
        <v>7</v>
      </c>
      <c r="M281" s="26">
        <v>0</v>
      </c>
      <c r="N281" s="27">
        <v>45854</v>
      </c>
    </row>
    <row r="282" spans="2:14" x14ac:dyDescent="0.25">
      <c r="B282" s="26">
        <v>46</v>
      </c>
      <c r="C282" s="26">
        <v>2</v>
      </c>
      <c r="D282" s="26" t="s">
        <v>47</v>
      </c>
      <c r="E282" s="26">
        <v>17</v>
      </c>
      <c r="F282" s="26">
        <v>8</v>
      </c>
      <c r="G282" s="26">
        <v>0</v>
      </c>
      <c r="H282" s="26">
        <v>17</v>
      </c>
      <c r="I282" s="26">
        <v>6</v>
      </c>
      <c r="J282" s="26">
        <v>0</v>
      </c>
      <c r="K282" s="26">
        <v>0</v>
      </c>
      <c r="L282" s="26">
        <v>0</v>
      </c>
      <c r="M282" s="26">
        <v>0</v>
      </c>
      <c r="N282" s="27">
        <v>45854</v>
      </c>
    </row>
    <row r="283" spans="2:14" x14ac:dyDescent="0.25">
      <c r="B283" s="26">
        <v>46</v>
      </c>
      <c r="C283" s="26">
        <v>3</v>
      </c>
      <c r="D283" s="26" t="s">
        <v>80</v>
      </c>
      <c r="E283" s="26">
        <v>30</v>
      </c>
      <c r="F283" s="26">
        <v>8</v>
      </c>
      <c r="G283" s="26">
        <v>0</v>
      </c>
      <c r="H283" s="26">
        <v>30</v>
      </c>
      <c r="I283" s="26">
        <v>8</v>
      </c>
      <c r="J283" s="26">
        <v>0</v>
      </c>
      <c r="K283" s="26">
        <v>30</v>
      </c>
      <c r="L283" s="26">
        <v>7</v>
      </c>
      <c r="M283" s="26">
        <v>0</v>
      </c>
      <c r="N283" s="27">
        <v>45854</v>
      </c>
    </row>
    <row r="284" spans="2:14" x14ac:dyDescent="0.25">
      <c r="B284" s="26">
        <v>46</v>
      </c>
      <c r="C284" s="26">
        <v>4</v>
      </c>
      <c r="D284" s="26" t="s">
        <v>52</v>
      </c>
      <c r="E284" s="26">
        <v>40</v>
      </c>
      <c r="F284" s="26">
        <v>8</v>
      </c>
      <c r="G284" s="26">
        <v>0</v>
      </c>
      <c r="H284" s="26">
        <v>40</v>
      </c>
      <c r="I284" s="26">
        <v>8</v>
      </c>
      <c r="J284" s="26">
        <v>0</v>
      </c>
      <c r="K284" s="26">
        <v>40</v>
      </c>
      <c r="L284" s="26">
        <v>7</v>
      </c>
      <c r="M284" s="26">
        <v>0</v>
      </c>
      <c r="N284" s="27">
        <v>45854</v>
      </c>
    </row>
    <row r="285" spans="2:14" x14ac:dyDescent="0.25">
      <c r="B285" s="26">
        <v>46</v>
      </c>
      <c r="C285" s="26">
        <v>5</v>
      </c>
      <c r="D285" s="26" t="s">
        <v>48</v>
      </c>
      <c r="E285" s="26">
        <v>20</v>
      </c>
      <c r="F285" s="26">
        <v>7</v>
      </c>
      <c r="G285" s="26">
        <v>0</v>
      </c>
      <c r="H285" s="26">
        <v>20</v>
      </c>
      <c r="I285" s="26">
        <v>6</v>
      </c>
      <c r="J285" s="26">
        <v>0</v>
      </c>
      <c r="K285" s="26">
        <v>15</v>
      </c>
      <c r="L285" s="26">
        <v>8</v>
      </c>
      <c r="M285" s="26">
        <v>0</v>
      </c>
      <c r="N285" s="27">
        <v>45854</v>
      </c>
    </row>
    <row r="286" spans="2:14" x14ac:dyDescent="0.25">
      <c r="B286" s="26">
        <v>46</v>
      </c>
      <c r="C286" s="26">
        <v>6</v>
      </c>
      <c r="D286" s="26" t="s">
        <v>98</v>
      </c>
      <c r="E286" s="26">
        <v>10</v>
      </c>
      <c r="F286" s="26">
        <v>7</v>
      </c>
      <c r="G286" s="26">
        <v>0</v>
      </c>
      <c r="H286" s="26">
        <v>10</v>
      </c>
      <c r="I286" s="26">
        <v>7</v>
      </c>
      <c r="J286" s="26">
        <v>0</v>
      </c>
      <c r="K286" s="26">
        <v>8</v>
      </c>
      <c r="L286" s="26">
        <v>8</v>
      </c>
      <c r="M286" s="26">
        <v>0</v>
      </c>
      <c r="N286" s="27">
        <v>45854</v>
      </c>
    </row>
    <row r="287" spans="2:14" x14ac:dyDescent="0.25">
      <c r="B287" s="26">
        <v>46</v>
      </c>
      <c r="C287" s="26">
        <v>7</v>
      </c>
      <c r="D287" s="26" t="s">
        <v>75</v>
      </c>
      <c r="E287" s="26">
        <v>4</v>
      </c>
      <c r="F287" s="26">
        <v>7</v>
      </c>
      <c r="G287" s="26">
        <v>0</v>
      </c>
      <c r="H287" s="26">
        <v>4</v>
      </c>
      <c r="I287" s="26">
        <v>7</v>
      </c>
      <c r="J287" s="26">
        <v>0</v>
      </c>
      <c r="K287" s="26">
        <v>0</v>
      </c>
      <c r="L287" s="26">
        <v>0</v>
      </c>
      <c r="M287" s="26">
        <v>0</v>
      </c>
      <c r="N287" s="27">
        <v>45854</v>
      </c>
    </row>
    <row r="288" spans="2:14" x14ac:dyDescent="0.25">
      <c r="B288" s="26">
        <v>47</v>
      </c>
      <c r="C288" s="26">
        <v>1</v>
      </c>
      <c r="D288" s="26" t="s">
        <v>37</v>
      </c>
      <c r="E288" s="26">
        <v>35</v>
      </c>
      <c r="F288" s="26">
        <v>5</v>
      </c>
      <c r="G288" s="26">
        <v>0</v>
      </c>
      <c r="H288" s="26">
        <v>35</v>
      </c>
      <c r="I288" s="26">
        <v>4</v>
      </c>
      <c r="J288" s="26">
        <v>0</v>
      </c>
      <c r="K288" s="26">
        <v>0</v>
      </c>
      <c r="L288" s="26">
        <v>0</v>
      </c>
      <c r="M288" s="26">
        <v>0</v>
      </c>
      <c r="N288" s="27">
        <v>45857</v>
      </c>
    </row>
    <row r="289" spans="2:14" x14ac:dyDescent="0.25">
      <c r="B289" s="26">
        <v>47</v>
      </c>
      <c r="C289" s="26">
        <v>2</v>
      </c>
      <c r="D289" s="26" t="s">
        <v>40</v>
      </c>
      <c r="E289" s="26">
        <v>30</v>
      </c>
      <c r="F289" s="26">
        <v>4</v>
      </c>
      <c r="G289" s="26">
        <v>0</v>
      </c>
      <c r="H289" s="26">
        <v>27</v>
      </c>
      <c r="I289" s="26">
        <v>8</v>
      </c>
      <c r="J289" s="26">
        <v>0</v>
      </c>
      <c r="K289" s="26">
        <v>27</v>
      </c>
      <c r="L289" s="26">
        <v>5</v>
      </c>
      <c r="M289" s="26">
        <v>0</v>
      </c>
      <c r="N289" s="27">
        <v>45857</v>
      </c>
    </row>
    <row r="290" spans="2:14" x14ac:dyDescent="0.25">
      <c r="B290" s="26">
        <v>47</v>
      </c>
      <c r="C290" s="26">
        <v>3</v>
      </c>
      <c r="D290" s="26" t="s">
        <v>50</v>
      </c>
      <c r="E290" s="26">
        <v>0</v>
      </c>
      <c r="F290" s="26">
        <v>12</v>
      </c>
      <c r="G290" s="26">
        <v>0</v>
      </c>
      <c r="H290" s="26">
        <v>0</v>
      </c>
      <c r="I290" s="26">
        <v>10</v>
      </c>
      <c r="J290" s="26">
        <v>0</v>
      </c>
      <c r="K290" s="26">
        <v>0</v>
      </c>
      <c r="L290" s="26">
        <v>0</v>
      </c>
      <c r="M290" s="26">
        <v>0</v>
      </c>
      <c r="N290" s="27">
        <v>45857</v>
      </c>
    </row>
    <row r="291" spans="2:14" x14ac:dyDescent="0.25">
      <c r="B291" s="26">
        <v>47</v>
      </c>
      <c r="C291" s="26">
        <v>4</v>
      </c>
      <c r="D291" s="26" t="s">
        <v>41</v>
      </c>
      <c r="E291" s="26">
        <v>10</v>
      </c>
      <c r="F291" s="26">
        <v>8</v>
      </c>
      <c r="G291" s="26">
        <v>0</v>
      </c>
      <c r="H291" s="26">
        <v>10</v>
      </c>
      <c r="I291" s="26">
        <v>11</v>
      </c>
      <c r="J291" s="26">
        <v>0</v>
      </c>
      <c r="K291" s="26">
        <v>7.5</v>
      </c>
      <c r="L291" s="26">
        <v>9</v>
      </c>
      <c r="M291" s="26">
        <v>0</v>
      </c>
      <c r="N291" s="27">
        <v>45857</v>
      </c>
    </row>
    <row r="292" spans="2:14" x14ac:dyDescent="0.25">
      <c r="B292" s="26">
        <v>47</v>
      </c>
      <c r="C292" s="26">
        <v>5</v>
      </c>
      <c r="D292" s="26" t="s">
        <v>89</v>
      </c>
      <c r="E292" s="26">
        <v>3</v>
      </c>
      <c r="F292" s="26">
        <v>7</v>
      </c>
      <c r="G292" s="26">
        <v>0</v>
      </c>
      <c r="H292" s="26">
        <v>3</v>
      </c>
      <c r="I292" s="26">
        <v>6</v>
      </c>
      <c r="J292" s="26">
        <v>0</v>
      </c>
      <c r="K292" s="26">
        <v>2</v>
      </c>
      <c r="L292" s="26">
        <v>8</v>
      </c>
      <c r="M292" s="26">
        <v>0</v>
      </c>
      <c r="N292" s="27">
        <v>45857</v>
      </c>
    </row>
    <row r="293" spans="2:14" x14ac:dyDescent="0.25">
      <c r="B293" s="26">
        <v>47</v>
      </c>
      <c r="C293" s="26">
        <v>6</v>
      </c>
      <c r="D293" s="26" t="s">
        <v>99</v>
      </c>
      <c r="E293" s="26">
        <v>4</v>
      </c>
      <c r="F293" s="26">
        <v>8</v>
      </c>
      <c r="G293" s="26">
        <v>0</v>
      </c>
      <c r="H293" s="26">
        <v>4</v>
      </c>
      <c r="I293" s="26">
        <v>8</v>
      </c>
      <c r="J293" s="26">
        <v>0</v>
      </c>
      <c r="K293" s="26">
        <v>3</v>
      </c>
      <c r="L293" s="26">
        <v>6</v>
      </c>
      <c r="M293" s="26">
        <v>0</v>
      </c>
      <c r="N293" s="27">
        <v>45857</v>
      </c>
    </row>
    <row r="294" spans="2:14" x14ac:dyDescent="0.25">
      <c r="B294" s="26">
        <v>48</v>
      </c>
      <c r="C294" s="26">
        <v>1</v>
      </c>
      <c r="D294" s="26" t="s">
        <v>45</v>
      </c>
      <c r="E294" s="26">
        <v>50</v>
      </c>
      <c r="F294" s="26">
        <v>7</v>
      </c>
      <c r="G294" s="26">
        <v>0</v>
      </c>
      <c r="H294" s="26">
        <v>50</v>
      </c>
      <c r="I294" s="26">
        <v>6</v>
      </c>
      <c r="J294" s="26">
        <v>0</v>
      </c>
      <c r="K294" s="26">
        <v>45</v>
      </c>
      <c r="L294" s="26">
        <v>5</v>
      </c>
      <c r="M294" s="26">
        <v>0</v>
      </c>
      <c r="N294" s="27">
        <v>45859</v>
      </c>
    </row>
    <row r="295" spans="2:14" x14ac:dyDescent="0.25">
      <c r="B295" s="26">
        <v>48</v>
      </c>
      <c r="C295" s="26">
        <v>2</v>
      </c>
      <c r="D295" s="26" t="s">
        <v>46</v>
      </c>
      <c r="E295" s="26">
        <v>30</v>
      </c>
      <c r="F295" s="26">
        <v>7</v>
      </c>
      <c r="G295" s="26">
        <v>0</v>
      </c>
      <c r="H295" s="26">
        <v>30</v>
      </c>
      <c r="I295" s="26">
        <v>6</v>
      </c>
      <c r="J295" s="26">
        <v>0</v>
      </c>
      <c r="K295" s="26">
        <v>0</v>
      </c>
      <c r="L295" s="26">
        <v>0</v>
      </c>
      <c r="M295" s="26">
        <v>0</v>
      </c>
      <c r="N295" s="27">
        <v>45859</v>
      </c>
    </row>
    <row r="296" spans="2:14" x14ac:dyDescent="0.25">
      <c r="B296" s="26">
        <v>48</v>
      </c>
      <c r="C296" s="26">
        <v>3</v>
      </c>
      <c r="D296" s="26" t="s">
        <v>84</v>
      </c>
      <c r="E296" s="26">
        <v>20</v>
      </c>
      <c r="F296" s="26">
        <v>10</v>
      </c>
      <c r="G296" s="26">
        <v>3</v>
      </c>
      <c r="H296" s="26">
        <v>25</v>
      </c>
      <c r="I296" s="26">
        <v>8</v>
      </c>
      <c r="J296" s="26">
        <v>1</v>
      </c>
      <c r="K296" s="26">
        <v>20</v>
      </c>
      <c r="L296" s="26">
        <v>7</v>
      </c>
      <c r="M296" s="26">
        <v>0</v>
      </c>
      <c r="N296" s="27">
        <v>45859</v>
      </c>
    </row>
    <row r="297" spans="2:14" x14ac:dyDescent="0.25">
      <c r="B297" s="26">
        <v>48</v>
      </c>
      <c r="C297" s="26">
        <v>4</v>
      </c>
      <c r="D297" s="26" t="s">
        <v>75</v>
      </c>
      <c r="E297" s="26">
        <v>3</v>
      </c>
      <c r="F297" s="26">
        <v>8</v>
      </c>
      <c r="G297" s="26">
        <v>0</v>
      </c>
      <c r="H297" s="26">
        <v>3</v>
      </c>
      <c r="I297" s="26">
        <v>8</v>
      </c>
      <c r="J297" s="26">
        <v>0</v>
      </c>
      <c r="K297" s="26">
        <v>0</v>
      </c>
      <c r="L297" s="26">
        <v>0</v>
      </c>
      <c r="M297" s="26">
        <v>0</v>
      </c>
      <c r="N297" s="27">
        <v>45859</v>
      </c>
    </row>
    <row r="298" spans="2:14" x14ac:dyDescent="0.25">
      <c r="B298" s="26">
        <v>48</v>
      </c>
      <c r="C298" s="26">
        <v>5</v>
      </c>
      <c r="D298" s="26" t="s">
        <v>48</v>
      </c>
      <c r="E298" s="26">
        <v>20</v>
      </c>
      <c r="F298" s="26">
        <v>10</v>
      </c>
      <c r="G298" s="26">
        <v>0</v>
      </c>
      <c r="H298" s="26">
        <v>20</v>
      </c>
      <c r="I298" s="26">
        <v>6</v>
      </c>
      <c r="J298" s="26">
        <v>0</v>
      </c>
      <c r="K298" s="26">
        <v>15</v>
      </c>
      <c r="L298" s="26">
        <v>3</v>
      </c>
      <c r="M298" s="26">
        <v>0</v>
      </c>
      <c r="N298" s="27">
        <v>45859</v>
      </c>
    </row>
    <row r="299" spans="2:14" x14ac:dyDescent="0.25">
      <c r="B299" s="26">
        <v>48</v>
      </c>
      <c r="C299" s="26">
        <v>6</v>
      </c>
      <c r="D299" s="26" t="s">
        <v>55</v>
      </c>
      <c r="E299" s="26">
        <v>8</v>
      </c>
      <c r="F299" s="26">
        <v>8</v>
      </c>
      <c r="G299" s="26">
        <v>0</v>
      </c>
      <c r="H299" s="26">
        <v>8</v>
      </c>
      <c r="I299" s="26">
        <v>6</v>
      </c>
      <c r="J299" s="26">
        <v>0</v>
      </c>
      <c r="K299" s="26">
        <v>8</v>
      </c>
      <c r="L299" s="26">
        <v>5</v>
      </c>
      <c r="M299" s="26">
        <v>0</v>
      </c>
      <c r="N299" s="27">
        <v>45859</v>
      </c>
    </row>
    <row r="300" spans="2:14" x14ac:dyDescent="0.25">
      <c r="B300" s="26">
        <v>49</v>
      </c>
      <c r="C300" s="26">
        <v>1</v>
      </c>
      <c r="D300" s="26" t="s">
        <v>95</v>
      </c>
      <c r="E300" s="26">
        <v>70</v>
      </c>
      <c r="F300" s="26">
        <v>9</v>
      </c>
      <c r="G300" s="26">
        <v>1</v>
      </c>
      <c r="H300" s="26">
        <v>70</v>
      </c>
      <c r="I300" s="26">
        <v>8</v>
      </c>
      <c r="J300" s="26">
        <v>0</v>
      </c>
      <c r="K300" s="26">
        <v>70</v>
      </c>
      <c r="L300" s="26">
        <v>7</v>
      </c>
      <c r="M300" s="26">
        <v>0</v>
      </c>
      <c r="N300" s="27">
        <v>45860</v>
      </c>
    </row>
    <row r="301" spans="2:14" x14ac:dyDescent="0.25">
      <c r="B301" s="26">
        <v>49</v>
      </c>
      <c r="C301" s="26">
        <v>2</v>
      </c>
      <c r="D301" s="26" t="s">
        <v>100</v>
      </c>
      <c r="E301" s="26">
        <v>4</v>
      </c>
      <c r="F301" s="26">
        <v>8</v>
      </c>
      <c r="G301" s="26">
        <v>0</v>
      </c>
      <c r="H301" s="26">
        <v>4</v>
      </c>
      <c r="I301" s="26">
        <v>8</v>
      </c>
      <c r="J301" s="26">
        <v>0</v>
      </c>
      <c r="K301" s="26">
        <v>4</v>
      </c>
      <c r="L301" s="26">
        <v>7</v>
      </c>
      <c r="M301" s="26">
        <v>0</v>
      </c>
      <c r="N301" s="27">
        <v>45860</v>
      </c>
    </row>
    <row r="302" spans="2:14" x14ac:dyDescent="0.25">
      <c r="B302" s="26">
        <v>49</v>
      </c>
      <c r="C302" s="26">
        <v>3</v>
      </c>
      <c r="D302" s="26" t="s">
        <v>73</v>
      </c>
      <c r="E302" s="26">
        <v>3</v>
      </c>
      <c r="F302" s="26">
        <v>9</v>
      </c>
      <c r="G302" s="26">
        <v>1</v>
      </c>
      <c r="H302" s="26">
        <v>3</v>
      </c>
      <c r="I302" s="26">
        <v>8</v>
      </c>
      <c r="J302" s="26">
        <v>0</v>
      </c>
      <c r="K302" s="26">
        <v>0</v>
      </c>
      <c r="L302" s="26">
        <v>0</v>
      </c>
      <c r="M302" s="26">
        <v>0</v>
      </c>
      <c r="N302" s="27">
        <v>45860</v>
      </c>
    </row>
    <row r="303" spans="2:14" x14ac:dyDescent="0.25">
      <c r="B303" s="26">
        <v>49</v>
      </c>
      <c r="C303" s="26">
        <v>4</v>
      </c>
      <c r="D303" s="26" t="s">
        <v>70</v>
      </c>
      <c r="E303" s="26">
        <v>20</v>
      </c>
      <c r="F303" s="26">
        <v>8</v>
      </c>
      <c r="G303" s="26">
        <v>0</v>
      </c>
      <c r="H303" s="26">
        <v>20</v>
      </c>
      <c r="I303" s="26">
        <v>7</v>
      </c>
      <c r="J303" s="26">
        <v>0</v>
      </c>
      <c r="K303" s="26">
        <v>20</v>
      </c>
      <c r="L303" s="26">
        <v>8</v>
      </c>
      <c r="M303" s="26">
        <v>0</v>
      </c>
      <c r="N303" s="27">
        <v>45860</v>
      </c>
    </row>
    <row r="304" spans="2:14" x14ac:dyDescent="0.25">
      <c r="B304" s="26">
        <v>50</v>
      </c>
      <c r="C304" s="26">
        <v>1</v>
      </c>
      <c r="D304" s="26" t="s">
        <v>37</v>
      </c>
      <c r="E304" s="26">
        <v>35</v>
      </c>
      <c r="F304" s="26">
        <v>5</v>
      </c>
      <c r="G304" s="26">
        <v>0</v>
      </c>
      <c r="H304" s="26">
        <v>35</v>
      </c>
      <c r="I304" s="26">
        <v>4</v>
      </c>
      <c r="J304" s="26">
        <v>0</v>
      </c>
      <c r="K304" s="26">
        <v>0</v>
      </c>
      <c r="L304" s="26">
        <v>0</v>
      </c>
      <c r="M304" s="26">
        <v>0</v>
      </c>
      <c r="N304" s="27">
        <v>45862</v>
      </c>
    </row>
    <row r="305" spans="2:14" x14ac:dyDescent="0.25">
      <c r="B305" s="26">
        <v>50</v>
      </c>
      <c r="C305" s="26">
        <v>2</v>
      </c>
      <c r="D305" s="26" t="s">
        <v>40</v>
      </c>
      <c r="E305" s="26">
        <v>27</v>
      </c>
      <c r="F305" s="26">
        <v>9</v>
      </c>
      <c r="G305" s="26">
        <v>0</v>
      </c>
      <c r="H305" s="26">
        <v>27</v>
      </c>
      <c r="I305" s="26">
        <v>8</v>
      </c>
      <c r="J305" s="26">
        <v>0</v>
      </c>
      <c r="K305" s="26">
        <v>27</v>
      </c>
      <c r="L305" s="26">
        <v>5</v>
      </c>
      <c r="M305" s="26">
        <v>0</v>
      </c>
      <c r="N305" s="27">
        <v>45862</v>
      </c>
    </row>
    <row r="306" spans="2:14" x14ac:dyDescent="0.25">
      <c r="B306" s="26">
        <v>50</v>
      </c>
      <c r="C306" s="26">
        <v>3</v>
      </c>
      <c r="D306" s="26" t="s">
        <v>41</v>
      </c>
      <c r="E306" s="26">
        <v>10</v>
      </c>
      <c r="F306" s="26">
        <v>8</v>
      </c>
      <c r="G306" s="26">
        <v>0</v>
      </c>
      <c r="H306" s="26">
        <v>10</v>
      </c>
      <c r="I306" s="26">
        <v>8</v>
      </c>
      <c r="J306" s="26">
        <v>0</v>
      </c>
      <c r="K306" s="26">
        <v>8</v>
      </c>
      <c r="L306" s="26">
        <v>8</v>
      </c>
      <c r="M306" s="26">
        <v>0</v>
      </c>
      <c r="N306" s="27">
        <v>45862</v>
      </c>
    </row>
    <row r="307" spans="2:14" x14ac:dyDescent="0.25">
      <c r="B307" s="26">
        <v>50</v>
      </c>
      <c r="C307" s="26">
        <v>4</v>
      </c>
      <c r="D307" s="26" t="s">
        <v>89</v>
      </c>
      <c r="E307" s="26">
        <v>3</v>
      </c>
      <c r="F307" s="26">
        <v>8</v>
      </c>
      <c r="G307" s="26">
        <v>0</v>
      </c>
      <c r="H307" s="26">
        <v>3</v>
      </c>
      <c r="I307" s="26">
        <v>8</v>
      </c>
      <c r="J307" s="26">
        <v>0</v>
      </c>
      <c r="K307" s="26">
        <v>2</v>
      </c>
      <c r="L307" s="26">
        <v>10</v>
      </c>
      <c r="M307" s="26">
        <v>0</v>
      </c>
      <c r="N307" s="27">
        <v>45862</v>
      </c>
    </row>
    <row r="308" spans="2:14" x14ac:dyDescent="0.25">
      <c r="B308" s="26">
        <v>50</v>
      </c>
      <c r="C308" s="26">
        <v>5</v>
      </c>
      <c r="D308" s="26" t="s">
        <v>101</v>
      </c>
      <c r="E308" s="26">
        <v>6</v>
      </c>
      <c r="F308" s="26">
        <v>8</v>
      </c>
      <c r="G308" s="26">
        <v>0</v>
      </c>
      <c r="H308" s="26">
        <v>6</v>
      </c>
      <c r="I308" s="26">
        <v>8</v>
      </c>
      <c r="J308" s="26">
        <v>0</v>
      </c>
      <c r="K308" s="26">
        <v>6</v>
      </c>
      <c r="L308" s="26">
        <v>8</v>
      </c>
      <c r="M308" s="26">
        <v>0</v>
      </c>
      <c r="N308" s="27">
        <v>45862</v>
      </c>
    </row>
    <row r="309" spans="2:14" x14ac:dyDescent="0.25">
      <c r="B309" s="26">
        <v>51</v>
      </c>
      <c r="C309" s="26">
        <v>1</v>
      </c>
      <c r="D309" s="26" t="s">
        <v>37</v>
      </c>
      <c r="E309" s="26">
        <v>35</v>
      </c>
      <c r="F309" s="26">
        <v>6</v>
      </c>
      <c r="G309" s="26">
        <v>0</v>
      </c>
      <c r="H309" s="26">
        <v>35</v>
      </c>
      <c r="I309" s="26">
        <v>5</v>
      </c>
      <c r="J309" s="26">
        <v>0</v>
      </c>
      <c r="K309" s="26">
        <v>0</v>
      </c>
      <c r="L309" s="26">
        <v>0</v>
      </c>
      <c r="M309" s="26">
        <v>0</v>
      </c>
      <c r="N309" s="27">
        <v>45866</v>
      </c>
    </row>
    <row r="310" spans="2:14" x14ac:dyDescent="0.25">
      <c r="B310" s="26">
        <v>51</v>
      </c>
      <c r="C310" s="26">
        <v>2</v>
      </c>
      <c r="D310" s="26" t="s">
        <v>40</v>
      </c>
      <c r="E310" s="26">
        <v>30</v>
      </c>
      <c r="F310" s="26">
        <v>7</v>
      </c>
      <c r="G310" s="26">
        <v>0</v>
      </c>
      <c r="H310" s="26">
        <v>27</v>
      </c>
      <c r="I310" s="26">
        <v>8</v>
      </c>
      <c r="J310" s="26">
        <v>0</v>
      </c>
      <c r="K310" s="26">
        <v>27</v>
      </c>
      <c r="L310" s="26">
        <v>5</v>
      </c>
      <c r="M310" s="26">
        <v>0</v>
      </c>
      <c r="N310" s="27">
        <v>45866</v>
      </c>
    </row>
    <row r="311" spans="2:14" x14ac:dyDescent="0.25">
      <c r="B311" s="26">
        <v>51</v>
      </c>
      <c r="C311" s="26">
        <v>3</v>
      </c>
      <c r="D311" s="26" t="s">
        <v>38</v>
      </c>
      <c r="E311" s="26">
        <v>27</v>
      </c>
      <c r="F311" s="26">
        <v>7</v>
      </c>
      <c r="G311" s="26">
        <v>0</v>
      </c>
      <c r="H311" s="26">
        <v>27</v>
      </c>
      <c r="I311" s="26">
        <v>6</v>
      </c>
      <c r="J311" s="26">
        <v>0</v>
      </c>
      <c r="K311" s="26">
        <v>0</v>
      </c>
      <c r="L311" s="26">
        <v>0</v>
      </c>
      <c r="M311" s="26">
        <v>0</v>
      </c>
      <c r="N311" s="27">
        <v>45866</v>
      </c>
    </row>
    <row r="312" spans="2:14" x14ac:dyDescent="0.25">
      <c r="B312" s="26">
        <v>51</v>
      </c>
      <c r="C312" s="26">
        <v>4</v>
      </c>
      <c r="D312" s="26" t="s">
        <v>50</v>
      </c>
      <c r="E312" s="26">
        <v>0</v>
      </c>
      <c r="F312" s="26">
        <v>6</v>
      </c>
      <c r="G312" s="26">
        <v>0</v>
      </c>
      <c r="H312" s="26">
        <v>0</v>
      </c>
      <c r="I312" s="26">
        <v>6</v>
      </c>
      <c r="J312" s="26">
        <v>0</v>
      </c>
      <c r="K312" s="26">
        <v>0</v>
      </c>
      <c r="L312" s="26">
        <v>0</v>
      </c>
      <c r="M312" s="26">
        <v>0</v>
      </c>
      <c r="N312" s="27">
        <v>45866</v>
      </c>
    </row>
    <row r="313" spans="2:14" x14ac:dyDescent="0.25">
      <c r="B313" s="26">
        <v>51</v>
      </c>
      <c r="C313" s="26">
        <v>5</v>
      </c>
      <c r="D313" s="26" t="s">
        <v>41</v>
      </c>
      <c r="E313" s="26">
        <v>10</v>
      </c>
      <c r="F313" s="26">
        <v>8</v>
      </c>
      <c r="G313" s="26">
        <v>0</v>
      </c>
      <c r="H313" s="26">
        <v>10</v>
      </c>
      <c r="I313" s="26">
        <v>8</v>
      </c>
      <c r="J313" s="26">
        <v>0</v>
      </c>
      <c r="K313" s="26">
        <v>8</v>
      </c>
      <c r="L313" s="26">
        <v>7</v>
      </c>
      <c r="M313" s="26">
        <v>0</v>
      </c>
      <c r="N313" s="27">
        <v>45866</v>
      </c>
    </row>
    <row r="314" spans="2:14" x14ac:dyDescent="0.25">
      <c r="B314" s="26">
        <v>51</v>
      </c>
      <c r="C314" s="26">
        <v>6</v>
      </c>
      <c r="D314" s="26" t="s">
        <v>102</v>
      </c>
      <c r="E314" s="26">
        <v>31</v>
      </c>
      <c r="F314" s="26">
        <v>8</v>
      </c>
      <c r="G314" s="26">
        <v>0</v>
      </c>
      <c r="H314" s="26">
        <v>31</v>
      </c>
      <c r="I314" s="26">
        <v>7</v>
      </c>
      <c r="J314" s="26">
        <v>0</v>
      </c>
      <c r="K314" s="26">
        <v>31</v>
      </c>
      <c r="L314" s="26">
        <v>7</v>
      </c>
      <c r="M314" s="26">
        <v>0</v>
      </c>
      <c r="N314" s="27">
        <v>45866</v>
      </c>
    </row>
    <row r="315" spans="2:14" x14ac:dyDescent="0.25">
      <c r="B315" s="26">
        <v>51</v>
      </c>
      <c r="C315" s="26">
        <v>7</v>
      </c>
      <c r="D315" s="26" t="s">
        <v>64</v>
      </c>
      <c r="E315" s="26">
        <v>20</v>
      </c>
      <c r="F315" s="26">
        <v>8</v>
      </c>
      <c r="G315" s="26">
        <v>0</v>
      </c>
      <c r="H315" s="26">
        <v>20</v>
      </c>
      <c r="I315" s="26">
        <v>8</v>
      </c>
      <c r="J315" s="26">
        <v>0</v>
      </c>
      <c r="K315" s="26">
        <v>20</v>
      </c>
      <c r="L315" s="26">
        <v>7</v>
      </c>
      <c r="M315" s="26">
        <v>0</v>
      </c>
      <c r="N315" s="27">
        <v>45866</v>
      </c>
    </row>
    <row r="316" spans="2:14" x14ac:dyDescent="0.25">
      <c r="B316" s="26">
        <v>52</v>
      </c>
      <c r="C316" s="26">
        <v>1</v>
      </c>
      <c r="D316" s="26" t="s">
        <v>45</v>
      </c>
      <c r="E316" s="26">
        <v>40</v>
      </c>
      <c r="F316" s="26">
        <v>18</v>
      </c>
      <c r="G316" s="26">
        <v>0</v>
      </c>
      <c r="H316" s="26">
        <v>40</v>
      </c>
      <c r="I316" s="26">
        <v>17</v>
      </c>
      <c r="J316" s="26">
        <v>0</v>
      </c>
      <c r="K316" s="26">
        <v>35</v>
      </c>
      <c r="L316" s="26">
        <v>8</v>
      </c>
      <c r="M316" s="26">
        <v>0</v>
      </c>
      <c r="N316" s="27">
        <v>45868</v>
      </c>
    </row>
    <row r="317" spans="2:14" x14ac:dyDescent="0.25">
      <c r="B317" s="26">
        <v>52</v>
      </c>
      <c r="C317" s="26">
        <v>2</v>
      </c>
      <c r="D317" s="26" t="s">
        <v>46</v>
      </c>
      <c r="E317" s="26">
        <v>30</v>
      </c>
      <c r="F317" s="26">
        <v>7</v>
      </c>
      <c r="G317" s="26">
        <v>0</v>
      </c>
      <c r="H317" s="26">
        <v>30</v>
      </c>
      <c r="I317" s="26">
        <v>8</v>
      </c>
      <c r="J317" s="26">
        <v>0</v>
      </c>
      <c r="K317" s="26">
        <v>30</v>
      </c>
      <c r="L317" s="26">
        <v>6</v>
      </c>
      <c r="M317" s="26">
        <v>0</v>
      </c>
      <c r="N317" s="27">
        <v>45868</v>
      </c>
    </row>
    <row r="318" spans="2:14" x14ac:dyDescent="0.25">
      <c r="B318" s="26">
        <v>52</v>
      </c>
      <c r="C318" s="26">
        <v>3</v>
      </c>
      <c r="D318" s="26" t="s">
        <v>103</v>
      </c>
      <c r="E318" s="26">
        <v>30</v>
      </c>
      <c r="F318" s="26">
        <v>7</v>
      </c>
      <c r="G318" s="26">
        <v>0</v>
      </c>
      <c r="H318" s="26">
        <v>25</v>
      </c>
      <c r="I318" s="26">
        <v>7</v>
      </c>
      <c r="J318" s="26">
        <v>0</v>
      </c>
      <c r="K318" s="26">
        <v>20</v>
      </c>
      <c r="L318" s="26">
        <v>8</v>
      </c>
      <c r="M318" s="26">
        <v>0</v>
      </c>
      <c r="N318" s="27">
        <v>45868</v>
      </c>
    </row>
    <row r="319" spans="2:14" x14ac:dyDescent="0.25">
      <c r="B319" s="26">
        <v>52</v>
      </c>
      <c r="C319" s="26">
        <v>4</v>
      </c>
      <c r="D319" s="26" t="s">
        <v>90</v>
      </c>
      <c r="E319" s="26">
        <v>40</v>
      </c>
      <c r="F319" s="26">
        <v>8</v>
      </c>
      <c r="G319" s="26">
        <v>0</v>
      </c>
      <c r="H319" s="26">
        <v>40</v>
      </c>
      <c r="I319" s="26">
        <v>8</v>
      </c>
      <c r="J319" s="26">
        <v>0</v>
      </c>
      <c r="K319" s="26">
        <v>40</v>
      </c>
      <c r="L319" s="26">
        <v>7</v>
      </c>
      <c r="M319" s="26">
        <v>0</v>
      </c>
      <c r="N319" s="27">
        <v>45868</v>
      </c>
    </row>
    <row r="320" spans="2:14" x14ac:dyDescent="0.25">
      <c r="B320" s="26">
        <v>52</v>
      </c>
      <c r="C320" s="26">
        <v>5</v>
      </c>
      <c r="D320" s="26" t="s">
        <v>48</v>
      </c>
      <c r="E320" s="26">
        <v>20</v>
      </c>
      <c r="F320" s="26">
        <v>8</v>
      </c>
      <c r="G320" s="26">
        <v>0</v>
      </c>
      <c r="H320" s="26">
        <v>20</v>
      </c>
      <c r="I320" s="26">
        <v>5</v>
      </c>
      <c r="J320" s="26">
        <v>0</v>
      </c>
      <c r="K320" s="26">
        <v>15</v>
      </c>
      <c r="L320" s="26">
        <v>8</v>
      </c>
      <c r="M320" s="26">
        <v>0</v>
      </c>
      <c r="N320" s="27">
        <v>45868</v>
      </c>
    </row>
    <row r="321" spans="2:14" x14ac:dyDescent="0.25">
      <c r="B321" s="26">
        <v>52</v>
      </c>
      <c r="C321" s="26">
        <v>6</v>
      </c>
      <c r="D321" s="26" t="s">
        <v>55</v>
      </c>
      <c r="E321" s="26">
        <v>8</v>
      </c>
      <c r="F321" s="26">
        <v>9</v>
      </c>
      <c r="G321" s="26">
        <v>0</v>
      </c>
      <c r="H321" s="26">
        <v>8</v>
      </c>
      <c r="I321" s="26">
        <v>8</v>
      </c>
      <c r="J321" s="26">
        <v>0</v>
      </c>
      <c r="K321" s="26">
        <v>8</v>
      </c>
      <c r="L321" s="26">
        <v>7</v>
      </c>
      <c r="M321" s="26">
        <v>0</v>
      </c>
      <c r="N321" s="27">
        <v>45868</v>
      </c>
    </row>
    <row r="322" spans="2:14" x14ac:dyDescent="0.25">
      <c r="B322" s="26">
        <v>53</v>
      </c>
      <c r="C322" s="26">
        <v>1</v>
      </c>
      <c r="D322" s="26" t="s">
        <v>93</v>
      </c>
      <c r="E322" s="26">
        <v>0</v>
      </c>
      <c r="F322" s="26">
        <v>0</v>
      </c>
      <c r="G322" s="26">
        <v>0</v>
      </c>
      <c r="H322" s="26">
        <v>0</v>
      </c>
      <c r="I322" s="26">
        <v>0</v>
      </c>
      <c r="J322" s="26">
        <v>0</v>
      </c>
      <c r="K322" s="26">
        <v>0</v>
      </c>
      <c r="L322" s="26">
        <v>0</v>
      </c>
      <c r="M322" s="26">
        <v>0</v>
      </c>
      <c r="N322" s="27">
        <v>45869</v>
      </c>
    </row>
    <row r="323" spans="2:14" x14ac:dyDescent="0.25">
      <c r="B323" s="26">
        <v>54</v>
      </c>
      <c r="C323" s="26">
        <v>1</v>
      </c>
      <c r="D323" s="26" t="s">
        <v>95</v>
      </c>
      <c r="E323" s="26">
        <v>100</v>
      </c>
      <c r="F323" s="26">
        <v>8</v>
      </c>
      <c r="G323" s="26">
        <v>0</v>
      </c>
      <c r="H323" s="26">
        <v>100</v>
      </c>
      <c r="I323" s="26">
        <v>7</v>
      </c>
      <c r="J323" s="26">
        <v>0</v>
      </c>
      <c r="K323" s="26">
        <v>100</v>
      </c>
      <c r="L323" s="26">
        <v>6</v>
      </c>
      <c r="M323" s="26">
        <v>0</v>
      </c>
      <c r="N323" s="27">
        <v>45870</v>
      </c>
    </row>
    <row r="324" spans="2:14" x14ac:dyDescent="0.25">
      <c r="B324" s="26">
        <v>54</v>
      </c>
      <c r="C324" s="26">
        <v>2</v>
      </c>
      <c r="D324" s="26" t="s">
        <v>104</v>
      </c>
      <c r="E324" s="26">
        <v>10</v>
      </c>
      <c r="F324" s="26">
        <v>7</v>
      </c>
      <c r="G324" s="26">
        <v>0</v>
      </c>
      <c r="H324" s="26">
        <v>1</v>
      </c>
      <c r="I324" s="26">
        <v>7</v>
      </c>
      <c r="J324" s="26">
        <v>0</v>
      </c>
      <c r="K324" s="26">
        <v>0</v>
      </c>
      <c r="L324" s="26">
        <v>0</v>
      </c>
      <c r="M324" s="26">
        <v>0</v>
      </c>
      <c r="N324" s="27">
        <v>45870</v>
      </c>
    </row>
    <row r="325" spans="2:14" x14ac:dyDescent="0.25">
      <c r="B325" s="26">
        <v>54</v>
      </c>
      <c r="C325" s="26">
        <v>3</v>
      </c>
      <c r="D325" s="26" t="s">
        <v>73</v>
      </c>
      <c r="E325" s="26">
        <v>3</v>
      </c>
      <c r="F325" s="26">
        <v>8</v>
      </c>
      <c r="G325" s="26">
        <v>1</v>
      </c>
      <c r="H325" s="26">
        <v>3</v>
      </c>
      <c r="I325" s="26">
        <v>7</v>
      </c>
      <c r="J325" s="26">
        <v>0</v>
      </c>
      <c r="K325" s="26">
        <v>3</v>
      </c>
      <c r="L325" s="26">
        <v>6</v>
      </c>
      <c r="M325" s="26">
        <v>0</v>
      </c>
      <c r="N325" s="27">
        <v>45870</v>
      </c>
    </row>
    <row r="326" spans="2:14" x14ac:dyDescent="0.25">
      <c r="B326" s="26">
        <v>54</v>
      </c>
      <c r="C326" s="26">
        <v>4</v>
      </c>
      <c r="D326" s="26" t="s">
        <v>57</v>
      </c>
      <c r="E326" s="26">
        <v>15</v>
      </c>
      <c r="F326" s="26">
        <v>8</v>
      </c>
      <c r="G326" s="26">
        <v>0</v>
      </c>
      <c r="H326" s="26">
        <v>3</v>
      </c>
      <c r="I326" s="26">
        <v>8</v>
      </c>
      <c r="J326" s="26">
        <v>0</v>
      </c>
      <c r="K326" s="26">
        <v>3</v>
      </c>
      <c r="L326" s="26">
        <v>7</v>
      </c>
      <c r="M326" s="26">
        <v>0</v>
      </c>
      <c r="N326" s="27">
        <v>45870</v>
      </c>
    </row>
    <row r="327" spans="2:14" x14ac:dyDescent="0.25">
      <c r="B327" s="26">
        <v>54</v>
      </c>
      <c r="C327" s="26">
        <v>5</v>
      </c>
      <c r="D327" s="26" t="s">
        <v>70</v>
      </c>
      <c r="E327" s="26">
        <v>20</v>
      </c>
      <c r="F327" s="26">
        <v>8</v>
      </c>
      <c r="G327" s="26">
        <v>0</v>
      </c>
      <c r="H327" s="26">
        <v>20</v>
      </c>
      <c r="I327" s="26">
        <v>8</v>
      </c>
      <c r="J327" s="26">
        <v>0</v>
      </c>
      <c r="K327" s="26">
        <v>20</v>
      </c>
      <c r="L327" s="26">
        <v>7</v>
      </c>
      <c r="M327" s="26">
        <v>0</v>
      </c>
      <c r="N327" s="27">
        <v>45870</v>
      </c>
    </row>
    <row r="328" spans="2:14" x14ac:dyDescent="0.25">
      <c r="B328" s="26">
        <v>55</v>
      </c>
      <c r="C328" s="26">
        <v>1</v>
      </c>
      <c r="D328" s="26" t="s">
        <v>37</v>
      </c>
      <c r="E328" s="26">
        <v>35</v>
      </c>
      <c r="F328" s="26">
        <v>7</v>
      </c>
      <c r="G328" s="26">
        <v>0</v>
      </c>
      <c r="H328" s="26">
        <v>35</v>
      </c>
      <c r="I328" s="26">
        <v>6</v>
      </c>
      <c r="J328" s="26">
        <v>0</v>
      </c>
      <c r="K328" s="26">
        <v>0</v>
      </c>
      <c r="L328" s="26">
        <v>0</v>
      </c>
      <c r="M328" s="26">
        <v>0</v>
      </c>
      <c r="N328" s="27">
        <v>45871</v>
      </c>
    </row>
    <row r="329" spans="2:14" x14ac:dyDescent="0.25">
      <c r="B329" s="26">
        <v>55</v>
      </c>
      <c r="C329" s="26">
        <v>2</v>
      </c>
      <c r="D329" s="26" t="s">
        <v>40</v>
      </c>
      <c r="E329" s="26">
        <v>27</v>
      </c>
      <c r="F329" s="26">
        <v>9</v>
      </c>
      <c r="G329" s="26">
        <v>0</v>
      </c>
      <c r="H329" s="26">
        <v>27</v>
      </c>
      <c r="I329" s="26">
        <v>8</v>
      </c>
      <c r="J329" s="26">
        <v>0</v>
      </c>
      <c r="K329" s="26">
        <v>27</v>
      </c>
      <c r="L329" s="26">
        <v>5</v>
      </c>
      <c r="M329" s="26">
        <v>0</v>
      </c>
      <c r="N329" s="27">
        <v>45871</v>
      </c>
    </row>
    <row r="330" spans="2:14" x14ac:dyDescent="0.25">
      <c r="B330" s="26">
        <v>55</v>
      </c>
      <c r="C330" s="26">
        <v>3</v>
      </c>
      <c r="D330" s="26" t="s">
        <v>41</v>
      </c>
      <c r="E330" s="26">
        <v>10</v>
      </c>
      <c r="F330" s="26">
        <v>8</v>
      </c>
      <c r="G330" s="26">
        <v>0</v>
      </c>
      <c r="H330" s="26">
        <v>10</v>
      </c>
      <c r="I330" s="26">
        <v>7</v>
      </c>
      <c r="J330" s="26">
        <v>0</v>
      </c>
      <c r="K330" s="26">
        <v>8</v>
      </c>
      <c r="L330" s="26">
        <v>7</v>
      </c>
      <c r="M330" s="26">
        <v>0</v>
      </c>
      <c r="N330" s="27">
        <v>45871</v>
      </c>
    </row>
    <row r="331" spans="2:14" x14ac:dyDescent="0.25">
      <c r="B331" s="26">
        <v>55</v>
      </c>
      <c r="C331" s="26">
        <v>4</v>
      </c>
      <c r="D331" s="26" t="s">
        <v>74</v>
      </c>
      <c r="E331" s="26">
        <v>30</v>
      </c>
      <c r="F331" s="26">
        <v>6</v>
      </c>
      <c r="G331" s="26">
        <v>0</v>
      </c>
      <c r="H331" s="26">
        <v>30</v>
      </c>
      <c r="I331" s="26">
        <v>6</v>
      </c>
      <c r="J331" s="26">
        <v>0</v>
      </c>
      <c r="K331" s="26">
        <v>0</v>
      </c>
      <c r="L331" s="26">
        <v>0</v>
      </c>
      <c r="M331" s="26">
        <v>0</v>
      </c>
      <c r="N331" s="27">
        <v>45871</v>
      </c>
    </row>
    <row r="332" spans="2:14" x14ac:dyDescent="0.25">
      <c r="B332" s="26">
        <v>55</v>
      </c>
      <c r="C332" s="26">
        <v>5</v>
      </c>
      <c r="D332" s="26" t="s">
        <v>105</v>
      </c>
      <c r="E332" s="26">
        <v>6</v>
      </c>
      <c r="F332" s="26">
        <v>8</v>
      </c>
      <c r="G332" s="26">
        <v>0</v>
      </c>
      <c r="H332" s="26">
        <v>6</v>
      </c>
      <c r="I332" s="26">
        <v>8</v>
      </c>
      <c r="J332" s="26">
        <v>0</v>
      </c>
      <c r="K332" s="26">
        <v>6</v>
      </c>
      <c r="L332" s="26">
        <v>7</v>
      </c>
      <c r="M332" s="26">
        <v>0</v>
      </c>
      <c r="N332" s="27">
        <v>45871</v>
      </c>
    </row>
    <row r="333" spans="2:14" x14ac:dyDescent="0.25">
      <c r="B333" s="26">
        <v>56</v>
      </c>
      <c r="C333" s="26">
        <v>1</v>
      </c>
      <c r="D333" s="26" t="s">
        <v>106</v>
      </c>
      <c r="E333" s="26">
        <v>4</v>
      </c>
      <c r="F333" s="26">
        <v>8</v>
      </c>
      <c r="G333" s="26">
        <v>0</v>
      </c>
      <c r="H333" s="26">
        <v>4</v>
      </c>
      <c r="I333" s="26">
        <v>8</v>
      </c>
      <c r="J333" s="26">
        <v>0</v>
      </c>
      <c r="K333" s="26">
        <v>3</v>
      </c>
      <c r="L333" s="26">
        <v>8</v>
      </c>
      <c r="M333" s="26">
        <v>0</v>
      </c>
      <c r="N333" s="27">
        <v>45873</v>
      </c>
    </row>
    <row r="334" spans="2:14" x14ac:dyDescent="0.25">
      <c r="B334" s="26">
        <v>56</v>
      </c>
      <c r="C334" s="26">
        <v>2</v>
      </c>
      <c r="D334" s="26" t="s">
        <v>103</v>
      </c>
      <c r="E334" s="26">
        <v>35</v>
      </c>
      <c r="F334" s="26">
        <v>5</v>
      </c>
      <c r="G334" s="26">
        <v>0</v>
      </c>
      <c r="H334" s="26">
        <v>25</v>
      </c>
      <c r="I334" s="26">
        <v>7</v>
      </c>
      <c r="J334" s="26">
        <v>0</v>
      </c>
      <c r="K334" s="26">
        <v>20</v>
      </c>
      <c r="L334" s="26">
        <v>9</v>
      </c>
      <c r="M334" s="26">
        <v>0</v>
      </c>
      <c r="N334" s="27">
        <v>45873</v>
      </c>
    </row>
    <row r="335" spans="2:14" x14ac:dyDescent="0.25">
      <c r="B335" s="26">
        <v>56</v>
      </c>
      <c r="C335" s="26">
        <v>3</v>
      </c>
      <c r="D335" s="26" t="s">
        <v>90</v>
      </c>
      <c r="E335" s="26">
        <v>40</v>
      </c>
      <c r="F335" s="26">
        <v>9</v>
      </c>
      <c r="G335" s="26">
        <v>0</v>
      </c>
      <c r="H335" s="26">
        <v>40</v>
      </c>
      <c r="I335" s="26">
        <v>8</v>
      </c>
      <c r="J335" s="26">
        <v>0</v>
      </c>
      <c r="K335" s="26">
        <v>40</v>
      </c>
      <c r="L335" s="26">
        <v>7</v>
      </c>
      <c r="M335" s="26">
        <v>0</v>
      </c>
      <c r="N335" s="27">
        <v>45873</v>
      </c>
    </row>
    <row r="336" spans="2:14" x14ac:dyDescent="0.25">
      <c r="B336" s="26">
        <v>56</v>
      </c>
      <c r="C336" s="26">
        <v>4</v>
      </c>
      <c r="D336" s="26" t="s">
        <v>107</v>
      </c>
      <c r="E336" s="26">
        <v>3</v>
      </c>
      <c r="F336" s="26">
        <v>8</v>
      </c>
      <c r="G336" s="26">
        <v>0</v>
      </c>
      <c r="H336" s="26">
        <v>3</v>
      </c>
      <c r="I336" s="26">
        <v>10</v>
      </c>
      <c r="J336" s="26">
        <v>0</v>
      </c>
      <c r="K336" s="26">
        <v>3</v>
      </c>
      <c r="L336" s="26">
        <v>8</v>
      </c>
      <c r="M336" s="26">
        <v>0</v>
      </c>
      <c r="N336" s="27">
        <v>45873</v>
      </c>
    </row>
    <row r="337" spans="2:14" x14ac:dyDescent="0.25">
      <c r="B337" s="26">
        <v>56</v>
      </c>
      <c r="C337" s="26">
        <v>5</v>
      </c>
      <c r="D337" s="26" t="s">
        <v>48</v>
      </c>
      <c r="E337" s="26">
        <v>20</v>
      </c>
      <c r="F337" s="26">
        <v>8</v>
      </c>
      <c r="G337" s="26">
        <v>0</v>
      </c>
      <c r="H337" s="26">
        <v>20</v>
      </c>
      <c r="I337" s="26">
        <v>5</v>
      </c>
      <c r="J337" s="26">
        <v>0</v>
      </c>
      <c r="K337" s="26">
        <v>15</v>
      </c>
      <c r="L337" s="26">
        <v>9</v>
      </c>
      <c r="M337" s="26">
        <v>0</v>
      </c>
      <c r="N337" s="27">
        <v>45873</v>
      </c>
    </row>
    <row r="338" spans="2:14" x14ac:dyDescent="0.25">
      <c r="B338" s="26">
        <v>56</v>
      </c>
      <c r="C338" s="26">
        <v>6</v>
      </c>
      <c r="D338" s="26" t="s">
        <v>61</v>
      </c>
      <c r="E338" s="26">
        <v>10</v>
      </c>
      <c r="F338" s="26">
        <v>8</v>
      </c>
      <c r="G338" s="26">
        <v>0</v>
      </c>
      <c r="H338" s="26">
        <v>10</v>
      </c>
      <c r="I338" s="26">
        <v>8</v>
      </c>
      <c r="J338" s="26">
        <v>0</v>
      </c>
      <c r="K338" s="26">
        <v>0</v>
      </c>
      <c r="L338" s="26">
        <v>0</v>
      </c>
      <c r="M338" s="26">
        <v>0</v>
      </c>
      <c r="N338" s="27">
        <v>45873</v>
      </c>
    </row>
    <row r="339" spans="2:14" x14ac:dyDescent="0.25">
      <c r="B339" s="26">
        <v>56</v>
      </c>
      <c r="C339" s="26">
        <v>7</v>
      </c>
      <c r="D339" s="26" t="s">
        <v>49</v>
      </c>
      <c r="E339" s="26">
        <v>8</v>
      </c>
      <c r="F339" s="26">
        <v>7</v>
      </c>
      <c r="G339" s="26">
        <v>0</v>
      </c>
      <c r="H339" s="26">
        <v>8</v>
      </c>
      <c r="I339" s="26">
        <v>7</v>
      </c>
      <c r="J339" s="26">
        <v>0</v>
      </c>
      <c r="K339" s="26">
        <v>0</v>
      </c>
      <c r="L339" s="26">
        <v>0</v>
      </c>
      <c r="M339" s="26">
        <v>0</v>
      </c>
      <c r="N339" s="27">
        <v>45873</v>
      </c>
    </row>
    <row r="340" spans="2:14" x14ac:dyDescent="0.25">
      <c r="B340" s="26">
        <v>57</v>
      </c>
      <c r="C340" s="26">
        <v>1</v>
      </c>
      <c r="D340" s="26" t="s">
        <v>56</v>
      </c>
      <c r="E340" s="26">
        <v>90</v>
      </c>
      <c r="F340" s="26">
        <v>7</v>
      </c>
      <c r="G340" s="26">
        <v>0</v>
      </c>
      <c r="H340" s="26">
        <v>90</v>
      </c>
      <c r="I340" s="26">
        <v>7</v>
      </c>
      <c r="J340" s="26">
        <v>0</v>
      </c>
      <c r="K340" s="26">
        <v>80</v>
      </c>
      <c r="L340" s="26">
        <v>6</v>
      </c>
      <c r="M340" s="26">
        <v>0</v>
      </c>
      <c r="N340" s="27">
        <v>45874</v>
      </c>
    </row>
    <row r="341" spans="2:14" x14ac:dyDescent="0.25">
      <c r="B341" s="26">
        <v>57</v>
      </c>
      <c r="C341" s="26">
        <v>2</v>
      </c>
      <c r="D341" s="26" t="s">
        <v>66</v>
      </c>
      <c r="E341" s="26">
        <v>15</v>
      </c>
      <c r="F341" s="26">
        <v>16</v>
      </c>
      <c r="G341" s="26">
        <v>0</v>
      </c>
      <c r="H341" s="26">
        <v>15</v>
      </c>
      <c r="I341" s="26">
        <v>16</v>
      </c>
      <c r="J341" s="26">
        <v>0</v>
      </c>
      <c r="K341" s="26">
        <v>0</v>
      </c>
      <c r="L341" s="26">
        <v>0</v>
      </c>
      <c r="M341" s="26">
        <v>0</v>
      </c>
      <c r="N341" s="27">
        <v>45874</v>
      </c>
    </row>
    <row r="342" spans="2:14" x14ac:dyDescent="0.25">
      <c r="B342" s="26">
        <v>57</v>
      </c>
      <c r="C342" s="26">
        <v>3</v>
      </c>
      <c r="D342" s="26" t="s">
        <v>108</v>
      </c>
      <c r="E342" s="26">
        <v>12</v>
      </c>
      <c r="F342" s="26">
        <v>8</v>
      </c>
      <c r="G342" s="26">
        <v>0</v>
      </c>
      <c r="H342" s="26">
        <v>12</v>
      </c>
      <c r="I342" s="26">
        <v>8</v>
      </c>
      <c r="J342" s="26">
        <v>0</v>
      </c>
      <c r="K342" s="26">
        <v>0</v>
      </c>
      <c r="L342" s="26">
        <v>0</v>
      </c>
      <c r="M342" s="26">
        <v>0</v>
      </c>
      <c r="N342" s="27">
        <v>45874</v>
      </c>
    </row>
    <row r="343" spans="2:14" x14ac:dyDescent="0.25">
      <c r="B343" s="26">
        <v>57</v>
      </c>
      <c r="C343" s="26">
        <v>4</v>
      </c>
      <c r="D343" s="26" t="s">
        <v>70</v>
      </c>
      <c r="E343" s="26">
        <v>20</v>
      </c>
      <c r="F343" s="26">
        <v>8</v>
      </c>
      <c r="G343" s="26">
        <v>2</v>
      </c>
      <c r="H343" s="26">
        <v>20</v>
      </c>
      <c r="I343" s="26">
        <v>8</v>
      </c>
      <c r="J343" s="26">
        <v>0</v>
      </c>
      <c r="K343" s="26">
        <v>20</v>
      </c>
      <c r="L343" s="26">
        <v>7</v>
      </c>
      <c r="M343" s="26">
        <v>0</v>
      </c>
      <c r="N343" s="27">
        <v>45874</v>
      </c>
    </row>
    <row r="344" spans="2:14" x14ac:dyDescent="0.25">
      <c r="B344" s="26">
        <v>57</v>
      </c>
      <c r="C344" s="26">
        <v>5</v>
      </c>
      <c r="D344" s="26" t="s">
        <v>109</v>
      </c>
      <c r="E344" s="26">
        <v>90</v>
      </c>
      <c r="F344" s="26">
        <v>6</v>
      </c>
      <c r="G344" s="26">
        <v>2</v>
      </c>
      <c r="H344" s="26">
        <v>90</v>
      </c>
      <c r="I344" s="26">
        <v>6</v>
      </c>
      <c r="J344" s="26">
        <v>1</v>
      </c>
      <c r="K344" s="26">
        <v>80</v>
      </c>
      <c r="L344" s="26">
        <v>10</v>
      </c>
      <c r="M344" s="26">
        <v>0</v>
      </c>
      <c r="N344" s="27">
        <v>45874</v>
      </c>
    </row>
    <row r="345" spans="2:14" x14ac:dyDescent="0.25">
      <c r="B345" s="26">
        <v>58</v>
      </c>
      <c r="C345" s="26">
        <v>1</v>
      </c>
      <c r="D345" s="26" t="s">
        <v>37</v>
      </c>
      <c r="E345" s="26">
        <v>35</v>
      </c>
      <c r="F345" s="26">
        <v>6</v>
      </c>
      <c r="G345" s="26">
        <v>1</v>
      </c>
      <c r="H345" s="26">
        <v>35</v>
      </c>
      <c r="I345" s="26">
        <v>6</v>
      </c>
      <c r="J345" s="26">
        <v>0</v>
      </c>
      <c r="K345" s="26">
        <v>30</v>
      </c>
      <c r="L345" s="26">
        <v>7</v>
      </c>
      <c r="M345" s="26">
        <v>0</v>
      </c>
      <c r="N345" s="27">
        <v>45875</v>
      </c>
    </row>
    <row r="346" spans="2:14" x14ac:dyDescent="0.25">
      <c r="B346" s="26">
        <v>58</v>
      </c>
      <c r="C346" s="26">
        <v>2</v>
      </c>
      <c r="D346" s="26" t="s">
        <v>40</v>
      </c>
      <c r="E346" s="26">
        <v>30</v>
      </c>
      <c r="F346" s="26">
        <v>5</v>
      </c>
      <c r="G346" s="26">
        <v>1</v>
      </c>
      <c r="H346" s="26">
        <v>27</v>
      </c>
      <c r="I346" s="26">
        <v>7</v>
      </c>
      <c r="J346" s="26">
        <v>0</v>
      </c>
      <c r="K346" s="26">
        <v>27</v>
      </c>
      <c r="L346" s="26">
        <v>6</v>
      </c>
      <c r="M346" s="26">
        <v>0</v>
      </c>
      <c r="N346" s="27">
        <v>45875</v>
      </c>
    </row>
    <row r="347" spans="2:14" x14ac:dyDescent="0.25">
      <c r="B347" s="26">
        <v>58</v>
      </c>
      <c r="C347" s="26">
        <v>3</v>
      </c>
      <c r="D347" s="26" t="s">
        <v>38</v>
      </c>
      <c r="E347" s="26">
        <v>27</v>
      </c>
      <c r="F347" s="26">
        <v>6</v>
      </c>
      <c r="G347" s="26">
        <v>1</v>
      </c>
      <c r="H347" s="26">
        <v>27</v>
      </c>
      <c r="I347" s="26">
        <v>5</v>
      </c>
      <c r="J347" s="26">
        <v>0</v>
      </c>
      <c r="K347" s="26">
        <v>0</v>
      </c>
      <c r="L347" s="26">
        <v>0</v>
      </c>
      <c r="M347" s="26">
        <v>0</v>
      </c>
      <c r="N347" s="27">
        <v>45875</v>
      </c>
    </row>
    <row r="348" spans="2:14" x14ac:dyDescent="0.25">
      <c r="B348" s="26">
        <v>58</v>
      </c>
      <c r="C348" s="26">
        <v>4</v>
      </c>
      <c r="D348" s="26" t="s">
        <v>41</v>
      </c>
      <c r="E348" s="26">
        <v>10</v>
      </c>
      <c r="F348" s="26">
        <v>8</v>
      </c>
      <c r="G348" s="26">
        <v>2</v>
      </c>
      <c r="H348" s="26">
        <v>10</v>
      </c>
      <c r="I348" s="26">
        <v>8</v>
      </c>
      <c r="J348" s="26">
        <v>1</v>
      </c>
      <c r="K348" s="26">
        <v>7</v>
      </c>
      <c r="L348" s="26">
        <v>7</v>
      </c>
      <c r="M348" s="26">
        <v>1</v>
      </c>
      <c r="N348" s="27">
        <v>45875</v>
      </c>
    </row>
    <row r="349" spans="2:14" x14ac:dyDescent="0.25">
      <c r="B349" s="26">
        <v>58</v>
      </c>
      <c r="C349" s="26">
        <v>5</v>
      </c>
      <c r="D349" s="26" t="s">
        <v>74</v>
      </c>
      <c r="E349" s="26">
        <v>30</v>
      </c>
      <c r="F349" s="26">
        <v>7</v>
      </c>
      <c r="G349" s="26">
        <v>0</v>
      </c>
      <c r="H349" s="26">
        <v>30</v>
      </c>
      <c r="I349" s="26">
        <v>6</v>
      </c>
      <c r="J349" s="26">
        <v>0</v>
      </c>
      <c r="K349" s="26">
        <v>25</v>
      </c>
      <c r="L349" s="26">
        <v>8</v>
      </c>
      <c r="M349" s="26">
        <v>0</v>
      </c>
      <c r="N349" s="27">
        <v>45875</v>
      </c>
    </row>
    <row r="350" spans="2:14" x14ac:dyDescent="0.25">
      <c r="B350" s="26">
        <v>58</v>
      </c>
      <c r="C350" s="26">
        <v>6</v>
      </c>
      <c r="D350" s="26" t="s">
        <v>64</v>
      </c>
      <c r="E350" s="26">
        <v>30</v>
      </c>
      <c r="F350" s="26">
        <v>10</v>
      </c>
      <c r="G350" s="26">
        <v>1</v>
      </c>
      <c r="H350" s="26">
        <v>30</v>
      </c>
      <c r="I350" s="26">
        <v>10</v>
      </c>
      <c r="J350" s="26">
        <v>0</v>
      </c>
      <c r="K350" s="26">
        <v>30</v>
      </c>
      <c r="L350" s="26">
        <v>8</v>
      </c>
      <c r="M350" s="26">
        <v>0</v>
      </c>
      <c r="N350" s="27">
        <v>45875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C1E8-8A1F-4964-A52D-F7FC2B1EC18E}">
  <dimension ref="B2:H76"/>
  <sheetViews>
    <sheetView topLeftCell="C1" workbookViewId="0">
      <selection activeCell="K6" sqref="K6"/>
    </sheetView>
  </sheetViews>
  <sheetFormatPr defaultRowHeight="15" x14ac:dyDescent="0.25"/>
  <cols>
    <col min="2" max="2" width="65.5703125" bestFit="1" customWidth="1"/>
    <col min="4" max="4" width="65.5703125" bestFit="1" customWidth="1"/>
    <col min="7" max="7" width="51.42578125" bestFit="1" customWidth="1"/>
  </cols>
  <sheetData>
    <row r="2" spans="2:8" x14ac:dyDescent="0.25">
      <c r="D2" t="s">
        <v>176</v>
      </c>
      <c r="E2" t="s">
        <v>118</v>
      </c>
      <c r="G2" t="s">
        <v>176</v>
      </c>
      <c r="H2" t="s">
        <v>118</v>
      </c>
    </row>
    <row r="3" spans="2:8" x14ac:dyDescent="0.25">
      <c r="B3" t="str" cm="1">
        <f t="array" ref="B3:B76">_xlfn.UNIQUE(StrengthTracker[exercise_name_clean])</f>
        <v>Chest - Incline dumbell press</v>
      </c>
      <c r="D3" t="s">
        <v>39</v>
      </c>
      <c r="E3">
        <v>1</v>
      </c>
      <c r="G3" t="s">
        <v>49</v>
      </c>
      <c r="H3">
        <v>5</v>
      </c>
    </row>
    <row r="4" spans="2:8" x14ac:dyDescent="0.25">
      <c r="B4" t="str">
        <v>Chest - Decline dumbell press</v>
      </c>
      <c r="D4" t="s">
        <v>60</v>
      </c>
      <c r="E4">
        <v>1</v>
      </c>
      <c r="G4" t="s">
        <v>51</v>
      </c>
      <c r="H4">
        <v>5</v>
      </c>
    </row>
    <row r="5" spans="2:8" x14ac:dyDescent="0.25">
      <c r="B5" t="str">
        <v>Triceps - Triceps dips</v>
      </c>
      <c r="D5" t="s">
        <v>62</v>
      </c>
      <c r="E5">
        <v>1</v>
      </c>
      <c r="G5" t="s">
        <v>74</v>
      </c>
      <c r="H5">
        <v>5</v>
      </c>
    </row>
    <row r="6" spans="2:8" x14ac:dyDescent="0.25">
      <c r="B6" t="str">
        <v>Shoulders - Militar press (dumbell)</v>
      </c>
      <c r="D6" t="s">
        <v>67</v>
      </c>
      <c r="E6">
        <v>1</v>
      </c>
      <c r="G6" t="s">
        <v>90</v>
      </c>
      <c r="H6">
        <v>5</v>
      </c>
    </row>
    <row r="7" spans="2:8" x14ac:dyDescent="0.25">
      <c r="B7" t="str">
        <v>Shoulders - Lateral Raises</v>
      </c>
      <c r="D7" t="s">
        <v>72</v>
      </c>
      <c r="E7">
        <v>1</v>
      </c>
      <c r="G7" t="s">
        <v>54</v>
      </c>
      <c r="H7">
        <v>7</v>
      </c>
    </row>
    <row r="8" spans="2:8" x14ac:dyDescent="0.25">
      <c r="B8" t="str">
        <v>Triceps - Overhead tricep extension</v>
      </c>
      <c r="D8" t="s">
        <v>76</v>
      </c>
      <c r="E8">
        <v>1</v>
      </c>
      <c r="G8" t="s">
        <v>55</v>
      </c>
      <c r="H8">
        <v>7</v>
      </c>
    </row>
    <row r="9" spans="2:8" x14ac:dyDescent="0.25">
      <c r="B9" t="str">
        <v>Triceps - Kickbacks (cable)</v>
      </c>
      <c r="D9" t="s">
        <v>79</v>
      </c>
      <c r="E9">
        <v>1</v>
      </c>
      <c r="G9" t="s">
        <v>73</v>
      </c>
      <c r="H9">
        <v>7</v>
      </c>
    </row>
    <row r="10" spans="2:8" x14ac:dyDescent="0.25">
      <c r="B10" t="str">
        <v>Null exercise</v>
      </c>
      <c r="D10" t="s">
        <v>113</v>
      </c>
      <c r="E10">
        <v>1</v>
      </c>
      <c r="G10" t="s">
        <v>75</v>
      </c>
      <c r="H10">
        <v>7</v>
      </c>
    </row>
    <row r="11" spans="2:8" x14ac:dyDescent="0.25">
      <c r="B11" t="str">
        <v>Lats - Lat Pulldown (Wide, Close, Underhand)</v>
      </c>
      <c r="D11" t="s">
        <v>68</v>
      </c>
      <c r="E11">
        <v>1</v>
      </c>
      <c r="G11" t="s">
        <v>52</v>
      </c>
      <c r="H11">
        <v>8</v>
      </c>
    </row>
    <row r="12" spans="2:8" x14ac:dyDescent="0.25">
      <c r="B12" t="str">
        <v>Lats - One-arm Dumbbell Row</v>
      </c>
      <c r="D12" t="s">
        <v>81</v>
      </c>
      <c r="E12">
        <v>1</v>
      </c>
      <c r="G12" t="s">
        <v>70</v>
      </c>
      <c r="H12">
        <v>8</v>
      </c>
    </row>
    <row r="13" spans="2:8" x14ac:dyDescent="0.25">
      <c r="B13" t="str">
        <v>Romboids - Incline Dumbbell Row</v>
      </c>
      <c r="D13" t="s">
        <v>83</v>
      </c>
      <c r="E13">
        <v>1</v>
      </c>
      <c r="G13" t="s">
        <v>47</v>
      </c>
      <c r="H13">
        <v>9</v>
      </c>
    </row>
    <row r="14" spans="2:8" x14ac:dyDescent="0.25">
      <c r="B14" t="str">
        <v>Biceps - Preacher curl</v>
      </c>
      <c r="D14" t="s">
        <v>86</v>
      </c>
      <c r="E14">
        <v>1</v>
      </c>
      <c r="G14" t="s">
        <v>56</v>
      </c>
      <c r="H14">
        <v>9</v>
      </c>
    </row>
    <row r="15" spans="2:8" x14ac:dyDescent="0.25">
      <c r="B15" t="str">
        <v>Biceps - Incline dumbell curl</v>
      </c>
      <c r="D15" t="s">
        <v>87</v>
      </c>
      <c r="E15">
        <v>1</v>
      </c>
      <c r="G15" t="s">
        <v>50</v>
      </c>
      <c r="H15">
        <v>12</v>
      </c>
    </row>
    <row r="16" spans="2:8" x14ac:dyDescent="0.25">
      <c r="B16" t="str">
        <v>Chest - Chest Dips</v>
      </c>
      <c r="D16" t="s">
        <v>88</v>
      </c>
      <c r="E16">
        <v>1</v>
      </c>
      <c r="G16" t="s">
        <v>61</v>
      </c>
      <c r="H16">
        <v>12</v>
      </c>
    </row>
    <row r="17" spans="2:8" x14ac:dyDescent="0.25">
      <c r="B17" t="str">
        <v>Triceps - Triceps rope pushdown</v>
      </c>
      <c r="D17" t="s">
        <v>65</v>
      </c>
      <c r="E17">
        <v>1</v>
      </c>
      <c r="G17" t="s">
        <v>46</v>
      </c>
      <c r="H17">
        <v>14</v>
      </c>
    </row>
    <row r="18" spans="2:8" x14ac:dyDescent="0.25">
      <c r="B18" t="str">
        <v>Romboids - Gironda Row</v>
      </c>
      <c r="D18" t="s">
        <v>91</v>
      </c>
      <c r="E18">
        <v>1</v>
      </c>
      <c r="G18" t="s">
        <v>64</v>
      </c>
      <c r="H18">
        <v>14</v>
      </c>
    </row>
    <row r="19" spans="2:8" x14ac:dyDescent="0.25">
      <c r="B19" t="str">
        <v>Middle Traps - Incline Dumbbell Row</v>
      </c>
      <c r="D19" t="s">
        <v>92</v>
      </c>
      <c r="E19">
        <v>1</v>
      </c>
      <c r="G19" t="s">
        <v>42</v>
      </c>
      <c r="H19">
        <v>15</v>
      </c>
    </row>
    <row r="20" spans="2:8" x14ac:dyDescent="0.25">
      <c r="B20" t="str">
        <v>Shoulders - Rear Delt Fly</v>
      </c>
      <c r="D20" t="s">
        <v>85</v>
      </c>
      <c r="E20">
        <v>1</v>
      </c>
      <c r="G20" t="s">
        <v>38</v>
      </c>
      <c r="H20">
        <v>16</v>
      </c>
    </row>
    <row r="21" spans="2:8" x14ac:dyDescent="0.25">
      <c r="B21" t="str">
        <v>Biceps - Biceps curl (dumbell)</v>
      </c>
      <c r="D21" t="s">
        <v>96</v>
      </c>
      <c r="E21">
        <v>1</v>
      </c>
      <c r="G21" t="s">
        <v>45</v>
      </c>
      <c r="H21">
        <v>17</v>
      </c>
    </row>
    <row r="22" spans="2:8" x14ac:dyDescent="0.25">
      <c r="B22" t="str">
        <v>Quads - Squat (Back, Front, Goblet)</v>
      </c>
      <c r="D22" t="s">
        <v>97</v>
      </c>
      <c r="E22">
        <v>1</v>
      </c>
      <c r="G22" t="s">
        <v>48</v>
      </c>
      <c r="H22">
        <v>19</v>
      </c>
    </row>
    <row r="23" spans="2:8" x14ac:dyDescent="0.25">
      <c r="B23" t="str">
        <v>Glutes - Hip Thrusts</v>
      </c>
      <c r="D23" t="s">
        <v>98</v>
      </c>
      <c r="E23">
        <v>1</v>
      </c>
      <c r="G23" t="s">
        <v>37</v>
      </c>
      <c r="H23">
        <v>22</v>
      </c>
    </row>
    <row r="24" spans="2:8" x14ac:dyDescent="0.25">
      <c r="B24" t="str">
        <v>Quads - Leg Extension Machine</v>
      </c>
      <c r="D24" t="s">
        <v>99</v>
      </c>
      <c r="E24">
        <v>1</v>
      </c>
      <c r="G24" t="s">
        <v>40</v>
      </c>
      <c r="H24">
        <v>23</v>
      </c>
    </row>
    <row r="25" spans="2:8" x14ac:dyDescent="0.25">
      <c r="B25" t="str">
        <v>Hamstrings - Leg Curl Machine (Seated or Lying)</v>
      </c>
      <c r="D25" t="s">
        <v>100</v>
      </c>
      <c r="E25">
        <v>1</v>
      </c>
      <c r="G25" t="s">
        <v>41</v>
      </c>
      <c r="H25">
        <v>23</v>
      </c>
    </row>
    <row r="26" spans="2:8" x14ac:dyDescent="0.25">
      <c r="B26" t="str">
        <v>Chest - Chest Press Machine</v>
      </c>
      <c r="D26" t="s">
        <v>101</v>
      </c>
      <c r="E26">
        <v>1</v>
      </c>
    </row>
    <row r="27" spans="2:8" x14ac:dyDescent="0.25">
      <c r="B27" t="str">
        <v>Biceps - Hammer curl</v>
      </c>
      <c r="D27" t="s">
        <v>102</v>
      </c>
      <c r="E27">
        <v>1</v>
      </c>
    </row>
    <row r="28" spans="2:8" x14ac:dyDescent="0.25">
      <c r="B28" t="str">
        <v>Glutes - Bulgarian Split Squat (each arm)</v>
      </c>
      <c r="D28" t="s">
        <v>104</v>
      </c>
      <c r="E28">
        <v>1</v>
      </c>
    </row>
    <row r="29" spans="2:8" x14ac:dyDescent="0.25">
      <c r="B29" t="str">
        <v>Biceps - Cable Bicep Curl</v>
      </c>
      <c r="D29" t="s">
        <v>105</v>
      </c>
      <c r="E29">
        <v>1</v>
      </c>
    </row>
    <row r="30" spans="2:8" x14ac:dyDescent="0.25">
      <c r="B30" t="str">
        <v>Triceps - Triceps pushdown (Cable)</v>
      </c>
      <c r="D30" t="s">
        <v>106</v>
      </c>
      <c r="E30">
        <v>1</v>
      </c>
    </row>
    <row r="31" spans="2:8" x14ac:dyDescent="0.25">
      <c r="B31" t="str">
        <v>Quads - Lunges (Walking, Stationary) (per hand)</v>
      </c>
      <c r="D31" t="s">
        <v>107</v>
      </c>
      <c r="E31">
        <v>1</v>
      </c>
    </row>
    <row r="32" spans="2:8" x14ac:dyDescent="0.25">
      <c r="B32" t="str">
        <v>Hamstrings - Leg Curl Machine (Seated or Lying) (plates of the machine)</v>
      </c>
      <c r="D32" t="s">
        <v>108</v>
      </c>
      <c r="E32">
        <v>1</v>
      </c>
    </row>
    <row r="33" spans="2:5" x14ac:dyDescent="0.25">
      <c r="B33" t="str">
        <v>Adductors Inner - Seated or Standing Leg Adduction (Machine) (plates)</v>
      </c>
      <c r="D33" t="s">
        <v>109</v>
      </c>
      <c r="E33">
        <v>1</v>
      </c>
    </row>
    <row r="34" spans="2:5" x14ac:dyDescent="0.25">
      <c r="B34" t="str">
        <v>Calves - Seated Calf Raise</v>
      </c>
      <c r="D34" t="s">
        <v>63</v>
      </c>
      <c r="E34">
        <v>2</v>
      </c>
    </row>
    <row r="35" spans="2:5" x14ac:dyDescent="0.25">
      <c r="B35" t="str">
        <v>Biceps - Cable Bicep Curl (plates)</v>
      </c>
      <c r="D35" t="s">
        <v>69</v>
      </c>
      <c r="E35">
        <v>2</v>
      </c>
    </row>
    <row r="36" spans="2:5" x14ac:dyDescent="0.25">
      <c r="B36" t="str">
        <v>Quads - Lunges (Walking, Stationary) (per hand and walking)</v>
      </c>
      <c r="D36" t="s">
        <v>77</v>
      </c>
      <c r="E36">
        <v>2</v>
      </c>
    </row>
    <row r="37" spans="2:5" x14ac:dyDescent="0.25">
      <c r="B37" t="str">
        <v>Hamstrings - Leg Curl Machine (Seated or Lying) (plates)</v>
      </c>
      <c r="D37" t="s">
        <v>78</v>
      </c>
      <c r="E37">
        <v>2</v>
      </c>
    </row>
    <row r="38" spans="2:5" x14ac:dyDescent="0.25">
      <c r="B38" t="str">
        <v>Triceps - Skull crushers</v>
      </c>
      <c r="D38" t="s">
        <v>80</v>
      </c>
      <c r="E38">
        <v>2</v>
      </c>
    </row>
    <row r="39" spans="2:5" x14ac:dyDescent="0.25">
      <c r="B39" t="str">
        <v>Shoulders - Rear Delt Fly (plates)</v>
      </c>
      <c r="D39" t="s">
        <v>82</v>
      </c>
      <c r="E39">
        <v>2</v>
      </c>
    </row>
    <row r="40" spans="2:5" x14ac:dyDescent="0.25">
      <c r="B40" t="str">
        <v>Shoulders - Machine shoulder press</v>
      </c>
      <c r="D40" t="s">
        <v>84</v>
      </c>
      <c r="E40">
        <v>2</v>
      </c>
    </row>
    <row r="41" spans="2:5" x14ac:dyDescent="0.25">
      <c r="B41" t="str">
        <v>Lats - Dumbbell Bent-over Row</v>
      </c>
      <c r="D41" t="s">
        <v>93</v>
      </c>
      <c r="E41">
        <v>2</v>
      </c>
    </row>
    <row r="42" spans="2:5" x14ac:dyDescent="0.25">
      <c r="B42" t="str">
        <v>Serratus Posterior - Deadlifts</v>
      </c>
      <c r="D42" t="s">
        <v>94</v>
      </c>
      <c r="E42">
        <v>2</v>
      </c>
    </row>
    <row r="43" spans="2:5" x14ac:dyDescent="0.25">
      <c r="B43" t="str">
        <v>Quads - Leg Press</v>
      </c>
      <c r="D43" t="s">
        <v>103</v>
      </c>
      <c r="E43">
        <v>2</v>
      </c>
    </row>
    <row r="44" spans="2:5" x14ac:dyDescent="0.25">
      <c r="B44" t="str">
        <v>Triceps - Kickbacks (cable) ( per hand)</v>
      </c>
      <c r="D44" t="s">
        <v>43</v>
      </c>
      <c r="E44">
        <v>3</v>
      </c>
    </row>
    <row r="45" spans="2:5" x14ac:dyDescent="0.25">
      <c r="B45" t="str">
        <v>Romboids - T-bar Row</v>
      </c>
      <c r="D45" t="s">
        <v>57</v>
      </c>
      <c r="E45">
        <v>3</v>
      </c>
    </row>
    <row r="46" spans="2:5" x14ac:dyDescent="0.25">
      <c r="B46" t="str">
        <v>Adductors Inner - Seated or Standing Leg Adduction (Machine)</v>
      </c>
      <c r="D46" t="s">
        <v>58</v>
      </c>
      <c r="E46">
        <v>3</v>
      </c>
    </row>
    <row r="47" spans="2:5" x14ac:dyDescent="0.25">
      <c r="B47" t="str">
        <v>Lats - Cable Pullover</v>
      </c>
      <c r="D47" t="s">
        <v>59</v>
      </c>
      <c r="E47">
        <v>3</v>
      </c>
    </row>
    <row r="48" spans="2:5" x14ac:dyDescent="0.25">
      <c r="B48" t="str">
        <v>Triceps - Kickbacks (cable) (plates)</v>
      </c>
      <c r="D48" t="s">
        <v>66</v>
      </c>
      <c r="E48">
        <v>3</v>
      </c>
    </row>
    <row r="49" spans="2:5" x14ac:dyDescent="0.25">
      <c r="B49" t="str">
        <v>Lats - Lat Pulldown (Wide, Close, Underhand) (plates unilateral)</v>
      </c>
      <c r="D49" t="s">
        <v>71</v>
      </c>
      <c r="E49">
        <v>3</v>
      </c>
    </row>
    <row r="50" spans="2:5" x14ac:dyDescent="0.25">
      <c r="B50" t="str">
        <v>Middle Traps - T-bar Rows</v>
      </c>
      <c r="D50" t="s">
        <v>89</v>
      </c>
      <c r="E50">
        <v>3</v>
      </c>
    </row>
    <row r="51" spans="2:5" x14ac:dyDescent="0.25">
      <c r="B51" t="str">
        <v>Lats - Barbell Bent-over Row (per hand)</v>
      </c>
      <c r="D51" t="s">
        <v>95</v>
      </c>
      <c r="E51">
        <v>3</v>
      </c>
    </row>
    <row r="52" spans="2:5" x14ac:dyDescent="0.25">
      <c r="B52" t="str">
        <v>Quads - Leg Press (plates)</v>
      </c>
      <c r="D52" t="s">
        <v>53</v>
      </c>
      <c r="E52">
        <v>4</v>
      </c>
    </row>
    <row r="53" spans="2:5" x14ac:dyDescent="0.25">
      <c r="B53" t="str">
        <v>Hamstrings - Leg Curl Machine (Seated or Lying) (plates unilateral)</v>
      </c>
      <c r="D53" t="s">
        <v>49</v>
      </c>
      <c r="E53">
        <v>5</v>
      </c>
    </row>
    <row r="54" spans="2:5" x14ac:dyDescent="0.25">
      <c r="B54" t="str">
        <v>Triceps - Overhead tricep extension (plates one arm)</v>
      </c>
      <c r="D54" t="s">
        <v>51</v>
      </c>
      <c r="E54">
        <v>5</v>
      </c>
    </row>
    <row r="55" spans="2:5" x14ac:dyDescent="0.25">
      <c r="B55" t="str">
        <v>Lats - Gironda Row</v>
      </c>
      <c r="D55" t="s">
        <v>74</v>
      </c>
      <c r="E55">
        <v>5</v>
      </c>
    </row>
    <row r="56" spans="2:5" x14ac:dyDescent="0.25">
      <c r="B56" t="str">
        <v>Quads - Lunges (Walking, Stationary)</v>
      </c>
      <c r="D56" t="s">
        <v>90</v>
      </c>
      <c r="E56">
        <v>5</v>
      </c>
    </row>
    <row r="57" spans="2:5" x14ac:dyDescent="0.25">
      <c r="B57" t="str">
        <v>Quads - Leg Extension Machine (plates)</v>
      </c>
      <c r="D57" t="s">
        <v>54</v>
      </c>
      <c r="E57">
        <v>7</v>
      </c>
    </row>
    <row r="58" spans="2:5" x14ac:dyDescent="0.25">
      <c r="B58" t="str">
        <v>Triceps - Overhead tricep extension (unilateral  plates)</v>
      </c>
      <c r="D58" t="s">
        <v>55</v>
      </c>
      <c r="E58">
        <v>7</v>
      </c>
    </row>
    <row r="59" spans="2:5" x14ac:dyDescent="0.25">
      <c r="B59" t="str">
        <v>Treadmill</v>
      </c>
      <c r="D59" t="s">
        <v>73</v>
      </c>
      <c r="E59">
        <v>7</v>
      </c>
    </row>
    <row r="60" spans="2:5" x14ac:dyDescent="0.25">
      <c r="B60" t="str">
        <v>Lats - Barbell Bent-over Row</v>
      </c>
      <c r="D60" t="s">
        <v>75</v>
      </c>
      <c r="E60">
        <v>7</v>
      </c>
    </row>
    <row r="61" spans="2:5" x14ac:dyDescent="0.25">
      <c r="B61" t="str">
        <v>Triceps - Overhead tricep extension (plates per hand)</v>
      </c>
      <c r="D61" t="s">
        <v>52</v>
      </c>
      <c r="E61">
        <v>8</v>
      </c>
    </row>
    <row r="62" spans="2:5" x14ac:dyDescent="0.25">
      <c r="B62" t="str">
        <v>Hack Squat</v>
      </c>
      <c r="D62" t="s">
        <v>70</v>
      </c>
      <c r="E62">
        <v>8</v>
      </c>
    </row>
    <row r="63" spans="2:5" x14ac:dyDescent="0.25">
      <c r="B63" t="str">
        <v>Calves - Standing Calf Raise</v>
      </c>
      <c r="D63" t="s">
        <v>47</v>
      </c>
      <c r="E63">
        <v>9</v>
      </c>
    </row>
    <row r="64" spans="2:5" x14ac:dyDescent="0.25">
      <c r="B64" t="str">
        <v>Triceps - Triceps pushdown (Cable) (plates per hand)</v>
      </c>
      <c r="D64" t="s">
        <v>56</v>
      </c>
      <c r="E64">
        <v>9</v>
      </c>
    </row>
    <row r="65" spans="2:5" x14ac:dyDescent="0.25">
      <c r="B65" t="str">
        <v>Biceps - Biceps curl (barbell)</v>
      </c>
      <c r="D65" t="s">
        <v>50</v>
      </c>
      <c r="E65">
        <v>12</v>
      </c>
    </row>
    <row r="66" spans="2:5" x14ac:dyDescent="0.25">
      <c r="B66" t="str">
        <v>Triceps - Triceps pushdown (Cable) (plates)</v>
      </c>
      <c r="D66" t="s">
        <v>61</v>
      </c>
      <c r="E66">
        <v>12</v>
      </c>
    </row>
    <row r="67" spans="2:5" x14ac:dyDescent="0.25">
      <c r="B67" t="str">
        <v>Adductors Inner - Cable Adduction (plates)</v>
      </c>
      <c r="D67" t="s">
        <v>46</v>
      </c>
      <c r="E67">
        <v>14</v>
      </c>
    </row>
    <row r="68" spans="2:5" x14ac:dyDescent="0.25">
      <c r="B68" t="str">
        <v>Triceps - Triceps pushdown (Cable) (plates T grip)</v>
      </c>
      <c r="D68" t="s">
        <v>64</v>
      </c>
      <c r="E68">
        <v>14</v>
      </c>
    </row>
    <row r="69" spans="2:5" x14ac:dyDescent="0.25">
      <c r="B69" t="str">
        <v>Triceps - Overhead tricep extension (plates  arm)</v>
      </c>
      <c r="D69" t="s">
        <v>42</v>
      </c>
      <c r="E69">
        <v>15</v>
      </c>
    </row>
    <row r="70" spans="2:5" x14ac:dyDescent="0.25">
      <c r="B70" t="str">
        <v>Lats - T-bar Row</v>
      </c>
      <c r="D70" t="s">
        <v>38</v>
      </c>
      <c r="E70">
        <v>16</v>
      </c>
    </row>
    <row r="71" spans="2:5" x14ac:dyDescent="0.25">
      <c r="B71" t="str">
        <v>Quads - Bulgarian Split Squat (kg each hand)</v>
      </c>
      <c r="D71" t="s">
        <v>45</v>
      </c>
      <c r="E71">
        <v>17</v>
      </c>
    </row>
    <row r="72" spans="2:5" x14ac:dyDescent="0.25">
      <c r="B72" t="str">
        <v>Triceps - Triceps pushdown (Cable) (plates Tgrip)</v>
      </c>
      <c r="D72" t="s">
        <v>48</v>
      </c>
      <c r="E72">
        <v>19</v>
      </c>
    </row>
    <row r="73" spans="2:5" x14ac:dyDescent="0.25">
      <c r="B73" t="str">
        <v>one arm lat pull down (plates per hand)</v>
      </c>
      <c r="D73" t="s">
        <v>37</v>
      </c>
      <c r="E73">
        <v>22</v>
      </c>
    </row>
    <row r="74" spans="2:5" x14ac:dyDescent="0.25">
      <c r="B74" t="str">
        <v>Shoulders - Rear Delt Fly (plaes)</v>
      </c>
      <c r="D74" t="s">
        <v>40</v>
      </c>
      <c r="E74">
        <v>23</v>
      </c>
    </row>
    <row r="75" spans="2:5" x14ac:dyDescent="0.25">
      <c r="B75" t="str">
        <v>Glutes - Bulgarian Split Squat (per hand)</v>
      </c>
      <c r="D75" t="s">
        <v>41</v>
      </c>
      <c r="E75">
        <v>23</v>
      </c>
    </row>
    <row r="76" spans="2:5" x14ac:dyDescent="0.25">
      <c r="B76" t="str">
        <v>Hamstrings - Romanian Deadlift</v>
      </c>
      <c r="D76" t="s">
        <v>44</v>
      </c>
      <c r="E76">
        <v>158</v>
      </c>
    </row>
  </sheetData>
  <autoFilter ref="D2:E2" xr:uid="{1B98C1E8-8A1F-4964-A52D-F7FC2B1EC18E}">
    <sortState xmlns:xlrd2="http://schemas.microsoft.com/office/spreadsheetml/2017/richdata2" ref="D3:E76">
      <sortCondition ref="E2"/>
    </sortState>
  </autoFilter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1032-C12F-4FCC-A13B-7F926FB5A304}">
  <dimension ref="A1:E59"/>
  <sheetViews>
    <sheetView workbookViewId="0">
      <selection sqref="A1:E1048576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4" width="17.85546875" bestFit="1" customWidth="1"/>
    <col min="5" max="5" width="1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45775</v>
      </c>
      <c r="B2" t="s">
        <v>8</v>
      </c>
      <c r="C2" t="s">
        <v>9</v>
      </c>
      <c r="D2" t="s">
        <v>17</v>
      </c>
      <c r="E2" t="s">
        <v>10</v>
      </c>
    </row>
    <row r="3" spans="1:5" x14ac:dyDescent="0.25">
      <c r="A3" s="1">
        <v>45776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1">
        <v>45782</v>
      </c>
      <c r="B4" t="s">
        <v>8</v>
      </c>
      <c r="C4" t="s">
        <v>9</v>
      </c>
      <c r="D4" t="s">
        <v>17</v>
      </c>
      <c r="E4" t="s">
        <v>10</v>
      </c>
    </row>
    <row r="5" spans="1:5" x14ac:dyDescent="0.25">
      <c r="A5" s="1">
        <v>45783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s="1">
        <v>45784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 s="1">
        <v>45786</v>
      </c>
      <c r="B7" t="s">
        <v>8</v>
      </c>
      <c r="C7" t="s">
        <v>9</v>
      </c>
      <c r="D7" t="s">
        <v>17</v>
      </c>
      <c r="E7" t="s">
        <v>10</v>
      </c>
    </row>
    <row r="8" spans="1:5" x14ac:dyDescent="0.25">
      <c r="A8" s="1">
        <v>45787</v>
      </c>
      <c r="B8" t="s">
        <v>12</v>
      </c>
      <c r="C8" t="s">
        <v>13</v>
      </c>
      <c r="D8" t="s">
        <v>14</v>
      </c>
      <c r="E8" t="s">
        <v>17</v>
      </c>
    </row>
    <row r="9" spans="1:5" x14ac:dyDescent="0.25">
      <c r="A9" s="1">
        <v>45789</v>
      </c>
      <c r="B9" t="s">
        <v>19</v>
      </c>
      <c r="C9" t="s">
        <v>22</v>
      </c>
      <c r="D9" t="s">
        <v>20</v>
      </c>
      <c r="E9" t="s">
        <v>21</v>
      </c>
    </row>
    <row r="10" spans="1:5" x14ac:dyDescent="0.25">
      <c r="A10" s="1">
        <v>45790</v>
      </c>
      <c r="B10" t="s">
        <v>8</v>
      </c>
      <c r="C10" t="s">
        <v>9</v>
      </c>
      <c r="D10" t="s">
        <v>17</v>
      </c>
      <c r="E10" t="s">
        <v>10</v>
      </c>
    </row>
    <row r="11" spans="1:5" x14ac:dyDescent="0.25">
      <c r="A11" s="1">
        <v>45791</v>
      </c>
      <c r="B11" t="s">
        <v>12</v>
      </c>
      <c r="C11" t="s">
        <v>13</v>
      </c>
      <c r="D11" t="s">
        <v>17</v>
      </c>
      <c r="E11" t="s">
        <v>14</v>
      </c>
    </row>
    <row r="12" spans="1:5" x14ac:dyDescent="0.25">
      <c r="A12" s="1">
        <v>45793</v>
      </c>
      <c r="B12" t="s">
        <v>8</v>
      </c>
      <c r="C12" t="s">
        <v>9</v>
      </c>
      <c r="D12" t="s">
        <v>17</v>
      </c>
      <c r="E12" t="s">
        <v>10</v>
      </c>
    </row>
    <row r="13" spans="1:5" x14ac:dyDescent="0.25">
      <c r="A13" s="1">
        <v>45794</v>
      </c>
      <c r="B13" t="s">
        <v>12</v>
      </c>
      <c r="C13" t="s">
        <v>13</v>
      </c>
      <c r="D13" t="s">
        <v>17</v>
      </c>
      <c r="E13" t="s">
        <v>14</v>
      </c>
    </row>
    <row r="14" spans="1:5" x14ac:dyDescent="0.25">
      <c r="A14" s="1">
        <v>45797</v>
      </c>
      <c r="B14" t="s">
        <v>8</v>
      </c>
      <c r="C14" t="s">
        <v>9</v>
      </c>
      <c r="D14" t="s">
        <v>17</v>
      </c>
      <c r="E14" t="s">
        <v>10</v>
      </c>
    </row>
    <row r="15" spans="1:5" x14ac:dyDescent="0.25">
      <c r="A15" s="1">
        <v>45798</v>
      </c>
      <c r="B15" t="s">
        <v>12</v>
      </c>
      <c r="C15" t="s">
        <v>13</v>
      </c>
      <c r="D15" t="s">
        <v>14</v>
      </c>
      <c r="E15" t="s">
        <v>15</v>
      </c>
    </row>
    <row r="16" spans="1:5" x14ac:dyDescent="0.25">
      <c r="A16" s="1">
        <v>45799</v>
      </c>
      <c r="B16" t="s">
        <v>19</v>
      </c>
      <c r="C16" t="s">
        <v>27</v>
      </c>
      <c r="D16" t="s">
        <v>20</v>
      </c>
      <c r="E16" t="s">
        <v>21</v>
      </c>
    </row>
    <row r="17" spans="1:5" x14ac:dyDescent="0.25">
      <c r="A17" s="1">
        <v>45800</v>
      </c>
      <c r="B17" t="s">
        <v>8</v>
      </c>
      <c r="C17" t="s">
        <v>9</v>
      </c>
      <c r="D17" t="s">
        <v>17</v>
      </c>
      <c r="E17" t="s">
        <v>10</v>
      </c>
    </row>
    <row r="18" spans="1:5" x14ac:dyDescent="0.25">
      <c r="A18" s="1">
        <v>45804</v>
      </c>
      <c r="B18" t="s">
        <v>12</v>
      </c>
      <c r="C18" t="s">
        <v>13</v>
      </c>
      <c r="D18" t="s">
        <v>14</v>
      </c>
      <c r="E18" t="s">
        <v>17</v>
      </c>
    </row>
    <row r="19" spans="1:5" x14ac:dyDescent="0.25">
      <c r="A19" s="1">
        <v>45805</v>
      </c>
      <c r="B19" t="s">
        <v>19</v>
      </c>
      <c r="C19" t="s">
        <v>20</v>
      </c>
      <c r="D19" t="s">
        <v>27</v>
      </c>
      <c r="E19" t="s">
        <v>21</v>
      </c>
    </row>
    <row r="20" spans="1:5" x14ac:dyDescent="0.25">
      <c r="A20" s="1">
        <v>45806</v>
      </c>
      <c r="B20" t="s">
        <v>8</v>
      </c>
      <c r="C20" t="s">
        <v>9</v>
      </c>
      <c r="D20" t="s">
        <v>17</v>
      </c>
      <c r="E20" t="s">
        <v>10</v>
      </c>
    </row>
    <row r="21" spans="1:5" x14ac:dyDescent="0.25">
      <c r="A21" s="1">
        <v>45808</v>
      </c>
      <c r="B21" t="s">
        <v>29</v>
      </c>
      <c r="C21" t="s">
        <v>14</v>
      </c>
      <c r="D21" t="s">
        <v>10</v>
      </c>
      <c r="E21" t="s">
        <v>17</v>
      </c>
    </row>
    <row r="22" spans="1:5" x14ac:dyDescent="0.25">
      <c r="A22" s="1">
        <v>45810</v>
      </c>
      <c r="B22" t="s">
        <v>12</v>
      </c>
      <c r="C22" t="s">
        <v>13</v>
      </c>
      <c r="D22" t="s">
        <v>14</v>
      </c>
      <c r="E22" t="s">
        <v>15</v>
      </c>
    </row>
    <row r="23" spans="1:5" x14ac:dyDescent="0.25">
      <c r="A23" s="1">
        <v>45811</v>
      </c>
      <c r="B23" t="s">
        <v>8</v>
      </c>
      <c r="C23" t="s">
        <v>9</v>
      </c>
      <c r="D23" t="s">
        <v>17</v>
      </c>
      <c r="E23" t="s">
        <v>10</v>
      </c>
    </row>
    <row r="24" spans="1:5" x14ac:dyDescent="0.25">
      <c r="A24" s="1">
        <v>45817</v>
      </c>
      <c r="B24" t="s">
        <v>8</v>
      </c>
      <c r="C24" t="s">
        <v>9</v>
      </c>
      <c r="D24" t="s">
        <v>17</v>
      </c>
      <c r="E24" t="s">
        <v>10</v>
      </c>
    </row>
    <row r="25" spans="1:5" x14ac:dyDescent="0.25">
      <c r="A25" s="1">
        <v>45818</v>
      </c>
      <c r="B25" t="s">
        <v>12</v>
      </c>
      <c r="C25" t="s">
        <v>13</v>
      </c>
      <c r="D25" t="s">
        <v>14</v>
      </c>
      <c r="E25" t="s">
        <v>15</v>
      </c>
    </row>
    <row r="26" spans="1:5" x14ac:dyDescent="0.25">
      <c r="A26" s="1">
        <v>45819</v>
      </c>
      <c r="B26" t="s">
        <v>19</v>
      </c>
      <c r="C26" t="s">
        <v>20</v>
      </c>
      <c r="D26" t="s">
        <v>22</v>
      </c>
      <c r="E26" t="s">
        <v>15</v>
      </c>
    </row>
    <row r="27" spans="1:5" x14ac:dyDescent="0.25">
      <c r="A27" s="1">
        <v>45820</v>
      </c>
      <c r="B27" t="s">
        <v>8</v>
      </c>
      <c r="C27" t="s">
        <v>9</v>
      </c>
      <c r="D27" t="s">
        <v>17</v>
      </c>
      <c r="E27" t="s">
        <v>10</v>
      </c>
    </row>
    <row r="28" spans="1:5" x14ac:dyDescent="0.25">
      <c r="A28" s="1">
        <v>45825</v>
      </c>
      <c r="B28" t="s">
        <v>12</v>
      </c>
      <c r="C28" t="s">
        <v>13</v>
      </c>
      <c r="D28" t="s">
        <v>17</v>
      </c>
      <c r="E28" t="s">
        <v>10</v>
      </c>
    </row>
    <row r="29" spans="1:5" x14ac:dyDescent="0.25">
      <c r="A29" s="1">
        <v>45826</v>
      </c>
      <c r="B29" t="s">
        <v>19</v>
      </c>
      <c r="C29" t="s">
        <v>20</v>
      </c>
      <c r="D29" t="s">
        <v>21</v>
      </c>
      <c r="E29" t="s">
        <v>27</v>
      </c>
    </row>
    <row r="30" spans="1:5" x14ac:dyDescent="0.25">
      <c r="A30" s="1">
        <v>45828</v>
      </c>
      <c r="B30" t="s">
        <v>8</v>
      </c>
      <c r="C30" t="s">
        <v>9</v>
      </c>
      <c r="D30" t="s">
        <v>13</v>
      </c>
      <c r="E30" t="s">
        <v>14</v>
      </c>
    </row>
    <row r="31" spans="1:5" x14ac:dyDescent="0.25">
      <c r="A31" s="1">
        <v>45829</v>
      </c>
      <c r="B31" t="s">
        <v>8</v>
      </c>
      <c r="C31" t="s">
        <v>17</v>
      </c>
      <c r="D31" t="s">
        <v>10</v>
      </c>
      <c r="E31" t="s">
        <v>15</v>
      </c>
    </row>
    <row r="32" spans="1:5" x14ac:dyDescent="0.25">
      <c r="A32" s="1">
        <v>45831</v>
      </c>
      <c r="B32" t="s">
        <v>12</v>
      </c>
      <c r="C32" t="s">
        <v>13</v>
      </c>
      <c r="D32" t="s">
        <v>14</v>
      </c>
      <c r="E32" t="s">
        <v>17</v>
      </c>
    </row>
    <row r="33" spans="1:5" x14ac:dyDescent="0.25">
      <c r="A33" s="1">
        <v>45832</v>
      </c>
      <c r="B33" t="s">
        <v>8</v>
      </c>
      <c r="C33" t="s">
        <v>9</v>
      </c>
      <c r="D33" t="s">
        <v>17</v>
      </c>
      <c r="E33" t="s">
        <v>10</v>
      </c>
    </row>
    <row r="34" spans="1:5" x14ac:dyDescent="0.25">
      <c r="A34" s="1">
        <v>45834</v>
      </c>
      <c r="B34" t="s">
        <v>12</v>
      </c>
      <c r="C34" t="s">
        <v>13</v>
      </c>
      <c r="D34" t="s">
        <v>14</v>
      </c>
      <c r="E34" t="s">
        <v>17</v>
      </c>
    </row>
    <row r="35" spans="1:5" x14ac:dyDescent="0.25">
      <c r="A35" s="1">
        <v>45835</v>
      </c>
      <c r="B35" t="s">
        <v>8</v>
      </c>
      <c r="C35" t="s">
        <v>17</v>
      </c>
      <c r="D35" t="s">
        <v>10</v>
      </c>
      <c r="E35" t="s">
        <v>15</v>
      </c>
    </row>
    <row r="36" spans="1:5" x14ac:dyDescent="0.25">
      <c r="A36" s="1">
        <v>45838</v>
      </c>
      <c r="B36" t="s">
        <v>19</v>
      </c>
      <c r="C36" t="s">
        <v>20</v>
      </c>
      <c r="D36" t="s">
        <v>21</v>
      </c>
      <c r="E36" t="s">
        <v>27</v>
      </c>
    </row>
    <row r="37" spans="1:5" x14ac:dyDescent="0.25">
      <c r="A37" s="1">
        <v>45840</v>
      </c>
      <c r="B37" t="s">
        <v>8</v>
      </c>
      <c r="C37" t="s">
        <v>9</v>
      </c>
      <c r="D37" t="s">
        <v>17</v>
      </c>
      <c r="E37" t="s">
        <v>10</v>
      </c>
    </row>
    <row r="38" spans="1:5" x14ac:dyDescent="0.25">
      <c r="A38" s="1">
        <v>45842</v>
      </c>
      <c r="B38" t="s">
        <v>12</v>
      </c>
      <c r="C38" t="s">
        <v>13</v>
      </c>
      <c r="D38" t="s">
        <v>14</v>
      </c>
      <c r="E38" t="s">
        <v>17</v>
      </c>
    </row>
    <row r="39" spans="1:5" x14ac:dyDescent="0.25">
      <c r="A39" s="1">
        <v>45843</v>
      </c>
      <c r="B39" t="s">
        <v>19</v>
      </c>
      <c r="C39" t="s">
        <v>20</v>
      </c>
      <c r="D39" t="s">
        <v>21</v>
      </c>
      <c r="E39" t="s">
        <v>27</v>
      </c>
    </row>
    <row r="40" spans="1:5" x14ac:dyDescent="0.25">
      <c r="A40" s="1">
        <v>45845</v>
      </c>
      <c r="B40" t="s">
        <v>8</v>
      </c>
      <c r="C40" t="s">
        <v>9</v>
      </c>
      <c r="D40" t="s">
        <v>17</v>
      </c>
      <c r="E40" t="s">
        <v>10</v>
      </c>
    </row>
    <row r="41" spans="1:5" x14ac:dyDescent="0.25">
      <c r="A41" s="1">
        <v>45846</v>
      </c>
      <c r="B41" t="s">
        <v>18</v>
      </c>
      <c r="C41" t="s">
        <v>18</v>
      </c>
      <c r="D41" t="s">
        <v>18</v>
      </c>
      <c r="E41" t="s">
        <v>18</v>
      </c>
    </row>
    <row r="42" spans="1:5" x14ac:dyDescent="0.25">
      <c r="A42" s="1">
        <v>45847</v>
      </c>
      <c r="B42" t="s">
        <v>12</v>
      </c>
      <c r="C42" t="s">
        <v>13</v>
      </c>
      <c r="D42" t="s">
        <v>17</v>
      </c>
      <c r="E42" t="s">
        <v>14</v>
      </c>
    </row>
    <row r="43" spans="1:5" x14ac:dyDescent="0.25">
      <c r="A43" s="1">
        <v>45849</v>
      </c>
      <c r="B43" t="s">
        <v>8</v>
      </c>
      <c r="C43" t="s">
        <v>9</v>
      </c>
      <c r="D43" t="s">
        <v>17</v>
      </c>
      <c r="E43" t="s">
        <v>10</v>
      </c>
    </row>
    <row r="44" spans="1:5" x14ac:dyDescent="0.25">
      <c r="A44" s="1">
        <v>45850</v>
      </c>
      <c r="B44" t="s">
        <v>12</v>
      </c>
      <c r="C44" t="s">
        <v>13</v>
      </c>
      <c r="D44" t="s">
        <v>14</v>
      </c>
      <c r="E44" t="s">
        <v>17</v>
      </c>
    </row>
    <row r="45" spans="1:5" x14ac:dyDescent="0.25">
      <c r="A45" s="1">
        <v>45852</v>
      </c>
      <c r="B45" t="s">
        <v>19</v>
      </c>
      <c r="C45" t="s">
        <v>20</v>
      </c>
      <c r="D45" t="s">
        <v>27</v>
      </c>
      <c r="E45" t="s">
        <v>21</v>
      </c>
    </row>
    <row r="46" spans="1:5" x14ac:dyDescent="0.25">
      <c r="A46" s="1">
        <v>45853</v>
      </c>
      <c r="B46" t="s">
        <v>8</v>
      </c>
      <c r="C46" t="s">
        <v>9</v>
      </c>
      <c r="D46" t="s">
        <v>17</v>
      </c>
      <c r="E46" t="s">
        <v>10</v>
      </c>
    </row>
    <row r="47" spans="1:5" x14ac:dyDescent="0.25">
      <c r="A47" s="1">
        <v>45854</v>
      </c>
      <c r="B47" t="s">
        <v>12</v>
      </c>
      <c r="C47" t="s">
        <v>13</v>
      </c>
      <c r="D47" t="s">
        <v>17</v>
      </c>
      <c r="E47" t="s">
        <v>14</v>
      </c>
    </row>
    <row r="48" spans="1:5" x14ac:dyDescent="0.25">
      <c r="A48" s="1">
        <v>45857</v>
      </c>
      <c r="B48" t="s">
        <v>8</v>
      </c>
      <c r="C48" t="s">
        <v>9</v>
      </c>
      <c r="D48" t="s">
        <v>17</v>
      </c>
      <c r="E48" t="s">
        <v>10</v>
      </c>
    </row>
    <row r="49" spans="1:5" x14ac:dyDescent="0.25">
      <c r="A49" s="1">
        <v>45859</v>
      </c>
      <c r="B49" t="s">
        <v>12</v>
      </c>
      <c r="C49" t="s">
        <v>13</v>
      </c>
      <c r="D49" t="s">
        <v>17</v>
      </c>
      <c r="E49" t="s">
        <v>14</v>
      </c>
    </row>
    <row r="50" spans="1:5" x14ac:dyDescent="0.25">
      <c r="A50" s="1">
        <v>45860</v>
      </c>
      <c r="B50" t="s">
        <v>19</v>
      </c>
      <c r="C50" t="s">
        <v>20</v>
      </c>
      <c r="D50" t="s">
        <v>21</v>
      </c>
      <c r="E50" t="s">
        <v>22</v>
      </c>
    </row>
    <row r="51" spans="1:5" x14ac:dyDescent="0.25">
      <c r="A51" s="1">
        <v>45862</v>
      </c>
      <c r="B51" t="s">
        <v>8</v>
      </c>
      <c r="C51" t="s">
        <v>9</v>
      </c>
      <c r="D51" t="s">
        <v>17</v>
      </c>
      <c r="E51" t="s">
        <v>10</v>
      </c>
    </row>
    <row r="52" spans="1:5" x14ac:dyDescent="0.25">
      <c r="A52" s="1">
        <v>45866</v>
      </c>
      <c r="B52" t="s">
        <v>8</v>
      </c>
      <c r="C52" t="s">
        <v>9</v>
      </c>
      <c r="D52" t="s">
        <v>17</v>
      </c>
      <c r="E52" t="s">
        <v>10</v>
      </c>
    </row>
    <row r="53" spans="1:5" x14ac:dyDescent="0.25">
      <c r="A53" s="1">
        <v>45868</v>
      </c>
      <c r="B53" t="s">
        <v>12</v>
      </c>
      <c r="C53" t="s">
        <v>13</v>
      </c>
      <c r="D53" t="s">
        <v>14</v>
      </c>
      <c r="E53" t="s">
        <v>15</v>
      </c>
    </row>
    <row r="54" spans="1:5" x14ac:dyDescent="0.25">
      <c r="A54" s="1">
        <v>45869</v>
      </c>
      <c r="B54" t="s">
        <v>18</v>
      </c>
      <c r="C54" t="s">
        <v>18</v>
      </c>
      <c r="D54" t="s">
        <v>18</v>
      </c>
      <c r="E54" t="s">
        <v>18</v>
      </c>
    </row>
    <row r="55" spans="1:5" x14ac:dyDescent="0.25">
      <c r="A55" s="1">
        <v>45870</v>
      </c>
      <c r="B55" t="s">
        <v>19</v>
      </c>
      <c r="C55" t="s">
        <v>20</v>
      </c>
      <c r="D55" t="s">
        <v>22</v>
      </c>
      <c r="E55" t="s">
        <v>27</v>
      </c>
    </row>
    <row r="56" spans="1:5" x14ac:dyDescent="0.25">
      <c r="A56" s="1">
        <v>45871</v>
      </c>
      <c r="B56" t="s">
        <v>8</v>
      </c>
      <c r="C56" t="s">
        <v>9</v>
      </c>
      <c r="D56" t="s">
        <v>17</v>
      </c>
      <c r="E56" t="s">
        <v>10</v>
      </c>
    </row>
    <row r="57" spans="1:5" x14ac:dyDescent="0.25">
      <c r="A57" s="1">
        <v>45873</v>
      </c>
      <c r="B57" t="s">
        <v>12</v>
      </c>
      <c r="C57" t="s">
        <v>13</v>
      </c>
      <c r="D57" t="s">
        <v>14</v>
      </c>
      <c r="E57" t="s">
        <v>17</v>
      </c>
    </row>
    <row r="58" spans="1:5" x14ac:dyDescent="0.25">
      <c r="A58" s="1">
        <v>45874</v>
      </c>
      <c r="B58" t="s">
        <v>19</v>
      </c>
      <c r="C58" t="s">
        <v>20</v>
      </c>
      <c r="D58" t="s">
        <v>21</v>
      </c>
      <c r="E58" t="s">
        <v>27</v>
      </c>
    </row>
    <row r="59" spans="1:5" x14ac:dyDescent="0.25">
      <c r="A59" s="1">
        <v>45875</v>
      </c>
      <c r="B59" t="s">
        <v>8</v>
      </c>
      <c r="C59" t="s">
        <v>9</v>
      </c>
      <c r="D59" t="s">
        <v>17</v>
      </c>
      <c r="E59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49D0326-75C4-4FF6-AFB8-A9482358D4E2}">
  <ds:schemaRefs/>
</ds:datastoreItem>
</file>

<file path=customXml/itemProps2.xml><?xml version="1.0" encoding="utf-8"?>
<ds:datastoreItem xmlns:ds="http://schemas.openxmlformats.org/officeDocument/2006/customXml" ds:itemID="{AE5635AB-20EC-42B4-87AC-43D6ADBE9E31}">
  <ds:schemaRefs/>
</ds:datastoreItem>
</file>

<file path=customXml/itemProps3.xml><?xml version="1.0" encoding="utf-8"?>
<ds:datastoreItem xmlns:ds="http://schemas.openxmlformats.org/officeDocument/2006/customXml" ds:itemID="{E7223A9A-BF6B-4B2A-B9E7-1F45D36E49CC}">
  <ds:schemaRefs/>
</ds:datastoreItem>
</file>

<file path=customXml/itemProps4.xml><?xml version="1.0" encoding="utf-8"?>
<ds:datastoreItem xmlns:ds="http://schemas.openxmlformats.org/officeDocument/2006/customXml" ds:itemID="{45C6AA07-6034-46BC-A293-D1F5D3AE5C81}">
  <ds:schemaRefs/>
</ds:datastoreItem>
</file>

<file path=customXml/itemProps5.xml><?xml version="1.0" encoding="utf-8"?>
<ds:datastoreItem xmlns:ds="http://schemas.openxmlformats.org/officeDocument/2006/customXml" ds:itemID="{5F9783FD-575A-448E-BDA7-404F9CC68596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4D2F1648-43CC-408B-901C-1879D556D883}">
  <ds:schemaRefs/>
</ds:datastoreItem>
</file>

<file path=customXml/itemProps7.xml><?xml version="1.0" encoding="utf-8"?>
<ds:datastoreItem xmlns:ds="http://schemas.openxmlformats.org/officeDocument/2006/customXml" ds:itemID="{7F7EE178-268E-47D1-9C36-A2AD3F1C9941}">
  <ds:schemaRefs/>
</ds:datastoreItem>
</file>

<file path=customXml/itemProps8.xml><?xml version="1.0" encoding="utf-8"?>
<ds:datastoreItem xmlns:ds="http://schemas.openxmlformats.org/officeDocument/2006/customXml" ds:itemID="{9F41BAD8-3AC7-48F8-B34D-90F994AD086A}">
  <ds:schemaRefs/>
</ds:datastoreItem>
</file>

<file path=customXml/itemProps9.xml><?xml version="1.0" encoding="utf-8"?>
<ds:datastoreItem xmlns:ds="http://schemas.openxmlformats.org/officeDocument/2006/customXml" ds:itemID="{520C2AC8-4F02-4E76-A173-800B339CD748}">
  <ds:schemaRefs/>
</ds:datastoreItem>
</file>

<file path=customXml/itemProps10.xml><?xml version="1.0" encoding="utf-8"?>
<ds:datastoreItem xmlns:ds="http://schemas.openxmlformats.org/officeDocument/2006/customXml" ds:itemID="{063A27FD-F72A-48FB-A23D-A102BA88D9BD}">
  <ds:schemaRefs/>
</ds:datastoreItem>
</file>

<file path=customXml/itemProps11.xml><?xml version="1.0" encoding="utf-8"?>
<ds:datastoreItem xmlns:ds="http://schemas.openxmlformats.org/officeDocument/2006/customXml" ds:itemID="{5D5F38CF-52D3-422F-A266-28CDD1035D46}">
  <ds:schemaRefs/>
</ds:datastoreItem>
</file>

<file path=customXml/itemProps12.xml><?xml version="1.0" encoding="utf-8"?>
<ds:datastoreItem xmlns:ds="http://schemas.openxmlformats.org/officeDocument/2006/customXml" ds:itemID="{8EED823D-97C9-45E0-BD2F-586E0F70B77F}">
  <ds:schemaRefs/>
</ds:datastoreItem>
</file>

<file path=customXml/itemProps13.xml><?xml version="1.0" encoding="utf-8"?>
<ds:datastoreItem xmlns:ds="http://schemas.openxmlformats.org/officeDocument/2006/customXml" ds:itemID="{FF4B05D3-9FBB-4FAB-A4A1-5C6712D61CF8}">
  <ds:schemaRefs/>
</ds:datastoreItem>
</file>

<file path=customXml/itemProps14.xml><?xml version="1.0" encoding="utf-8"?>
<ds:datastoreItem xmlns:ds="http://schemas.openxmlformats.org/officeDocument/2006/customXml" ds:itemID="{302324AB-0B05-471D-BF96-6B4395F5615F}">
  <ds:schemaRefs/>
</ds:datastoreItem>
</file>

<file path=customXml/itemProps15.xml><?xml version="1.0" encoding="utf-8"?>
<ds:datastoreItem xmlns:ds="http://schemas.openxmlformats.org/officeDocument/2006/customXml" ds:itemID="{B99F939B-0429-4BAB-8D03-90904B70AD20}">
  <ds:schemaRefs/>
</ds:datastoreItem>
</file>

<file path=customXml/itemProps16.xml><?xml version="1.0" encoding="utf-8"?>
<ds:datastoreItem xmlns:ds="http://schemas.openxmlformats.org/officeDocument/2006/customXml" ds:itemID="{B749C9DC-7DF0-49D7-96B9-B1F174D47679}">
  <ds:schemaRefs/>
</ds:datastoreItem>
</file>

<file path=customXml/itemProps17.xml><?xml version="1.0" encoding="utf-8"?>
<ds:datastoreItem xmlns:ds="http://schemas.openxmlformats.org/officeDocument/2006/customXml" ds:itemID="{E138C32F-4C9A-47F1-9BEA-810C009B5F88}">
  <ds:schemaRefs/>
</ds:datastoreItem>
</file>

<file path=customXml/itemProps18.xml><?xml version="1.0" encoding="utf-8"?>
<ds:datastoreItem xmlns:ds="http://schemas.openxmlformats.org/officeDocument/2006/customXml" ds:itemID="{82AE55F5-C510-49E7-9AE1-0AE3C3027EEB}">
  <ds:schemaRefs/>
</ds:datastoreItem>
</file>

<file path=customXml/itemProps19.xml><?xml version="1.0" encoding="utf-8"?>
<ds:datastoreItem xmlns:ds="http://schemas.openxmlformats.org/officeDocument/2006/customXml" ds:itemID="{7FB499E5-A505-4D01-A06F-3EC38F412C9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StrengthTracker</vt:lpstr>
      <vt:lpstr>GymTracker</vt:lpstr>
      <vt:lpstr>Q1</vt:lpstr>
      <vt:lpstr>Q2</vt:lpstr>
      <vt:lpstr>Q3</vt:lpstr>
      <vt:lpstr>Q4</vt:lpstr>
      <vt:lpstr>Q5</vt:lpstr>
      <vt:lpstr>Q6</vt:lpstr>
      <vt:lpstr>Q7</vt:lpstr>
      <vt:lpstr>Procedure Sheet Q7</vt:lpstr>
      <vt:lpstr>Procedure Sheet Q5</vt:lpstr>
      <vt:lpstr>Procedure Sheet Q2</vt:lpstr>
      <vt:lpstr>exercises_filtered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M.</dc:creator>
  <cp:lastModifiedBy>Gina M.</cp:lastModifiedBy>
  <dcterms:created xsi:type="dcterms:W3CDTF">2025-09-16T15:25:21Z</dcterms:created>
  <dcterms:modified xsi:type="dcterms:W3CDTF">2025-09-20T18:11:11Z</dcterms:modified>
</cp:coreProperties>
</file>