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Robeco/"/>
    </mc:Choice>
  </mc:AlternateContent>
  <xr:revisionPtr revIDLastSave="285" documentId="11_AD4D7A0C205A6B9A452FA8E75FDB70E25BDEDD8D" xr6:coauthVersionLast="47" xr6:coauthVersionMax="47" xr10:uidLastSave="{C548D5C8-F588-48BA-927B-4D4D13C4ED2E}"/>
  <bookViews>
    <workbookView xWindow="23985" yWindow="2100" windowWidth="21915" windowHeight="16035" xr2:uid="{00000000-000D-0000-FFFF-FFFF00000000}"/>
  </bookViews>
  <sheets>
    <sheet name="ROMF" sheetId="1" r:id="rId1"/>
    <sheet name="ROQ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6" i="2"/>
  <c r="G11" i="2"/>
  <c r="G10" i="2"/>
  <c r="G11" i="1"/>
  <c r="G10" i="1"/>
  <c r="G8" i="1"/>
  <c r="G5" i="2"/>
  <c r="G8" i="2"/>
  <c r="G5" i="1"/>
  <c r="F5" i="2" l="1"/>
  <c r="E5" i="2"/>
  <c r="E8" i="2"/>
  <c r="D5" i="2"/>
  <c r="E5" i="1"/>
  <c r="E8" i="1" s="1"/>
  <c r="F5" i="1"/>
  <c r="F8" i="1" s="1"/>
  <c r="C5" i="2"/>
  <c r="C8" i="2" s="1"/>
  <c r="D5" i="1"/>
  <c r="D8" i="1" s="1"/>
  <c r="C5" i="1"/>
  <c r="C8" i="1" s="1"/>
  <c r="C10" i="2"/>
  <c r="D10" i="2"/>
  <c r="D11" i="2" s="1"/>
  <c r="C10" i="1"/>
  <c r="C11" i="1" s="1"/>
  <c r="D10" i="1"/>
  <c r="F10" i="2"/>
  <c r="E10" i="2"/>
  <c r="F10" i="1"/>
  <c r="E10" i="1"/>
  <c r="C17" i="1" l="1"/>
  <c r="C16" i="1"/>
  <c r="D11" i="1"/>
  <c r="C11" i="2"/>
  <c r="F11" i="2"/>
  <c r="E11" i="2"/>
  <c r="D8" i="2"/>
  <c r="F8" i="2"/>
  <c r="C16" i="2" s="1"/>
  <c r="E11" i="1"/>
  <c r="F11" i="1"/>
  <c r="B17" i="1" s="1"/>
</calcChain>
</file>

<file path=xl/sharedStrings.xml><?xml version="1.0" encoding="utf-8"?>
<sst xmlns="http://schemas.openxmlformats.org/spreadsheetml/2006/main" count="31" uniqueCount="19">
  <si>
    <t>Robeco QI Global Multi-Factor Equities Fund</t>
  </si>
  <si>
    <t>Robeco QI Global Developed Enhanced Index Equities Fund</t>
  </si>
  <si>
    <t>Turnover</t>
  </si>
  <si>
    <t>Transaction costs</t>
  </si>
  <si>
    <t>Lending income %</t>
  </si>
  <si>
    <t>Transaction costs %</t>
  </si>
  <si>
    <t>AUM end of year</t>
  </si>
  <si>
    <t>AUM mid year</t>
  </si>
  <si>
    <t>Average AUM</t>
  </si>
  <si>
    <t>Dutch dividend leakage</t>
  </si>
  <si>
    <t>Costs future X-class</t>
  </si>
  <si>
    <t>Costs future G-class</t>
  </si>
  <si>
    <t>All</t>
  </si>
  <si>
    <t>No trans</t>
  </si>
  <si>
    <t>Income from securities lending</t>
  </si>
  <si>
    <t>De verwachte transactiekosten bedragen0,11%</t>
  </si>
  <si>
    <t>M AUM</t>
  </si>
  <si>
    <t>De fondsmanager kan de beleggingen in het fonds wijzigen. De daaraan verbonden kosten zijn ingeschat op 0,05%</t>
  </si>
  <si>
    <t>Copy/paste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</si>
</sst>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9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164" fontId="0" fillId="0" borderId="0" xfId="0" applyNumberFormat="1"/>
    <xf numFmtId="10" fontId="0" fillId="0" borderId="0" xfId="0" applyNumberFormat="1"/>
    <xf numFmtId="14" fontId="0" fillId="0" borderId="0" xfId="0" applyNumberFormat="1"/>
    <xf numFmtId="0" fontId="3" fillId="0" borderId="0" xfId="0" applyFont="1"/>
    <xf numFmtId="10" fontId="0" fillId="0" borderId="0" xfId="0" applyNumberFormat="1" applyFont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Normal="100" workbookViewId="0"/>
  </sheetViews>
  <sheetFormatPr defaultRowHeight="15" x14ac:dyDescent="0.25"/>
  <cols>
    <col min="1" max="1" width="30.5703125" customWidth="1"/>
    <col min="2" max="6" width="12.85546875" bestFit="1" customWidth="1"/>
    <col min="7" max="7" width="11.285156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B2" s="2">
        <v>2016</v>
      </c>
      <c r="C2" s="2">
        <v>2017</v>
      </c>
      <c r="D2" s="2">
        <v>2018</v>
      </c>
      <c r="E2" s="2">
        <v>2019</v>
      </c>
      <c r="F2" s="2">
        <v>2020</v>
      </c>
      <c r="G2" s="2">
        <v>2021</v>
      </c>
    </row>
    <row r="3" spans="1:7" x14ac:dyDescent="0.25">
      <c r="A3" t="s">
        <v>6</v>
      </c>
      <c r="B3" s="4">
        <v>1126858</v>
      </c>
      <c r="C3" s="4">
        <v>1609124</v>
      </c>
      <c r="D3" s="4">
        <v>1639473</v>
      </c>
      <c r="E3" s="4">
        <v>2063285</v>
      </c>
      <c r="F3" s="4">
        <v>305344</v>
      </c>
      <c r="G3" s="4">
        <v>210857</v>
      </c>
    </row>
    <row r="4" spans="1:7" x14ac:dyDescent="0.25">
      <c r="A4" t="s">
        <v>7</v>
      </c>
      <c r="B4" s="4"/>
      <c r="C4" s="4"/>
      <c r="D4" s="4"/>
      <c r="E4" s="4">
        <v>1922825</v>
      </c>
      <c r="F4" s="4">
        <v>544559</v>
      </c>
      <c r="G4" s="4">
        <v>238880</v>
      </c>
    </row>
    <row r="5" spans="1:7" x14ac:dyDescent="0.25">
      <c r="A5" t="s">
        <v>8</v>
      </c>
      <c r="C5" s="4">
        <f>AVERAGE(B3:C3)</f>
        <v>1367991</v>
      </c>
      <c r="D5" s="4">
        <f t="shared" ref="D5" si="0">AVERAGE(C3:D3)</f>
        <v>1624298.5</v>
      </c>
      <c r="E5" s="4">
        <f>(D3+E3+E4)/3</f>
        <v>1875194.3333333333</v>
      </c>
      <c r="F5" s="4">
        <f>(E3+F3+F4)/3</f>
        <v>971062.66666666663</v>
      </c>
      <c r="G5" s="4">
        <f>(F3+G3+G4)/3</f>
        <v>251693.66666666666</v>
      </c>
    </row>
    <row r="7" spans="1:7" x14ac:dyDescent="0.25">
      <c r="A7" t="s">
        <v>14</v>
      </c>
      <c r="C7">
        <v>0</v>
      </c>
      <c r="D7">
        <v>114</v>
      </c>
      <c r="E7">
        <v>324</v>
      </c>
      <c r="F7">
        <v>335</v>
      </c>
      <c r="G7" s="4">
        <v>37</v>
      </c>
    </row>
    <row r="8" spans="1:7" x14ac:dyDescent="0.25">
      <c r="A8" t="s">
        <v>4</v>
      </c>
      <c r="C8" s="5">
        <f>C7/C5</f>
        <v>0</v>
      </c>
      <c r="D8" s="5">
        <f>D7/D5</f>
        <v>7.0184144108979975E-5</v>
      </c>
      <c r="E8" s="5">
        <f t="shared" ref="E8:G8" si="1">E7/E5</f>
        <v>1.7278209209605475E-4</v>
      </c>
      <c r="F8" s="5">
        <f t="shared" si="1"/>
        <v>3.4498288472971882E-4</v>
      </c>
      <c r="G8" s="5">
        <f t="shared" si="1"/>
        <v>1.4700409624927656E-4</v>
      </c>
    </row>
    <row r="10" spans="1:7" x14ac:dyDescent="0.25">
      <c r="A10" t="s">
        <v>3</v>
      </c>
      <c r="C10">
        <f>695+26</f>
        <v>721</v>
      </c>
      <c r="D10">
        <f>953+22</f>
        <v>975</v>
      </c>
      <c r="E10">
        <f>938+29</f>
        <v>967</v>
      </c>
      <c r="F10">
        <f>922+37</f>
        <v>959</v>
      </c>
      <c r="G10">
        <f>125+4</f>
        <v>129</v>
      </c>
    </row>
    <row r="11" spans="1:7" x14ac:dyDescent="0.25">
      <c r="A11" t="s">
        <v>5</v>
      </c>
      <c r="C11" s="5">
        <f>C10/C5</f>
        <v>5.2705025106159322E-4</v>
      </c>
      <c r="D11" s="5">
        <f>D10/D5</f>
        <v>6.0025912724785495E-4</v>
      </c>
      <c r="E11" s="5">
        <f t="shared" ref="E11:G11" si="2">E10/E5</f>
        <v>5.1567988597803996E-4</v>
      </c>
      <c r="F11" s="5">
        <f t="shared" si="2"/>
        <v>9.8757787001731438E-4</v>
      </c>
      <c r="G11" s="5">
        <f t="shared" si="2"/>
        <v>5.1252779503126156E-4</v>
      </c>
    </row>
    <row r="13" spans="1:7" x14ac:dyDescent="0.25">
      <c r="A13" t="s">
        <v>2</v>
      </c>
      <c r="C13" s="3">
        <v>0.55000000000000004</v>
      </c>
      <c r="D13" s="3">
        <v>0.51</v>
      </c>
      <c r="E13" s="3">
        <v>0.32</v>
      </c>
      <c r="F13" s="3">
        <v>-0.16</v>
      </c>
      <c r="G13" s="3">
        <v>0.54</v>
      </c>
    </row>
    <row r="15" spans="1:7" x14ac:dyDescent="0.25">
      <c r="B15" t="s">
        <v>12</v>
      </c>
      <c r="C15" t="s">
        <v>13</v>
      </c>
    </row>
    <row r="16" spans="1:7" x14ac:dyDescent="0.25">
      <c r="A16" t="s">
        <v>10</v>
      </c>
      <c r="B16" s="7">
        <f>0.31%-G8+G11+B19</f>
        <v>3.6655236987819854E-3</v>
      </c>
      <c r="C16" s="7">
        <f>0.35%-F8+B19</f>
        <v>3.3550171152702808E-3</v>
      </c>
    </row>
    <row r="17" spans="1:3" x14ac:dyDescent="0.25">
      <c r="A17" t="s">
        <v>11</v>
      </c>
      <c r="B17" s="7">
        <f>0.71%-F8+F11+B19</f>
        <v>7.9425949852875953E-3</v>
      </c>
      <c r="C17" s="7">
        <f>0.71%-F8+B19</f>
        <v>6.9550171152702803E-3</v>
      </c>
    </row>
    <row r="19" spans="1:3" x14ac:dyDescent="0.25">
      <c r="A19" t="s">
        <v>9</v>
      </c>
      <c r="B19" s="7">
        <v>2.0000000000000001E-4</v>
      </c>
    </row>
    <row r="22" spans="1:3" x14ac:dyDescent="0.25">
      <c r="A22" s="8">
        <v>44791</v>
      </c>
    </row>
    <row r="23" spans="1:3" x14ac:dyDescent="0.25">
      <c r="A23" s="9" t="s">
        <v>15</v>
      </c>
    </row>
    <row r="24" spans="1:3" x14ac:dyDescent="0.25">
      <c r="A24">
        <v>171</v>
      </c>
      <c r="B24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F016-EAFB-476C-931A-8774735CC11C}">
  <dimension ref="A1:G24"/>
  <sheetViews>
    <sheetView zoomScaleNormal="100" workbookViewId="0">
      <selection activeCell="B25" sqref="B25"/>
    </sheetView>
  </sheetViews>
  <sheetFormatPr defaultRowHeight="15" x14ac:dyDescent="0.25"/>
  <cols>
    <col min="1" max="1" width="32.42578125" customWidth="1"/>
    <col min="2" max="2" width="10.28515625" bestFit="1" customWidth="1"/>
    <col min="3" max="4" width="11.28515625" bestFit="1" customWidth="1"/>
    <col min="5" max="7" width="12.85546875" bestFit="1" customWidth="1"/>
  </cols>
  <sheetData>
    <row r="1" spans="1:7" x14ac:dyDescent="0.25">
      <c r="A1" s="1" t="s">
        <v>1</v>
      </c>
      <c r="B1" s="1"/>
      <c r="C1" s="1"/>
      <c r="D1" s="1"/>
      <c r="E1" s="1"/>
      <c r="F1" s="1"/>
      <c r="G1" s="1"/>
    </row>
    <row r="2" spans="1:7" x14ac:dyDescent="0.25">
      <c r="C2" s="2">
        <v>2017</v>
      </c>
      <c r="D2" s="2">
        <v>2018</v>
      </c>
      <c r="E2" s="2">
        <v>2019</v>
      </c>
      <c r="F2" s="2">
        <v>2020</v>
      </c>
      <c r="G2" s="2">
        <v>2021</v>
      </c>
    </row>
    <row r="3" spans="1:7" x14ac:dyDescent="0.25">
      <c r="A3" t="s">
        <v>6</v>
      </c>
      <c r="B3" s="4">
        <v>8464</v>
      </c>
      <c r="C3" s="4">
        <v>269660</v>
      </c>
      <c r="D3" s="4">
        <v>359097</v>
      </c>
      <c r="E3" s="4">
        <v>1166487</v>
      </c>
      <c r="F3" s="4">
        <v>1137655</v>
      </c>
      <c r="G3" s="4">
        <v>1672223</v>
      </c>
    </row>
    <row r="4" spans="1:7" x14ac:dyDescent="0.25">
      <c r="A4" t="s">
        <v>7</v>
      </c>
      <c r="B4" s="4"/>
      <c r="C4" s="4"/>
      <c r="D4" s="4"/>
      <c r="E4" s="4">
        <v>996714</v>
      </c>
      <c r="F4" s="4">
        <v>1069300</v>
      </c>
      <c r="G4" s="4">
        <v>1473882</v>
      </c>
    </row>
    <row r="5" spans="1:7" x14ac:dyDescent="0.25">
      <c r="A5" t="s">
        <v>8</v>
      </c>
      <c r="C5" s="6">
        <f>AVERAGE(B3:C3)</f>
        <v>139062</v>
      </c>
      <c r="D5" s="6">
        <f t="shared" ref="D5" si="0">AVERAGE(C3:D3)</f>
        <v>314378.5</v>
      </c>
      <c r="E5" s="6">
        <f>(D3+E3+E4)/3</f>
        <v>840766</v>
      </c>
      <c r="F5" s="6">
        <f>(E3+F3+F4)/3</f>
        <v>1124480.6666666667</v>
      </c>
      <c r="G5" s="6">
        <f>(F3+G3+G4)/3</f>
        <v>1427920</v>
      </c>
    </row>
    <row r="7" spans="1:7" x14ac:dyDescent="0.25">
      <c r="A7" t="s">
        <v>14</v>
      </c>
      <c r="C7">
        <v>0</v>
      </c>
      <c r="D7">
        <v>6</v>
      </c>
      <c r="E7">
        <v>4</v>
      </c>
      <c r="F7">
        <v>0</v>
      </c>
      <c r="G7">
        <v>0</v>
      </c>
    </row>
    <row r="8" spans="1:7" x14ac:dyDescent="0.25">
      <c r="A8" t="s">
        <v>4</v>
      </c>
      <c r="C8" s="5">
        <f>C7/C5</f>
        <v>0</v>
      </c>
      <c r="D8" s="5">
        <f t="shared" ref="D8:G8" si="1">D7/D5</f>
        <v>1.9085274597340466E-5</v>
      </c>
      <c r="E8" s="5">
        <f t="shared" si="1"/>
        <v>4.7575663145274664E-6</v>
      </c>
      <c r="F8" s="5">
        <f t="shared" si="1"/>
        <v>0</v>
      </c>
      <c r="G8" s="5">
        <f t="shared" si="1"/>
        <v>0</v>
      </c>
    </row>
    <row r="10" spans="1:7" x14ac:dyDescent="0.25">
      <c r="A10" t="s">
        <v>3</v>
      </c>
      <c r="C10">
        <f>82+2</f>
        <v>84</v>
      </c>
      <c r="D10">
        <f>57+1</f>
        <v>58</v>
      </c>
      <c r="E10">
        <f>622+10</f>
        <v>632</v>
      </c>
      <c r="F10">
        <f>430+15</f>
        <v>445</v>
      </c>
      <c r="G10">
        <f>379+7</f>
        <v>386</v>
      </c>
    </row>
    <row r="11" spans="1:7" x14ac:dyDescent="0.25">
      <c r="A11" t="s">
        <v>5</v>
      </c>
      <c r="C11" s="5">
        <f>C10/C5</f>
        <v>6.0404711567502265E-4</v>
      </c>
      <c r="D11" s="5">
        <f t="shared" ref="D11:G11" si="2">D10/D5</f>
        <v>1.8449098777429117E-4</v>
      </c>
      <c r="E11" s="5">
        <f t="shared" si="2"/>
        <v>7.516954776953397E-4</v>
      </c>
      <c r="F11" s="5">
        <f t="shared" si="2"/>
        <v>3.9573824005274138E-4</v>
      </c>
      <c r="G11" s="5">
        <f t="shared" si="2"/>
        <v>2.7032326740993891E-4</v>
      </c>
    </row>
    <row r="13" spans="1:7" x14ac:dyDescent="0.25">
      <c r="A13" t="s">
        <v>2</v>
      </c>
      <c r="C13" s="3">
        <v>0.46</v>
      </c>
      <c r="D13" s="3">
        <v>0.4</v>
      </c>
      <c r="E13" s="3">
        <v>0.35</v>
      </c>
      <c r="F13" s="3">
        <v>0.61</v>
      </c>
      <c r="G13" s="3">
        <v>0.43</v>
      </c>
    </row>
    <row r="15" spans="1:7" x14ac:dyDescent="0.25">
      <c r="B15" t="s">
        <v>12</v>
      </c>
      <c r="C15" t="s">
        <v>13</v>
      </c>
    </row>
    <row r="16" spans="1:7" x14ac:dyDescent="0.25">
      <c r="A16" t="s">
        <v>11</v>
      </c>
      <c r="B16" s="10">
        <f>0.31%-G8+F11+B17</f>
        <v>3.6957382400527412E-3</v>
      </c>
      <c r="C16" s="5">
        <f>0.31%-F8+B17</f>
        <v>3.3E-3</v>
      </c>
      <c r="D16" s="4"/>
    </row>
    <row r="17" spans="1:2" x14ac:dyDescent="0.25">
      <c r="A17" t="s">
        <v>9</v>
      </c>
      <c r="B17" s="7">
        <v>2.0000000000000001E-4</v>
      </c>
    </row>
    <row r="20" spans="1:2" x14ac:dyDescent="0.25">
      <c r="A20" s="8">
        <v>44791</v>
      </c>
    </row>
    <row r="21" spans="1:2" x14ac:dyDescent="0.25">
      <c r="A21" s="9" t="s">
        <v>17</v>
      </c>
    </row>
    <row r="24" spans="1:2" x14ac:dyDescent="0.25">
      <c r="A24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ROMF</vt:lpstr>
      <vt:lpstr>ROQI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2022-08-19T13:50:40Z</dcterms:modified>
</cp:coreProperties>
</file>