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CILIACIONES\CONCILIACIONES 2021\XIMENA 11-03-2021\"/>
    </mc:Choice>
  </mc:AlternateContent>
  <xr:revisionPtr revIDLastSave="0" documentId="13_ncr:1_{BDB938FB-5391-49C1-BF52-C6EE7F91C9E6}" xr6:coauthVersionLast="46" xr6:coauthVersionMax="46" xr10:uidLastSave="{00000000-0000-0000-0000-000000000000}"/>
  <bookViews>
    <workbookView xWindow="-120" yWindow="-120" windowWidth="20730" windowHeight="11310" tabRatio="839" activeTab="2" xr2:uid="{00000000-000D-0000-FFFF-FFFF00000000}"/>
  </bookViews>
  <sheets>
    <sheet name="C-COMPUTO RIOJA" sheetId="17" r:id="rId1"/>
    <sheet name="2019" sheetId="18" r:id="rId2"/>
    <sheet name="2020" sheetId="9" r:id="rId3"/>
    <sheet name="2021" sheetId="20" r:id="rId4"/>
  </sheets>
  <externalReferences>
    <externalReference r:id="rId5"/>
    <externalReference r:id="rId6"/>
  </externalReferences>
  <calcPr calcId="181029"/>
</workbook>
</file>

<file path=xl/calcChain.xml><?xml version="1.0" encoding="utf-8"?>
<calcChain xmlns="http://schemas.openxmlformats.org/spreadsheetml/2006/main">
  <c r="H384" i="9" l="1"/>
  <c r="I384" i="9"/>
  <c r="H385" i="9"/>
  <c r="I385" i="9"/>
  <c r="H386" i="9"/>
  <c r="I386" i="9"/>
  <c r="H387" i="9"/>
  <c r="I387" i="9"/>
  <c r="H388" i="9"/>
  <c r="I388" i="9"/>
  <c r="H389" i="9"/>
  <c r="I389" i="9"/>
  <c r="H390" i="9"/>
  <c r="I390" i="9"/>
  <c r="H391" i="9"/>
  <c r="I391" i="9"/>
  <c r="H392" i="9"/>
  <c r="I392" i="9"/>
  <c r="H393" i="9"/>
  <c r="I393" i="9"/>
  <c r="H394" i="9"/>
  <c r="I394" i="9"/>
  <c r="H395" i="9"/>
  <c r="I395" i="9"/>
  <c r="I383" i="9"/>
  <c r="H383" i="9"/>
  <c r="H384" i="20"/>
  <c r="I384" i="20"/>
  <c r="H385" i="20"/>
  <c r="I385" i="20"/>
  <c r="H386" i="20"/>
  <c r="I386" i="20"/>
  <c r="H387" i="20"/>
  <c r="I387" i="20"/>
  <c r="H388" i="20"/>
  <c r="I388" i="20"/>
  <c r="H389" i="20"/>
  <c r="I389" i="20"/>
  <c r="H390" i="20"/>
  <c r="I390" i="20"/>
  <c r="H391" i="20"/>
  <c r="I391" i="20"/>
  <c r="H392" i="20"/>
  <c r="I392" i="20"/>
  <c r="H393" i="20"/>
  <c r="I393" i="20"/>
  <c r="H394" i="20"/>
  <c r="I394" i="20"/>
  <c r="I383" i="20"/>
  <c r="H383" i="20"/>
  <c r="J388" i="20"/>
  <c r="G387" i="20"/>
  <c r="L372" i="20"/>
  <c r="J394" i="20" s="1"/>
  <c r="I372" i="20"/>
  <c r="G394" i="20" s="1"/>
  <c r="K364" i="20"/>
  <c r="J364" i="20"/>
  <c r="K363" i="20"/>
  <c r="J363" i="20"/>
  <c r="K362" i="20"/>
  <c r="J362" i="20"/>
  <c r="K361" i="20"/>
  <c r="J361" i="20"/>
  <c r="K360" i="20"/>
  <c r="J360" i="20"/>
  <c r="K359" i="20"/>
  <c r="J359" i="20"/>
  <c r="K358" i="20"/>
  <c r="J358" i="20"/>
  <c r="K357" i="20"/>
  <c r="J357" i="20"/>
  <c r="K356" i="20"/>
  <c r="J356" i="20"/>
  <c r="K355" i="20"/>
  <c r="J355" i="20"/>
  <c r="K354" i="20"/>
  <c r="J354" i="20"/>
  <c r="K353" i="20"/>
  <c r="J353" i="20"/>
  <c r="K352" i="20"/>
  <c r="J352" i="20"/>
  <c r="K351" i="20"/>
  <c r="J351" i="20"/>
  <c r="K350" i="20"/>
  <c r="J350" i="20"/>
  <c r="K349" i="20"/>
  <c r="J349" i="20"/>
  <c r="K348" i="20"/>
  <c r="J348" i="20"/>
  <c r="K347" i="20"/>
  <c r="J347" i="20"/>
  <c r="K346" i="20"/>
  <c r="J346" i="20"/>
  <c r="K345" i="20"/>
  <c r="J345" i="20"/>
  <c r="K344" i="20"/>
  <c r="J344" i="20"/>
  <c r="K343" i="20"/>
  <c r="J343" i="20"/>
  <c r="K342" i="20"/>
  <c r="J342" i="20"/>
  <c r="K341" i="20"/>
  <c r="J341" i="20"/>
  <c r="K340" i="20"/>
  <c r="J340" i="20"/>
  <c r="K339" i="20"/>
  <c r="J339" i="20"/>
  <c r="L331" i="20"/>
  <c r="J393" i="20" s="1"/>
  <c r="I331" i="20"/>
  <c r="G393" i="20" s="1"/>
  <c r="K323" i="20"/>
  <c r="J323" i="20"/>
  <c r="K322" i="20"/>
  <c r="J322" i="20"/>
  <c r="K321" i="20"/>
  <c r="J321" i="20"/>
  <c r="K320" i="20"/>
  <c r="J320" i="20"/>
  <c r="K319" i="20"/>
  <c r="J319" i="20"/>
  <c r="K318" i="20"/>
  <c r="J318" i="20"/>
  <c r="K317" i="20"/>
  <c r="J317" i="20"/>
  <c r="K316" i="20"/>
  <c r="J316" i="20"/>
  <c r="K315" i="20"/>
  <c r="J315" i="20"/>
  <c r="K314" i="20"/>
  <c r="J314" i="20"/>
  <c r="K313" i="20"/>
  <c r="J313" i="20"/>
  <c r="K312" i="20"/>
  <c r="J312" i="20"/>
  <c r="K311" i="20"/>
  <c r="J311" i="20"/>
  <c r="K310" i="20"/>
  <c r="J310" i="20"/>
  <c r="K309" i="20"/>
  <c r="J309" i="20"/>
  <c r="K308" i="20"/>
  <c r="J308" i="20"/>
  <c r="K307" i="20"/>
  <c r="J307" i="20"/>
  <c r="K306" i="20"/>
  <c r="J306" i="20"/>
  <c r="K305" i="20"/>
  <c r="J305" i="20"/>
  <c r="K304" i="20"/>
  <c r="J304" i="20"/>
  <c r="K303" i="20"/>
  <c r="J303" i="20"/>
  <c r="K302" i="20"/>
  <c r="J302" i="20"/>
  <c r="K301" i="20"/>
  <c r="J301" i="20"/>
  <c r="K300" i="20"/>
  <c r="J300" i="20"/>
  <c r="L292" i="20"/>
  <c r="J392" i="20" s="1"/>
  <c r="I292" i="20"/>
  <c r="G392" i="20" s="1"/>
  <c r="K284" i="20"/>
  <c r="J284" i="20"/>
  <c r="K283" i="20"/>
  <c r="J283" i="20"/>
  <c r="K282" i="20"/>
  <c r="J282" i="20"/>
  <c r="K281" i="20"/>
  <c r="J281" i="20"/>
  <c r="K280" i="20"/>
  <c r="J280" i="20"/>
  <c r="K279" i="20"/>
  <c r="J279" i="20"/>
  <c r="K278" i="20"/>
  <c r="J278" i="20"/>
  <c r="K277" i="20"/>
  <c r="J277" i="20"/>
  <c r="K276" i="20"/>
  <c r="J276" i="20"/>
  <c r="L268" i="20"/>
  <c r="J391" i="20" s="1"/>
  <c r="I268" i="20"/>
  <c r="G391" i="20" s="1"/>
  <c r="K260" i="20"/>
  <c r="J260" i="20"/>
  <c r="K259" i="20"/>
  <c r="J259" i="20"/>
  <c r="K258" i="20"/>
  <c r="J258" i="20"/>
  <c r="K257" i="20"/>
  <c r="J257" i="20"/>
  <c r="K256" i="20"/>
  <c r="J256" i="20"/>
  <c r="K255" i="20"/>
  <c r="J255" i="20"/>
  <c r="K254" i="20"/>
  <c r="J254" i="20"/>
  <c r="K253" i="20"/>
  <c r="J253" i="20"/>
  <c r="K252" i="20"/>
  <c r="J252" i="20"/>
  <c r="J268" i="20" s="1"/>
  <c r="L244" i="20"/>
  <c r="J390" i="20" s="1"/>
  <c r="I244" i="20"/>
  <c r="G390" i="20" s="1"/>
  <c r="K236" i="20"/>
  <c r="J236" i="20"/>
  <c r="K235" i="20"/>
  <c r="J235" i="20"/>
  <c r="K234" i="20"/>
  <c r="J234" i="20"/>
  <c r="K233" i="20"/>
  <c r="J233" i="20"/>
  <c r="K232" i="20"/>
  <c r="J232" i="20"/>
  <c r="K231" i="20"/>
  <c r="J231" i="20"/>
  <c r="K230" i="20"/>
  <c r="J230" i="20"/>
  <c r="K229" i="20"/>
  <c r="J229" i="20"/>
  <c r="K228" i="20"/>
  <c r="J228" i="20"/>
  <c r="J244" i="20" s="1"/>
  <c r="L220" i="20"/>
  <c r="J389" i="20" s="1"/>
  <c r="I220" i="20"/>
  <c r="G389" i="20" s="1"/>
  <c r="K212" i="20"/>
  <c r="J212" i="20"/>
  <c r="K211" i="20"/>
  <c r="J211" i="20"/>
  <c r="K210" i="20"/>
  <c r="J210" i="20"/>
  <c r="K209" i="20"/>
  <c r="J209" i="20"/>
  <c r="K208" i="20"/>
  <c r="J208" i="20"/>
  <c r="K207" i="20"/>
  <c r="J207" i="20"/>
  <c r="K206" i="20"/>
  <c r="J206" i="20"/>
  <c r="K205" i="20"/>
  <c r="J205" i="20"/>
  <c r="K204" i="20"/>
  <c r="J204" i="20"/>
  <c r="L196" i="20"/>
  <c r="I196" i="20"/>
  <c r="G388" i="20" s="1"/>
  <c r="K188" i="20"/>
  <c r="J188" i="20"/>
  <c r="K187" i="20"/>
  <c r="J187" i="20"/>
  <c r="K186" i="20"/>
  <c r="J186" i="20"/>
  <c r="K185" i="20"/>
  <c r="J185" i="20"/>
  <c r="K184" i="20"/>
  <c r="J184" i="20"/>
  <c r="K183" i="20"/>
  <c r="J183" i="20"/>
  <c r="K182" i="20"/>
  <c r="J182" i="20"/>
  <c r="K181" i="20"/>
  <c r="J181" i="20"/>
  <c r="K180" i="20"/>
  <c r="J180" i="20"/>
  <c r="L172" i="20"/>
  <c r="J387" i="20" s="1"/>
  <c r="I172" i="20"/>
  <c r="K164" i="20"/>
  <c r="J164" i="20"/>
  <c r="K163" i="20"/>
  <c r="J163" i="20"/>
  <c r="K162" i="20"/>
  <c r="J162" i="20"/>
  <c r="K161" i="20"/>
  <c r="J161" i="20"/>
  <c r="K160" i="20"/>
  <c r="J160" i="20"/>
  <c r="K159" i="20"/>
  <c r="J159" i="20"/>
  <c r="K158" i="20"/>
  <c r="J158" i="20"/>
  <c r="K157" i="20"/>
  <c r="J157" i="20"/>
  <c r="J172" i="20" s="1"/>
  <c r="L149" i="20"/>
  <c r="J386" i="20" s="1"/>
  <c r="I149" i="20"/>
  <c r="G386" i="20" s="1"/>
  <c r="K142" i="20"/>
  <c r="J142" i="20"/>
  <c r="K141" i="20"/>
  <c r="J141" i="20"/>
  <c r="K140" i="20"/>
  <c r="J140" i="20"/>
  <c r="K139" i="20"/>
  <c r="J139" i="20"/>
  <c r="K138" i="20"/>
  <c r="J138" i="20"/>
  <c r="K137" i="20"/>
  <c r="J137" i="20"/>
  <c r="K136" i="20"/>
  <c r="J136" i="20"/>
  <c r="J149" i="20" s="1"/>
  <c r="L128" i="20"/>
  <c r="J385" i="20" s="1"/>
  <c r="I128" i="20"/>
  <c r="G385" i="20" s="1"/>
  <c r="K120" i="20"/>
  <c r="J120" i="20"/>
  <c r="K119" i="20"/>
  <c r="J119" i="20"/>
  <c r="K118" i="20"/>
  <c r="J118" i="20"/>
  <c r="K117" i="20"/>
  <c r="J117" i="20"/>
  <c r="K116" i="20"/>
  <c r="J116" i="20"/>
  <c r="K115" i="20"/>
  <c r="J115" i="20"/>
  <c r="K114" i="20"/>
  <c r="J114" i="20"/>
  <c r="K113" i="20"/>
  <c r="J113" i="20"/>
  <c r="K112" i="20"/>
  <c r="J112" i="20"/>
  <c r="K111" i="20"/>
  <c r="J111" i="20"/>
  <c r="K110" i="20"/>
  <c r="J110" i="20"/>
  <c r="K109" i="20"/>
  <c r="J109" i="20"/>
  <c r="K108" i="20"/>
  <c r="K128" i="20" s="1"/>
  <c r="J108" i="20"/>
  <c r="L100" i="20"/>
  <c r="J384" i="20" s="1"/>
  <c r="I100" i="20"/>
  <c r="G384" i="20" s="1"/>
  <c r="K87" i="20"/>
  <c r="J87" i="20"/>
  <c r="K86" i="20"/>
  <c r="J86" i="20"/>
  <c r="K85" i="20"/>
  <c r="J85" i="20"/>
  <c r="K84" i="20"/>
  <c r="J84" i="20"/>
  <c r="K83" i="20"/>
  <c r="J83" i="20"/>
  <c r="K82" i="20"/>
  <c r="J82" i="20"/>
  <c r="K81" i="20"/>
  <c r="J81" i="20"/>
  <c r="K80" i="20"/>
  <c r="J80" i="20"/>
  <c r="K79" i="20"/>
  <c r="J79" i="20"/>
  <c r="K78" i="20"/>
  <c r="J78" i="20"/>
  <c r="K77" i="20"/>
  <c r="J77" i="20"/>
  <c r="K76" i="20"/>
  <c r="J76" i="20"/>
  <c r="K75" i="20"/>
  <c r="J75" i="20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K100" i="20" s="1"/>
  <c r="J58" i="20"/>
  <c r="L50" i="20"/>
  <c r="J383" i="20" s="1"/>
  <c r="I50" i="20"/>
  <c r="G383" i="20" s="1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J50" i="20" s="1"/>
  <c r="M5" i="20"/>
  <c r="J340" i="9"/>
  <c r="K340" i="9"/>
  <c r="J341" i="9"/>
  <c r="K341" i="9"/>
  <c r="J342" i="9"/>
  <c r="K342" i="9"/>
  <c r="J343" i="9"/>
  <c r="K343" i="9"/>
  <c r="J344" i="9"/>
  <c r="K344" i="9"/>
  <c r="J345" i="9"/>
  <c r="K345" i="9"/>
  <c r="J346" i="9"/>
  <c r="K346" i="9"/>
  <c r="J347" i="9"/>
  <c r="K347" i="9"/>
  <c r="J348" i="9"/>
  <c r="K348" i="9"/>
  <c r="J349" i="9"/>
  <c r="K349" i="9"/>
  <c r="J350" i="9"/>
  <c r="K350" i="9"/>
  <c r="J351" i="9"/>
  <c r="K351" i="9"/>
  <c r="J352" i="9"/>
  <c r="K352" i="9"/>
  <c r="J353" i="9"/>
  <c r="K353" i="9"/>
  <c r="J354" i="9"/>
  <c r="K354" i="9"/>
  <c r="J355" i="9"/>
  <c r="K355" i="9"/>
  <c r="J356" i="9"/>
  <c r="K356" i="9"/>
  <c r="J357" i="9"/>
  <c r="K357" i="9"/>
  <c r="J358" i="9"/>
  <c r="K358" i="9"/>
  <c r="J359" i="9"/>
  <c r="K359" i="9"/>
  <c r="J360" i="9"/>
  <c r="K360" i="9"/>
  <c r="J361" i="9"/>
  <c r="K361" i="9"/>
  <c r="J362" i="9"/>
  <c r="K362" i="9"/>
  <c r="J363" i="9"/>
  <c r="K363" i="9"/>
  <c r="J364" i="9"/>
  <c r="K364" i="9"/>
  <c r="K339" i="9"/>
  <c r="J339" i="9"/>
  <c r="M322" i="9"/>
  <c r="M321" i="9"/>
  <c r="J301" i="9"/>
  <c r="K301" i="9"/>
  <c r="J302" i="9"/>
  <c r="K302" i="9"/>
  <c r="J303" i="9"/>
  <c r="K303" i="9"/>
  <c r="J304" i="9"/>
  <c r="K304" i="9"/>
  <c r="J305" i="9"/>
  <c r="K305" i="9"/>
  <c r="J306" i="9"/>
  <c r="K306" i="9"/>
  <c r="J307" i="9"/>
  <c r="K307" i="9"/>
  <c r="J308" i="9"/>
  <c r="K308" i="9"/>
  <c r="J309" i="9"/>
  <c r="K309" i="9"/>
  <c r="J310" i="9"/>
  <c r="K310" i="9"/>
  <c r="J311" i="9"/>
  <c r="K311" i="9"/>
  <c r="J312" i="9"/>
  <c r="K312" i="9"/>
  <c r="J313" i="9"/>
  <c r="K313" i="9"/>
  <c r="J314" i="9"/>
  <c r="K314" i="9"/>
  <c r="J315" i="9"/>
  <c r="K315" i="9"/>
  <c r="J316" i="9"/>
  <c r="K316" i="9"/>
  <c r="J317" i="9"/>
  <c r="K317" i="9"/>
  <c r="J318" i="9"/>
  <c r="K318" i="9"/>
  <c r="J319" i="9"/>
  <c r="K319" i="9"/>
  <c r="J320" i="9"/>
  <c r="K320" i="9"/>
  <c r="J321" i="9"/>
  <c r="K321" i="9"/>
  <c r="J322" i="9"/>
  <c r="K322" i="9"/>
  <c r="J323" i="9"/>
  <c r="K323" i="9"/>
  <c r="K300" i="9"/>
  <c r="J300" i="9"/>
  <c r="J277" i="9"/>
  <c r="K277" i="9"/>
  <c r="J278" i="9"/>
  <c r="K278" i="9"/>
  <c r="J279" i="9"/>
  <c r="K279" i="9"/>
  <c r="J280" i="9"/>
  <c r="K280" i="9"/>
  <c r="J281" i="9"/>
  <c r="K281" i="9"/>
  <c r="J282" i="9"/>
  <c r="K282" i="9"/>
  <c r="J283" i="9"/>
  <c r="K283" i="9"/>
  <c r="J284" i="9"/>
  <c r="K284" i="9"/>
  <c r="K276" i="9"/>
  <c r="J276" i="9"/>
  <c r="J253" i="9"/>
  <c r="K253" i="9"/>
  <c r="J254" i="9"/>
  <c r="K254" i="9"/>
  <c r="J255" i="9"/>
  <c r="K255" i="9"/>
  <c r="J256" i="9"/>
  <c r="K256" i="9"/>
  <c r="J257" i="9"/>
  <c r="K257" i="9"/>
  <c r="J258" i="9"/>
  <c r="K258" i="9"/>
  <c r="J259" i="9"/>
  <c r="K259" i="9"/>
  <c r="J260" i="9"/>
  <c r="K260" i="9"/>
  <c r="K252" i="9"/>
  <c r="J252" i="9"/>
  <c r="J229" i="9"/>
  <c r="K229" i="9"/>
  <c r="J230" i="9"/>
  <c r="K230" i="9"/>
  <c r="J231" i="9"/>
  <c r="K231" i="9"/>
  <c r="J232" i="9"/>
  <c r="K232" i="9"/>
  <c r="J233" i="9"/>
  <c r="K233" i="9"/>
  <c r="J234" i="9"/>
  <c r="K234" i="9"/>
  <c r="J235" i="9"/>
  <c r="K235" i="9"/>
  <c r="J236" i="9"/>
  <c r="K236" i="9"/>
  <c r="K228" i="9"/>
  <c r="J228" i="9"/>
  <c r="J205" i="9"/>
  <c r="K205" i="9"/>
  <c r="J206" i="9"/>
  <c r="K206" i="9"/>
  <c r="J207" i="9"/>
  <c r="K207" i="9"/>
  <c r="J208" i="9"/>
  <c r="K208" i="9"/>
  <c r="J209" i="9"/>
  <c r="K209" i="9"/>
  <c r="J210" i="9"/>
  <c r="K210" i="9"/>
  <c r="J211" i="9"/>
  <c r="K211" i="9"/>
  <c r="J212" i="9"/>
  <c r="K212" i="9"/>
  <c r="K204" i="9"/>
  <c r="J204" i="9"/>
  <c r="J181" i="9"/>
  <c r="K181" i="9"/>
  <c r="J182" i="9"/>
  <c r="K182" i="9"/>
  <c r="J183" i="9"/>
  <c r="K183" i="9"/>
  <c r="J184" i="9"/>
  <c r="K184" i="9"/>
  <c r="J185" i="9"/>
  <c r="K185" i="9"/>
  <c r="J186" i="9"/>
  <c r="K186" i="9"/>
  <c r="J187" i="9"/>
  <c r="K187" i="9"/>
  <c r="J188" i="9"/>
  <c r="K188" i="9"/>
  <c r="K180" i="9"/>
  <c r="J180" i="9"/>
  <c r="J158" i="9"/>
  <c r="K158" i="9"/>
  <c r="J159" i="9"/>
  <c r="K159" i="9"/>
  <c r="J160" i="9"/>
  <c r="K160" i="9"/>
  <c r="J161" i="9"/>
  <c r="K161" i="9"/>
  <c r="J162" i="9"/>
  <c r="K162" i="9"/>
  <c r="J163" i="9"/>
  <c r="K163" i="9"/>
  <c r="J164" i="9"/>
  <c r="K164" i="9"/>
  <c r="K157" i="9"/>
  <c r="J157" i="9"/>
  <c r="J137" i="9"/>
  <c r="K137" i="9"/>
  <c r="J138" i="9"/>
  <c r="K138" i="9"/>
  <c r="J139" i="9"/>
  <c r="K139" i="9"/>
  <c r="J140" i="9"/>
  <c r="K140" i="9"/>
  <c r="J141" i="9"/>
  <c r="K141" i="9"/>
  <c r="J142" i="9"/>
  <c r="K142" i="9"/>
  <c r="K136" i="9"/>
  <c r="J136" i="9"/>
  <c r="J109" i="9"/>
  <c r="K109" i="9"/>
  <c r="J110" i="9"/>
  <c r="K110" i="9"/>
  <c r="J111" i="9"/>
  <c r="K111" i="9"/>
  <c r="J112" i="9"/>
  <c r="K112" i="9"/>
  <c r="J113" i="9"/>
  <c r="K113" i="9"/>
  <c r="J114" i="9"/>
  <c r="K114" i="9"/>
  <c r="J115" i="9"/>
  <c r="K115" i="9"/>
  <c r="J116" i="9"/>
  <c r="K116" i="9"/>
  <c r="J117" i="9"/>
  <c r="K117" i="9"/>
  <c r="J118" i="9"/>
  <c r="K118" i="9"/>
  <c r="J119" i="9"/>
  <c r="K119" i="9"/>
  <c r="J120" i="9"/>
  <c r="K120" i="9"/>
  <c r="K108" i="9"/>
  <c r="J108" i="9"/>
  <c r="J59" i="9"/>
  <c r="K59" i="9"/>
  <c r="J60" i="9"/>
  <c r="K60" i="9"/>
  <c r="J61" i="9"/>
  <c r="K61" i="9"/>
  <c r="J62" i="9"/>
  <c r="K62" i="9"/>
  <c r="J63" i="9"/>
  <c r="K63" i="9"/>
  <c r="J64" i="9"/>
  <c r="K64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J74" i="9"/>
  <c r="K74" i="9"/>
  <c r="J75" i="9"/>
  <c r="K75" i="9"/>
  <c r="J76" i="9"/>
  <c r="K76" i="9"/>
  <c r="J77" i="9"/>
  <c r="K77" i="9"/>
  <c r="J78" i="9"/>
  <c r="K78" i="9"/>
  <c r="J79" i="9"/>
  <c r="K79" i="9"/>
  <c r="J80" i="9"/>
  <c r="K80" i="9"/>
  <c r="J81" i="9"/>
  <c r="K81" i="9"/>
  <c r="J82" i="9"/>
  <c r="K82" i="9"/>
  <c r="J83" i="9"/>
  <c r="K83" i="9"/>
  <c r="J84" i="9"/>
  <c r="K84" i="9"/>
  <c r="J85" i="9"/>
  <c r="K85" i="9"/>
  <c r="J86" i="9"/>
  <c r="K86" i="9"/>
  <c r="J87" i="9"/>
  <c r="K87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K6" i="9"/>
  <c r="J6" i="9"/>
  <c r="I372" i="9"/>
  <c r="K372" i="20" l="1"/>
  <c r="J220" i="20"/>
  <c r="J395" i="20"/>
  <c r="J400" i="20" s="1"/>
  <c r="K50" i="20"/>
  <c r="M51" i="20" s="1"/>
  <c r="M57" i="20" s="1"/>
  <c r="M101" i="20" s="1"/>
  <c r="M107" i="20" s="1"/>
  <c r="M108" i="20" s="1"/>
  <c r="M109" i="20" s="1"/>
  <c r="M110" i="20" s="1"/>
  <c r="M111" i="20" s="1"/>
  <c r="M112" i="20" s="1"/>
  <c r="M113" i="20" s="1"/>
  <c r="M114" i="20" s="1"/>
  <c r="M115" i="20" s="1"/>
  <c r="M116" i="20" s="1"/>
  <c r="M117" i="20" s="1"/>
  <c r="M118" i="20" s="1"/>
  <c r="M119" i="20" s="1"/>
  <c r="M120" i="20" s="1"/>
  <c r="M121" i="20" s="1"/>
  <c r="M122" i="20" s="1"/>
  <c r="M123" i="20" s="1"/>
  <c r="M124" i="20" s="1"/>
  <c r="M125" i="20" s="1"/>
  <c r="M126" i="20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G395" i="20"/>
  <c r="M58" i="20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M84" i="20" s="1"/>
  <c r="M85" i="20" s="1"/>
  <c r="M86" i="20" s="1"/>
  <c r="M87" i="20" s="1"/>
  <c r="M88" i="20" s="1"/>
  <c r="M89" i="20" s="1"/>
  <c r="M90" i="20" s="1"/>
  <c r="M91" i="20" s="1"/>
  <c r="M92" i="20" s="1"/>
  <c r="M93" i="20" s="1"/>
  <c r="M94" i="20" s="1"/>
  <c r="M95" i="20" s="1"/>
  <c r="M96" i="20" s="1"/>
  <c r="M97" i="20" s="1"/>
  <c r="M98" i="20" s="1"/>
  <c r="K149" i="20"/>
  <c r="K172" i="20"/>
  <c r="J292" i="20"/>
  <c r="J331" i="20"/>
  <c r="J196" i="20"/>
  <c r="K268" i="20"/>
  <c r="K292" i="20"/>
  <c r="K331" i="20"/>
  <c r="J100" i="20"/>
  <c r="J128" i="20"/>
  <c r="K196" i="20"/>
  <c r="K220" i="20"/>
  <c r="K244" i="20"/>
  <c r="J372" i="20"/>
  <c r="K217" i="18"/>
  <c r="J217" i="18"/>
  <c r="M129" i="20" l="1"/>
  <c r="M135" i="20" s="1"/>
  <c r="M136" i="20" s="1"/>
  <c r="M137" i="20" s="1"/>
  <c r="M138" i="20" s="1"/>
  <c r="M139" i="20" s="1"/>
  <c r="M140" i="20" s="1"/>
  <c r="M141" i="20" s="1"/>
  <c r="M142" i="20" s="1"/>
  <c r="M143" i="20" s="1"/>
  <c r="M144" i="20" s="1"/>
  <c r="M145" i="20" s="1"/>
  <c r="M146" i="20" s="1"/>
  <c r="M147" i="20" s="1"/>
  <c r="M150" i="20"/>
  <c r="M156" i="20" s="1"/>
  <c r="M157" i="20" s="1"/>
  <c r="M158" i="20" s="1"/>
  <c r="M159" i="20" s="1"/>
  <c r="M160" i="20" s="1"/>
  <c r="M161" i="20" s="1"/>
  <c r="M162" i="20" s="1"/>
  <c r="M163" i="20" s="1"/>
  <c r="M164" i="20" s="1"/>
  <c r="M165" i="20" s="1"/>
  <c r="M166" i="20" s="1"/>
  <c r="M167" i="20" s="1"/>
  <c r="M168" i="20" s="1"/>
  <c r="M169" i="20" s="1"/>
  <c r="M170" i="20" s="1"/>
  <c r="H395" i="20"/>
  <c r="J96" i="18"/>
  <c r="K96" i="18"/>
  <c r="J97" i="18"/>
  <c r="K97" i="18"/>
  <c r="J119" i="18"/>
  <c r="K119" i="18"/>
  <c r="J120" i="18"/>
  <c r="K120" i="18"/>
  <c r="J118" i="18"/>
  <c r="J143" i="18"/>
  <c r="K143" i="18"/>
  <c r="J144" i="18"/>
  <c r="K144" i="18"/>
  <c r="J145" i="18"/>
  <c r="K145" i="18"/>
  <c r="J167" i="18"/>
  <c r="K167" i="18"/>
  <c r="J218" i="18"/>
  <c r="K218" i="18"/>
  <c r="J219" i="18"/>
  <c r="K219" i="18"/>
  <c r="J220" i="18"/>
  <c r="K220" i="18"/>
  <c r="J221" i="18"/>
  <c r="K221" i="18"/>
  <c r="J245" i="18"/>
  <c r="K245" i="18"/>
  <c r="J246" i="18"/>
  <c r="K246" i="18"/>
  <c r="J247" i="18"/>
  <c r="K247" i="18"/>
  <c r="J248" i="18"/>
  <c r="K248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65" i="18"/>
  <c r="M173" i="20" l="1"/>
  <c r="M179" i="20" s="1"/>
  <c r="I395" i="20"/>
  <c r="H400" i="20" s="1"/>
  <c r="M180" i="20" l="1"/>
  <c r="M181" i="20" s="1"/>
  <c r="M182" i="20" s="1"/>
  <c r="M183" i="20" s="1"/>
  <c r="M184" i="20" s="1"/>
  <c r="M185" i="20" s="1"/>
  <c r="M186" i="20" s="1"/>
  <c r="M187" i="20" s="1"/>
  <c r="M188" i="20" s="1"/>
  <c r="M189" i="20" s="1"/>
  <c r="M190" i="20" s="1"/>
  <c r="M191" i="20" s="1"/>
  <c r="M192" i="20" s="1"/>
  <c r="M193" i="20" s="1"/>
  <c r="M194" i="20" s="1"/>
  <c r="M197" i="20"/>
  <c r="M203" i="20" s="1"/>
  <c r="K58" i="9"/>
  <c r="J58" i="9"/>
  <c r="M204" i="20" l="1"/>
  <c r="M205" i="20" s="1"/>
  <c r="M206" i="20" s="1"/>
  <c r="M207" i="20" s="1"/>
  <c r="M208" i="20" s="1"/>
  <c r="M209" i="20" s="1"/>
  <c r="M210" i="20" s="1"/>
  <c r="M211" i="20" s="1"/>
  <c r="M212" i="20" s="1"/>
  <c r="M213" i="20" s="1"/>
  <c r="M214" i="20" s="1"/>
  <c r="M215" i="20" s="1"/>
  <c r="M216" i="20" s="1"/>
  <c r="M217" i="20" s="1"/>
  <c r="M218" i="20" s="1"/>
  <c r="M221" i="20"/>
  <c r="M227" i="20" s="1"/>
  <c r="I50" i="9"/>
  <c r="L291" i="18"/>
  <c r="J313" i="18" s="1"/>
  <c r="I291" i="18"/>
  <c r="G313" i="18" s="1"/>
  <c r="J291" i="18"/>
  <c r="H313" i="18" s="1"/>
  <c r="L257" i="18"/>
  <c r="J312" i="18" s="1"/>
  <c r="I257" i="18"/>
  <c r="G312" i="18" s="1"/>
  <c r="K243" i="18"/>
  <c r="J243" i="18"/>
  <c r="K242" i="18"/>
  <c r="J242" i="18"/>
  <c r="K241" i="18"/>
  <c r="J241" i="18"/>
  <c r="L233" i="18"/>
  <c r="J311" i="18" s="1"/>
  <c r="I233" i="18"/>
  <c r="G311" i="18" s="1"/>
  <c r="K216" i="18"/>
  <c r="K233" i="18" s="1"/>
  <c r="J216" i="18"/>
  <c r="J233" i="18" s="1"/>
  <c r="H311" i="18" s="1"/>
  <c r="L208" i="18"/>
  <c r="J310" i="18" s="1"/>
  <c r="I208" i="18"/>
  <c r="G310" i="18" s="1"/>
  <c r="K192" i="18"/>
  <c r="K208" i="18" s="1"/>
  <c r="J192" i="18"/>
  <c r="J208" i="18" s="1"/>
  <c r="H310" i="18" s="1"/>
  <c r="L184" i="18"/>
  <c r="J309" i="18" s="1"/>
  <c r="I184" i="18"/>
  <c r="G309" i="18" s="1"/>
  <c r="K166" i="18"/>
  <c r="J166" i="18"/>
  <c r="J184" i="18" s="1"/>
  <c r="H309" i="18" s="1"/>
  <c r="L158" i="18"/>
  <c r="J308" i="18" s="1"/>
  <c r="I158" i="18"/>
  <c r="G308" i="18" s="1"/>
  <c r="K142" i="18"/>
  <c r="K158" i="18" s="1"/>
  <c r="J142" i="18"/>
  <c r="J158" i="18" s="1"/>
  <c r="H308" i="18" s="1"/>
  <c r="L134" i="18"/>
  <c r="J307" i="18" s="1"/>
  <c r="J134" i="18"/>
  <c r="H307" i="18" s="1"/>
  <c r="I134" i="18"/>
  <c r="G307" i="18" s="1"/>
  <c r="K118" i="18"/>
  <c r="K134" i="18" s="1"/>
  <c r="L110" i="18"/>
  <c r="J306" i="18" s="1"/>
  <c r="I110" i="18"/>
  <c r="G306" i="18" s="1"/>
  <c r="K95" i="18"/>
  <c r="K110" i="18" s="1"/>
  <c r="J95" i="18"/>
  <c r="J110" i="18" s="1"/>
  <c r="H306" i="18" s="1"/>
  <c r="L87" i="18"/>
  <c r="J305" i="18" s="1"/>
  <c r="I87" i="18"/>
  <c r="G305" i="18" s="1"/>
  <c r="K74" i="18"/>
  <c r="K87" i="18" s="1"/>
  <c r="J74" i="18"/>
  <c r="J87" i="18" s="1"/>
  <c r="H305" i="18" s="1"/>
  <c r="L66" i="18"/>
  <c r="J304" i="18" s="1"/>
  <c r="K66" i="18"/>
  <c r="I304" i="18" s="1"/>
  <c r="J66" i="18"/>
  <c r="H304" i="18" s="1"/>
  <c r="I66" i="18"/>
  <c r="G304" i="18" s="1"/>
  <c r="L44" i="18"/>
  <c r="J303" i="18" s="1"/>
  <c r="K44" i="18"/>
  <c r="I303" i="18" s="1"/>
  <c r="J44" i="18"/>
  <c r="H303" i="18" s="1"/>
  <c r="I44" i="18"/>
  <c r="G303" i="18" s="1"/>
  <c r="L18" i="18"/>
  <c r="J302" i="18" s="1"/>
  <c r="I18" i="18"/>
  <c r="G302" i="18" s="1"/>
  <c r="K8" i="18"/>
  <c r="J8" i="18"/>
  <c r="K7" i="18"/>
  <c r="J7" i="18"/>
  <c r="K6" i="18"/>
  <c r="J6" i="18"/>
  <c r="M228" i="20" l="1"/>
  <c r="M229" i="20" s="1"/>
  <c r="M230" i="20" s="1"/>
  <c r="M231" i="20" s="1"/>
  <c r="M232" i="20" s="1"/>
  <c r="M233" i="20" s="1"/>
  <c r="M234" i="20" s="1"/>
  <c r="M235" i="20" s="1"/>
  <c r="M236" i="20" s="1"/>
  <c r="M237" i="20" s="1"/>
  <c r="M238" i="20" s="1"/>
  <c r="M239" i="20" s="1"/>
  <c r="M240" i="20" s="1"/>
  <c r="M241" i="20" s="1"/>
  <c r="M242" i="20" s="1"/>
  <c r="M245" i="20"/>
  <c r="M251" i="20" s="1"/>
  <c r="J314" i="18"/>
  <c r="J319" i="18" s="1"/>
  <c r="J257" i="18"/>
  <c r="H312" i="18" s="1"/>
  <c r="K291" i="18"/>
  <c r="I313" i="18" s="1"/>
  <c r="K257" i="18"/>
  <c r="I312" i="18" s="1"/>
  <c r="J18" i="18"/>
  <c r="K18" i="18"/>
  <c r="K50" i="9"/>
  <c r="I306" i="18"/>
  <c r="I307" i="18"/>
  <c r="I305" i="18"/>
  <c r="I302" i="18"/>
  <c r="G314" i="18"/>
  <c r="H302" i="18"/>
  <c r="K184" i="18"/>
  <c r="I308" i="18"/>
  <c r="I310" i="18"/>
  <c r="I311" i="18"/>
  <c r="M252" i="20" l="1"/>
  <c r="M253" i="20" s="1"/>
  <c r="M254" i="20" s="1"/>
  <c r="M255" i="20" s="1"/>
  <c r="M256" i="20" s="1"/>
  <c r="M257" i="20" s="1"/>
  <c r="M258" i="20" s="1"/>
  <c r="M259" i="20" s="1"/>
  <c r="M260" i="20" s="1"/>
  <c r="M261" i="20" s="1"/>
  <c r="M262" i="20" s="1"/>
  <c r="M263" i="20" s="1"/>
  <c r="M264" i="20" s="1"/>
  <c r="M265" i="20" s="1"/>
  <c r="M266" i="20" s="1"/>
  <c r="M269" i="20"/>
  <c r="M275" i="20" s="1"/>
  <c r="H314" i="18"/>
  <c r="I309" i="18"/>
  <c r="M276" i="20" l="1"/>
  <c r="M277" i="20" s="1"/>
  <c r="M278" i="20" s="1"/>
  <c r="M279" i="20" s="1"/>
  <c r="M280" i="20" s="1"/>
  <c r="M281" i="20" s="1"/>
  <c r="M282" i="20" s="1"/>
  <c r="M283" i="20" s="1"/>
  <c r="M284" i="20" s="1"/>
  <c r="M285" i="20" s="1"/>
  <c r="M286" i="20" s="1"/>
  <c r="M287" i="20" s="1"/>
  <c r="M288" i="20" s="1"/>
  <c r="M289" i="20" s="1"/>
  <c r="M290" i="20" s="1"/>
  <c r="M293" i="20"/>
  <c r="M299" i="20" s="1"/>
  <c r="I314" i="18"/>
  <c r="H319" i="18" s="1"/>
  <c r="L347" i="17"/>
  <c r="J369" i="17" s="1"/>
  <c r="I347" i="17"/>
  <c r="G369" i="17" s="1"/>
  <c r="K332" i="17"/>
  <c r="J332" i="17"/>
  <c r="K331" i="17"/>
  <c r="J331" i="17"/>
  <c r="L323" i="17"/>
  <c r="J368" i="17" s="1"/>
  <c r="I323" i="17"/>
  <c r="G368" i="17" s="1"/>
  <c r="K308" i="17"/>
  <c r="J308" i="17"/>
  <c r="K307" i="17"/>
  <c r="J307" i="17"/>
  <c r="L299" i="17"/>
  <c r="J367" i="17" s="1"/>
  <c r="I299" i="17"/>
  <c r="G367" i="17" s="1"/>
  <c r="K283" i="17"/>
  <c r="K299" i="17" s="1"/>
  <c r="J283" i="17"/>
  <c r="J299" i="17" s="1"/>
  <c r="H367" i="17" s="1"/>
  <c r="L275" i="17"/>
  <c r="J366" i="17" s="1"/>
  <c r="I275" i="17"/>
  <c r="G366" i="17" s="1"/>
  <c r="K259" i="17"/>
  <c r="K275" i="17" s="1"/>
  <c r="J259" i="17"/>
  <c r="J275" i="17" s="1"/>
  <c r="H366" i="17" s="1"/>
  <c r="L251" i="17"/>
  <c r="J365" i="17" s="1"/>
  <c r="I251" i="17"/>
  <c r="G365" i="17" s="1"/>
  <c r="K235" i="17"/>
  <c r="K251" i="17" s="1"/>
  <c r="J235" i="17"/>
  <c r="J251" i="17" s="1"/>
  <c r="H365" i="17" s="1"/>
  <c r="L227" i="17"/>
  <c r="J364" i="17" s="1"/>
  <c r="I227" i="17"/>
  <c r="G364" i="17" s="1"/>
  <c r="K211" i="17"/>
  <c r="K227" i="17" s="1"/>
  <c r="J211" i="17"/>
  <c r="J227" i="17" s="1"/>
  <c r="H364" i="17" s="1"/>
  <c r="L203" i="17"/>
  <c r="J363" i="17" s="1"/>
  <c r="I203" i="17"/>
  <c r="G363" i="17" s="1"/>
  <c r="K187" i="17"/>
  <c r="K203" i="17" s="1"/>
  <c r="J187" i="17"/>
  <c r="J203" i="17" s="1"/>
  <c r="H363" i="17" s="1"/>
  <c r="L179" i="17"/>
  <c r="J362" i="17" s="1"/>
  <c r="I179" i="17"/>
  <c r="G362" i="17" s="1"/>
  <c r="K148" i="17"/>
  <c r="K179" i="17" s="1"/>
  <c r="J148" i="17"/>
  <c r="J179" i="17" s="1"/>
  <c r="H362" i="17" s="1"/>
  <c r="L140" i="17"/>
  <c r="J361" i="17" s="1"/>
  <c r="I140" i="17"/>
  <c r="G361" i="17" s="1"/>
  <c r="K109" i="17"/>
  <c r="K140" i="17" s="1"/>
  <c r="J109" i="17"/>
  <c r="J140" i="17" s="1"/>
  <c r="H361" i="17" s="1"/>
  <c r="L101" i="17"/>
  <c r="J360" i="17" s="1"/>
  <c r="K101" i="17"/>
  <c r="I360" i="17" s="1"/>
  <c r="J101" i="17"/>
  <c r="H360" i="17" s="1"/>
  <c r="I101" i="17"/>
  <c r="G360" i="17" s="1"/>
  <c r="L59" i="17"/>
  <c r="J359" i="17" s="1"/>
  <c r="K41" i="17"/>
  <c r="J41" i="17"/>
  <c r="K40" i="17"/>
  <c r="J40" i="17"/>
  <c r="K39" i="17"/>
  <c r="J39" i="17"/>
  <c r="K38" i="17"/>
  <c r="J38" i="17"/>
  <c r="I37" i="17"/>
  <c r="I59" i="17" s="1"/>
  <c r="G359" i="17" s="1"/>
  <c r="K36" i="17"/>
  <c r="J36" i="17"/>
  <c r="K35" i="17"/>
  <c r="J35" i="17"/>
  <c r="L27" i="17"/>
  <c r="J358" i="17" s="1"/>
  <c r="I27" i="17"/>
  <c r="G358" i="17" s="1"/>
  <c r="K11" i="17"/>
  <c r="J11" i="17"/>
  <c r="K10" i="17"/>
  <c r="J10" i="17"/>
  <c r="K9" i="17"/>
  <c r="J9" i="17"/>
  <c r="K8" i="17"/>
  <c r="J8" i="17"/>
  <c r="K7" i="17"/>
  <c r="J7" i="17"/>
  <c r="K6" i="17"/>
  <c r="J6" i="17"/>
  <c r="M5" i="17"/>
  <c r="K357" i="17" s="1"/>
  <c r="L375" i="17" s="1"/>
  <c r="M300" i="20" l="1"/>
  <c r="M301" i="20" s="1"/>
  <c r="M302" i="20" s="1"/>
  <c r="M303" i="20" s="1"/>
  <c r="M304" i="20" s="1"/>
  <c r="M305" i="20" s="1"/>
  <c r="M306" i="20" s="1"/>
  <c r="M307" i="20" s="1"/>
  <c r="M308" i="20" s="1"/>
  <c r="M309" i="20" s="1"/>
  <c r="M310" i="20" s="1"/>
  <c r="M311" i="20" s="1"/>
  <c r="M312" i="20" s="1"/>
  <c r="M313" i="20" s="1"/>
  <c r="M314" i="20" s="1"/>
  <c r="M315" i="20" s="1"/>
  <c r="M316" i="20" s="1"/>
  <c r="M317" i="20" s="1"/>
  <c r="M318" i="20" s="1"/>
  <c r="M319" i="20" s="1"/>
  <c r="M320" i="20" s="1"/>
  <c r="M321" i="20" s="1"/>
  <c r="M322" i="20" s="1"/>
  <c r="M323" i="20" s="1"/>
  <c r="M324" i="20" s="1"/>
  <c r="M325" i="20" s="1"/>
  <c r="M326" i="20" s="1"/>
  <c r="M327" i="20" s="1"/>
  <c r="M328" i="20" s="1"/>
  <c r="M329" i="20" s="1"/>
  <c r="M332" i="20"/>
  <c r="M338" i="20" s="1"/>
  <c r="K323" i="17"/>
  <c r="J347" i="17"/>
  <c r="H369" i="17" s="1"/>
  <c r="K347" i="17"/>
  <c r="J323" i="17"/>
  <c r="H368" i="17" s="1"/>
  <c r="M6" i="17"/>
  <c r="J27" i="17"/>
  <c r="K27" i="17"/>
  <c r="M28" i="17" s="1"/>
  <c r="M34" i="17" s="1"/>
  <c r="M35" i="17" s="1"/>
  <c r="M36" i="17" s="1"/>
  <c r="G370" i="17"/>
  <c r="I358" i="17"/>
  <c r="H358" i="17"/>
  <c r="I361" i="17"/>
  <c r="I363" i="17"/>
  <c r="I364" i="17"/>
  <c r="I365" i="17"/>
  <c r="I366" i="17"/>
  <c r="I367" i="17"/>
  <c r="I368" i="17"/>
  <c r="I369" i="17"/>
  <c r="J370" i="17"/>
  <c r="J375" i="17" s="1"/>
  <c r="I362" i="17"/>
  <c r="M7" i="17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J37" i="17"/>
  <c r="J59" i="17" s="1"/>
  <c r="H359" i="17" s="1"/>
  <c r="K37" i="17"/>
  <c r="M339" i="20" l="1"/>
  <c r="M340" i="20" s="1"/>
  <c r="M341" i="20" s="1"/>
  <c r="M342" i="20" s="1"/>
  <c r="M343" i="20" s="1"/>
  <c r="M344" i="20" s="1"/>
  <c r="M345" i="20" s="1"/>
  <c r="M346" i="20" s="1"/>
  <c r="M347" i="20" s="1"/>
  <c r="M348" i="20" s="1"/>
  <c r="M349" i="20" s="1"/>
  <c r="M350" i="20" s="1"/>
  <c r="M351" i="20" s="1"/>
  <c r="M352" i="20" s="1"/>
  <c r="M353" i="20" s="1"/>
  <c r="M354" i="20" s="1"/>
  <c r="M355" i="20" s="1"/>
  <c r="M356" i="20" s="1"/>
  <c r="M357" i="20" s="1"/>
  <c r="M358" i="20" s="1"/>
  <c r="M359" i="20" s="1"/>
  <c r="M360" i="20" s="1"/>
  <c r="M361" i="20" s="1"/>
  <c r="M362" i="20" s="1"/>
  <c r="M363" i="20" s="1"/>
  <c r="M364" i="20" s="1"/>
  <c r="M365" i="20" s="1"/>
  <c r="M366" i="20" s="1"/>
  <c r="M367" i="20" s="1"/>
  <c r="M368" i="20" s="1"/>
  <c r="M369" i="20" s="1"/>
  <c r="M370" i="20" s="1"/>
  <c r="M373" i="20"/>
  <c r="M37" i="17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K59" i="17"/>
  <c r="H370" i="17"/>
  <c r="K358" i="17"/>
  <c r="L372" i="9"/>
  <c r="J394" i="9" s="1"/>
  <c r="G394" i="9"/>
  <c r="K372" i="9" l="1"/>
  <c r="J372" i="9"/>
  <c r="M60" i="17"/>
  <c r="M66" i="17" s="1"/>
  <c r="I359" i="17"/>
  <c r="L331" i="9"/>
  <c r="J393" i="9" s="1"/>
  <c r="I331" i="9"/>
  <c r="G393" i="9" s="1"/>
  <c r="L292" i="9"/>
  <c r="J392" i="9" s="1"/>
  <c r="I292" i="9"/>
  <c r="G392" i="9" s="1"/>
  <c r="K292" i="9"/>
  <c r="J292" i="9"/>
  <c r="K331" i="9" l="1"/>
  <c r="M67" i="17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M84" i="17" s="1"/>
  <c r="M85" i="17" s="1"/>
  <c r="M86" i="17" s="1"/>
  <c r="M87" i="17" s="1"/>
  <c r="M88" i="17" s="1"/>
  <c r="M89" i="17" s="1"/>
  <c r="M90" i="17" s="1"/>
  <c r="M91" i="17" s="1"/>
  <c r="M92" i="17" s="1"/>
  <c r="M93" i="17" s="1"/>
  <c r="M94" i="17" s="1"/>
  <c r="M95" i="17" s="1"/>
  <c r="M96" i="17" s="1"/>
  <c r="M97" i="17" s="1"/>
  <c r="M98" i="17" s="1"/>
  <c r="M99" i="17" s="1"/>
  <c r="M102" i="17"/>
  <c r="M108" i="17" s="1"/>
  <c r="K359" i="17"/>
  <c r="K360" i="17" s="1"/>
  <c r="K361" i="17" s="1"/>
  <c r="K362" i="17" s="1"/>
  <c r="K363" i="17" s="1"/>
  <c r="K364" i="17" s="1"/>
  <c r="K365" i="17" s="1"/>
  <c r="K366" i="17" s="1"/>
  <c r="K367" i="17" s="1"/>
  <c r="K368" i="17" s="1"/>
  <c r="K369" i="17" s="1"/>
  <c r="M5" i="18" s="1"/>
  <c r="I370" i="17"/>
  <c r="H375" i="17" s="1"/>
  <c r="N375" i="17" s="1"/>
  <c r="J331" i="9"/>
  <c r="K301" i="18" l="1"/>
  <c r="M6" i="18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9" i="18"/>
  <c r="M25" i="18" s="1"/>
  <c r="M141" i="17"/>
  <c r="M147" i="17" s="1"/>
  <c r="M109" i="17"/>
  <c r="M110" i="17" s="1"/>
  <c r="M111" i="17" s="1"/>
  <c r="M112" i="17" s="1"/>
  <c r="M113" i="17" s="1"/>
  <c r="M114" i="17" s="1"/>
  <c r="M115" i="17" s="1"/>
  <c r="M116" i="17" s="1"/>
  <c r="M117" i="17" s="1"/>
  <c r="M118" i="17" s="1"/>
  <c r="M119" i="17" s="1"/>
  <c r="M120" i="17" s="1"/>
  <c r="M121" i="17" s="1"/>
  <c r="M122" i="17" s="1"/>
  <c r="M123" i="17" s="1"/>
  <c r="M124" i="17" s="1"/>
  <c r="M125" i="17" s="1"/>
  <c r="M126" i="17" s="1"/>
  <c r="M127" i="17" s="1"/>
  <c r="M128" i="17" s="1"/>
  <c r="M129" i="17" s="1"/>
  <c r="M130" i="17" s="1"/>
  <c r="M131" i="17" s="1"/>
  <c r="M132" i="17" s="1"/>
  <c r="M133" i="17" s="1"/>
  <c r="M134" i="17" s="1"/>
  <c r="M135" i="17" s="1"/>
  <c r="M136" i="17" s="1"/>
  <c r="M137" i="17" s="1"/>
  <c r="M138" i="17" s="1"/>
  <c r="L268" i="9"/>
  <c r="J391" i="9" s="1"/>
  <c r="I268" i="9"/>
  <c r="G391" i="9" s="1"/>
  <c r="J268" i="9"/>
  <c r="L244" i="9"/>
  <c r="J390" i="9" s="1"/>
  <c r="I244" i="9"/>
  <c r="G390" i="9" s="1"/>
  <c r="K244" i="9"/>
  <c r="J244" i="9"/>
  <c r="L220" i="9"/>
  <c r="J389" i="9" s="1"/>
  <c r="I220" i="9"/>
  <c r="G389" i="9" s="1"/>
  <c r="J220" i="9"/>
  <c r="L196" i="9"/>
  <c r="J388" i="9" s="1"/>
  <c r="I196" i="9"/>
  <c r="G388" i="9" s="1"/>
  <c r="K196" i="9"/>
  <c r="J196" i="9"/>
  <c r="L172" i="9"/>
  <c r="J387" i="9" s="1"/>
  <c r="I172" i="9"/>
  <c r="G387" i="9" s="1"/>
  <c r="K172" i="9"/>
  <c r="J172" i="9"/>
  <c r="M26" i="18" l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5" i="18"/>
  <c r="M51" i="18" s="1"/>
  <c r="L319" i="18"/>
  <c r="N319" i="18" s="1"/>
  <c r="K302" i="18"/>
  <c r="K303" i="18" s="1"/>
  <c r="K304" i="18" s="1"/>
  <c r="K305" i="18" s="1"/>
  <c r="K306" i="18" s="1"/>
  <c r="K307" i="18" s="1"/>
  <c r="K308" i="18" s="1"/>
  <c r="K309" i="18" s="1"/>
  <c r="K310" i="18" s="1"/>
  <c r="K311" i="18" s="1"/>
  <c r="K312" i="18" s="1"/>
  <c r="K313" i="18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0" i="17"/>
  <c r="M186" i="17" s="1"/>
  <c r="M148" i="17"/>
  <c r="M149" i="17" s="1"/>
  <c r="M150" i="17" s="1"/>
  <c r="M151" i="17" s="1"/>
  <c r="M152" i="17" s="1"/>
  <c r="M153" i="17" s="1"/>
  <c r="M154" i="17" s="1"/>
  <c r="M155" i="17" s="1"/>
  <c r="M156" i="17" s="1"/>
  <c r="M157" i="17" s="1"/>
  <c r="M158" i="17" s="1"/>
  <c r="M159" i="17" s="1"/>
  <c r="M160" i="17" s="1"/>
  <c r="M161" i="17" s="1"/>
  <c r="M162" i="17" s="1"/>
  <c r="M163" i="17" s="1"/>
  <c r="M164" i="17" s="1"/>
  <c r="M165" i="17" s="1"/>
  <c r="M166" i="17" s="1"/>
  <c r="M167" i="17" s="1"/>
  <c r="M168" i="17" s="1"/>
  <c r="M169" i="17" s="1"/>
  <c r="M170" i="17" s="1"/>
  <c r="M171" i="17" s="1"/>
  <c r="M172" i="17" s="1"/>
  <c r="M173" i="17" s="1"/>
  <c r="M174" i="17" s="1"/>
  <c r="M175" i="17" s="1"/>
  <c r="M176" i="17" s="1"/>
  <c r="M177" i="17" s="1"/>
  <c r="K268" i="9"/>
  <c r="K220" i="9"/>
  <c r="M18" i="9" l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52" i="18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7" i="18"/>
  <c r="M73" i="18" s="1"/>
  <c r="M204" i="17"/>
  <c r="M210" i="17" s="1"/>
  <c r="M187" i="17"/>
  <c r="M188" i="17" s="1"/>
  <c r="M189" i="17" s="1"/>
  <c r="M190" i="17" s="1"/>
  <c r="M191" i="17" s="1"/>
  <c r="M192" i="17" s="1"/>
  <c r="M193" i="17" s="1"/>
  <c r="M194" i="17" s="1"/>
  <c r="M195" i="17" s="1"/>
  <c r="M196" i="17" s="1"/>
  <c r="M197" i="17" s="1"/>
  <c r="M198" i="17" s="1"/>
  <c r="M199" i="17" s="1"/>
  <c r="M200" i="17" s="1"/>
  <c r="M201" i="17" s="1"/>
  <c r="M34" i="9" l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88" i="18"/>
  <c r="M94" i="18" s="1"/>
  <c r="M74" i="18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211" i="17"/>
  <c r="M212" i="17" s="1"/>
  <c r="M213" i="17" s="1"/>
  <c r="M214" i="17" s="1"/>
  <c r="M215" i="17" s="1"/>
  <c r="M216" i="17" s="1"/>
  <c r="M217" i="17" s="1"/>
  <c r="M218" i="17" s="1"/>
  <c r="M219" i="17" s="1"/>
  <c r="M220" i="17" s="1"/>
  <c r="M221" i="17" s="1"/>
  <c r="M222" i="17" s="1"/>
  <c r="M223" i="17" s="1"/>
  <c r="M224" i="17" s="1"/>
  <c r="M225" i="17" s="1"/>
  <c r="M228" i="17"/>
  <c r="M234" i="17" s="1"/>
  <c r="M95" i="18" l="1"/>
  <c r="M96" i="18" s="1"/>
  <c r="M97" i="18" s="1"/>
  <c r="M98" i="18" s="1"/>
  <c r="M99" i="18" s="1"/>
  <c r="M100" i="18" s="1"/>
  <c r="M101" i="18" s="1"/>
  <c r="M102" i="18" s="1"/>
  <c r="M103" i="18" s="1"/>
  <c r="M104" i="18" s="1"/>
  <c r="M105" i="18" s="1"/>
  <c r="M106" i="18" s="1"/>
  <c r="M107" i="18" s="1"/>
  <c r="M108" i="18" s="1"/>
  <c r="M111" i="18"/>
  <c r="M117" i="18" s="1"/>
  <c r="M252" i="17"/>
  <c r="M258" i="17" s="1"/>
  <c r="M235" i="17"/>
  <c r="M236" i="17" s="1"/>
  <c r="M237" i="17" s="1"/>
  <c r="M238" i="17" s="1"/>
  <c r="M239" i="17" s="1"/>
  <c r="M240" i="17" s="1"/>
  <c r="M241" i="17" s="1"/>
  <c r="M242" i="17" s="1"/>
  <c r="M243" i="17" s="1"/>
  <c r="M244" i="17" s="1"/>
  <c r="M245" i="17" s="1"/>
  <c r="M246" i="17" s="1"/>
  <c r="M247" i="17" s="1"/>
  <c r="M248" i="17" s="1"/>
  <c r="M249" i="17" s="1"/>
  <c r="K149" i="9"/>
  <c r="J149" i="9"/>
  <c r="L149" i="9"/>
  <c r="J386" i="9" s="1"/>
  <c r="I149" i="9"/>
  <c r="G386" i="9" s="1"/>
  <c r="M118" i="18" l="1"/>
  <c r="M119" i="18" s="1"/>
  <c r="M120" i="18" s="1"/>
  <c r="M121" i="18" s="1"/>
  <c r="M122" i="18" s="1"/>
  <c r="M123" i="18" s="1"/>
  <c r="M124" i="18" s="1"/>
  <c r="M125" i="18" s="1"/>
  <c r="M126" i="18" s="1"/>
  <c r="M127" i="18" s="1"/>
  <c r="M128" i="18" s="1"/>
  <c r="M129" i="18" s="1"/>
  <c r="M130" i="18" s="1"/>
  <c r="M131" i="18" s="1"/>
  <c r="M132" i="18" s="1"/>
  <c r="M135" i="18"/>
  <c r="M141" i="18" s="1"/>
  <c r="M259" i="17"/>
  <c r="M260" i="17" s="1"/>
  <c r="M261" i="17" s="1"/>
  <c r="M262" i="17" s="1"/>
  <c r="M263" i="17" s="1"/>
  <c r="M264" i="17" s="1"/>
  <c r="M265" i="17" s="1"/>
  <c r="M266" i="17" s="1"/>
  <c r="M267" i="17" s="1"/>
  <c r="M268" i="17" s="1"/>
  <c r="M269" i="17" s="1"/>
  <c r="M270" i="17" s="1"/>
  <c r="M271" i="17" s="1"/>
  <c r="M272" i="17" s="1"/>
  <c r="M273" i="17" s="1"/>
  <c r="M276" i="17"/>
  <c r="M282" i="17" s="1"/>
  <c r="M142" i="18" l="1"/>
  <c r="M143" i="18" s="1"/>
  <c r="M144" i="18" s="1"/>
  <c r="M145" i="18" s="1"/>
  <c r="M146" i="18" s="1"/>
  <c r="M147" i="18" s="1"/>
  <c r="M148" i="18" s="1"/>
  <c r="M149" i="18" s="1"/>
  <c r="M150" i="18" s="1"/>
  <c r="M151" i="18" s="1"/>
  <c r="M152" i="18" s="1"/>
  <c r="M153" i="18" s="1"/>
  <c r="M154" i="18" s="1"/>
  <c r="M155" i="18" s="1"/>
  <c r="M156" i="18" s="1"/>
  <c r="M159" i="18"/>
  <c r="M165" i="18" s="1"/>
  <c r="M300" i="17"/>
  <c r="M306" i="17" s="1"/>
  <c r="M283" i="17"/>
  <c r="M284" i="17" s="1"/>
  <c r="M285" i="17" s="1"/>
  <c r="M286" i="17" s="1"/>
  <c r="M287" i="17" s="1"/>
  <c r="M288" i="17" s="1"/>
  <c r="M289" i="17" s="1"/>
  <c r="M290" i="17" s="1"/>
  <c r="M291" i="17" s="1"/>
  <c r="M292" i="17" s="1"/>
  <c r="M293" i="17" s="1"/>
  <c r="M294" i="17" s="1"/>
  <c r="M295" i="17" s="1"/>
  <c r="M296" i="17" s="1"/>
  <c r="M297" i="17" s="1"/>
  <c r="L128" i="9"/>
  <c r="J385" i="9" s="1"/>
  <c r="I128" i="9"/>
  <c r="G385" i="9" s="1"/>
  <c r="M166" i="18" l="1"/>
  <c r="M167" i="18" s="1"/>
  <c r="M168" i="18" s="1"/>
  <c r="M169" i="18" s="1"/>
  <c r="M170" i="18" s="1"/>
  <c r="M171" i="18" s="1"/>
  <c r="M172" i="18" s="1"/>
  <c r="M173" i="18" s="1"/>
  <c r="M174" i="18" s="1"/>
  <c r="M175" i="18" s="1"/>
  <c r="M176" i="18" s="1"/>
  <c r="M177" i="18" s="1"/>
  <c r="M178" i="18" s="1"/>
  <c r="M181" i="18" s="1"/>
  <c r="M182" i="18" s="1"/>
  <c r="M185" i="18"/>
  <c r="M191" i="18" s="1"/>
  <c r="M307" i="17"/>
  <c r="M308" i="17" s="1"/>
  <c r="M309" i="17" s="1"/>
  <c r="M310" i="17" s="1"/>
  <c r="M311" i="17" s="1"/>
  <c r="M312" i="17" s="1"/>
  <c r="M313" i="17" s="1"/>
  <c r="M314" i="17" s="1"/>
  <c r="M315" i="17" s="1"/>
  <c r="M316" i="17" s="1"/>
  <c r="M317" i="17" s="1"/>
  <c r="M318" i="17" s="1"/>
  <c r="M319" i="17" s="1"/>
  <c r="M320" i="17" s="1"/>
  <c r="M321" i="17" s="1"/>
  <c r="M324" i="17"/>
  <c r="M330" i="17" s="1"/>
  <c r="J128" i="9"/>
  <c r="K128" i="9"/>
  <c r="M192" i="18" l="1"/>
  <c r="M193" i="18" s="1"/>
  <c r="M194" i="18" s="1"/>
  <c r="M195" i="18" s="1"/>
  <c r="M196" i="18" s="1"/>
  <c r="M197" i="18" s="1"/>
  <c r="M198" i="18" s="1"/>
  <c r="M199" i="18" s="1"/>
  <c r="M200" i="18" s="1"/>
  <c r="M201" i="18" s="1"/>
  <c r="M202" i="18" s="1"/>
  <c r="M203" i="18" s="1"/>
  <c r="M204" i="18" s="1"/>
  <c r="M205" i="18" s="1"/>
  <c r="M206" i="18" s="1"/>
  <c r="M209" i="18"/>
  <c r="M215" i="18" s="1"/>
  <c r="M348" i="17"/>
  <c r="M331" i="17"/>
  <c r="M332" i="17" s="1"/>
  <c r="M333" i="17" s="1"/>
  <c r="M334" i="17" s="1"/>
  <c r="M335" i="17" s="1"/>
  <c r="M336" i="17" s="1"/>
  <c r="M337" i="17" s="1"/>
  <c r="M338" i="17" s="1"/>
  <c r="M339" i="17" s="1"/>
  <c r="M340" i="17" s="1"/>
  <c r="M341" i="17" s="1"/>
  <c r="M342" i="17" s="1"/>
  <c r="M343" i="17" s="1"/>
  <c r="M344" i="17" s="1"/>
  <c r="M345" i="17" s="1"/>
  <c r="M234" i="18" l="1"/>
  <c r="M240" i="18" s="1"/>
  <c r="M216" i="18"/>
  <c r="L100" i="9"/>
  <c r="J384" i="9" s="1"/>
  <c r="M217" i="18" l="1"/>
  <c r="M218" i="18" s="1"/>
  <c r="M219" i="18" s="1"/>
  <c r="M220" i="18" s="1"/>
  <c r="M221" i="18" s="1"/>
  <c r="M222" i="18" s="1"/>
  <c r="M223" i="18" s="1"/>
  <c r="M224" i="18" s="1"/>
  <c r="M225" i="18" s="1"/>
  <c r="M226" i="18" s="1"/>
  <c r="M227" i="18" s="1"/>
  <c r="M228" i="18" s="1"/>
  <c r="M229" i="18" s="1"/>
  <c r="M230" i="18" s="1"/>
  <c r="M231" i="18" s="1"/>
  <c r="M241" i="18"/>
  <c r="M242" i="18" s="1"/>
  <c r="M243" i="18" s="1"/>
  <c r="M244" i="18" s="1"/>
  <c r="M245" i="18" s="1"/>
  <c r="M246" i="18" s="1"/>
  <c r="M247" i="18" s="1"/>
  <c r="M248" i="18" s="1"/>
  <c r="M249" i="18" s="1"/>
  <c r="M250" i="18" s="1"/>
  <c r="M251" i="18" s="1"/>
  <c r="M252" i="18" s="1"/>
  <c r="M253" i="18" s="1"/>
  <c r="M254" i="18" s="1"/>
  <c r="M255" i="18" s="1"/>
  <c r="M258" i="18"/>
  <c r="M264" i="18" s="1"/>
  <c r="M265" i="18" s="1"/>
  <c r="M266" i="18" s="1"/>
  <c r="M267" i="18" s="1"/>
  <c r="M268" i="18" s="1"/>
  <c r="M269" i="18" s="1"/>
  <c r="M270" i="18" s="1"/>
  <c r="M271" i="18" s="1"/>
  <c r="M272" i="18" s="1"/>
  <c r="M273" i="18" s="1"/>
  <c r="M274" i="18" s="1"/>
  <c r="M275" i="18" s="1"/>
  <c r="M276" i="18" s="1"/>
  <c r="M277" i="18" s="1"/>
  <c r="M278" i="18" s="1"/>
  <c r="M279" i="18" s="1"/>
  <c r="M280" i="18" s="1"/>
  <c r="J100" i="9"/>
  <c r="I100" i="9"/>
  <c r="G384" i="9" s="1"/>
  <c r="K100" i="9"/>
  <c r="M281" i="18" l="1"/>
  <c r="M282" i="18" s="1"/>
  <c r="M283" i="18" s="1"/>
  <c r="M284" i="18" s="1"/>
  <c r="M285" i="18" s="1"/>
  <c r="M286" i="18" s="1"/>
  <c r="M287" i="18" s="1"/>
  <c r="M288" i="18" s="1"/>
  <c r="M289" i="18" s="1"/>
  <c r="M292" i="18"/>
  <c r="L50" i="9" l="1"/>
  <c r="J383" i="9" s="1"/>
  <c r="J395" i="9" l="1"/>
  <c r="J400" i="9" s="1"/>
  <c r="G383" i="9"/>
  <c r="G395" i="9" s="1"/>
  <c r="K382" i="9"/>
  <c r="L400" i="9" s="1"/>
  <c r="M51" i="9" l="1"/>
  <c r="M57" i="9" s="1"/>
  <c r="K383" i="9" l="1"/>
  <c r="K384" i="9" s="1"/>
  <c r="K385" i="9" s="1"/>
  <c r="K386" i="9" s="1"/>
  <c r="K387" i="9" s="1"/>
  <c r="K388" i="9" s="1"/>
  <c r="K389" i="9" s="1"/>
  <c r="K390" i="9" s="1"/>
  <c r="K391" i="9" s="1"/>
  <c r="K392" i="9" s="1"/>
  <c r="K393" i="9" s="1"/>
  <c r="K394" i="9" s="1"/>
  <c r="K382" i="20" s="1"/>
  <c r="H400" i="9"/>
  <c r="N400" i="9" s="1"/>
  <c r="M58" i="9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101" i="9"/>
  <c r="M107" i="9" s="1"/>
  <c r="L400" i="20" l="1"/>
  <c r="N400" i="20" s="1"/>
  <c r="K383" i="20"/>
  <c r="K384" i="20" s="1"/>
  <c r="K385" i="20" s="1"/>
  <c r="K386" i="20" s="1"/>
  <c r="K387" i="20" s="1"/>
  <c r="K388" i="20" s="1"/>
  <c r="K389" i="20" s="1"/>
  <c r="K390" i="20" s="1"/>
  <c r="K391" i="20" s="1"/>
  <c r="K392" i="20" s="1"/>
  <c r="K393" i="20" s="1"/>
  <c r="K394" i="20" s="1"/>
  <c r="M69" i="9"/>
  <c r="M70" i="9" s="1"/>
  <c r="M71" i="9" s="1"/>
  <c r="M72" i="9" s="1"/>
  <c r="M73" i="9" s="1"/>
  <c r="M74" i="9" s="1"/>
  <c r="M75" i="9" s="1"/>
  <c r="M76" i="9" s="1"/>
  <c r="M77" i="9" s="1"/>
  <c r="M78" i="9" s="1"/>
  <c r="M108" i="9"/>
  <c r="M109" i="9" s="1"/>
  <c r="M110" i="9" s="1"/>
  <c r="M111" i="9" s="1"/>
  <c r="M129" i="9"/>
  <c r="M135" i="9" s="1"/>
  <c r="M79" i="9" l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112" i="9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50" i="9"/>
  <c r="M156" i="9" s="1"/>
  <c r="M136" i="9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57" i="9" l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3" i="9"/>
  <c r="M179" i="9" s="1"/>
  <c r="M180" i="9" l="1"/>
  <c r="M181" i="9" s="1"/>
  <c r="M182" i="9" s="1"/>
  <c r="M183" i="9" s="1"/>
  <c r="M184" i="9" s="1"/>
  <c r="M185" i="9" s="1"/>
  <c r="M186" i="9" s="1"/>
  <c r="M187" i="9" s="1"/>
  <c r="M188" i="9" s="1"/>
  <c r="M189" i="9" s="1"/>
  <c r="M190" i="9" s="1"/>
  <c r="M191" i="9" s="1"/>
  <c r="M192" i="9" s="1"/>
  <c r="M193" i="9" s="1"/>
  <c r="M194" i="9" s="1"/>
  <c r="M197" i="9"/>
  <c r="M203" i="9" s="1"/>
  <c r="M204" i="9" l="1"/>
  <c r="M205" i="9" s="1"/>
  <c r="M206" i="9" s="1"/>
  <c r="M207" i="9" s="1"/>
  <c r="M208" i="9" s="1"/>
  <c r="M209" i="9" s="1"/>
  <c r="M210" i="9" s="1"/>
  <c r="M211" i="9" s="1"/>
  <c r="M212" i="9" s="1"/>
  <c r="M213" i="9" s="1"/>
  <c r="M214" i="9" s="1"/>
  <c r="M215" i="9" s="1"/>
  <c r="M216" i="9" s="1"/>
  <c r="M217" i="9" s="1"/>
  <c r="M218" i="9" s="1"/>
  <c r="M221" i="9"/>
  <c r="M227" i="9" s="1"/>
  <c r="M228" i="9" l="1"/>
  <c r="M229" i="9" s="1"/>
  <c r="M230" i="9" s="1"/>
  <c r="M231" i="9" s="1"/>
  <c r="M232" i="9" s="1"/>
  <c r="M233" i="9" s="1"/>
  <c r="M234" i="9" s="1"/>
  <c r="M235" i="9" s="1"/>
  <c r="M236" i="9" s="1"/>
  <c r="M237" i="9" s="1"/>
  <c r="M238" i="9" s="1"/>
  <c r="M239" i="9" s="1"/>
  <c r="M240" i="9" s="1"/>
  <c r="M241" i="9" s="1"/>
  <c r="M242" i="9" s="1"/>
  <c r="M245" i="9"/>
  <c r="M251" i="9" s="1"/>
  <c r="M252" i="9" l="1"/>
  <c r="M253" i="9" s="1"/>
  <c r="M254" i="9" s="1"/>
  <c r="M255" i="9" s="1"/>
  <c r="M256" i="9" s="1"/>
  <c r="M257" i="9" s="1"/>
  <c r="M258" i="9" s="1"/>
  <c r="M259" i="9" s="1"/>
  <c r="M260" i="9" s="1"/>
  <c r="M261" i="9" s="1"/>
  <c r="M262" i="9" s="1"/>
  <c r="M263" i="9" s="1"/>
  <c r="M264" i="9" s="1"/>
  <c r="M265" i="9" s="1"/>
  <c r="M266" i="9" s="1"/>
  <c r="M269" i="9"/>
  <c r="M275" i="9" s="1"/>
  <c r="M276" i="9" l="1"/>
  <c r="M277" i="9" s="1"/>
  <c r="M278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3" i="9"/>
  <c r="M299" i="9" s="1"/>
  <c r="M300" i="9" l="1"/>
  <c r="M301" i="9" s="1"/>
  <c r="M302" i="9" s="1"/>
  <c r="M332" i="9"/>
  <c r="M338" i="9" s="1"/>
  <c r="M303" i="9" l="1"/>
  <c r="M304" i="9" s="1"/>
  <c r="M305" i="9" s="1"/>
  <c r="M306" i="9" s="1"/>
  <c r="M307" i="9" s="1"/>
  <c r="M308" i="9" s="1"/>
  <c r="M309" i="9" s="1"/>
  <c r="M310" i="9" s="1"/>
  <c r="M311" i="9" s="1"/>
  <c r="M312" i="9" s="1"/>
  <c r="M313" i="9" s="1"/>
  <c r="M314" i="9" s="1"/>
  <c r="M339" i="9"/>
  <c r="M340" i="9" s="1"/>
  <c r="M373" i="9"/>
  <c r="J50" i="9"/>
  <c r="M323" i="9" l="1"/>
  <c r="M324" i="9" s="1"/>
  <c r="M325" i="9" s="1"/>
  <c r="M326" i="9" s="1"/>
  <c r="M327" i="9" s="1"/>
  <c r="M328" i="9" s="1"/>
  <c r="M329" i="9" s="1"/>
  <c r="M315" i="9"/>
  <c r="M316" i="9" s="1"/>
  <c r="M317" i="9" s="1"/>
  <c r="M318" i="9" s="1"/>
  <c r="M319" i="9" s="1"/>
  <c r="M320" i="9" s="1"/>
  <c r="M341" i="9"/>
  <c r="M342" i="9" s="1"/>
  <c r="M343" i="9" s="1"/>
  <c r="M344" i="9" s="1"/>
  <c r="M345" i="9" s="1"/>
  <c r="M346" i="9" s="1"/>
  <c r="M347" i="9" s="1"/>
  <c r="M348" i="9" s="1"/>
  <c r="M349" i="9" s="1"/>
  <c r="M350" i="9" l="1"/>
  <c r="M351" i="9" s="1"/>
  <c r="M352" i="9" s="1"/>
  <c r="M353" i="9" s="1"/>
  <c r="M354" i="9" s="1"/>
  <c r="M355" i="9" s="1"/>
  <c r="M356" i="9" s="1"/>
  <c r="M357" i="9" s="1"/>
  <c r="M358" i="9" s="1"/>
  <c r="M359" i="9" s="1"/>
  <c r="M360" i="9" s="1"/>
  <c r="M361" i="9" s="1"/>
  <c r="M362" i="9" s="1"/>
  <c r="M363" i="9" s="1"/>
  <c r="M364" i="9" s="1"/>
  <c r="M365" i="9" s="1"/>
  <c r="M366" i="9" s="1"/>
  <c r="M367" i="9" s="1"/>
  <c r="M368" i="9" s="1"/>
  <c r="M369" i="9" s="1"/>
  <c r="M370" i="9" s="1"/>
</calcChain>
</file>

<file path=xl/sharedStrings.xml><?xml version="1.0" encoding="utf-8"?>
<sst xmlns="http://schemas.openxmlformats.org/spreadsheetml/2006/main" count="1219" uniqueCount="138">
  <si>
    <t>SIAF</t>
  </si>
  <si>
    <t xml:space="preserve">FECHA </t>
  </si>
  <si>
    <t>O/C</t>
  </si>
  <si>
    <t>O/S</t>
  </si>
  <si>
    <t>MES</t>
  </si>
  <si>
    <t>NOMBRE</t>
  </si>
  <si>
    <t xml:space="preserve">DESCRIPCION </t>
  </si>
  <si>
    <t>INGRESO BRUTO</t>
  </si>
  <si>
    <t>GASTO</t>
  </si>
  <si>
    <t>SALDO</t>
  </si>
  <si>
    <t>DISPONIBLE</t>
  </si>
  <si>
    <t>FEBRERO</t>
  </si>
  <si>
    <t>GASTOS</t>
  </si>
  <si>
    <t>MARZO</t>
  </si>
  <si>
    <t>COD</t>
  </si>
  <si>
    <t>OCTUBRE</t>
  </si>
  <si>
    <t>DICIEMBRE</t>
  </si>
  <si>
    <t>NOVIEMBRE</t>
  </si>
  <si>
    <t>CUADRO RESUMEN</t>
  </si>
  <si>
    <t>A</t>
  </si>
  <si>
    <t>B</t>
  </si>
  <si>
    <t>C</t>
  </si>
  <si>
    <t>D</t>
  </si>
  <si>
    <t>E</t>
  </si>
  <si>
    <t>SALDOS</t>
  </si>
  <si>
    <t>SALDO 2016</t>
  </si>
  <si>
    <t xml:space="preserve">ENERO </t>
  </si>
  <si>
    <t xml:space="preserve"> ABRIL</t>
  </si>
  <si>
    <t xml:space="preserve"> MAYO</t>
  </si>
  <si>
    <t xml:space="preserve"> JUNIO</t>
  </si>
  <si>
    <t xml:space="preserve"> JULIO</t>
  </si>
  <si>
    <t xml:space="preserve"> AGOSTO</t>
  </si>
  <si>
    <t>SEPTIEMBRE</t>
  </si>
  <si>
    <t>TOTAL</t>
  </si>
  <si>
    <t>Leyenda</t>
  </si>
  <si>
    <t>Donde:</t>
  </si>
  <si>
    <t>C=</t>
  </si>
  <si>
    <t>D=</t>
  </si>
  <si>
    <t>E=</t>
  </si>
  <si>
    <t>-</t>
  </si>
  <si>
    <t>=</t>
  </si>
  <si>
    <t>Corresponde a la solvencia que tiene el centro de produccion.</t>
  </si>
  <si>
    <t>SALDOS MES ENERO</t>
  </si>
  <si>
    <t>AUXILIAR ESTANDAR- CENTRO DE COMPUTO RIOJA 2018</t>
  </si>
  <si>
    <t>CUADRO SITUACIONAL ECONOMICO CENTRO DE COMPUTO RIOJA- 2018</t>
  </si>
  <si>
    <t>0033</t>
  </si>
  <si>
    <t xml:space="preserve">  CENTRO DE COMPUTO E INFORMATICA  - RIOJA</t>
  </si>
  <si>
    <t>38%UNSM</t>
  </si>
  <si>
    <t>62%CCPP</t>
  </si>
  <si>
    <t>REPORTE N°65</t>
  </si>
  <si>
    <t>PAGO COORDINADORA GRUPO 1 Y 2 JANELLY VARGAS PIZANGO</t>
  </si>
  <si>
    <t>REPORTE N°66</t>
  </si>
  <si>
    <t>PAGO PERSONAL DOCENTE DEL CENTRO DE COMPUTACIÓN RIOJA UBER VASQUEZ CORONEL GRUPO 2</t>
  </si>
  <si>
    <t>CENTRO DE COMPUTO E INFORMATICO - RIOJA-004</t>
  </si>
  <si>
    <t>CENTRO DE COMPUTO E INFORMATICO - RIOJA-005</t>
  </si>
  <si>
    <t>1086</t>
  </si>
  <si>
    <t>CENTRO DE COMPUTO E INFORMATICO - RIOJA-0006</t>
  </si>
  <si>
    <t>CENTRO DE COMPUTO E INFORMATICO - RIOJA 009</t>
  </si>
  <si>
    <t>02280</t>
  </si>
  <si>
    <t>CENTRO DE COMPUTO E INFORMATICA - RIOJA - 010</t>
  </si>
  <si>
    <t>SALDOS MES FEBRERO</t>
  </si>
  <si>
    <t>GASTOS ENERO</t>
  </si>
  <si>
    <t>GASTOS FEBRERO</t>
  </si>
  <si>
    <t>GASTOS MARZO</t>
  </si>
  <si>
    <t>INGRESOS ABRIL</t>
  </si>
  <si>
    <t>GASTOS ABRIL</t>
  </si>
  <si>
    <t>INGRESOS FEBRERO</t>
  </si>
  <si>
    <t>INGRESOS ENERO</t>
  </si>
  <si>
    <t>SALDOS MESMARZO</t>
  </si>
  <si>
    <t>INGRESOS MAYO</t>
  </si>
  <si>
    <t>GASTOS MAYO</t>
  </si>
  <si>
    <t>REPORTE N°67</t>
  </si>
  <si>
    <t>0528</t>
  </si>
  <si>
    <t>INGRESOS JUNIO</t>
  </si>
  <si>
    <t>GASTOS JUNIO</t>
  </si>
  <si>
    <t>INGRESOS JULIO</t>
  </si>
  <si>
    <t>GASTOS JULIO</t>
  </si>
  <si>
    <t>INGRESOS AGOSTO</t>
  </si>
  <si>
    <t>INGRESOS SETIEMBRE</t>
  </si>
  <si>
    <t>GASTOS SETIEMBRE</t>
  </si>
  <si>
    <t>GASTOS AGOSTO</t>
  </si>
  <si>
    <t>INGRESOS OCTUBRE</t>
  </si>
  <si>
    <t>GASTOS OCTUBRE</t>
  </si>
  <si>
    <t>05983</t>
  </si>
  <si>
    <t>CENTRO DE COMPUTO E INFORMATICA RIOJA-019</t>
  </si>
  <si>
    <t>INGRESOS NOVIEMBRE</t>
  </si>
  <si>
    <t>GASTOS NOVIEMBRE</t>
  </si>
  <si>
    <t>INGRESOS DICIEMBRE</t>
  </si>
  <si>
    <t>CENTRO DE COMPUTO E INFORMATICA - RIOJA</t>
  </si>
  <si>
    <t>09485</t>
  </si>
  <si>
    <t>CENTRO DE COMPUTO E INFORMATICA - RIOJA-028</t>
  </si>
  <si>
    <t>C  - D + SALDO INICIAL</t>
  </si>
  <si>
    <t xml:space="preserve">GASTOS INCURRIDOS </t>
  </si>
  <si>
    <t xml:space="preserve">62 % DE LOS INGRESOS </t>
  </si>
  <si>
    <t>INFORME 354</t>
  </si>
  <si>
    <t xml:space="preserve">PAGO DICTADO DE CURSO COMPUTACION E INFORMATICA EXP. 8077 OFICIO 428 GRUPO 1 Y GRUPO 2 LIC. UBER VASQUEZ CORONEL </t>
  </si>
  <si>
    <t>INFORME 355</t>
  </si>
  <si>
    <t>PAGO POR EXAMEN DE SUFICNECIA DE 04-12-2018 Y 18-02-2019 EXP. 8076 OFICIO N°427 5</t>
  </si>
  <si>
    <t>7798</t>
  </si>
  <si>
    <t>CENTRO DE COMPUTO E INFORMATICA-RIOJA-023</t>
  </si>
  <si>
    <t>0044</t>
  </si>
  <si>
    <t>0302</t>
  </si>
  <si>
    <t>CENTRO DE COMPUTO E INFORMATICA-RIOJA-001</t>
  </si>
  <si>
    <t>CENTRO DE COMPUTO E INFORMATICA-RIOJA-002</t>
  </si>
  <si>
    <t>INFORME 086</t>
  </si>
  <si>
    <r>
      <t xml:space="preserve">PAGO DOCENTE EXTERNO CENTRO DE COMPUTO RIOJA EXP. 1301 PERIODOD 2019 DE JULO A OCTUBRE 02 GRUPOS 04 Y 05 </t>
    </r>
    <r>
      <rPr>
        <b/>
        <sz val="10"/>
        <rFont val="Arial"/>
        <family val="2"/>
      </rPr>
      <t>JUAN VILLOSLADA MENDOZA</t>
    </r>
  </si>
  <si>
    <t>0571</t>
  </si>
  <si>
    <t>CENTRO DE COMPUTO E INFORMATICA-RIOJA-003</t>
  </si>
  <si>
    <t>0852</t>
  </si>
  <si>
    <t>CENTRO DE COMPUTO E INFORMATICA-RIOJA-004</t>
  </si>
  <si>
    <t>CENTRO DE COMPUTO E INFORMATICA-RIOJA-</t>
  </si>
  <si>
    <t xml:space="preserve">PAGO DOCENTES EXTERNOS OFICIO 123-FISI EXP. 4407 COMPUTO RIOJA </t>
  </si>
  <si>
    <t>JUAN VILLOSLADA 2019</t>
  </si>
  <si>
    <t>JUAN C AVERO  2020</t>
  </si>
  <si>
    <t>PAGO PERSONAL TDR QUE APOYA EN E LCENTRO DE COMPUTO RIOJA CECIBEL RUIZ SOTO OFICIO 175-FISI</t>
  </si>
  <si>
    <t xml:space="preserve">PAGO PERSONAL DOCENTE EXTERNO 05 GRUPOS COMPUTACION E INFORMATICA OFICIO 182 DICIEMBRE MARZO EXP. 5744 JUAN D. CAVERO RIOS </t>
  </si>
  <si>
    <t>CONCILIADO 12-01-2021</t>
  </si>
  <si>
    <t>2309-20</t>
  </si>
  <si>
    <t>CONCILIADO 10 MARZO</t>
  </si>
  <si>
    <t>CONCILIADO 10 MARZO 2021</t>
  </si>
  <si>
    <t>CONCILIADO SETIEMBRE 2020</t>
  </si>
  <si>
    <t>GASTOS DICIEMBRE</t>
  </si>
  <si>
    <t>SALDOS MES DICIEMBRE</t>
  </si>
  <si>
    <t>SALDOS MES NOVIEMBRE</t>
  </si>
  <si>
    <t>SALDOS MES OCTUBRE</t>
  </si>
  <si>
    <t>SALDOS MES SETIEMBRE</t>
  </si>
  <si>
    <t>SALDOS MES AGOSTO</t>
  </si>
  <si>
    <t>SALDOS MES JULIO</t>
  </si>
  <si>
    <t>SALDOS MES JUNIO</t>
  </si>
  <si>
    <t>SALDOS MES MAYO</t>
  </si>
  <si>
    <t>SALDOS MES ABRIL</t>
  </si>
  <si>
    <t>AUXILIAR ESTANDAR- CENTRO DE COMPUTO RIOJA 2020</t>
  </si>
  <si>
    <t>32%UNSM</t>
  </si>
  <si>
    <t>68%CCPP</t>
  </si>
  <si>
    <t>AUXILIAR ESTANDAR- CENTRO DE COMPUTO RIOJA 2021</t>
  </si>
  <si>
    <t>CUADRO SITUACIONAL ECONOMICO CENTRO DE COMPUTO RIOJA- 2020</t>
  </si>
  <si>
    <t>CUADRO SITUACIONAL ECONOMICO CENTRO DE COMPUTO RIOJA- 2021</t>
  </si>
  <si>
    <t xml:space="preserve">68 % DE LOS INGRESOS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</si>
</sst>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S/.-C6B]\ * #,##0.00_ ;_ [$S/.-C6B]\ * \-#,##0.00_ ;_ [$S/.-C6B]\ * &quot;-&quot;??_ ;_ @_ "/>
    <numFmt numFmtId="165" formatCode="#,##0.00_ ;\-#,##0.00\ "/>
    <numFmt numFmtId="166" formatCode="dd\-mm\-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70C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sz val="10"/>
      <color theme="9" tint="-0.249977111117893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11"/>
      <color theme="4"/>
      <name val="Arial"/>
      <family val="2"/>
    </font>
    <font>
      <b/>
      <sz val="10"/>
      <color theme="4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3" tint="0.59999389629810485"/>
      <name val="Arial"/>
      <family val="2"/>
    </font>
    <font>
      <b/>
      <sz val="10"/>
      <color theme="3" tint="0.59999389629810485"/>
      <name val="Arial"/>
      <family val="2"/>
    </font>
    <font>
      <sz val="10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1"/>
      <color theme="3" tint="0.39997558519241921"/>
      <name val="Calibri"/>
      <family val="2"/>
      <scheme val="minor"/>
    </font>
    <font>
      <b/>
      <sz val="10"/>
      <color theme="3" tint="0.39997558519241921"/>
      <name val="Arial"/>
      <family val="2"/>
    </font>
    <font>
      <sz val="9"/>
      <color theme="3" tint="0.39997558519241921"/>
      <name val="Arial"/>
      <family val="2"/>
    </font>
    <font>
      <b/>
      <sz val="11"/>
      <color theme="3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2F4F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FFFFFF"/>
      </right>
      <top style="thick">
        <color rgb="FF657BA3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3" fillId="0" borderId="0"/>
  </cellStyleXfs>
  <cellXfs count="280">
    <xf numFmtId="0" fontId="0" fillId="0" borderId="0" xfId="0"/>
    <xf numFmtId="0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0" fontId="5" fillId="0" borderId="1" xfId="0" applyNumberFormat="1" applyFont="1" applyBorder="1" applyAlignment="1">
      <alignment horizontal="center"/>
    </xf>
    <xf numFmtId="165" fontId="0" fillId="0" borderId="0" xfId="0" applyNumberFormat="1" applyFill="1"/>
    <xf numFmtId="165" fontId="3" fillId="3" borderId="1" xfId="0" applyNumberFormat="1" applyFont="1" applyFill="1" applyBorder="1"/>
    <xf numFmtId="165" fontId="7" fillId="0" borderId="1" xfId="0" applyNumberFormat="1" applyFont="1" applyFill="1" applyBorder="1" applyAlignment="1">
      <alignment horizontal="center" vertical="center"/>
    </xf>
    <xf numFmtId="165" fontId="10" fillId="0" borderId="5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 applyFill="1"/>
    <xf numFmtId="1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4" fontId="3" fillId="3" borderId="1" xfId="0" quotePrefix="1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165" fontId="5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/>
    <xf numFmtId="14" fontId="3" fillId="3" borderId="1" xfId="2" applyNumberFormat="1" applyFont="1" applyFill="1" applyBorder="1" applyAlignment="1">
      <alignment horizontal="center"/>
    </xf>
    <xf numFmtId="0" fontId="5" fillId="3" borderId="1" xfId="2" applyNumberFormat="1" applyFont="1" applyFill="1" applyBorder="1" applyAlignment="1">
      <alignment horizontal="center" vertical="center"/>
    </xf>
    <xf numFmtId="165" fontId="3" fillId="3" borderId="1" xfId="2" applyNumberFormat="1" applyFont="1" applyFill="1" applyBorder="1" applyAlignment="1">
      <alignment horizontal="left"/>
    </xf>
    <xf numFmtId="165" fontId="3" fillId="3" borderId="1" xfId="2" applyNumberFormat="1" applyFont="1" applyFill="1" applyBorder="1" applyAlignment="1">
      <alignment horizontal="right"/>
    </xf>
    <xf numFmtId="165" fontId="3" fillId="3" borderId="1" xfId="0" applyNumberFormat="1" applyFont="1" applyFill="1" applyBorder="1" applyAlignment="1">
      <alignment horizontal="right"/>
    </xf>
    <xf numFmtId="165" fontId="3" fillId="3" borderId="0" xfId="2" applyNumberFormat="1" applyFont="1" applyFill="1" applyBorder="1" applyAlignment="1">
      <alignment horizontal="left"/>
    </xf>
    <xf numFmtId="0" fontId="5" fillId="3" borderId="0" xfId="2" applyNumberFormat="1" applyFont="1" applyFill="1" applyBorder="1" applyAlignment="1">
      <alignment horizontal="center" vertical="center"/>
    </xf>
    <xf numFmtId="0" fontId="5" fillId="3" borderId="1" xfId="2" applyNumberFormat="1" applyFont="1" applyFill="1" applyBorder="1" applyAlignment="1">
      <alignment horizontal="center"/>
    </xf>
    <xf numFmtId="165" fontId="14" fillId="0" borderId="0" xfId="0" applyNumberFormat="1" applyFont="1" applyFill="1"/>
    <xf numFmtId="165" fontId="3" fillId="0" borderId="1" xfId="0" applyNumberFormat="1" applyFont="1" applyFill="1" applyBorder="1" applyAlignment="1">
      <alignment horizontal="left"/>
    </xf>
    <xf numFmtId="165" fontId="5" fillId="0" borderId="1" xfId="0" quotePrefix="1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quotePrefix="1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right"/>
    </xf>
    <xf numFmtId="165" fontId="3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165" fontId="7" fillId="0" borderId="7" xfId="0" applyNumberFormat="1" applyFont="1" applyFill="1" applyBorder="1" applyAlignment="1">
      <alignment horizontal="left" vertical="center"/>
    </xf>
    <xf numFmtId="165" fontId="9" fillId="0" borderId="4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left"/>
    </xf>
    <xf numFmtId="165" fontId="2" fillId="0" borderId="0" xfId="0" applyNumberFormat="1" applyFont="1" applyFill="1"/>
    <xf numFmtId="165" fontId="0" fillId="0" borderId="0" xfId="0" applyNumberFormat="1" applyFill="1" applyAlignment="1">
      <alignment horizontal="left"/>
    </xf>
    <xf numFmtId="165" fontId="2" fillId="0" borderId="1" xfId="0" applyNumberFormat="1" applyFont="1" applyFill="1" applyBorder="1" applyAlignment="1">
      <alignment horizontal="right"/>
    </xf>
    <xf numFmtId="165" fontId="13" fillId="0" borderId="0" xfId="0" applyNumberFormat="1" applyFont="1" applyFill="1" applyAlignment="1">
      <alignment horizontal="center"/>
    </xf>
    <xf numFmtId="165" fontId="2" fillId="4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/>
    <xf numFmtId="0" fontId="3" fillId="0" borderId="0" xfId="0" applyNumberFormat="1" applyFont="1"/>
    <xf numFmtId="166" fontId="6" fillId="3" borderId="1" xfId="0" applyNumberFormat="1" applyFont="1" applyFill="1" applyBorder="1" applyAlignment="1">
      <alignment horizontal="left"/>
    </xf>
    <xf numFmtId="0" fontId="6" fillId="0" borderId="1" xfId="0" quotePrefix="1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" fontId="16" fillId="3" borderId="1" xfId="0" applyNumberFormat="1" applyFont="1" applyFill="1" applyBorder="1" applyAlignment="1">
      <alignment horizontal="right"/>
    </xf>
    <xf numFmtId="0" fontId="16" fillId="0" borderId="0" xfId="0" applyFont="1"/>
    <xf numFmtId="166" fontId="3" fillId="3" borderId="1" xfId="0" applyNumberFormat="1" applyFont="1" applyFill="1" applyBorder="1" applyAlignment="1">
      <alignment horizontal="left"/>
    </xf>
    <xf numFmtId="0" fontId="6" fillId="0" borderId="1" xfId="0" quotePrefix="1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0" xfId="0" quotePrefix="1" applyNumberFormat="1" applyFont="1" applyFill="1" applyBorder="1" applyAlignment="1">
      <alignment horizontal="center"/>
    </xf>
    <xf numFmtId="165" fontId="5" fillId="0" borderId="0" xfId="0" quotePrefix="1" applyNumberFormat="1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right"/>
    </xf>
    <xf numFmtId="165" fontId="5" fillId="0" borderId="0" xfId="0" quotePrefix="1" applyNumberFormat="1" applyFont="1" applyFill="1" applyBorder="1"/>
    <xf numFmtId="165" fontId="5" fillId="0" borderId="0" xfId="0" applyNumberFormat="1" applyFont="1" applyFill="1" applyBorder="1"/>
    <xf numFmtId="166" fontId="6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right" vertical="top"/>
    </xf>
    <xf numFmtId="165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/>
    <xf numFmtId="0" fontId="5" fillId="3" borderId="1" xfId="2" quotePrefix="1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/>
    </xf>
    <xf numFmtId="165" fontId="3" fillId="0" borderId="1" xfId="0" applyNumberFormat="1" applyFont="1" applyBorder="1" applyAlignment="1">
      <alignment horizontal="center"/>
    </xf>
    <xf numFmtId="165" fontId="3" fillId="0" borderId="1" xfId="0" quotePrefix="1" applyNumberFormat="1" applyFont="1" applyBorder="1" applyAlignment="1">
      <alignment horizontal="left"/>
    </xf>
    <xf numFmtId="165" fontId="3" fillId="0" borderId="0" xfId="0" quotePrefix="1" applyNumberFormat="1" applyFont="1" applyBorder="1" applyAlignment="1">
      <alignment horizontal="left"/>
    </xf>
    <xf numFmtId="165" fontId="18" fillId="0" borderId="4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165" fontId="3" fillId="0" borderId="0" xfId="0" applyNumberFormat="1" applyFont="1" applyFill="1" applyBorder="1" applyAlignment="1"/>
    <xf numFmtId="165" fontId="3" fillId="0" borderId="1" xfId="0" quotePrefix="1" applyNumberFormat="1" applyFont="1" applyBorder="1" applyAlignment="1">
      <alignment horizontal="center"/>
    </xf>
    <xf numFmtId="165" fontId="3" fillId="0" borderId="0" xfId="0" quotePrefix="1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18" fillId="0" borderId="4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quotePrefix="1" applyNumberFormat="1" applyFont="1" applyFill="1" applyBorder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/>
    </xf>
    <xf numFmtId="0" fontId="3" fillId="0" borderId="1" xfId="0" quotePrefix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165" fontId="19" fillId="0" borderId="0" xfId="0" applyNumberFormat="1" applyFont="1" applyFill="1" applyBorder="1" applyAlignment="1">
      <alignment horizontal="left"/>
    </xf>
    <xf numFmtId="165" fontId="3" fillId="0" borderId="8" xfId="0" applyNumberFormat="1" applyFont="1" applyFill="1" applyBorder="1" applyAlignment="1">
      <alignment horizontal="left"/>
    </xf>
    <xf numFmtId="165" fontId="0" fillId="0" borderId="0" xfId="0" applyNumberFormat="1" applyFill="1" applyAlignment="1"/>
    <xf numFmtId="165" fontId="3" fillId="0" borderId="0" xfId="0" quotePrefix="1" applyNumberFormat="1" applyFont="1" applyFill="1" applyBorder="1" applyAlignment="1">
      <alignment horizontal="left"/>
    </xf>
    <xf numFmtId="0" fontId="16" fillId="0" borderId="12" xfId="0" applyFont="1" applyBorder="1" applyAlignment="1">
      <alignment vertical="center"/>
    </xf>
    <xf numFmtId="165" fontId="3" fillId="0" borderId="0" xfId="0" quotePrefix="1" applyNumberFormat="1" applyFont="1" applyFill="1" applyBorder="1" applyAlignment="1">
      <alignment horizontal="center"/>
    </xf>
    <xf numFmtId="165" fontId="16" fillId="0" borderId="0" xfId="0" applyNumberFormat="1" applyFont="1" applyAlignment="1">
      <alignment horizontal="left"/>
    </xf>
    <xf numFmtId="165" fontId="16" fillId="0" borderId="0" xfId="0" applyNumberFormat="1" applyFont="1" applyFill="1" applyAlignment="1">
      <alignment horizontal="left"/>
    </xf>
    <xf numFmtId="165" fontId="12" fillId="0" borderId="1" xfId="0" applyNumberFormat="1" applyFont="1" applyFill="1" applyBorder="1" applyAlignment="1"/>
    <xf numFmtId="165" fontId="5" fillId="0" borderId="13" xfId="0" quotePrefix="1" applyNumberFormat="1" applyFont="1" applyFill="1" applyBorder="1" applyAlignment="1">
      <alignment horizontal="left"/>
    </xf>
    <xf numFmtId="166" fontId="3" fillId="3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right"/>
    </xf>
    <xf numFmtId="166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right" vertical="top"/>
    </xf>
    <xf numFmtId="165" fontId="5" fillId="5" borderId="6" xfId="0" quotePrefix="1" applyNumberFormat="1" applyFont="1" applyFill="1" applyBorder="1" applyAlignment="1">
      <alignment horizontal="left"/>
    </xf>
    <xf numFmtId="165" fontId="5" fillId="5" borderId="2" xfId="0" applyNumberFormat="1" applyFont="1" applyFill="1" applyBorder="1" applyAlignment="1">
      <alignment horizontal="right"/>
    </xf>
    <xf numFmtId="165" fontId="5" fillId="5" borderId="3" xfId="0" quotePrefix="1" applyNumberFormat="1" applyFont="1" applyFill="1" applyBorder="1"/>
    <xf numFmtId="165" fontId="5" fillId="5" borderId="9" xfId="0" applyNumberFormat="1" applyFont="1" applyFill="1" applyBorder="1"/>
    <xf numFmtId="165" fontId="5" fillId="5" borderId="10" xfId="0" applyNumberFormat="1" applyFont="1" applyFill="1" applyBorder="1" applyAlignment="1">
      <alignment horizontal="right"/>
    </xf>
    <xf numFmtId="165" fontId="3" fillId="5" borderId="11" xfId="0" applyNumberFormat="1" applyFont="1" applyFill="1" applyBorder="1" applyAlignment="1">
      <alignment horizontal="right"/>
    </xf>
    <xf numFmtId="165" fontId="5" fillId="5" borderId="0" xfId="0" applyNumberFormat="1" applyFont="1" applyFill="1" applyBorder="1" applyAlignment="1">
      <alignment horizontal="right"/>
    </xf>
    <xf numFmtId="165" fontId="5" fillId="5" borderId="0" xfId="0" quotePrefix="1" applyNumberFormat="1" applyFont="1" applyFill="1" applyBorder="1"/>
    <xf numFmtId="165" fontId="5" fillId="5" borderId="0" xfId="0" applyNumberFormat="1" applyFont="1" applyFill="1" applyBorder="1"/>
    <xf numFmtId="165" fontId="5" fillId="5" borderId="12" xfId="0" applyNumberFormat="1" applyFont="1" applyFill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65" fontId="5" fillId="5" borderId="14" xfId="0" quotePrefix="1" applyNumberFormat="1" applyFont="1" applyFill="1" applyBorder="1"/>
    <xf numFmtId="165" fontId="5" fillId="5" borderId="19" xfId="0" applyNumberFormat="1" applyFont="1" applyFill="1" applyBorder="1"/>
    <xf numFmtId="165" fontId="5" fillId="5" borderId="20" xfId="0" applyNumberFormat="1" applyFont="1" applyFill="1" applyBorder="1" applyAlignment="1">
      <alignment horizontal="right"/>
    </xf>
    <xf numFmtId="165" fontId="5" fillId="5" borderId="1" xfId="0" quotePrefix="1" applyNumberFormat="1" applyFont="1" applyFill="1" applyBorder="1" applyAlignment="1">
      <alignment horizontal="left"/>
    </xf>
    <xf numFmtId="165" fontId="5" fillId="5" borderId="1" xfId="0" applyNumberFormat="1" applyFont="1" applyFill="1" applyBorder="1" applyAlignment="1">
      <alignment horizontal="right"/>
    </xf>
    <xf numFmtId="165" fontId="5" fillId="5" borderId="1" xfId="0" quotePrefix="1" applyNumberFormat="1" applyFont="1" applyFill="1" applyBorder="1"/>
    <xf numFmtId="165" fontId="5" fillId="5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165" fontId="20" fillId="3" borderId="1" xfId="0" applyNumberFormat="1" applyFont="1" applyFill="1" applyBorder="1" applyAlignment="1">
      <alignment horizontal="right" vertical="top"/>
    </xf>
    <xf numFmtId="165" fontId="16" fillId="0" borderId="0" xfId="0" applyNumberFormat="1" applyFont="1" applyFill="1" applyAlignment="1">
      <alignment horizontal="center"/>
    </xf>
    <xf numFmtId="165" fontId="17" fillId="0" borderId="0" xfId="0" applyNumberFormat="1" applyFont="1" applyFill="1" applyAlignment="1">
      <alignment horizontal="center"/>
    </xf>
    <xf numFmtId="165" fontId="16" fillId="0" borderId="0" xfId="0" applyNumberFormat="1" applyFont="1" applyFill="1" applyAlignment="1"/>
    <xf numFmtId="165" fontId="5" fillId="0" borderId="8" xfId="0" applyNumberFormat="1" applyFont="1" applyFill="1" applyBorder="1"/>
    <xf numFmtId="166" fontId="21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4" fontId="6" fillId="3" borderId="1" xfId="0" applyNumberFormat="1" applyFont="1" applyFill="1" applyBorder="1" applyAlignment="1">
      <alignment horizontal="right"/>
    </xf>
    <xf numFmtId="0" fontId="6" fillId="0" borderId="1" xfId="0" quotePrefix="1" applyFont="1" applyBorder="1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16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166" fontId="6" fillId="3" borderId="1" xfId="0" applyNumberFormat="1" applyFont="1" applyFill="1" applyBorder="1" applyAlignment="1">
      <alignment horizontal="right"/>
    </xf>
    <xf numFmtId="14" fontId="23" fillId="0" borderId="0" xfId="0" applyNumberFormat="1" applyFont="1" applyAlignment="1">
      <alignment horizontal="right"/>
    </xf>
    <xf numFmtId="0" fontId="24" fillId="0" borderId="1" xfId="0" quotePrefix="1" applyNumberFormat="1" applyFont="1" applyFill="1" applyBorder="1" applyAlignment="1">
      <alignment horizontal="center"/>
    </xf>
    <xf numFmtId="165" fontId="24" fillId="3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4" fontId="24" fillId="3" borderId="1" xfId="0" applyNumberFormat="1" applyFont="1" applyFill="1" applyBorder="1" applyAlignment="1">
      <alignment horizontal="right"/>
    </xf>
    <xf numFmtId="0" fontId="23" fillId="0" borderId="0" xfId="0" applyFont="1"/>
    <xf numFmtId="165" fontId="24" fillId="3" borderId="1" xfId="0" applyNumberFormat="1" applyFont="1" applyFill="1" applyBorder="1"/>
    <xf numFmtId="0" fontId="25" fillId="0" borderId="1" xfId="0" quotePrefix="1" applyNumberFormat="1" applyFont="1" applyFill="1" applyBorder="1" applyAlignment="1">
      <alignment horizontal="left"/>
    </xf>
    <xf numFmtId="0" fontId="26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27" fillId="3" borderId="1" xfId="2" applyNumberFormat="1" applyFont="1" applyFill="1" applyBorder="1" applyAlignment="1">
      <alignment horizontal="center" vertical="center"/>
    </xf>
    <xf numFmtId="165" fontId="24" fillId="3" borderId="1" xfId="2" applyNumberFormat="1" applyFont="1" applyFill="1" applyBorder="1" applyAlignment="1">
      <alignment horizontal="left"/>
    </xf>
    <xf numFmtId="165" fontId="24" fillId="3" borderId="1" xfId="0" applyNumberFormat="1" applyFont="1" applyFill="1" applyBorder="1" applyAlignment="1">
      <alignment horizontal="left"/>
    </xf>
    <xf numFmtId="0" fontId="23" fillId="0" borderId="1" xfId="0" applyFont="1" applyBorder="1"/>
    <xf numFmtId="0" fontId="25" fillId="0" borderId="1" xfId="0" quotePrefix="1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left"/>
    </xf>
    <xf numFmtId="0" fontId="24" fillId="0" borderId="1" xfId="0" applyFont="1" applyFill="1" applyBorder="1" applyAlignment="1"/>
    <xf numFmtId="14" fontId="23" fillId="0" borderId="1" xfId="0" applyNumberFormat="1" applyFont="1" applyBorder="1" applyAlignment="1">
      <alignment horizontal="left"/>
    </xf>
    <xf numFmtId="166" fontId="23" fillId="0" borderId="1" xfId="0" applyNumberFormat="1" applyFont="1" applyBorder="1" applyAlignment="1">
      <alignment horizontal="left"/>
    </xf>
    <xf numFmtId="166" fontId="24" fillId="3" borderId="1" xfId="0" applyNumberFormat="1" applyFont="1" applyFill="1" applyBorder="1" applyAlignment="1">
      <alignment horizontal="center"/>
    </xf>
    <xf numFmtId="0" fontId="24" fillId="0" borderId="5" xfId="0" quotePrefix="1" applyNumberFormat="1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0" fontId="27" fillId="0" borderId="0" xfId="0" applyNumberFormat="1" applyFont="1" applyAlignment="1">
      <alignment horizontal="center"/>
    </xf>
    <xf numFmtId="165" fontId="24" fillId="0" borderId="1" xfId="0" applyNumberFormat="1" applyFont="1" applyFill="1" applyBorder="1" applyAlignment="1">
      <alignment horizontal="right" vertical="top"/>
    </xf>
    <xf numFmtId="165" fontId="24" fillId="3" borderId="1" xfId="0" applyNumberFormat="1" applyFont="1" applyFill="1" applyBorder="1" applyAlignment="1">
      <alignment horizontal="right"/>
    </xf>
    <xf numFmtId="166" fontId="24" fillId="0" borderId="1" xfId="0" applyNumberFormat="1" applyFont="1" applyFill="1" applyBorder="1" applyAlignment="1">
      <alignment horizontal="right"/>
    </xf>
    <xf numFmtId="0" fontId="24" fillId="0" borderId="1" xfId="0" quotePrefix="1" applyNumberFormat="1" applyFont="1" applyFill="1" applyBorder="1" applyAlignment="1">
      <alignment horizontal="right"/>
    </xf>
    <xf numFmtId="0" fontId="24" fillId="0" borderId="1" xfId="0" applyFont="1" applyFill="1" applyBorder="1" applyAlignment="1">
      <alignment horizontal="right"/>
    </xf>
    <xf numFmtId="166" fontId="25" fillId="3" borderId="1" xfId="0" applyNumberFormat="1" applyFont="1" applyFill="1" applyBorder="1" applyAlignment="1">
      <alignment horizontal="right"/>
    </xf>
    <xf numFmtId="0" fontId="25" fillId="0" borderId="1" xfId="0" quotePrefix="1" applyNumberFormat="1" applyFont="1" applyFill="1" applyBorder="1" applyAlignment="1">
      <alignment horizontal="right"/>
    </xf>
    <xf numFmtId="166" fontId="3" fillId="0" borderId="1" xfId="0" applyNumberFormat="1" applyFont="1" applyFill="1" applyBorder="1" applyAlignment="1">
      <alignment horizontal="right"/>
    </xf>
    <xf numFmtId="166" fontId="25" fillId="3" borderId="1" xfId="0" applyNumberFormat="1" applyFont="1" applyFill="1" applyBorder="1" applyAlignment="1">
      <alignment horizontal="center"/>
    </xf>
    <xf numFmtId="0" fontId="25" fillId="3" borderId="1" xfId="0" quotePrefix="1" applyFont="1" applyFill="1" applyBorder="1" applyAlignment="1">
      <alignment horizontal="center"/>
    </xf>
    <xf numFmtId="0" fontId="25" fillId="3" borderId="1" xfId="0" applyFont="1" applyFill="1" applyBorder="1" applyAlignment="1">
      <alignment horizontal="left"/>
    </xf>
    <xf numFmtId="4" fontId="25" fillId="3" borderId="1" xfId="0" applyNumberFormat="1" applyFont="1" applyFill="1" applyBorder="1" applyAlignment="1">
      <alignment horizontal="right"/>
    </xf>
    <xf numFmtId="14" fontId="24" fillId="3" borderId="1" xfId="2" applyNumberFormat="1" applyFont="1" applyFill="1" applyBorder="1" applyAlignment="1">
      <alignment horizontal="center"/>
    </xf>
    <xf numFmtId="165" fontId="24" fillId="3" borderId="1" xfId="2" applyNumberFormat="1" applyFont="1" applyFill="1" applyBorder="1" applyAlignment="1">
      <alignment horizontal="right"/>
    </xf>
    <xf numFmtId="165" fontId="3" fillId="4" borderId="1" xfId="2" applyNumberFormat="1" applyFont="1" applyFill="1" applyBorder="1" applyAlignment="1">
      <alignment horizontal="left"/>
    </xf>
    <xf numFmtId="165" fontId="3" fillId="4" borderId="1" xfId="0" applyNumberFormat="1" applyFont="1" applyFill="1" applyBorder="1" applyAlignment="1">
      <alignment horizontal="left"/>
    </xf>
    <xf numFmtId="0" fontId="16" fillId="4" borderId="12" xfId="0" applyFont="1" applyFill="1" applyBorder="1" applyAlignment="1">
      <alignment vertical="center"/>
    </xf>
    <xf numFmtId="0" fontId="16" fillId="4" borderId="0" xfId="0" applyFont="1" applyFill="1"/>
    <xf numFmtId="166" fontId="29" fillId="3" borderId="1" xfId="0" applyNumberFormat="1" applyFont="1" applyFill="1" applyBorder="1" applyAlignment="1">
      <alignment horizontal="center"/>
    </xf>
    <xf numFmtId="0" fontId="29" fillId="3" borderId="1" xfId="0" quotePrefix="1" applyFont="1" applyFill="1" applyBorder="1" applyAlignment="1">
      <alignment horizontal="center"/>
    </xf>
    <xf numFmtId="165" fontId="30" fillId="3" borderId="1" xfId="0" applyNumberFormat="1" applyFont="1" applyFill="1" applyBorder="1" applyAlignment="1">
      <alignment horizontal="center"/>
    </xf>
    <xf numFmtId="165" fontId="30" fillId="3" borderId="1" xfId="0" applyNumberFormat="1" applyFont="1" applyFill="1" applyBorder="1" applyAlignment="1">
      <alignment horizontal="left"/>
    </xf>
    <xf numFmtId="4" fontId="29" fillId="3" borderId="1" xfId="0" applyNumberFormat="1" applyFont="1" applyFill="1" applyBorder="1" applyAlignment="1">
      <alignment horizontal="right"/>
    </xf>
    <xf numFmtId="14" fontId="30" fillId="3" borderId="1" xfId="2" applyNumberFormat="1" applyFont="1" applyFill="1" applyBorder="1" applyAlignment="1">
      <alignment horizontal="center"/>
    </xf>
    <xf numFmtId="0" fontId="31" fillId="3" borderId="1" xfId="2" applyNumberFormat="1" applyFont="1" applyFill="1" applyBorder="1" applyAlignment="1">
      <alignment horizontal="center" vertical="center"/>
    </xf>
    <xf numFmtId="165" fontId="30" fillId="3" borderId="1" xfId="2" applyNumberFormat="1" applyFont="1" applyFill="1" applyBorder="1" applyAlignment="1">
      <alignment horizontal="right"/>
    </xf>
    <xf numFmtId="0" fontId="29" fillId="0" borderId="1" xfId="0" quotePrefix="1" applyNumberFormat="1" applyFont="1" applyFill="1" applyBorder="1" applyAlignment="1">
      <alignment horizontal="left"/>
    </xf>
    <xf numFmtId="14" fontId="32" fillId="3" borderId="1" xfId="0" quotePrefix="1" applyNumberFormat="1" applyFont="1" applyFill="1" applyBorder="1" applyAlignment="1">
      <alignment horizontal="center"/>
    </xf>
    <xf numFmtId="0" fontId="33" fillId="3" borderId="1" xfId="0" applyNumberFormat="1" applyFont="1" applyFill="1" applyBorder="1" applyAlignment="1">
      <alignment horizontal="center"/>
    </xf>
    <xf numFmtId="165" fontId="32" fillId="3" borderId="1" xfId="0" applyNumberFormat="1" applyFont="1" applyFill="1" applyBorder="1" applyAlignment="1">
      <alignment horizontal="center"/>
    </xf>
    <xf numFmtId="165" fontId="32" fillId="0" borderId="1" xfId="0" applyNumberFormat="1" applyFont="1" applyFill="1" applyBorder="1" applyAlignment="1">
      <alignment horizontal="left"/>
    </xf>
    <xf numFmtId="165" fontId="32" fillId="3" borderId="1" xfId="0" applyNumberFormat="1" applyFont="1" applyFill="1" applyBorder="1" applyAlignment="1">
      <alignment horizontal="left"/>
    </xf>
    <xf numFmtId="165" fontId="33" fillId="3" borderId="1" xfId="0" applyNumberFormat="1" applyFont="1" applyFill="1" applyBorder="1" applyAlignment="1">
      <alignment horizontal="right"/>
    </xf>
    <xf numFmtId="165" fontId="33" fillId="3" borderId="1" xfId="0" applyNumberFormat="1" applyFont="1" applyFill="1" applyBorder="1"/>
    <xf numFmtId="166" fontId="34" fillId="0" borderId="1" xfId="0" applyNumberFormat="1" applyFont="1" applyFill="1" applyBorder="1" applyAlignment="1">
      <alignment horizontal="center"/>
    </xf>
    <xf numFmtId="0" fontId="34" fillId="0" borderId="1" xfId="0" quotePrefix="1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left"/>
    </xf>
    <xf numFmtId="165" fontId="34" fillId="3" borderId="1" xfId="0" applyNumberFormat="1" applyFont="1" applyFill="1" applyBorder="1" applyAlignment="1">
      <alignment horizontal="center"/>
    </xf>
    <xf numFmtId="165" fontId="34" fillId="0" borderId="1" xfId="0" applyNumberFormat="1" applyFont="1" applyFill="1" applyBorder="1" applyAlignment="1">
      <alignment horizontal="right" vertical="top"/>
    </xf>
    <xf numFmtId="166" fontId="29" fillId="3" borderId="1" xfId="0" applyNumberFormat="1" applyFont="1" applyFill="1" applyBorder="1" applyAlignment="1">
      <alignment horizontal="left"/>
    </xf>
    <xf numFmtId="0" fontId="29" fillId="0" borderId="1" xfId="0" quotePrefix="1" applyNumberFormat="1" applyFont="1" applyFill="1" applyBorder="1" applyAlignment="1">
      <alignment horizontal="center"/>
    </xf>
    <xf numFmtId="165" fontId="31" fillId="3" borderId="1" xfId="0" applyNumberFormat="1" applyFont="1" applyFill="1" applyBorder="1" applyAlignment="1">
      <alignment horizontal="right"/>
    </xf>
    <xf numFmtId="0" fontId="30" fillId="0" borderId="1" xfId="0" applyFont="1" applyFill="1" applyBorder="1" applyAlignment="1">
      <alignment horizontal="left"/>
    </xf>
    <xf numFmtId="166" fontId="30" fillId="3" borderId="1" xfId="0" applyNumberFormat="1" applyFont="1" applyFill="1" applyBorder="1" applyAlignment="1">
      <alignment horizontal="left"/>
    </xf>
    <xf numFmtId="0" fontId="30" fillId="0" borderId="1" xfId="0" quotePrefix="1" applyNumberFormat="1" applyFont="1" applyFill="1" applyBorder="1" applyAlignment="1">
      <alignment horizontal="center"/>
    </xf>
    <xf numFmtId="4" fontId="30" fillId="3" borderId="1" xfId="0" applyNumberFormat="1" applyFont="1" applyFill="1" applyBorder="1" applyAlignment="1">
      <alignment horizontal="right"/>
    </xf>
    <xf numFmtId="14" fontId="28" fillId="6" borderId="22" xfId="0" applyNumberFormat="1" applyFont="1" applyFill="1" applyBorder="1" applyAlignment="1">
      <alignment wrapText="1"/>
    </xf>
    <xf numFmtId="165" fontId="30" fillId="0" borderId="1" xfId="0" applyNumberFormat="1" applyFont="1" applyFill="1" applyBorder="1" applyAlignment="1">
      <alignment horizontal="right" vertical="top"/>
    </xf>
    <xf numFmtId="14" fontId="28" fillId="6" borderId="23" xfId="0" applyNumberFormat="1" applyFont="1" applyFill="1" applyBorder="1" applyAlignment="1">
      <alignment wrapText="1"/>
    </xf>
    <xf numFmtId="0" fontId="35" fillId="0" borderId="1" xfId="0" applyFont="1" applyFill="1" applyBorder="1" applyAlignment="1">
      <alignment horizontal="left"/>
    </xf>
    <xf numFmtId="165" fontId="30" fillId="3" borderId="1" xfId="0" applyNumberFormat="1" applyFont="1" applyFill="1" applyBorder="1" applyAlignment="1">
      <alignment horizontal="right"/>
    </xf>
    <xf numFmtId="166" fontId="30" fillId="3" borderId="1" xfId="0" applyNumberFormat="1" applyFont="1" applyFill="1" applyBorder="1" applyAlignment="1">
      <alignment horizontal="center"/>
    </xf>
    <xf numFmtId="165" fontId="30" fillId="3" borderId="1" xfId="0" applyNumberFormat="1" applyFont="1" applyFill="1" applyBorder="1" applyAlignment="1">
      <alignment horizontal="right" vertical="top"/>
    </xf>
    <xf numFmtId="165" fontId="13" fillId="5" borderId="16" xfId="1" applyNumberFormat="1" applyFont="1" applyFill="1" applyBorder="1" applyAlignment="1">
      <alignment horizontal="center" vertical="center"/>
    </xf>
    <xf numFmtId="165" fontId="13" fillId="5" borderId="4" xfId="1" applyNumberFormat="1" applyFont="1" applyFill="1" applyBorder="1" applyAlignment="1">
      <alignment horizontal="center" vertical="center"/>
    </xf>
    <xf numFmtId="165" fontId="13" fillId="5" borderId="5" xfId="1" applyNumberFormat="1" applyFont="1" applyFill="1" applyBorder="1" applyAlignment="1">
      <alignment horizontal="center" vertical="center"/>
    </xf>
    <xf numFmtId="165" fontId="2" fillId="5" borderId="14" xfId="1" applyNumberFormat="1" applyFont="1" applyFill="1" applyBorder="1" applyAlignment="1">
      <alignment horizontal="center" vertical="center" wrapText="1"/>
    </xf>
    <xf numFmtId="165" fontId="2" fillId="5" borderId="13" xfId="1" applyNumberFormat="1" applyFont="1" applyFill="1" applyBorder="1" applyAlignment="1">
      <alignment horizontal="center" vertical="center" wrapText="1"/>
    </xf>
    <xf numFmtId="165" fontId="2" fillId="5" borderId="11" xfId="1" applyNumberFormat="1" applyFont="1" applyFill="1" applyBorder="1" applyAlignment="1">
      <alignment horizontal="center" vertical="center" wrapText="1"/>
    </xf>
    <xf numFmtId="165" fontId="2" fillId="5" borderId="17" xfId="1" applyNumberFormat="1" applyFont="1" applyFill="1" applyBorder="1" applyAlignment="1">
      <alignment horizontal="center" vertical="center" wrapText="1"/>
    </xf>
    <xf numFmtId="165" fontId="2" fillId="5" borderId="15" xfId="1" applyNumberFormat="1" applyFont="1" applyFill="1" applyBorder="1" applyAlignment="1">
      <alignment horizontal="center" vertical="center" wrapText="1"/>
    </xf>
    <xf numFmtId="165" fontId="2" fillId="5" borderId="18" xfId="1" applyNumberFormat="1" applyFont="1" applyFill="1" applyBorder="1" applyAlignment="1">
      <alignment horizontal="center" vertical="center" wrapText="1"/>
    </xf>
    <xf numFmtId="165" fontId="4" fillId="5" borderId="3" xfId="0" applyNumberFormat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5" fontId="4" fillId="5" borderId="5" xfId="0" applyNumberFormat="1" applyFont="1" applyFill="1" applyBorder="1" applyAlignment="1">
      <alignment horizontal="center"/>
    </xf>
    <xf numFmtId="165" fontId="8" fillId="5" borderId="0" xfId="0" applyNumberFormat="1" applyFont="1" applyFill="1" applyBorder="1" applyAlignment="1">
      <alignment horizontal="center" vertical="center"/>
    </xf>
    <xf numFmtId="165" fontId="8" fillId="5" borderId="15" xfId="0" applyNumberFormat="1" applyFont="1" applyFill="1" applyBorder="1" applyAlignment="1">
      <alignment horizontal="center" vertical="center"/>
    </xf>
    <xf numFmtId="165" fontId="5" fillId="5" borderId="3" xfId="0" applyNumberFormat="1" applyFont="1" applyFill="1" applyBorder="1" applyAlignment="1">
      <alignment horizontal="center" vertical="center" wrapText="1"/>
    </xf>
    <xf numFmtId="165" fontId="5" fillId="5" borderId="4" xfId="0" applyNumberFormat="1" applyFont="1" applyFill="1" applyBorder="1" applyAlignment="1">
      <alignment horizontal="center" vertical="center" wrapText="1"/>
    </xf>
    <xf numFmtId="165" fontId="5" fillId="5" borderId="5" xfId="0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165" fontId="3" fillId="3" borderId="16" xfId="0" applyNumberFormat="1" applyFont="1" applyFill="1" applyBorder="1" applyAlignment="1">
      <alignment horizontal="center" wrapText="1"/>
    </xf>
    <xf numFmtId="165" fontId="3" fillId="3" borderId="5" xfId="0" applyNumberFormat="1" applyFont="1" applyFill="1" applyBorder="1" applyAlignment="1">
      <alignment horizontal="center" wrapText="1"/>
    </xf>
    <xf numFmtId="0" fontId="6" fillId="0" borderId="5" xfId="0" quotePrefix="1" applyFont="1" applyBorder="1" applyAlignment="1">
      <alignment horizontal="center"/>
    </xf>
    <xf numFmtId="14" fontId="0" fillId="0" borderId="1" xfId="0" applyNumberFormat="1" applyBorder="1" applyAlignment="1">
      <alignment horizontal="right" wrapText="1"/>
    </xf>
    <xf numFmtId="14" fontId="36" fillId="6" borderId="24" xfId="0" applyNumberFormat="1" applyFont="1" applyFill="1" applyBorder="1" applyAlignment="1">
      <alignment horizontal="right" wrapText="1"/>
    </xf>
    <xf numFmtId="0" fontId="37" fillId="3" borderId="1" xfId="2" applyNumberFormat="1" applyFont="1" applyFill="1" applyBorder="1" applyAlignment="1">
      <alignment horizontal="center" vertical="center"/>
    </xf>
    <xf numFmtId="165" fontId="34" fillId="3" borderId="1" xfId="0" applyNumberFormat="1" applyFont="1" applyFill="1" applyBorder="1" applyAlignment="1">
      <alignment horizontal="left"/>
    </xf>
    <xf numFmtId="165" fontId="34" fillId="3" borderId="1" xfId="0" applyNumberFormat="1" applyFont="1" applyFill="1" applyBorder="1" applyAlignment="1">
      <alignment horizontal="right"/>
    </xf>
    <xf numFmtId="14" fontId="36" fillId="6" borderId="22" xfId="0" applyNumberFormat="1" applyFont="1" applyFill="1" applyBorder="1" applyAlignment="1">
      <alignment horizontal="right" wrapText="1"/>
    </xf>
    <xf numFmtId="14" fontId="36" fillId="6" borderId="23" xfId="0" applyNumberFormat="1" applyFont="1" applyFill="1" applyBorder="1" applyAlignment="1">
      <alignment horizontal="right" wrapText="1"/>
    </xf>
    <xf numFmtId="0" fontId="38" fillId="0" borderId="1" xfId="0" quotePrefix="1" applyNumberFormat="1" applyFont="1" applyFill="1" applyBorder="1" applyAlignment="1">
      <alignment horizontal="center"/>
    </xf>
    <xf numFmtId="165" fontId="34" fillId="3" borderId="1" xfId="0" applyNumberFormat="1" applyFont="1" applyFill="1" applyBorder="1" applyAlignment="1">
      <alignment vertical="top"/>
    </xf>
    <xf numFmtId="165" fontId="37" fillId="3" borderId="1" xfId="0" applyNumberFormat="1" applyFont="1" applyFill="1" applyBorder="1" applyAlignment="1"/>
    <xf numFmtId="0" fontId="38" fillId="0" borderId="1" xfId="0" quotePrefix="1" applyNumberFormat="1" applyFont="1" applyFill="1" applyBorder="1" applyAlignment="1">
      <alignment horizontal="left"/>
    </xf>
    <xf numFmtId="4" fontId="34" fillId="3" borderId="1" xfId="0" applyNumberFormat="1" applyFont="1" applyFill="1" applyBorder="1" applyAlignment="1">
      <alignment horizontal="right"/>
    </xf>
    <xf numFmtId="4" fontId="34" fillId="3" borderId="1" xfId="0" applyNumberFormat="1" applyFont="1" applyFill="1" applyBorder="1" applyAlignment="1"/>
    <xf numFmtId="0" fontId="39" fillId="0" borderId="1" xfId="0" applyFont="1" applyFill="1" applyBorder="1" applyAlignment="1">
      <alignment horizontal="left"/>
    </xf>
    <xf numFmtId="165" fontId="34" fillId="3" borderId="1" xfId="0" applyNumberFormat="1" applyFont="1" applyFill="1" applyBorder="1" applyAlignment="1"/>
    <xf numFmtId="165" fontId="3" fillId="3" borderId="3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14" fontId="3" fillId="0" borderId="1" xfId="2" applyNumberFormat="1" applyFont="1" applyFill="1" applyBorder="1" applyAlignment="1">
      <alignment horizontal="center"/>
    </xf>
    <xf numFmtId="0" fontId="5" fillId="0" borderId="1" xfId="2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left"/>
    </xf>
    <xf numFmtId="165" fontId="3" fillId="0" borderId="1" xfId="2" applyNumberFormat="1" applyFont="1" applyFill="1" applyBorder="1" applyAlignment="1">
      <alignment horizontal="right"/>
    </xf>
    <xf numFmtId="165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right"/>
    </xf>
    <xf numFmtId="0" fontId="16" fillId="0" borderId="12" xfId="0" applyFont="1" applyFill="1" applyBorder="1" applyAlignment="1">
      <alignment vertical="center"/>
    </xf>
    <xf numFmtId="0" fontId="16" fillId="0" borderId="0" xfId="0" applyFont="1" applyFill="1"/>
  </cellXfs>
  <cellStyles count="3">
    <cellStyle name="20% - Énfasis5" xfId="1" builtinId="4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OS%20DE%20PRODUCCION%202018/INGRESOS%20EGRESOS%20CENTROS%20DE%20PRODUCCI&#211;N/OTROS%20CENTROS%20ACTUALIZADOS-ACTUALIZ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CC/INFORMES%202018/CUADRE%20FEBRERO%20DEL%20MES%20DE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CI 20166"/>
      <sheetName val="2017 LICEN"/>
      <sheetName val="6_CMU"/>
      <sheetName val="7_CTI-FISI"/>
      <sheetName val="8_CI-TPTO"/>
      <sheetName val="9_CI-RIOJA"/>
      <sheetName val="10_CI-MOYO"/>
      <sheetName val="11-EPG.TPTO"/>
      <sheetName val="12_EPG-RIOJA"/>
      <sheetName val="13-BACH.RIOJA"/>
      <sheetName val="14_C.COMP-RIOJA"/>
      <sheetName val="15_2DA ESPEC.INICIAL.RIOJA"/>
      <sheetName val="16-CULTIVOS VEGE"/>
      <sheetName val="17-BIBLIOTECA"/>
      <sheetName val="18-F.LIMON ROCIO"/>
      <sheetName val="19-F. MIRAFLORES"/>
      <sheetName val="PISCINA"/>
      <sheetName val="LEM."/>
      <sheetName val="LBR suelos y aguas foliares"/>
      <sheetName val="BALANCE"/>
      <sheetName val="RESUMEN"/>
      <sheetName val="C.PU PICOTA"/>
      <sheetName val="FUNDOS UNIVERSITARIOS"/>
      <sheetName val="Hoja4"/>
      <sheetName val="Hoja2"/>
      <sheetName val="Hoja6"/>
      <sheetName val="Estado Economico CMU"/>
      <sheetName val="Hoj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15">
          <cell r="M315">
            <v>7080.3000000000038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AL 18"/>
      <sheetName val="19 AL 25"/>
      <sheetName val="RESUMEN"/>
      <sheetName val="cuadre"/>
    </sheetNames>
    <sheetDataSet>
      <sheetData sheetId="0"/>
      <sheetData sheetId="1">
        <row r="12">
          <cell r="C12">
            <v>622.9</v>
          </cell>
        </row>
        <row r="210">
          <cell r="C210">
            <v>150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6699"/>
  </sheetPr>
  <dimension ref="A1:N2581"/>
  <sheetViews>
    <sheetView topLeftCell="A67" zoomScale="70" zoomScaleNormal="70" workbookViewId="0">
      <selection activeCell="J331" sqref="J331:K331"/>
    </sheetView>
  </sheetViews>
  <sheetFormatPr baseColWidth="10" defaultColWidth="11.42578125" defaultRowHeight="12.75" x14ac:dyDescent="0.2"/>
  <cols>
    <col min="1" max="1" width="11" style="42" customWidth="1"/>
    <col min="2" max="2" width="7.7109375" style="43" customWidth="1"/>
    <col min="3" max="3" width="7" style="44" customWidth="1"/>
    <col min="4" max="4" width="8" style="44" customWidth="1"/>
    <col min="5" max="5" width="4.5703125" style="44" hidden="1" customWidth="1"/>
    <col min="6" max="6" width="17" style="44" customWidth="1"/>
    <col min="7" max="7" width="33.7109375" style="15" customWidth="1"/>
    <col min="8" max="8" width="22.5703125" style="15" customWidth="1"/>
    <col min="9" max="9" width="19.7109375" style="46" customWidth="1"/>
    <col min="10" max="10" width="16" style="17" customWidth="1"/>
    <col min="11" max="11" width="16.140625" style="3" customWidth="1"/>
    <col min="12" max="12" width="14.140625" style="16" customWidth="1"/>
    <col min="13" max="13" width="15.5703125" style="16" customWidth="1"/>
    <col min="14" max="16384" width="11.42578125" style="17"/>
  </cols>
  <sheetData>
    <row r="1" spans="1:13" ht="15" customHeight="1" x14ac:dyDescent="0.2">
      <c r="A1" s="234" t="s">
        <v>43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</row>
    <row r="2" spans="1:13" x14ac:dyDescent="0.2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9"/>
    </row>
    <row r="3" spans="1:13" ht="15" x14ac:dyDescent="0.25">
      <c r="A3" s="240" t="s">
        <v>67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2"/>
    </row>
    <row r="4" spans="1:13" x14ac:dyDescent="0.2">
      <c r="A4" s="18" t="s">
        <v>1</v>
      </c>
      <c r="B4" s="4" t="s">
        <v>0</v>
      </c>
      <c r="C4" s="19" t="s">
        <v>2</v>
      </c>
      <c r="D4" s="19" t="s">
        <v>3</v>
      </c>
      <c r="E4" s="19" t="s">
        <v>14</v>
      </c>
      <c r="F4" s="85" t="s">
        <v>4</v>
      </c>
      <c r="G4" s="85" t="s">
        <v>5</v>
      </c>
      <c r="H4" s="19" t="s">
        <v>6</v>
      </c>
      <c r="I4" s="19" t="s">
        <v>7</v>
      </c>
      <c r="J4" s="19" t="s">
        <v>47</v>
      </c>
      <c r="K4" s="19" t="s">
        <v>48</v>
      </c>
      <c r="L4" s="19" t="s">
        <v>8</v>
      </c>
      <c r="M4" s="19" t="s">
        <v>9</v>
      </c>
    </row>
    <row r="5" spans="1:13" x14ac:dyDescent="0.2">
      <c r="A5" s="20"/>
      <c r="B5" s="21"/>
      <c r="C5" s="22"/>
      <c r="D5" s="22"/>
      <c r="E5" s="22"/>
      <c r="F5" s="22"/>
      <c r="G5" s="36"/>
      <c r="H5" s="24"/>
      <c r="I5" s="25"/>
      <c r="J5" s="26"/>
      <c r="K5" s="26"/>
      <c r="L5" s="25"/>
      <c r="M5" s="25">
        <f>+'[1]14_C.COMP-RIOJA'!$M$315</f>
        <v>7080.3000000000038</v>
      </c>
    </row>
    <row r="6" spans="1:13" ht="15" x14ac:dyDescent="0.25">
      <c r="A6" s="64">
        <v>43110</v>
      </c>
      <c r="B6" s="65" t="s">
        <v>45</v>
      </c>
      <c r="C6" s="66"/>
      <c r="D6" s="67"/>
      <c r="E6" s="22"/>
      <c r="F6" s="22"/>
      <c r="G6" s="91" t="s">
        <v>46</v>
      </c>
      <c r="H6" s="67"/>
      <c r="I6" s="67">
        <v>840</v>
      </c>
      <c r="J6" s="6">
        <f>+I6*0.38</f>
        <v>319.2</v>
      </c>
      <c r="K6" s="6">
        <f>+I6*0.62</f>
        <v>520.79999999999995</v>
      </c>
      <c r="L6" s="31"/>
      <c r="M6" s="31">
        <f t="shared" ref="M6:M25" si="0">+K6-L6+M5</f>
        <v>7601.100000000004</v>
      </c>
    </row>
    <row r="7" spans="1:13" ht="15" x14ac:dyDescent="0.25">
      <c r="A7" s="64">
        <v>43112</v>
      </c>
      <c r="B7" s="65" t="s">
        <v>45</v>
      </c>
      <c r="C7" s="66"/>
      <c r="D7" s="67"/>
      <c r="E7" s="22"/>
      <c r="F7" s="22"/>
      <c r="G7" s="91" t="s">
        <v>46</v>
      </c>
      <c r="H7" s="67"/>
      <c r="I7" s="67">
        <v>360</v>
      </c>
      <c r="J7" s="6">
        <f t="shared" ref="J7:J11" si="1">+I7*0.38</f>
        <v>136.80000000000001</v>
      </c>
      <c r="K7" s="6">
        <f t="shared" ref="K7:K11" si="2">+I7*0.62</f>
        <v>223.2</v>
      </c>
      <c r="L7" s="31"/>
      <c r="M7" s="31">
        <f t="shared" si="0"/>
        <v>7824.3000000000038</v>
      </c>
    </row>
    <row r="8" spans="1:13" ht="15" x14ac:dyDescent="0.25">
      <c r="A8" s="64">
        <v>43115</v>
      </c>
      <c r="B8" s="65" t="s">
        <v>45</v>
      </c>
      <c r="C8" s="66"/>
      <c r="D8" s="67"/>
      <c r="E8" s="22"/>
      <c r="F8" s="22"/>
      <c r="G8" s="91" t="s">
        <v>46</v>
      </c>
      <c r="H8" s="67"/>
      <c r="I8" s="67">
        <v>20</v>
      </c>
      <c r="J8" s="6">
        <f t="shared" si="1"/>
        <v>7.6</v>
      </c>
      <c r="K8" s="6">
        <f t="shared" si="2"/>
        <v>12.4</v>
      </c>
      <c r="L8" s="31"/>
      <c r="M8" s="31">
        <f t="shared" si="0"/>
        <v>7836.7000000000035</v>
      </c>
    </row>
    <row r="9" spans="1:13" ht="15" x14ac:dyDescent="0.25">
      <c r="A9" s="64">
        <v>43116</v>
      </c>
      <c r="B9" s="65" t="s">
        <v>45</v>
      </c>
      <c r="C9" s="66"/>
      <c r="D9" s="67"/>
      <c r="E9" s="22"/>
      <c r="F9" s="22"/>
      <c r="G9" s="91" t="s">
        <v>46</v>
      </c>
      <c r="H9" s="67"/>
      <c r="I9" s="67">
        <v>310</v>
      </c>
      <c r="J9" s="6">
        <f t="shared" si="1"/>
        <v>117.8</v>
      </c>
      <c r="K9" s="6">
        <f t="shared" si="2"/>
        <v>192.2</v>
      </c>
      <c r="L9" s="31"/>
      <c r="M9" s="31">
        <f t="shared" si="0"/>
        <v>8028.9000000000033</v>
      </c>
    </row>
    <row r="10" spans="1:13" ht="15" x14ac:dyDescent="0.25">
      <c r="A10" s="64">
        <v>43117</v>
      </c>
      <c r="B10" s="65" t="s">
        <v>45</v>
      </c>
      <c r="C10" s="66"/>
      <c r="D10" s="67"/>
      <c r="E10" s="22"/>
      <c r="F10" s="22"/>
      <c r="G10" s="91" t="s">
        <v>46</v>
      </c>
      <c r="H10" s="67"/>
      <c r="I10" s="67">
        <v>290</v>
      </c>
      <c r="J10" s="6">
        <f t="shared" si="1"/>
        <v>110.2</v>
      </c>
      <c r="K10" s="6">
        <f t="shared" si="2"/>
        <v>179.8</v>
      </c>
      <c r="L10" s="31"/>
      <c r="M10" s="31">
        <f t="shared" si="0"/>
        <v>8208.7000000000025</v>
      </c>
    </row>
    <row r="11" spans="1:13" ht="15" x14ac:dyDescent="0.25">
      <c r="A11" s="64">
        <v>43118</v>
      </c>
      <c r="B11" s="65" t="s">
        <v>45</v>
      </c>
      <c r="C11" s="66"/>
      <c r="D11" s="67"/>
      <c r="E11" s="22"/>
      <c r="F11" s="22"/>
      <c r="G11" s="91" t="s">
        <v>46</v>
      </c>
      <c r="H11" s="67"/>
      <c r="I11" s="67">
        <v>870</v>
      </c>
      <c r="J11" s="6">
        <f t="shared" si="1"/>
        <v>330.6</v>
      </c>
      <c r="K11" s="6">
        <f t="shared" si="2"/>
        <v>539.4</v>
      </c>
      <c r="L11" s="31"/>
      <c r="M11" s="31">
        <f t="shared" si="0"/>
        <v>8748.1000000000022</v>
      </c>
    </row>
    <row r="12" spans="1:13" x14ac:dyDescent="0.2">
      <c r="A12" s="27"/>
      <c r="B12" s="28"/>
      <c r="C12" s="22"/>
      <c r="D12" s="22"/>
      <c r="E12" s="22"/>
      <c r="F12" s="22"/>
      <c r="G12" s="29"/>
      <c r="H12" s="24"/>
      <c r="I12" s="24"/>
      <c r="J12" s="6"/>
      <c r="K12" s="6"/>
      <c r="L12" s="31"/>
      <c r="M12" s="31">
        <f t="shared" si="0"/>
        <v>8748.1000000000022</v>
      </c>
    </row>
    <row r="13" spans="1:13" x14ac:dyDescent="0.2">
      <c r="A13" s="27"/>
      <c r="B13" s="28"/>
      <c r="C13" s="22"/>
      <c r="D13" s="22"/>
      <c r="E13" s="22"/>
      <c r="F13" s="22"/>
      <c r="G13" s="29"/>
      <c r="H13" s="24"/>
      <c r="I13" s="30"/>
      <c r="J13" s="6"/>
      <c r="K13" s="6"/>
      <c r="L13" s="31"/>
      <c r="M13" s="31">
        <f t="shared" si="0"/>
        <v>8748.1000000000022</v>
      </c>
    </row>
    <row r="14" spans="1:13" x14ac:dyDescent="0.2">
      <c r="A14" s="27"/>
      <c r="B14" s="28"/>
      <c r="C14" s="22"/>
      <c r="D14" s="22"/>
      <c r="E14" s="22"/>
      <c r="F14" s="22"/>
      <c r="G14" s="29"/>
      <c r="H14" s="24"/>
      <c r="I14" s="30"/>
      <c r="J14" s="6"/>
      <c r="K14" s="6"/>
      <c r="L14" s="31"/>
      <c r="M14" s="31">
        <f t="shared" si="0"/>
        <v>8748.1000000000022</v>
      </c>
    </row>
    <row r="15" spans="1:13" x14ac:dyDescent="0.2">
      <c r="A15" s="27"/>
      <c r="B15" s="28"/>
      <c r="C15" s="22"/>
      <c r="D15" s="22"/>
      <c r="E15" s="22"/>
      <c r="F15" s="22"/>
      <c r="G15" s="32"/>
      <c r="H15" s="24"/>
      <c r="I15" s="30"/>
      <c r="J15" s="6"/>
      <c r="K15" s="6"/>
      <c r="L15" s="31"/>
      <c r="M15" s="31">
        <f t="shared" si="0"/>
        <v>8748.1000000000022</v>
      </c>
    </row>
    <row r="16" spans="1:13" x14ac:dyDescent="0.2">
      <c r="A16" s="27"/>
      <c r="B16" s="34"/>
      <c r="C16" s="22"/>
      <c r="D16" s="22"/>
      <c r="E16" s="22"/>
      <c r="F16" s="22"/>
      <c r="G16" s="29"/>
      <c r="H16" s="24"/>
      <c r="I16" s="30"/>
      <c r="J16" s="6"/>
      <c r="K16" s="6"/>
      <c r="L16" s="31"/>
      <c r="M16" s="31">
        <f t="shared" si="0"/>
        <v>8748.1000000000022</v>
      </c>
    </row>
    <row r="17" spans="1:13" ht="15.75" x14ac:dyDescent="0.2">
      <c r="A17" s="231" t="s">
        <v>61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3"/>
      <c r="M17" s="31">
        <f t="shared" si="0"/>
        <v>8748.1000000000022</v>
      </c>
    </row>
    <row r="18" spans="1:13" ht="13.5" thickBot="1" x14ac:dyDescent="0.25">
      <c r="A18" s="27"/>
      <c r="B18" s="28"/>
      <c r="C18" s="22"/>
      <c r="D18" s="22"/>
      <c r="E18" s="22"/>
      <c r="F18" s="22"/>
      <c r="G18" s="29"/>
      <c r="H18" s="24"/>
      <c r="I18" s="30"/>
      <c r="J18" s="6"/>
      <c r="K18" s="6"/>
      <c r="L18" s="31"/>
      <c r="M18" s="31">
        <f t="shared" si="0"/>
        <v>8748.1000000000022</v>
      </c>
    </row>
    <row r="19" spans="1:13" ht="16.5" customHeight="1" thickBot="1" x14ac:dyDescent="0.25">
      <c r="A19" s="27"/>
      <c r="B19" s="28"/>
      <c r="C19" s="22"/>
      <c r="D19" s="22"/>
      <c r="E19" s="22"/>
      <c r="F19" s="22" t="s">
        <v>49</v>
      </c>
      <c r="G19" s="112" t="s">
        <v>50</v>
      </c>
      <c r="H19" s="24"/>
      <c r="I19" s="30"/>
      <c r="J19" s="6"/>
      <c r="K19" s="6"/>
      <c r="L19" s="31">
        <v>600</v>
      </c>
      <c r="M19" s="31">
        <f t="shared" si="0"/>
        <v>8148.1000000000022</v>
      </c>
    </row>
    <row r="20" spans="1:13" x14ac:dyDescent="0.2">
      <c r="A20" s="27"/>
      <c r="B20" s="83" t="s">
        <v>72</v>
      </c>
      <c r="C20" s="22"/>
      <c r="D20" s="22">
        <v>300</v>
      </c>
      <c r="E20" s="22"/>
      <c r="F20" s="22" t="s">
        <v>51</v>
      </c>
      <c r="G20" s="68" t="s">
        <v>52</v>
      </c>
      <c r="H20" s="24"/>
      <c r="I20" s="30"/>
      <c r="J20" s="6"/>
      <c r="K20" s="6"/>
      <c r="L20" s="31">
        <v>700</v>
      </c>
      <c r="M20" s="31">
        <f t="shared" si="0"/>
        <v>7448.1000000000022</v>
      </c>
    </row>
    <row r="21" spans="1:13" x14ac:dyDescent="0.2">
      <c r="A21" s="27"/>
      <c r="B21" s="83" t="s">
        <v>72</v>
      </c>
      <c r="C21" s="22"/>
      <c r="D21" s="22">
        <v>300</v>
      </c>
      <c r="E21" s="22"/>
      <c r="F21" s="22" t="s">
        <v>71</v>
      </c>
      <c r="G21" s="68" t="s">
        <v>52</v>
      </c>
      <c r="H21" s="24"/>
      <c r="I21" s="30"/>
      <c r="J21" s="6"/>
      <c r="K21" s="6"/>
      <c r="L21" s="31">
        <v>700</v>
      </c>
      <c r="M21" s="31">
        <f t="shared" si="0"/>
        <v>6748.1000000000022</v>
      </c>
    </row>
    <row r="22" spans="1:13" s="35" customFormat="1" x14ac:dyDescent="0.2">
      <c r="A22" s="27"/>
      <c r="B22" s="28"/>
      <c r="C22" s="22"/>
      <c r="D22" s="22"/>
      <c r="E22" s="22"/>
      <c r="F22" s="22"/>
      <c r="G22" s="29"/>
      <c r="H22" s="24"/>
      <c r="I22" s="30"/>
      <c r="J22" s="6"/>
      <c r="K22" s="6"/>
      <c r="L22" s="31"/>
      <c r="M22" s="31">
        <f t="shared" si="0"/>
        <v>6748.1000000000022</v>
      </c>
    </row>
    <row r="23" spans="1:13" x14ac:dyDescent="0.2">
      <c r="A23" s="27"/>
      <c r="B23" s="28"/>
      <c r="C23" s="22"/>
      <c r="D23" s="22"/>
      <c r="E23" s="22"/>
      <c r="F23" s="22"/>
      <c r="G23" s="29"/>
      <c r="H23" s="24"/>
      <c r="I23" s="30"/>
      <c r="J23" s="6"/>
      <c r="K23" s="6"/>
      <c r="L23" s="31"/>
      <c r="M23" s="31">
        <f t="shared" si="0"/>
        <v>6748.1000000000022</v>
      </c>
    </row>
    <row r="24" spans="1:13" x14ac:dyDescent="0.2">
      <c r="A24" s="27"/>
      <c r="B24" s="28"/>
      <c r="C24" s="22"/>
      <c r="D24" s="22"/>
      <c r="E24" s="22"/>
      <c r="F24" s="22"/>
      <c r="G24" s="29"/>
      <c r="H24" s="24"/>
      <c r="I24" s="30"/>
      <c r="J24" s="6"/>
      <c r="K24" s="6"/>
      <c r="L24" s="31"/>
      <c r="M24" s="31">
        <f t="shared" si="0"/>
        <v>6748.1000000000022</v>
      </c>
    </row>
    <row r="25" spans="1:13" x14ac:dyDescent="0.2">
      <c r="A25" s="27"/>
      <c r="B25" s="28"/>
      <c r="C25" s="22"/>
      <c r="D25" s="22"/>
      <c r="E25" s="22"/>
      <c r="F25" s="22"/>
      <c r="G25" s="29"/>
      <c r="H25" s="24"/>
      <c r="I25" s="30"/>
      <c r="J25" s="6"/>
      <c r="K25" s="6"/>
      <c r="L25" s="31"/>
      <c r="M25" s="31">
        <f t="shared" si="0"/>
        <v>6748.1000000000022</v>
      </c>
    </row>
    <row r="26" spans="1:13" ht="13.5" thickBot="1" x14ac:dyDescent="0.25">
      <c r="A26" s="27"/>
      <c r="B26" s="28"/>
      <c r="C26" s="22"/>
      <c r="D26" s="22"/>
      <c r="E26" s="22"/>
      <c r="F26" s="22"/>
      <c r="G26" s="29"/>
      <c r="H26" s="24"/>
      <c r="I26" s="30"/>
      <c r="J26" s="6"/>
      <c r="K26" s="6"/>
      <c r="L26" s="31"/>
      <c r="M26" s="31"/>
    </row>
    <row r="27" spans="1:13" ht="13.5" thickBot="1" x14ac:dyDescent="0.25">
      <c r="A27" s="18"/>
      <c r="B27" s="4"/>
      <c r="C27" s="19"/>
      <c r="D27" s="19"/>
      <c r="E27" s="37"/>
      <c r="F27" s="93"/>
      <c r="G27" s="86"/>
      <c r="H27" s="122" t="s">
        <v>42</v>
      </c>
      <c r="I27" s="123">
        <f>SUM(I6:I26)</f>
        <v>2690</v>
      </c>
      <c r="J27" s="124">
        <f>SUM(J5:J26)</f>
        <v>1022.2</v>
      </c>
      <c r="K27" s="125">
        <f>SUM(K5:K26)</f>
        <v>1667.7999999999997</v>
      </c>
      <c r="L27" s="126">
        <f>SUM(L18:L26)</f>
        <v>2000</v>
      </c>
      <c r="M27" s="127"/>
    </row>
    <row r="28" spans="1:13" ht="13.5" thickBot="1" x14ac:dyDescent="0.25">
      <c r="A28" s="38"/>
      <c r="B28" s="39"/>
      <c r="C28" s="40"/>
      <c r="D28" s="40"/>
      <c r="E28" s="41"/>
      <c r="F28" s="94"/>
      <c r="G28" s="87"/>
      <c r="H28" s="122" t="s">
        <v>10</v>
      </c>
      <c r="I28" s="128"/>
      <c r="J28" s="129"/>
      <c r="K28" s="130"/>
      <c r="L28" s="128"/>
      <c r="M28" s="131">
        <f>+K27-L27+M5</f>
        <v>6748.100000000004</v>
      </c>
    </row>
    <row r="29" spans="1:13" x14ac:dyDescent="0.2">
      <c r="I29" s="16"/>
      <c r="J29" s="3"/>
    </row>
    <row r="30" spans="1:13" ht="15" customHeight="1" x14ac:dyDescent="0.2">
      <c r="A30" s="234" t="s">
        <v>43</v>
      </c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6"/>
    </row>
    <row r="31" spans="1:13" x14ac:dyDescent="0.2">
      <c r="A31" s="237"/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9"/>
    </row>
    <row r="32" spans="1:13" ht="15" x14ac:dyDescent="0.25">
      <c r="A32" s="240" t="s">
        <v>66</v>
      </c>
      <c r="B32" s="241"/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2"/>
    </row>
    <row r="33" spans="1:13" x14ac:dyDescent="0.2">
      <c r="A33" s="18" t="s">
        <v>1</v>
      </c>
      <c r="B33" s="4" t="s">
        <v>0</v>
      </c>
      <c r="C33" s="19" t="s">
        <v>2</v>
      </c>
      <c r="D33" s="19" t="s">
        <v>3</v>
      </c>
      <c r="E33" s="19" t="s">
        <v>14</v>
      </c>
      <c r="F33" s="85" t="s">
        <v>4</v>
      </c>
      <c r="G33" s="85" t="s">
        <v>5</v>
      </c>
      <c r="H33" s="19" t="s">
        <v>6</v>
      </c>
      <c r="I33" s="19" t="s">
        <v>7</v>
      </c>
      <c r="J33" s="19" t="s">
        <v>47</v>
      </c>
      <c r="K33" s="19" t="s">
        <v>48</v>
      </c>
      <c r="L33" s="19" t="s">
        <v>8</v>
      </c>
      <c r="M33" s="19" t="s">
        <v>9</v>
      </c>
    </row>
    <row r="34" spans="1:13" x14ac:dyDescent="0.2">
      <c r="A34" s="20"/>
      <c r="B34" s="21"/>
      <c r="C34" s="22"/>
      <c r="D34" s="22"/>
      <c r="E34" s="22"/>
      <c r="F34" s="22"/>
      <c r="G34" s="36"/>
      <c r="H34" s="24"/>
      <c r="I34" s="25"/>
      <c r="J34" s="26"/>
      <c r="K34" s="26"/>
      <c r="L34" s="25"/>
      <c r="M34" s="25">
        <f>+M28</f>
        <v>6748.100000000004</v>
      </c>
    </row>
    <row r="35" spans="1:13" x14ac:dyDescent="0.2">
      <c r="A35" s="64">
        <v>43143</v>
      </c>
      <c r="B35" s="70">
        <v>584</v>
      </c>
      <c r="C35" s="22"/>
      <c r="D35" s="22"/>
      <c r="E35" s="22"/>
      <c r="F35" s="22"/>
      <c r="G35" s="90" t="s">
        <v>53</v>
      </c>
      <c r="H35" s="24"/>
      <c r="I35" s="25">
        <v>2030</v>
      </c>
      <c r="J35" s="6">
        <f>+I35*0.38</f>
        <v>771.4</v>
      </c>
      <c r="K35" s="6">
        <f t="shared" ref="K35:K41" si="3">+I35*0.62</f>
        <v>1258.5999999999999</v>
      </c>
      <c r="L35" s="31"/>
      <c r="M35" s="31">
        <f t="shared" ref="M35:M57" si="4">+K35-L35+M34</f>
        <v>8006.7000000000044</v>
      </c>
    </row>
    <row r="36" spans="1:13" x14ac:dyDescent="0.2">
      <c r="A36" s="64"/>
      <c r="B36" s="70"/>
      <c r="C36" s="22"/>
      <c r="D36" s="22"/>
      <c r="E36" s="22"/>
      <c r="F36" s="22"/>
      <c r="G36" s="90"/>
      <c r="H36" s="24"/>
      <c r="I36" s="25"/>
      <c r="J36" s="6">
        <f t="shared" ref="J36:J41" si="5">+I36*0.38</f>
        <v>0</v>
      </c>
      <c r="K36" s="6">
        <f t="shared" si="3"/>
        <v>0</v>
      </c>
      <c r="L36" s="31"/>
      <c r="M36" s="31">
        <f t="shared" si="4"/>
        <v>8006.7000000000044</v>
      </c>
    </row>
    <row r="37" spans="1:13" x14ac:dyDescent="0.2">
      <c r="A37" s="64">
        <v>43154</v>
      </c>
      <c r="B37" s="70">
        <v>754</v>
      </c>
      <c r="C37" s="22"/>
      <c r="D37" s="22"/>
      <c r="E37" s="22"/>
      <c r="F37" s="22"/>
      <c r="G37" s="90" t="s">
        <v>54</v>
      </c>
      <c r="H37" s="24"/>
      <c r="I37" s="25">
        <f>+'[2]19 AL 25'!C210</f>
        <v>150</v>
      </c>
      <c r="J37" s="6">
        <f t="shared" si="5"/>
        <v>57</v>
      </c>
      <c r="K37" s="6">
        <f t="shared" si="3"/>
        <v>93</v>
      </c>
      <c r="L37" s="31"/>
      <c r="M37" s="31">
        <f t="shared" si="4"/>
        <v>8099.7000000000044</v>
      </c>
    </row>
    <row r="38" spans="1:13" x14ac:dyDescent="0.2">
      <c r="A38" s="64"/>
      <c r="B38" s="65"/>
      <c r="C38" s="22"/>
      <c r="D38" s="22"/>
      <c r="E38" s="22"/>
      <c r="F38" s="22"/>
      <c r="G38" s="91"/>
      <c r="H38" s="24"/>
      <c r="I38" s="25"/>
      <c r="J38" s="6">
        <f t="shared" si="5"/>
        <v>0</v>
      </c>
      <c r="K38" s="6">
        <f t="shared" si="3"/>
        <v>0</v>
      </c>
      <c r="L38" s="31"/>
      <c r="M38" s="31">
        <f t="shared" si="4"/>
        <v>8099.7000000000044</v>
      </c>
    </row>
    <row r="39" spans="1:13" x14ac:dyDescent="0.2">
      <c r="A39" s="69">
        <v>43157</v>
      </c>
      <c r="B39" s="105" t="s">
        <v>55</v>
      </c>
      <c r="C39" s="22"/>
      <c r="D39" s="22"/>
      <c r="E39" s="22"/>
      <c r="F39" s="22"/>
      <c r="G39" s="106" t="s">
        <v>56</v>
      </c>
      <c r="H39" s="67"/>
      <c r="I39" s="67">
        <v>260</v>
      </c>
      <c r="J39" s="6">
        <f t="shared" si="5"/>
        <v>98.8</v>
      </c>
      <c r="K39" s="6">
        <f t="shared" si="3"/>
        <v>161.19999999999999</v>
      </c>
      <c r="L39" s="31"/>
      <c r="M39" s="31">
        <f t="shared" si="4"/>
        <v>8260.9000000000051</v>
      </c>
    </row>
    <row r="40" spans="1:13" x14ac:dyDescent="0.2">
      <c r="A40" s="64"/>
      <c r="B40" s="65"/>
      <c r="C40" s="22"/>
      <c r="D40" s="22"/>
      <c r="E40" s="22"/>
      <c r="F40" s="22"/>
      <c r="G40" s="91"/>
      <c r="H40" s="67"/>
      <c r="I40" s="67"/>
      <c r="J40" s="6">
        <f t="shared" si="5"/>
        <v>0</v>
      </c>
      <c r="K40" s="6">
        <f t="shared" si="3"/>
        <v>0</v>
      </c>
      <c r="L40" s="31"/>
      <c r="M40" s="31">
        <f t="shared" si="4"/>
        <v>8260.9000000000051</v>
      </c>
    </row>
    <row r="41" spans="1:13" ht="14.25" x14ac:dyDescent="0.2">
      <c r="A41" s="79">
        <v>43185</v>
      </c>
      <c r="B41" s="70">
        <v>1759</v>
      </c>
      <c r="C41" s="22"/>
      <c r="D41" s="22"/>
      <c r="E41" s="22"/>
      <c r="F41" s="22"/>
      <c r="G41" s="84" t="s">
        <v>57</v>
      </c>
      <c r="I41" s="119">
        <v>290</v>
      </c>
      <c r="J41" s="6">
        <f t="shared" si="5"/>
        <v>110.2</v>
      </c>
      <c r="K41" s="6">
        <f t="shared" si="3"/>
        <v>179.8</v>
      </c>
      <c r="L41" s="31"/>
      <c r="M41" s="31">
        <f t="shared" si="4"/>
        <v>8440.7000000000044</v>
      </c>
    </row>
    <row r="42" spans="1:13" x14ac:dyDescent="0.2">
      <c r="A42" s="27"/>
      <c r="B42" s="28"/>
      <c r="C42" s="22"/>
      <c r="D42" s="22"/>
      <c r="E42" s="22"/>
      <c r="F42" s="22"/>
      <c r="G42" s="29"/>
      <c r="H42" s="24"/>
      <c r="I42" s="30"/>
      <c r="J42" s="6"/>
      <c r="K42" s="6"/>
      <c r="L42" s="31"/>
      <c r="M42" s="31">
        <f t="shared" si="4"/>
        <v>8440.7000000000044</v>
      </c>
    </row>
    <row r="43" spans="1:13" x14ac:dyDescent="0.2">
      <c r="A43" s="27"/>
      <c r="B43" s="28"/>
      <c r="C43" s="22"/>
      <c r="D43" s="22"/>
      <c r="E43" s="22"/>
      <c r="F43" s="22"/>
      <c r="G43" s="29"/>
      <c r="H43" s="24"/>
      <c r="I43" s="30"/>
      <c r="J43" s="6"/>
      <c r="K43" s="6"/>
      <c r="L43" s="31"/>
      <c r="M43" s="31">
        <f t="shared" si="4"/>
        <v>8440.7000000000044</v>
      </c>
    </row>
    <row r="44" spans="1:13" x14ac:dyDescent="0.2">
      <c r="A44" s="27"/>
      <c r="B44" s="28"/>
      <c r="C44" s="22"/>
      <c r="D44" s="22"/>
      <c r="E44" s="22"/>
      <c r="F44" s="22"/>
      <c r="G44" s="32"/>
      <c r="H44" s="24"/>
      <c r="I44" s="30"/>
      <c r="J44" s="6"/>
      <c r="K44" s="6"/>
      <c r="L44" s="31"/>
      <c r="M44" s="31">
        <f t="shared" si="4"/>
        <v>8440.7000000000044</v>
      </c>
    </row>
    <row r="45" spans="1:13" x14ac:dyDescent="0.2">
      <c r="A45" s="27"/>
      <c r="B45" s="28"/>
      <c r="C45" s="22"/>
      <c r="D45" s="22"/>
      <c r="E45" s="22"/>
      <c r="F45" s="22"/>
      <c r="G45" s="29"/>
      <c r="H45" s="24"/>
      <c r="I45" s="30"/>
      <c r="J45" s="6"/>
      <c r="K45" s="6"/>
      <c r="L45" s="31"/>
      <c r="M45" s="31">
        <f t="shared" si="4"/>
        <v>8440.7000000000044</v>
      </c>
    </row>
    <row r="46" spans="1:13" x14ac:dyDescent="0.2">
      <c r="A46" s="27"/>
      <c r="B46" s="34"/>
      <c r="C46" s="22"/>
      <c r="D46" s="22"/>
      <c r="E46" s="22"/>
      <c r="F46" s="22"/>
      <c r="G46" s="29"/>
      <c r="H46" s="24"/>
      <c r="I46" s="30"/>
      <c r="J46" s="6"/>
      <c r="K46" s="6"/>
      <c r="L46" s="31"/>
      <c r="M46" s="31">
        <f t="shared" si="4"/>
        <v>8440.7000000000044</v>
      </c>
    </row>
    <row r="47" spans="1:13" ht="15.75" x14ac:dyDescent="0.2">
      <c r="A47" s="231" t="s">
        <v>62</v>
      </c>
      <c r="B47" s="232"/>
      <c r="C47" s="232"/>
      <c r="D47" s="232"/>
      <c r="E47" s="232"/>
      <c r="F47" s="232"/>
      <c r="G47" s="232"/>
      <c r="H47" s="232"/>
      <c r="I47" s="232"/>
      <c r="J47" s="232"/>
      <c r="K47" s="232"/>
      <c r="L47" s="233"/>
      <c r="M47" s="31">
        <f t="shared" si="4"/>
        <v>8440.7000000000044</v>
      </c>
    </row>
    <row r="48" spans="1:13" ht="13.5" thickBot="1" x14ac:dyDescent="0.25">
      <c r="A48" s="27"/>
      <c r="B48" s="28"/>
      <c r="C48" s="22"/>
      <c r="D48" s="22"/>
      <c r="E48" s="22"/>
      <c r="F48" s="22"/>
      <c r="G48" s="29"/>
      <c r="H48" s="24"/>
      <c r="I48" s="30"/>
      <c r="J48" s="6"/>
      <c r="K48" s="6"/>
      <c r="L48" s="31"/>
      <c r="M48" s="31">
        <f t="shared" si="4"/>
        <v>8440.7000000000044</v>
      </c>
    </row>
    <row r="49" spans="1:13" ht="16.5" customHeight="1" thickBot="1" x14ac:dyDescent="0.25">
      <c r="A49" s="27"/>
      <c r="B49" s="28"/>
      <c r="C49" s="22"/>
      <c r="D49" s="22"/>
      <c r="E49" s="22"/>
      <c r="F49" s="22"/>
      <c r="G49" s="112"/>
      <c r="H49" s="24"/>
      <c r="I49" s="30"/>
      <c r="J49" s="6"/>
      <c r="K49" s="6"/>
      <c r="L49" s="31"/>
      <c r="M49" s="31">
        <f t="shared" si="4"/>
        <v>8440.7000000000044</v>
      </c>
    </row>
    <row r="50" spans="1:13" x14ac:dyDescent="0.2">
      <c r="A50" s="27"/>
      <c r="B50" s="28"/>
      <c r="C50" s="22"/>
      <c r="D50" s="22"/>
      <c r="E50" s="22"/>
      <c r="F50" s="22"/>
      <c r="G50" s="68"/>
      <c r="H50" s="24"/>
      <c r="I50" s="30"/>
      <c r="J50" s="6"/>
      <c r="K50" s="6"/>
      <c r="L50" s="31"/>
      <c r="M50" s="31">
        <f t="shared" si="4"/>
        <v>8440.7000000000044</v>
      </c>
    </row>
    <row r="51" spans="1:13" x14ac:dyDescent="0.2">
      <c r="A51" s="27"/>
      <c r="B51" s="28"/>
      <c r="C51" s="22"/>
      <c r="D51" s="22"/>
      <c r="E51" s="22"/>
      <c r="F51" s="22"/>
      <c r="G51" s="29"/>
      <c r="H51" s="24"/>
      <c r="I51" s="30"/>
      <c r="J51" s="6"/>
      <c r="K51" s="6"/>
      <c r="L51" s="31"/>
      <c r="M51" s="31">
        <f t="shared" si="4"/>
        <v>8440.7000000000044</v>
      </c>
    </row>
    <row r="52" spans="1:13" s="35" customFormat="1" x14ac:dyDescent="0.2">
      <c r="A52" s="27"/>
      <c r="B52" s="28"/>
      <c r="C52" s="22"/>
      <c r="D52" s="22"/>
      <c r="E52" s="22"/>
      <c r="F52" s="22"/>
      <c r="G52" s="29"/>
      <c r="H52" s="24"/>
      <c r="I52" s="30"/>
      <c r="J52" s="6"/>
      <c r="K52" s="6"/>
      <c r="L52" s="31"/>
      <c r="M52" s="31">
        <f t="shared" si="4"/>
        <v>8440.7000000000044</v>
      </c>
    </row>
    <row r="53" spans="1:13" x14ac:dyDescent="0.2">
      <c r="A53" s="27"/>
      <c r="B53" s="28"/>
      <c r="C53" s="22"/>
      <c r="D53" s="22"/>
      <c r="E53" s="22"/>
      <c r="F53" s="22"/>
      <c r="G53" s="29"/>
      <c r="H53" s="24"/>
      <c r="I53" s="30"/>
      <c r="J53" s="6"/>
      <c r="K53" s="6"/>
      <c r="L53" s="31"/>
      <c r="M53" s="31">
        <f t="shared" si="4"/>
        <v>8440.7000000000044</v>
      </c>
    </row>
    <row r="54" spans="1:13" x14ac:dyDescent="0.2">
      <c r="A54" s="27"/>
      <c r="B54" s="28"/>
      <c r="C54" s="22"/>
      <c r="D54" s="22"/>
      <c r="E54" s="22"/>
      <c r="F54" s="22"/>
      <c r="G54" s="29"/>
      <c r="H54" s="24"/>
      <c r="I54" s="30"/>
      <c r="J54" s="6"/>
      <c r="K54" s="6"/>
      <c r="L54" s="31"/>
      <c r="M54" s="31">
        <f t="shared" si="4"/>
        <v>8440.7000000000044</v>
      </c>
    </row>
    <row r="55" spans="1:13" x14ac:dyDescent="0.2">
      <c r="A55" s="27"/>
      <c r="B55" s="28"/>
      <c r="C55" s="22"/>
      <c r="D55" s="22"/>
      <c r="E55" s="22"/>
      <c r="F55" s="22"/>
      <c r="G55" s="29"/>
      <c r="H55" s="24"/>
      <c r="I55" s="30"/>
      <c r="J55" s="6"/>
      <c r="K55" s="6"/>
      <c r="L55" s="31"/>
      <c r="M55" s="31">
        <f t="shared" si="4"/>
        <v>8440.7000000000044</v>
      </c>
    </row>
    <row r="56" spans="1:13" x14ac:dyDescent="0.2">
      <c r="A56" s="27"/>
      <c r="B56" s="28"/>
      <c r="C56" s="22"/>
      <c r="D56" s="22"/>
      <c r="E56" s="22"/>
      <c r="F56" s="22"/>
      <c r="G56" s="29"/>
      <c r="H56" s="24"/>
      <c r="I56" s="30"/>
      <c r="J56" s="6"/>
      <c r="K56" s="6"/>
      <c r="L56" s="31"/>
      <c r="M56" s="31">
        <f t="shared" si="4"/>
        <v>8440.7000000000044</v>
      </c>
    </row>
    <row r="57" spans="1:13" x14ac:dyDescent="0.2">
      <c r="A57" s="27"/>
      <c r="B57" s="28"/>
      <c r="C57" s="22"/>
      <c r="D57" s="22"/>
      <c r="E57" s="22"/>
      <c r="F57" s="22"/>
      <c r="G57" s="29"/>
      <c r="H57" s="24"/>
      <c r="I57" s="30"/>
      <c r="J57" s="6"/>
      <c r="K57" s="6"/>
      <c r="L57" s="31"/>
      <c r="M57" s="31">
        <f t="shared" si="4"/>
        <v>8440.7000000000044</v>
      </c>
    </row>
    <row r="58" spans="1:13" ht="13.5" thickBot="1" x14ac:dyDescent="0.25">
      <c r="A58" s="27"/>
      <c r="B58" s="28"/>
      <c r="C58" s="22"/>
      <c r="D58" s="22"/>
      <c r="E58" s="22"/>
      <c r="F58" s="22"/>
      <c r="G58" s="29"/>
      <c r="H58" s="24"/>
      <c r="I58" s="30"/>
      <c r="J58" s="6"/>
      <c r="K58" s="6"/>
      <c r="L58" s="31"/>
      <c r="M58" s="31"/>
    </row>
    <row r="59" spans="1:13" ht="13.5" thickBot="1" x14ac:dyDescent="0.25">
      <c r="A59" s="18"/>
      <c r="B59" s="4"/>
      <c r="C59" s="19"/>
      <c r="D59" s="19"/>
      <c r="E59" s="37"/>
      <c r="F59" s="93"/>
      <c r="G59" s="86"/>
      <c r="H59" s="122" t="s">
        <v>60</v>
      </c>
      <c r="I59" s="123">
        <f>SUM(I35:I58)</f>
        <v>2730</v>
      </c>
      <c r="J59" s="124">
        <f>SUM(J34:J58)</f>
        <v>1037.3999999999999</v>
      </c>
      <c r="K59" s="125">
        <f>SUM(K34:K58)</f>
        <v>1692.6</v>
      </c>
      <c r="L59" s="126">
        <f>SUM(L48:L58)</f>
        <v>0</v>
      </c>
      <c r="M59" s="127"/>
    </row>
    <row r="60" spans="1:13" ht="13.5" thickBot="1" x14ac:dyDescent="0.25">
      <c r="A60" s="38"/>
      <c r="B60" s="39"/>
      <c r="C60" s="40"/>
      <c r="D60" s="40"/>
      <c r="E60" s="41"/>
      <c r="F60" s="94"/>
      <c r="G60" s="87"/>
      <c r="H60" s="122" t="s">
        <v>10</v>
      </c>
      <c r="I60" s="128"/>
      <c r="J60" s="129"/>
      <c r="K60" s="130"/>
      <c r="L60" s="128"/>
      <c r="M60" s="131">
        <f>+K59-L59+M34</f>
        <v>8440.7000000000044</v>
      </c>
    </row>
    <row r="61" spans="1:13" x14ac:dyDescent="0.2">
      <c r="A61" s="71"/>
      <c r="B61" s="72"/>
      <c r="C61" s="73"/>
      <c r="D61" s="73"/>
      <c r="E61" s="74"/>
      <c r="F61" s="113"/>
      <c r="G61" s="111"/>
      <c r="H61" s="117"/>
      <c r="I61" s="76"/>
      <c r="J61" s="77"/>
      <c r="K61" s="78"/>
      <c r="L61" s="76"/>
      <c r="M61" s="76"/>
    </row>
    <row r="62" spans="1:13" ht="15" customHeight="1" x14ac:dyDescent="0.2">
      <c r="A62" s="234" t="s">
        <v>43</v>
      </c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6"/>
    </row>
    <row r="63" spans="1:13" x14ac:dyDescent="0.2">
      <c r="A63" s="237"/>
      <c r="B63" s="238"/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9"/>
    </row>
    <row r="64" spans="1:13" ht="15" x14ac:dyDescent="0.25">
      <c r="A64" s="240" t="s">
        <v>13</v>
      </c>
      <c r="B64" s="241"/>
      <c r="C64" s="241"/>
      <c r="D64" s="241"/>
      <c r="E64" s="241"/>
      <c r="F64" s="241"/>
      <c r="G64" s="241"/>
      <c r="H64" s="241"/>
      <c r="I64" s="241"/>
      <c r="J64" s="241"/>
      <c r="K64" s="241"/>
      <c r="L64" s="241"/>
      <c r="M64" s="242"/>
    </row>
    <row r="65" spans="1:13" x14ac:dyDescent="0.2">
      <c r="A65" s="18" t="s">
        <v>1</v>
      </c>
      <c r="B65" s="4" t="s">
        <v>0</v>
      </c>
      <c r="C65" s="19" t="s">
        <v>2</v>
      </c>
      <c r="D65" s="19" t="s">
        <v>3</v>
      </c>
      <c r="E65" s="19" t="s">
        <v>14</v>
      </c>
      <c r="F65" s="85" t="s">
        <v>4</v>
      </c>
      <c r="G65" s="85" t="s">
        <v>5</v>
      </c>
      <c r="H65" s="19" t="s">
        <v>6</v>
      </c>
      <c r="I65" s="19" t="s">
        <v>7</v>
      </c>
      <c r="J65" s="19" t="s">
        <v>47</v>
      </c>
      <c r="K65" s="19" t="s">
        <v>48</v>
      </c>
      <c r="L65" s="19" t="s">
        <v>8</v>
      </c>
      <c r="M65" s="19" t="s">
        <v>9</v>
      </c>
    </row>
    <row r="66" spans="1:13" x14ac:dyDescent="0.2">
      <c r="A66" s="20"/>
      <c r="B66" s="21"/>
      <c r="C66" s="22"/>
      <c r="D66" s="22"/>
      <c r="E66" s="22"/>
      <c r="F66" s="22"/>
      <c r="G66" s="36"/>
      <c r="H66" s="24"/>
      <c r="I66" s="25"/>
      <c r="J66" s="26"/>
      <c r="K66" s="26"/>
      <c r="L66" s="25"/>
      <c r="M66" s="25">
        <f>M60</f>
        <v>8440.7000000000044</v>
      </c>
    </row>
    <row r="67" spans="1:13" x14ac:dyDescent="0.2">
      <c r="A67" s="64"/>
      <c r="B67" s="70"/>
      <c r="C67" s="22"/>
      <c r="D67" s="22"/>
      <c r="E67" s="22"/>
      <c r="F67" s="22"/>
      <c r="G67" s="90"/>
      <c r="H67" s="24"/>
      <c r="I67" s="25"/>
      <c r="J67" s="6"/>
      <c r="K67" s="6"/>
      <c r="L67" s="31"/>
      <c r="M67" s="31">
        <f t="shared" ref="M67:M99" si="6">+K67-L67+M66</f>
        <v>8440.7000000000044</v>
      </c>
    </row>
    <row r="68" spans="1:13" x14ac:dyDescent="0.2">
      <c r="A68" s="64"/>
      <c r="B68" s="70"/>
      <c r="C68" s="22"/>
      <c r="D68" s="22"/>
      <c r="E68" s="22"/>
      <c r="F68" s="22"/>
      <c r="G68" s="90"/>
      <c r="H68" s="24"/>
      <c r="I68" s="25"/>
      <c r="J68" s="6"/>
      <c r="K68" s="6"/>
      <c r="L68" s="31"/>
      <c r="M68" s="31">
        <f t="shared" si="6"/>
        <v>8440.7000000000044</v>
      </c>
    </row>
    <row r="69" spans="1:13" x14ac:dyDescent="0.2">
      <c r="A69" s="64"/>
      <c r="B69" s="70"/>
      <c r="C69" s="22"/>
      <c r="D69" s="22"/>
      <c r="E69" s="22"/>
      <c r="F69" s="22"/>
      <c r="G69" s="90"/>
      <c r="H69" s="24"/>
      <c r="I69" s="25"/>
      <c r="J69" s="6"/>
      <c r="K69" s="6"/>
      <c r="L69" s="31"/>
      <c r="M69" s="31">
        <f t="shared" si="6"/>
        <v>8440.7000000000044</v>
      </c>
    </row>
    <row r="70" spans="1:13" x14ac:dyDescent="0.2">
      <c r="A70" s="64"/>
      <c r="B70" s="65"/>
      <c r="C70" s="22"/>
      <c r="D70" s="22"/>
      <c r="E70" s="22"/>
      <c r="F70" s="22"/>
      <c r="G70" s="91"/>
      <c r="H70" s="24"/>
      <c r="I70" s="25"/>
      <c r="J70" s="6"/>
      <c r="K70" s="6"/>
      <c r="L70" s="31"/>
      <c r="M70" s="31">
        <f t="shared" si="6"/>
        <v>8440.7000000000044</v>
      </c>
    </row>
    <row r="71" spans="1:13" x14ac:dyDescent="0.2">
      <c r="A71" s="69"/>
      <c r="B71" s="105"/>
      <c r="C71" s="22"/>
      <c r="D71" s="22"/>
      <c r="E71" s="22"/>
      <c r="F71" s="22"/>
      <c r="G71" s="106"/>
      <c r="H71" s="67"/>
      <c r="I71" s="67"/>
      <c r="J71" s="6"/>
      <c r="K71" s="6"/>
      <c r="L71" s="31"/>
      <c r="M71" s="31">
        <f t="shared" si="6"/>
        <v>8440.7000000000044</v>
      </c>
    </row>
    <row r="72" spans="1:13" ht="15" x14ac:dyDescent="0.25">
      <c r="A72" s="64"/>
      <c r="B72" s="65"/>
      <c r="C72" s="66"/>
      <c r="D72" s="67"/>
      <c r="E72" s="22"/>
      <c r="F72" s="22"/>
      <c r="G72" s="91"/>
      <c r="H72" s="67"/>
      <c r="I72" s="67"/>
      <c r="J72" s="6"/>
      <c r="K72" s="6"/>
      <c r="L72" s="31"/>
      <c r="M72" s="31">
        <f t="shared" si="6"/>
        <v>8440.7000000000044</v>
      </c>
    </row>
    <row r="73" spans="1:13" x14ac:dyDescent="0.2">
      <c r="A73" s="27"/>
      <c r="B73" s="28"/>
      <c r="C73" s="22"/>
      <c r="D73" s="22"/>
      <c r="E73" s="22"/>
      <c r="F73" s="22"/>
      <c r="G73" s="29"/>
      <c r="H73" s="24"/>
      <c r="I73" s="24"/>
      <c r="J73" s="6"/>
      <c r="K73" s="6"/>
      <c r="L73" s="31"/>
      <c r="M73" s="31">
        <f t="shared" si="6"/>
        <v>8440.7000000000044</v>
      </c>
    </row>
    <row r="74" spans="1:13" x14ac:dyDescent="0.2">
      <c r="A74" s="27"/>
      <c r="B74" s="28"/>
      <c r="C74" s="22"/>
      <c r="D74" s="22"/>
      <c r="E74" s="22"/>
      <c r="F74" s="22"/>
      <c r="G74" s="29"/>
      <c r="H74" s="24"/>
      <c r="I74" s="30"/>
      <c r="J74" s="6"/>
      <c r="K74" s="6"/>
      <c r="L74" s="31"/>
      <c r="M74" s="31">
        <f t="shared" si="6"/>
        <v>8440.7000000000044</v>
      </c>
    </row>
    <row r="75" spans="1:13" x14ac:dyDescent="0.2">
      <c r="A75" s="27"/>
      <c r="B75" s="28"/>
      <c r="C75" s="22"/>
      <c r="D75" s="22"/>
      <c r="E75" s="22"/>
      <c r="F75" s="22"/>
      <c r="G75" s="29"/>
      <c r="H75" s="24"/>
      <c r="I75" s="30"/>
      <c r="J75" s="6"/>
      <c r="K75" s="6"/>
      <c r="L75" s="31"/>
      <c r="M75" s="31">
        <f t="shared" si="6"/>
        <v>8440.7000000000044</v>
      </c>
    </row>
    <row r="76" spans="1:13" x14ac:dyDescent="0.2">
      <c r="A76" s="27"/>
      <c r="B76" s="28"/>
      <c r="C76" s="22"/>
      <c r="D76" s="22"/>
      <c r="E76" s="22"/>
      <c r="F76" s="22"/>
      <c r="G76" s="32"/>
      <c r="H76" s="24"/>
      <c r="I76" s="30"/>
      <c r="J76" s="6"/>
      <c r="K76" s="6"/>
      <c r="L76" s="31"/>
      <c r="M76" s="31">
        <f t="shared" si="6"/>
        <v>8440.7000000000044</v>
      </c>
    </row>
    <row r="77" spans="1:13" x14ac:dyDescent="0.2">
      <c r="A77" s="27"/>
      <c r="B77" s="28"/>
      <c r="C77" s="22"/>
      <c r="D77" s="22"/>
      <c r="E77" s="22"/>
      <c r="F77" s="22"/>
      <c r="G77" s="29"/>
      <c r="H77" s="24"/>
      <c r="I77" s="30"/>
      <c r="J77" s="6"/>
      <c r="K77" s="6"/>
      <c r="L77" s="31"/>
      <c r="M77" s="31">
        <f t="shared" si="6"/>
        <v>8440.7000000000044</v>
      </c>
    </row>
    <row r="78" spans="1:13" x14ac:dyDescent="0.2">
      <c r="A78" s="27"/>
      <c r="B78" s="28"/>
      <c r="C78" s="22"/>
      <c r="D78" s="22"/>
      <c r="E78" s="22"/>
      <c r="F78" s="22"/>
      <c r="G78" s="29"/>
      <c r="H78" s="24"/>
      <c r="I78" s="30"/>
      <c r="J78" s="6"/>
      <c r="K78" s="6"/>
      <c r="L78" s="31"/>
      <c r="M78" s="31">
        <f t="shared" si="6"/>
        <v>8440.7000000000044</v>
      </c>
    </row>
    <row r="79" spans="1:13" x14ac:dyDescent="0.2">
      <c r="A79" s="27"/>
      <c r="B79" s="33"/>
      <c r="C79" s="22"/>
      <c r="D79" s="22"/>
      <c r="E79" s="22"/>
      <c r="F79" s="22"/>
      <c r="G79" s="29"/>
      <c r="H79" s="24"/>
      <c r="I79" s="30"/>
      <c r="J79" s="6"/>
      <c r="K79" s="6"/>
      <c r="L79" s="31"/>
      <c r="M79" s="31">
        <f t="shared" si="6"/>
        <v>8440.7000000000044</v>
      </c>
    </row>
    <row r="80" spans="1:13" x14ac:dyDescent="0.2">
      <c r="A80" s="27"/>
      <c r="B80" s="28"/>
      <c r="C80" s="22"/>
      <c r="D80" s="22"/>
      <c r="E80" s="22"/>
      <c r="F80" s="22"/>
      <c r="G80" s="29"/>
      <c r="H80" s="24"/>
      <c r="I80" s="30"/>
      <c r="J80" s="6"/>
      <c r="K80" s="6"/>
      <c r="L80" s="31"/>
      <c r="M80" s="31">
        <f t="shared" si="6"/>
        <v>8440.7000000000044</v>
      </c>
    </row>
    <row r="81" spans="1:13" x14ac:dyDescent="0.2">
      <c r="A81" s="27"/>
      <c r="B81" s="28"/>
      <c r="C81" s="22"/>
      <c r="D81" s="22"/>
      <c r="E81" s="22"/>
      <c r="F81" s="22"/>
      <c r="G81" s="29"/>
      <c r="H81" s="24"/>
      <c r="I81" s="30"/>
      <c r="J81" s="6"/>
      <c r="K81" s="6"/>
      <c r="L81" s="31"/>
      <c r="M81" s="31">
        <f t="shared" si="6"/>
        <v>8440.7000000000044</v>
      </c>
    </row>
    <row r="82" spans="1:13" x14ac:dyDescent="0.2">
      <c r="A82" s="27"/>
      <c r="B82" s="28"/>
      <c r="C82" s="22"/>
      <c r="D82" s="22"/>
      <c r="E82" s="22"/>
      <c r="F82" s="22"/>
      <c r="G82" s="29"/>
      <c r="H82" s="24"/>
      <c r="I82" s="30"/>
      <c r="J82" s="6"/>
      <c r="K82" s="6"/>
      <c r="L82" s="31"/>
      <c r="M82" s="31">
        <f t="shared" si="6"/>
        <v>8440.7000000000044</v>
      </c>
    </row>
    <row r="83" spans="1:13" x14ac:dyDescent="0.2">
      <c r="A83" s="27"/>
      <c r="B83" s="28"/>
      <c r="C83" s="22"/>
      <c r="D83" s="22"/>
      <c r="E83" s="22"/>
      <c r="F83" s="22"/>
      <c r="G83" s="29"/>
      <c r="H83" s="24"/>
      <c r="I83" s="30"/>
      <c r="J83" s="6"/>
      <c r="K83" s="6"/>
      <c r="L83" s="31"/>
      <c r="M83" s="31">
        <f t="shared" si="6"/>
        <v>8440.7000000000044</v>
      </c>
    </row>
    <row r="84" spans="1:13" x14ac:dyDescent="0.2">
      <c r="A84" s="27"/>
      <c r="B84" s="28"/>
      <c r="C84" s="22"/>
      <c r="D84" s="22"/>
      <c r="E84" s="22"/>
      <c r="F84" s="22"/>
      <c r="G84" s="29"/>
      <c r="H84" s="24"/>
      <c r="I84" s="30"/>
      <c r="J84" s="6"/>
      <c r="K84" s="6"/>
      <c r="L84" s="31"/>
      <c r="M84" s="31">
        <f t="shared" si="6"/>
        <v>8440.7000000000044</v>
      </c>
    </row>
    <row r="85" spans="1:13" x14ac:dyDescent="0.2">
      <c r="A85" s="27"/>
      <c r="B85" s="34"/>
      <c r="C85" s="22"/>
      <c r="D85" s="22"/>
      <c r="E85" s="22"/>
      <c r="F85" s="22"/>
      <c r="G85" s="29"/>
      <c r="H85" s="24"/>
      <c r="I85" s="30"/>
      <c r="J85" s="6"/>
      <c r="K85" s="6"/>
      <c r="L85" s="31"/>
      <c r="M85" s="31">
        <f t="shared" si="6"/>
        <v>8440.7000000000044</v>
      </c>
    </row>
    <row r="86" spans="1:13" ht="15.75" x14ac:dyDescent="0.2">
      <c r="A86" s="231" t="s">
        <v>63</v>
      </c>
      <c r="B86" s="232"/>
      <c r="C86" s="232"/>
      <c r="D86" s="232"/>
      <c r="E86" s="232"/>
      <c r="F86" s="232"/>
      <c r="G86" s="232"/>
      <c r="H86" s="232"/>
      <c r="I86" s="232"/>
      <c r="J86" s="232"/>
      <c r="K86" s="232"/>
      <c r="L86" s="233"/>
      <c r="M86" s="31">
        <f t="shared" si="6"/>
        <v>8440.7000000000044</v>
      </c>
    </row>
    <row r="87" spans="1:13" ht="13.5" thickBot="1" x14ac:dyDescent="0.25">
      <c r="A87" s="27"/>
      <c r="B87" s="28"/>
      <c r="C87" s="22"/>
      <c r="D87" s="22"/>
      <c r="E87" s="22"/>
      <c r="F87" s="22"/>
      <c r="G87" s="29"/>
      <c r="H87" s="24"/>
      <c r="I87" s="30"/>
      <c r="J87" s="6"/>
      <c r="K87" s="6"/>
      <c r="L87" s="31"/>
      <c r="M87" s="31">
        <f t="shared" si="6"/>
        <v>8440.7000000000044</v>
      </c>
    </row>
    <row r="88" spans="1:13" ht="16.5" customHeight="1" thickBot="1" x14ac:dyDescent="0.25">
      <c r="A88" s="27"/>
      <c r="B88" s="28"/>
      <c r="C88" s="22"/>
      <c r="D88" s="22"/>
      <c r="E88" s="22"/>
      <c r="F88" s="22"/>
      <c r="G88" s="112"/>
      <c r="H88" s="24"/>
      <c r="I88" s="30"/>
      <c r="J88" s="6"/>
      <c r="K88" s="6"/>
      <c r="L88" s="31"/>
      <c r="M88" s="31">
        <f t="shared" si="6"/>
        <v>8440.7000000000044</v>
      </c>
    </row>
    <row r="89" spans="1:13" x14ac:dyDescent="0.2">
      <c r="A89" s="27"/>
      <c r="B89" s="28"/>
      <c r="C89" s="22"/>
      <c r="D89" s="22"/>
      <c r="E89" s="22"/>
      <c r="F89" s="22"/>
      <c r="G89" s="68"/>
      <c r="H89" s="24"/>
      <c r="I89" s="30"/>
      <c r="J89" s="6"/>
      <c r="K89" s="6"/>
      <c r="L89" s="31"/>
      <c r="M89" s="31">
        <f t="shared" si="6"/>
        <v>8440.7000000000044</v>
      </c>
    </row>
    <row r="90" spans="1:13" x14ac:dyDescent="0.2">
      <c r="A90" s="27"/>
      <c r="B90" s="28"/>
      <c r="C90" s="22"/>
      <c r="D90" s="22"/>
      <c r="E90" s="22"/>
      <c r="F90" s="22"/>
      <c r="G90" s="29"/>
      <c r="H90" s="24"/>
      <c r="I90" s="30"/>
      <c r="J90" s="6"/>
      <c r="K90" s="6"/>
      <c r="L90" s="31"/>
      <c r="M90" s="31">
        <f t="shared" si="6"/>
        <v>8440.7000000000044</v>
      </c>
    </row>
    <row r="91" spans="1:13" s="35" customFormat="1" x14ac:dyDescent="0.2">
      <c r="A91" s="27"/>
      <c r="B91" s="28"/>
      <c r="C91" s="22"/>
      <c r="D91" s="22"/>
      <c r="E91" s="22"/>
      <c r="F91" s="22"/>
      <c r="G91" s="29"/>
      <c r="H91" s="24"/>
      <c r="I91" s="30"/>
      <c r="J91" s="6"/>
      <c r="K91" s="6"/>
      <c r="L91" s="31"/>
      <c r="M91" s="31">
        <f t="shared" si="6"/>
        <v>8440.7000000000044</v>
      </c>
    </row>
    <row r="92" spans="1:13" x14ac:dyDescent="0.2">
      <c r="A92" s="27"/>
      <c r="B92" s="28"/>
      <c r="C92" s="22"/>
      <c r="D92" s="22"/>
      <c r="E92" s="22"/>
      <c r="F92" s="22"/>
      <c r="G92" s="29"/>
      <c r="H92" s="24"/>
      <c r="I92" s="30"/>
      <c r="J92" s="6"/>
      <c r="K92" s="6"/>
      <c r="L92" s="31"/>
      <c r="M92" s="31">
        <f t="shared" si="6"/>
        <v>8440.7000000000044</v>
      </c>
    </row>
    <row r="93" spans="1:13" x14ac:dyDescent="0.2">
      <c r="A93" s="27"/>
      <c r="B93" s="28"/>
      <c r="C93" s="22"/>
      <c r="D93" s="22"/>
      <c r="E93" s="22"/>
      <c r="F93" s="22"/>
      <c r="G93" s="29"/>
      <c r="H93" s="24"/>
      <c r="I93" s="30"/>
      <c r="J93" s="6"/>
      <c r="K93" s="6"/>
      <c r="L93" s="31"/>
      <c r="M93" s="31">
        <f t="shared" si="6"/>
        <v>8440.7000000000044</v>
      </c>
    </row>
    <row r="94" spans="1:13" x14ac:dyDescent="0.2">
      <c r="A94" s="27"/>
      <c r="B94" s="28"/>
      <c r="C94" s="22"/>
      <c r="D94" s="22"/>
      <c r="E94" s="22"/>
      <c r="F94" s="22"/>
      <c r="G94" s="29"/>
      <c r="H94" s="24"/>
      <c r="I94" s="30"/>
      <c r="J94" s="6"/>
      <c r="K94" s="6"/>
      <c r="L94" s="31"/>
      <c r="M94" s="31">
        <f t="shared" si="6"/>
        <v>8440.7000000000044</v>
      </c>
    </row>
    <row r="95" spans="1:13" x14ac:dyDescent="0.2">
      <c r="A95" s="27"/>
      <c r="B95" s="28"/>
      <c r="C95" s="22"/>
      <c r="D95" s="22"/>
      <c r="E95" s="22"/>
      <c r="F95" s="22"/>
      <c r="G95" s="29"/>
      <c r="H95" s="24"/>
      <c r="I95" s="30"/>
      <c r="J95" s="6"/>
      <c r="K95" s="6"/>
      <c r="L95" s="31"/>
      <c r="M95" s="31">
        <f t="shared" si="6"/>
        <v>8440.7000000000044</v>
      </c>
    </row>
    <row r="96" spans="1:13" x14ac:dyDescent="0.2">
      <c r="A96" s="27"/>
      <c r="B96" s="28"/>
      <c r="C96" s="22"/>
      <c r="D96" s="22"/>
      <c r="E96" s="22"/>
      <c r="F96" s="22"/>
      <c r="G96" s="29"/>
      <c r="H96" s="24"/>
      <c r="I96" s="30"/>
      <c r="J96" s="6"/>
      <c r="K96" s="6"/>
      <c r="L96" s="31"/>
      <c r="M96" s="31">
        <f t="shared" si="6"/>
        <v>8440.7000000000044</v>
      </c>
    </row>
    <row r="97" spans="1:14" x14ac:dyDescent="0.2">
      <c r="A97" s="27"/>
      <c r="B97" s="28"/>
      <c r="C97" s="22"/>
      <c r="D97" s="22"/>
      <c r="E97" s="22"/>
      <c r="F97" s="22"/>
      <c r="G97" s="29"/>
      <c r="H97" s="24"/>
      <c r="I97" s="30"/>
      <c r="J97" s="6"/>
      <c r="K97" s="6"/>
      <c r="L97" s="31"/>
      <c r="M97" s="31">
        <f t="shared" si="6"/>
        <v>8440.7000000000044</v>
      </c>
    </row>
    <row r="98" spans="1:14" x14ac:dyDescent="0.2">
      <c r="A98" s="27"/>
      <c r="B98" s="28"/>
      <c r="C98" s="22"/>
      <c r="D98" s="22"/>
      <c r="E98" s="22"/>
      <c r="F98" s="22"/>
      <c r="G98" s="29"/>
      <c r="H98" s="24"/>
      <c r="I98" s="30"/>
      <c r="J98" s="6"/>
      <c r="K98" s="6"/>
      <c r="L98" s="31"/>
      <c r="M98" s="31">
        <f t="shared" si="6"/>
        <v>8440.7000000000044</v>
      </c>
    </row>
    <row r="99" spans="1:14" x14ac:dyDescent="0.2">
      <c r="A99" s="27"/>
      <c r="B99" s="28"/>
      <c r="C99" s="22"/>
      <c r="D99" s="22"/>
      <c r="E99" s="22"/>
      <c r="F99" s="22"/>
      <c r="G99" s="29"/>
      <c r="H99" s="24"/>
      <c r="I99" s="30"/>
      <c r="J99" s="6"/>
      <c r="K99" s="6"/>
      <c r="L99" s="31"/>
      <c r="M99" s="31">
        <f t="shared" si="6"/>
        <v>8440.7000000000044</v>
      </c>
    </row>
    <row r="100" spans="1:14" ht="13.5" thickBot="1" x14ac:dyDescent="0.25">
      <c r="A100" s="27"/>
      <c r="B100" s="28"/>
      <c r="C100" s="22"/>
      <c r="D100" s="22"/>
      <c r="E100" s="22"/>
      <c r="F100" s="22"/>
      <c r="G100" s="29"/>
      <c r="H100" s="24"/>
      <c r="I100" s="30"/>
      <c r="J100" s="6"/>
      <c r="K100" s="6"/>
      <c r="L100" s="31"/>
      <c r="M100" s="31"/>
    </row>
    <row r="101" spans="1:14" x14ac:dyDescent="0.2">
      <c r="A101" s="18"/>
      <c r="B101" s="4"/>
      <c r="C101" s="19"/>
      <c r="D101" s="19"/>
      <c r="E101" s="37"/>
      <c r="F101" s="93"/>
      <c r="G101" s="86"/>
      <c r="H101" s="122" t="s">
        <v>68</v>
      </c>
      <c r="I101" s="132">
        <f>SUM(I67:I100)</f>
        <v>0</v>
      </c>
      <c r="J101" s="133">
        <f>SUM(J66:J100)</f>
        <v>0</v>
      </c>
      <c r="K101" s="134">
        <f>SUM(K66:K100)</f>
        <v>0</v>
      </c>
      <c r="L101" s="135">
        <f>SUM(L87:L100)</f>
        <v>0</v>
      </c>
      <c r="M101" s="127"/>
    </row>
    <row r="102" spans="1:14" x14ac:dyDescent="0.2">
      <c r="A102" s="38"/>
      <c r="B102" s="39"/>
      <c r="C102" s="40"/>
      <c r="D102" s="40"/>
      <c r="E102" s="41"/>
      <c r="F102" s="94"/>
      <c r="G102" s="87"/>
      <c r="H102" s="136" t="s">
        <v>10</v>
      </c>
      <c r="I102" s="137"/>
      <c r="J102" s="138"/>
      <c r="K102" s="139"/>
      <c r="L102" s="137"/>
      <c r="M102" s="137">
        <f>+K101-L101+M66</f>
        <v>8440.7000000000044</v>
      </c>
    </row>
    <row r="103" spans="1:14" x14ac:dyDescent="0.2">
      <c r="A103" s="38"/>
      <c r="B103" s="39"/>
      <c r="C103" s="40"/>
      <c r="D103" s="40"/>
      <c r="E103" s="41"/>
      <c r="F103" s="94"/>
      <c r="G103" s="111"/>
      <c r="H103" s="75"/>
      <c r="I103" s="76"/>
      <c r="J103" s="77"/>
      <c r="K103" s="78"/>
      <c r="L103" s="76"/>
      <c r="M103" s="76"/>
    </row>
    <row r="104" spans="1:14" x14ac:dyDescent="0.2">
      <c r="A104" s="234" t="s">
        <v>43</v>
      </c>
      <c r="B104" s="235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6"/>
    </row>
    <row r="105" spans="1:14" x14ac:dyDescent="0.2">
      <c r="A105" s="237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9"/>
    </row>
    <row r="106" spans="1:14" ht="15" x14ac:dyDescent="0.25">
      <c r="A106" s="240" t="s">
        <v>64</v>
      </c>
      <c r="B106" s="241"/>
      <c r="C106" s="241"/>
      <c r="D106" s="241"/>
      <c r="E106" s="241"/>
      <c r="F106" s="241"/>
      <c r="G106" s="241"/>
      <c r="H106" s="241"/>
      <c r="I106" s="241"/>
      <c r="J106" s="241"/>
      <c r="K106" s="241"/>
      <c r="L106" s="241"/>
      <c r="M106" s="242"/>
      <c r="N106" s="2"/>
    </row>
    <row r="107" spans="1:14" ht="15" x14ac:dyDescent="0.25">
      <c r="A107" s="18" t="s">
        <v>1</v>
      </c>
      <c r="B107" s="4" t="s">
        <v>0</v>
      </c>
      <c r="C107" s="19" t="s">
        <v>2</v>
      </c>
      <c r="D107" s="19" t="s">
        <v>3</v>
      </c>
      <c r="E107" s="19" t="s">
        <v>14</v>
      </c>
      <c r="F107" s="85" t="s">
        <v>4</v>
      </c>
      <c r="G107" s="85" t="s">
        <v>5</v>
      </c>
      <c r="H107" s="19" t="s">
        <v>6</v>
      </c>
      <c r="I107" s="19" t="s">
        <v>7</v>
      </c>
      <c r="J107" s="19" t="s">
        <v>47</v>
      </c>
      <c r="K107" s="19" t="s">
        <v>48</v>
      </c>
      <c r="L107" s="19" t="s">
        <v>8</v>
      </c>
      <c r="M107" s="19" t="s">
        <v>9</v>
      </c>
      <c r="N107" s="2"/>
    </row>
    <row r="108" spans="1:14" ht="15" x14ac:dyDescent="0.25">
      <c r="A108" s="20"/>
      <c r="B108" s="21"/>
      <c r="C108" s="22"/>
      <c r="D108" s="22"/>
      <c r="E108" s="22"/>
      <c r="F108" s="22"/>
      <c r="G108" s="36"/>
      <c r="H108" s="24"/>
      <c r="I108" s="25"/>
      <c r="J108" s="26"/>
      <c r="K108" s="26"/>
      <c r="L108" s="25"/>
      <c r="M108" s="25">
        <f>M102</f>
        <v>8440.7000000000044</v>
      </c>
      <c r="N108" s="5"/>
    </row>
    <row r="109" spans="1:14" ht="15" x14ac:dyDescent="0.25">
      <c r="A109" s="120">
        <v>43192</v>
      </c>
      <c r="B109" s="105" t="s">
        <v>58</v>
      </c>
      <c r="C109" s="91"/>
      <c r="D109" s="22"/>
      <c r="E109" s="22"/>
      <c r="F109" s="22"/>
      <c r="G109" s="91" t="s">
        <v>59</v>
      </c>
      <c r="H109" s="22"/>
      <c r="I109" s="121">
        <v>280</v>
      </c>
      <c r="J109" s="6">
        <f t="shared" ref="J109" si="7">+I109*0.38</f>
        <v>106.4</v>
      </c>
      <c r="K109" s="6">
        <f t="shared" ref="K109" si="8">+I109*0.62</f>
        <v>173.6</v>
      </c>
      <c r="L109" s="31"/>
      <c r="M109" s="31">
        <f t="shared" ref="M109:M138" si="9">+K109-L109+M108</f>
        <v>8614.3000000000047</v>
      </c>
      <c r="N109" s="52"/>
    </row>
    <row r="110" spans="1:14" ht="15" x14ac:dyDescent="0.25">
      <c r="A110" s="64"/>
      <c r="B110" s="70"/>
      <c r="C110" s="22"/>
      <c r="D110" s="22"/>
      <c r="E110" s="22"/>
      <c r="F110" s="22"/>
      <c r="G110" s="90"/>
      <c r="H110" s="24"/>
      <c r="I110" s="25"/>
      <c r="J110" s="6"/>
      <c r="K110" s="6"/>
      <c r="L110" s="31"/>
      <c r="M110" s="31">
        <f t="shared" si="9"/>
        <v>8614.3000000000047</v>
      </c>
      <c r="N110" s="52"/>
    </row>
    <row r="111" spans="1:14" ht="15" x14ac:dyDescent="0.25">
      <c r="A111" s="64"/>
      <c r="B111" s="70"/>
      <c r="C111" s="22"/>
      <c r="D111" s="22"/>
      <c r="E111" s="22"/>
      <c r="F111" s="22"/>
      <c r="G111" s="90"/>
      <c r="H111" s="24"/>
      <c r="I111" s="25"/>
      <c r="J111" s="6"/>
      <c r="K111" s="6"/>
      <c r="L111" s="31"/>
      <c r="M111" s="31">
        <f t="shared" si="9"/>
        <v>8614.3000000000047</v>
      </c>
      <c r="N111" s="52"/>
    </row>
    <row r="112" spans="1:14" x14ac:dyDescent="0.2">
      <c r="A112" s="64"/>
      <c r="B112" s="65"/>
      <c r="C112" s="22"/>
      <c r="D112" s="22"/>
      <c r="E112" s="22"/>
      <c r="F112" s="22"/>
      <c r="G112" s="91"/>
      <c r="H112" s="24"/>
      <c r="I112" s="25"/>
      <c r="J112" s="6"/>
      <c r="K112" s="6"/>
      <c r="L112" s="31"/>
      <c r="M112" s="31">
        <f t="shared" si="9"/>
        <v>8614.3000000000047</v>
      </c>
      <c r="N112" s="16"/>
    </row>
    <row r="113" spans="1:14" ht="15" x14ac:dyDescent="0.25">
      <c r="A113" s="69"/>
      <c r="B113" s="105"/>
      <c r="C113" s="22"/>
      <c r="D113" s="22"/>
      <c r="E113" s="22"/>
      <c r="F113" s="22"/>
      <c r="G113" s="106"/>
      <c r="H113" s="67"/>
      <c r="I113" s="67"/>
      <c r="J113" s="6"/>
      <c r="K113" s="6"/>
      <c r="L113" s="31"/>
      <c r="M113" s="31">
        <f t="shared" si="9"/>
        <v>8614.3000000000047</v>
      </c>
      <c r="N113" s="51"/>
    </row>
    <row r="114" spans="1:14" ht="15" x14ac:dyDescent="0.25">
      <c r="A114" s="64"/>
      <c r="B114" s="65"/>
      <c r="C114" s="66"/>
      <c r="D114" s="67"/>
      <c r="E114" s="22"/>
      <c r="F114" s="22"/>
      <c r="G114" s="91"/>
      <c r="H114" s="67"/>
      <c r="I114" s="67"/>
      <c r="J114" s="6"/>
      <c r="K114" s="6"/>
      <c r="L114" s="31"/>
      <c r="M114" s="31">
        <f t="shared" si="9"/>
        <v>8614.3000000000047</v>
      </c>
      <c r="N114" s="16"/>
    </row>
    <row r="115" spans="1:14" x14ac:dyDescent="0.2">
      <c r="A115" s="27"/>
      <c r="B115" s="28"/>
      <c r="C115" s="22"/>
      <c r="D115" s="22"/>
      <c r="E115" s="22"/>
      <c r="F115" s="22"/>
      <c r="G115" s="29"/>
      <c r="H115" s="24"/>
      <c r="I115" s="24"/>
      <c r="J115" s="6"/>
      <c r="K115" s="6"/>
      <c r="L115" s="31"/>
      <c r="M115" s="31">
        <f t="shared" si="9"/>
        <v>8614.3000000000047</v>
      </c>
      <c r="N115" s="16"/>
    </row>
    <row r="116" spans="1:14" x14ac:dyDescent="0.2">
      <c r="A116" s="27"/>
      <c r="B116" s="28"/>
      <c r="C116" s="22"/>
      <c r="D116" s="22"/>
      <c r="E116" s="22"/>
      <c r="F116" s="22"/>
      <c r="G116" s="29"/>
      <c r="H116" s="24"/>
      <c r="I116" s="30"/>
      <c r="J116" s="6"/>
      <c r="K116" s="6"/>
      <c r="L116" s="31"/>
      <c r="M116" s="31">
        <f t="shared" si="9"/>
        <v>8614.3000000000047</v>
      </c>
      <c r="N116" s="16"/>
    </row>
    <row r="117" spans="1:14" x14ac:dyDescent="0.2">
      <c r="A117" s="27"/>
      <c r="B117" s="28"/>
      <c r="C117" s="22"/>
      <c r="D117" s="22"/>
      <c r="E117" s="22"/>
      <c r="F117" s="22"/>
      <c r="G117" s="29"/>
      <c r="H117" s="24"/>
      <c r="I117" s="30"/>
      <c r="J117" s="6"/>
      <c r="K117" s="6"/>
      <c r="L117" s="31"/>
      <c r="M117" s="31">
        <f t="shared" si="9"/>
        <v>8614.3000000000047</v>
      </c>
      <c r="N117" s="16"/>
    </row>
    <row r="118" spans="1:14" x14ac:dyDescent="0.2">
      <c r="A118" s="27"/>
      <c r="B118" s="28"/>
      <c r="C118" s="22"/>
      <c r="D118" s="22"/>
      <c r="E118" s="22"/>
      <c r="F118" s="22"/>
      <c r="G118" s="32"/>
      <c r="H118" s="24"/>
      <c r="I118" s="30"/>
      <c r="J118" s="6"/>
      <c r="K118" s="6"/>
      <c r="L118" s="31"/>
      <c r="M118" s="31">
        <f t="shared" si="9"/>
        <v>8614.3000000000047</v>
      </c>
      <c r="N118" s="16"/>
    </row>
    <row r="119" spans="1:14" x14ac:dyDescent="0.2">
      <c r="A119" s="27"/>
      <c r="B119" s="28"/>
      <c r="C119" s="22"/>
      <c r="D119" s="22"/>
      <c r="E119" s="22"/>
      <c r="F119" s="22"/>
      <c r="G119" s="29"/>
      <c r="H119" s="24"/>
      <c r="I119" s="30"/>
      <c r="J119" s="6"/>
      <c r="K119" s="6"/>
      <c r="L119" s="31"/>
      <c r="M119" s="31">
        <f t="shared" si="9"/>
        <v>8614.3000000000047</v>
      </c>
      <c r="N119" s="16"/>
    </row>
    <row r="120" spans="1:14" x14ac:dyDescent="0.2">
      <c r="A120" s="27"/>
      <c r="B120" s="28"/>
      <c r="C120" s="22"/>
      <c r="D120" s="22"/>
      <c r="E120" s="22"/>
      <c r="F120" s="22"/>
      <c r="G120" s="29"/>
      <c r="H120" s="24"/>
      <c r="I120" s="30"/>
      <c r="J120" s="6"/>
      <c r="K120" s="6"/>
      <c r="L120" s="31"/>
      <c r="M120" s="31">
        <f t="shared" si="9"/>
        <v>8614.3000000000047</v>
      </c>
      <c r="N120" s="16"/>
    </row>
    <row r="121" spans="1:14" x14ac:dyDescent="0.2">
      <c r="A121" s="27"/>
      <c r="B121" s="33"/>
      <c r="C121" s="22"/>
      <c r="D121" s="22"/>
      <c r="E121" s="22"/>
      <c r="F121" s="22"/>
      <c r="G121" s="29"/>
      <c r="H121" s="24"/>
      <c r="I121" s="30"/>
      <c r="J121" s="6"/>
      <c r="K121" s="6"/>
      <c r="L121" s="31"/>
      <c r="M121" s="31">
        <f t="shared" si="9"/>
        <v>8614.3000000000047</v>
      </c>
      <c r="N121" s="16"/>
    </row>
    <row r="122" spans="1:14" x14ac:dyDescent="0.2">
      <c r="A122" s="27"/>
      <c r="B122" s="28"/>
      <c r="C122" s="22"/>
      <c r="D122" s="22"/>
      <c r="E122" s="22"/>
      <c r="F122" s="22"/>
      <c r="G122" s="29"/>
      <c r="H122" s="24"/>
      <c r="I122" s="30"/>
      <c r="J122" s="6"/>
      <c r="K122" s="6"/>
      <c r="L122" s="31"/>
      <c r="M122" s="31">
        <f t="shared" si="9"/>
        <v>8614.3000000000047</v>
      </c>
      <c r="N122" s="16"/>
    </row>
    <row r="123" spans="1:14" x14ac:dyDescent="0.2">
      <c r="A123" s="27"/>
      <c r="B123" s="28"/>
      <c r="C123" s="22"/>
      <c r="D123" s="22"/>
      <c r="E123" s="22"/>
      <c r="F123" s="22"/>
      <c r="G123" s="29"/>
      <c r="H123" s="24"/>
      <c r="I123" s="30"/>
      <c r="J123" s="6"/>
      <c r="K123" s="6"/>
      <c r="L123" s="31"/>
      <c r="M123" s="31">
        <f t="shared" si="9"/>
        <v>8614.3000000000047</v>
      </c>
      <c r="N123" s="16"/>
    </row>
    <row r="124" spans="1:14" x14ac:dyDescent="0.2">
      <c r="A124" s="27"/>
      <c r="B124" s="28"/>
      <c r="C124" s="22"/>
      <c r="D124" s="22"/>
      <c r="E124" s="22"/>
      <c r="F124" s="22"/>
      <c r="G124" s="29"/>
      <c r="H124" s="24"/>
      <c r="I124" s="30"/>
      <c r="J124" s="6"/>
      <c r="K124" s="6"/>
      <c r="L124" s="31"/>
      <c r="M124" s="31">
        <f t="shared" si="9"/>
        <v>8614.3000000000047</v>
      </c>
      <c r="N124" s="16"/>
    </row>
    <row r="125" spans="1:14" x14ac:dyDescent="0.2">
      <c r="A125" s="27"/>
      <c r="B125" s="28"/>
      <c r="C125" s="22"/>
      <c r="D125" s="22"/>
      <c r="E125" s="22"/>
      <c r="F125" s="22"/>
      <c r="G125" s="29"/>
      <c r="H125" s="24"/>
      <c r="I125" s="30"/>
      <c r="J125" s="6"/>
      <c r="K125" s="6"/>
      <c r="L125" s="31"/>
      <c r="M125" s="31">
        <f t="shared" si="9"/>
        <v>8614.3000000000047</v>
      </c>
      <c r="N125" s="16"/>
    </row>
    <row r="126" spans="1:14" x14ac:dyDescent="0.2">
      <c r="A126" s="27"/>
      <c r="B126" s="28"/>
      <c r="C126" s="22"/>
      <c r="D126" s="22"/>
      <c r="E126" s="22"/>
      <c r="F126" s="22"/>
      <c r="G126" s="29"/>
      <c r="H126" s="24"/>
      <c r="I126" s="30"/>
      <c r="J126" s="6"/>
      <c r="K126" s="6"/>
      <c r="L126" s="31"/>
      <c r="M126" s="31">
        <f t="shared" si="9"/>
        <v>8614.3000000000047</v>
      </c>
      <c r="N126" s="3"/>
    </row>
    <row r="127" spans="1:14" x14ac:dyDescent="0.2">
      <c r="A127" s="27"/>
      <c r="B127" s="34"/>
      <c r="C127" s="22"/>
      <c r="D127" s="22"/>
      <c r="E127" s="22"/>
      <c r="F127" s="22"/>
      <c r="G127" s="29"/>
      <c r="H127" s="24"/>
      <c r="I127" s="30"/>
      <c r="J127" s="6"/>
      <c r="K127" s="6"/>
      <c r="L127" s="31"/>
      <c r="M127" s="31">
        <f t="shared" si="9"/>
        <v>8614.3000000000047</v>
      </c>
      <c r="N127" s="3"/>
    </row>
    <row r="128" spans="1:14" ht="15.75" x14ac:dyDescent="0.2">
      <c r="A128" s="231" t="s">
        <v>65</v>
      </c>
      <c r="B128" s="232"/>
      <c r="C128" s="232"/>
      <c r="D128" s="232"/>
      <c r="E128" s="232"/>
      <c r="F128" s="232"/>
      <c r="G128" s="232"/>
      <c r="H128" s="232"/>
      <c r="I128" s="232"/>
      <c r="J128" s="232"/>
      <c r="K128" s="232"/>
      <c r="L128" s="233"/>
      <c r="M128" s="31">
        <f t="shared" si="9"/>
        <v>8614.3000000000047</v>
      </c>
      <c r="N128" s="3"/>
    </row>
    <row r="129" spans="1:14" ht="15.75" thickBot="1" x14ac:dyDescent="0.3">
      <c r="A129" s="27"/>
      <c r="B129" s="28"/>
      <c r="C129" s="22"/>
      <c r="D129" s="22"/>
      <c r="E129" s="22"/>
      <c r="F129" s="22"/>
      <c r="G129" s="29"/>
      <c r="H129" s="24"/>
      <c r="I129" s="30"/>
      <c r="J129" s="6"/>
      <c r="K129" s="6"/>
      <c r="L129" s="31"/>
      <c r="M129" s="31">
        <f t="shared" si="9"/>
        <v>8614.3000000000047</v>
      </c>
      <c r="N129" s="61"/>
    </row>
    <row r="130" spans="1:14" ht="13.5" thickBot="1" x14ac:dyDescent="0.25">
      <c r="A130" s="27"/>
      <c r="B130" s="28"/>
      <c r="C130" s="22"/>
      <c r="D130" s="22"/>
      <c r="E130" s="22"/>
      <c r="F130" s="22"/>
      <c r="G130" s="112"/>
      <c r="H130" s="24"/>
      <c r="I130" s="30"/>
      <c r="J130" s="6"/>
      <c r="K130" s="6"/>
      <c r="L130" s="31"/>
      <c r="M130" s="31">
        <f t="shared" si="9"/>
        <v>8614.3000000000047</v>
      </c>
    </row>
    <row r="131" spans="1:14" x14ac:dyDescent="0.2">
      <c r="A131" s="27"/>
      <c r="B131" s="28"/>
      <c r="C131" s="22"/>
      <c r="D131" s="22"/>
      <c r="E131" s="22"/>
      <c r="F131" s="22"/>
      <c r="G131" s="68"/>
      <c r="H131" s="24"/>
      <c r="I131" s="30"/>
      <c r="J131" s="6"/>
      <c r="K131" s="6"/>
      <c r="L131" s="31"/>
      <c r="M131" s="31">
        <f t="shared" si="9"/>
        <v>8614.3000000000047</v>
      </c>
    </row>
    <row r="132" spans="1:14" x14ac:dyDescent="0.2">
      <c r="A132" s="27"/>
      <c r="B132" s="28"/>
      <c r="C132" s="22"/>
      <c r="D132" s="22"/>
      <c r="E132" s="22"/>
      <c r="F132" s="22"/>
      <c r="G132" s="29"/>
      <c r="H132" s="24"/>
      <c r="I132" s="30"/>
      <c r="J132" s="6"/>
      <c r="K132" s="6"/>
      <c r="L132" s="31"/>
      <c r="M132" s="31">
        <f t="shared" si="9"/>
        <v>8614.3000000000047</v>
      </c>
    </row>
    <row r="133" spans="1:14" x14ac:dyDescent="0.2">
      <c r="A133" s="27"/>
      <c r="B133" s="28"/>
      <c r="C133" s="22"/>
      <c r="D133" s="22"/>
      <c r="E133" s="22"/>
      <c r="F133" s="22"/>
      <c r="G133" s="29"/>
      <c r="H133" s="24"/>
      <c r="I133" s="30"/>
      <c r="J133" s="6"/>
      <c r="K133" s="6"/>
      <c r="L133" s="31"/>
      <c r="M133" s="31">
        <f t="shared" si="9"/>
        <v>8614.3000000000047</v>
      </c>
    </row>
    <row r="134" spans="1:14" x14ac:dyDescent="0.2">
      <c r="A134" s="27"/>
      <c r="B134" s="28"/>
      <c r="C134" s="22"/>
      <c r="D134" s="22"/>
      <c r="E134" s="22"/>
      <c r="F134" s="22"/>
      <c r="G134" s="29"/>
      <c r="H134" s="24"/>
      <c r="I134" s="30"/>
      <c r="J134" s="6"/>
      <c r="K134" s="6"/>
      <c r="L134" s="31"/>
      <c r="M134" s="31">
        <f t="shared" si="9"/>
        <v>8614.3000000000047</v>
      </c>
    </row>
    <row r="135" spans="1:14" x14ac:dyDescent="0.2">
      <c r="A135" s="27"/>
      <c r="B135" s="28"/>
      <c r="C135" s="22"/>
      <c r="D135" s="22"/>
      <c r="E135" s="22"/>
      <c r="F135" s="22"/>
      <c r="G135" s="29"/>
      <c r="H135" s="24"/>
      <c r="I135" s="30"/>
      <c r="J135" s="6"/>
      <c r="K135" s="6"/>
      <c r="L135" s="31"/>
      <c r="M135" s="31">
        <f t="shared" si="9"/>
        <v>8614.3000000000047</v>
      </c>
    </row>
    <row r="136" spans="1:14" x14ac:dyDescent="0.2">
      <c r="A136" s="27"/>
      <c r="B136" s="28"/>
      <c r="C136" s="22"/>
      <c r="D136" s="22"/>
      <c r="E136" s="22"/>
      <c r="F136" s="22"/>
      <c r="G136" s="29"/>
      <c r="H136" s="24"/>
      <c r="I136" s="30"/>
      <c r="J136" s="6"/>
      <c r="K136" s="6"/>
      <c r="L136" s="31"/>
      <c r="M136" s="31">
        <f t="shared" si="9"/>
        <v>8614.3000000000047</v>
      </c>
    </row>
    <row r="137" spans="1:14" x14ac:dyDescent="0.2">
      <c r="A137" s="27"/>
      <c r="B137" s="28"/>
      <c r="C137" s="22"/>
      <c r="D137" s="22"/>
      <c r="E137" s="22"/>
      <c r="F137" s="22"/>
      <c r="G137" s="29"/>
      <c r="H137" s="24"/>
      <c r="I137" s="30"/>
      <c r="J137" s="6"/>
      <c r="K137" s="6"/>
      <c r="L137" s="31"/>
      <c r="M137" s="31">
        <f t="shared" si="9"/>
        <v>8614.3000000000047</v>
      </c>
    </row>
    <row r="138" spans="1:14" x14ac:dyDescent="0.2">
      <c r="A138" s="27"/>
      <c r="B138" s="28"/>
      <c r="C138" s="22"/>
      <c r="D138" s="22"/>
      <c r="E138" s="22"/>
      <c r="F138" s="22"/>
      <c r="G138" s="29"/>
      <c r="H138" s="24"/>
      <c r="I138" s="30"/>
      <c r="J138" s="6"/>
      <c r="K138" s="6"/>
      <c r="L138" s="31"/>
      <c r="M138" s="31">
        <f t="shared" si="9"/>
        <v>8614.3000000000047</v>
      </c>
    </row>
    <row r="139" spans="1:14" ht="13.5" thickBot="1" x14ac:dyDescent="0.25">
      <c r="A139" s="27"/>
      <c r="B139" s="28"/>
      <c r="C139" s="22"/>
      <c r="D139" s="22"/>
      <c r="E139" s="22"/>
      <c r="F139" s="22"/>
      <c r="G139" s="29"/>
      <c r="H139" s="24"/>
      <c r="I139" s="30"/>
      <c r="J139" s="6"/>
      <c r="K139" s="6"/>
      <c r="L139" s="31"/>
      <c r="M139" s="31"/>
    </row>
    <row r="140" spans="1:14" x14ac:dyDescent="0.2">
      <c r="A140" s="18"/>
      <c r="B140" s="4"/>
      <c r="C140" s="19"/>
      <c r="D140" s="19"/>
      <c r="E140" s="37"/>
      <c r="F140" s="93"/>
      <c r="G140" s="86"/>
      <c r="H140" s="122" t="s">
        <v>42</v>
      </c>
      <c r="I140" s="132">
        <f>SUM(I109:I139)</f>
        <v>280</v>
      </c>
      <c r="J140" s="133">
        <f>SUM(J108:J139)</f>
        <v>106.4</v>
      </c>
      <c r="K140" s="134">
        <f>SUM(K108:K139)</f>
        <v>173.6</v>
      </c>
      <c r="L140" s="135">
        <f>SUM(L129:L139)</f>
        <v>0</v>
      </c>
      <c r="M140" s="127"/>
    </row>
    <row r="141" spans="1:14" x14ac:dyDescent="0.2">
      <c r="A141" s="38"/>
      <c r="B141" s="39"/>
      <c r="C141" s="40"/>
      <c r="D141" s="40"/>
      <c r="E141" s="41"/>
      <c r="F141" s="94"/>
      <c r="G141" s="87"/>
      <c r="H141" s="136" t="s">
        <v>10</v>
      </c>
      <c r="I141" s="137"/>
      <c r="J141" s="138"/>
      <c r="K141" s="139"/>
      <c r="L141" s="137"/>
      <c r="M141" s="137">
        <f>+K140-L140+M108</f>
        <v>8614.3000000000047</v>
      </c>
    </row>
    <row r="142" spans="1:14" x14ac:dyDescent="0.2">
      <c r="A142" s="38"/>
      <c r="B142" s="39"/>
      <c r="C142" s="40"/>
      <c r="D142" s="40"/>
      <c r="E142" s="41"/>
      <c r="F142" s="94"/>
      <c r="G142" s="111"/>
      <c r="H142" s="75"/>
      <c r="I142" s="76"/>
      <c r="J142" s="77"/>
      <c r="K142" s="78"/>
      <c r="L142" s="76"/>
      <c r="M142" s="76"/>
    </row>
    <row r="143" spans="1:14" x14ac:dyDescent="0.2">
      <c r="A143" s="234" t="s">
        <v>43</v>
      </c>
      <c r="B143" s="235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6"/>
    </row>
    <row r="144" spans="1:14" x14ac:dyDescent="0.2">
      <c r="A144" s="237"/>
      <c r="B144" s="238"/>
      <c r="C144" s="238"/>
      <c r="D144" s="238"/>
      <c r="E144" s="238"/>
      <c r="F144" s="238"/>
      <c r="G144" s="238"/>
      <c r="H144" s="238"/>
      <c r="I144" s="238"/>
      <c r="J144" s="238"/>
      <c r="K144" s="238"/>
      <c r="L144" s="238"/>
      <c r="M144" s="239"/>
    </row>
    <row r="145" spans="1:13" ht="15" x14ac:dyDescent="0.25">
      <c r="A145" s="240" t="s">
        <v>69</v>
      </c>
      <c r="B145" s="241"/>
      <c r="C145" s="241"/>
      <c r="D145" s="241"/>
      <c r="E145" s="241"/>
      <c r="F145" s="241"/>
      <c r="G145" s="241"/>
      <c r="H145" s="241"/>
      <c r="I145" s="241"/>
      <c r="J145" s="241"/>
      <c r="K145" s="241"/>
      <c r="L145" s="241"/>
      <c r="M145" s="242"/>
    </row>
    <row r="146" spans="1:13" x14ac:dyDescent="0.2">
      <c r="A146" s="18" t="s">
        <v>1</v>
      </c>
      <c r="B146" s="4" t="s">
        <v>0</v>
      </c>
      <c r="C146" s="19" t="s">
        <v>2</v>
      </c>
      <c r="D146" s="19" t="s">
        <v>3</v>
      </c>
      <c r="E146" s="19" t="s">
        <v>14</v>
      </c>
      <c r="F146" s="85" t="s">
        <v>4</v>
      </c>
      <c r="G146" s="85" t="s">
        <v>5</v>
      </c>
      <c r="H146" s="19" t="s">
        <v>6</v>
      </c>
      <c r="I146" s="19" t="s">
        <v>7</v>
      </c>
      <c r="J146" s="19" t="s">
        <v>47</v>
      </c>
      <c r="K146" s="19" t="s">
        <v>48</v>
      </c>
      <c r="L146" s="19" t="s">
        <v>8</v>
      </c>
      <c r="M146" s="19" t="s">
        <v>9</v>
      </c>
    </row>
    <row r="147" spans="1:13" x14ac:dyDescent="0.2">
      <c r="A147" s="20"/>
      <c r="B147" s="21"/>
      <c r="C147" s="22"/>
      <c r="D147" s="22"/>
      <c r="E147" s="22"/>
      <c r="F147" s="22"/>
      <c r="G147" s="36"/>
      <c r="H147" s="24"/>
      <c r="I147" s="25"/>
      <c r="J147" s="26"/>
      <c r="K147" s="26"/>
      <c r="L147" s="25"/>
      <c r="M147" s="25">
        <f>M141</f>
        <v>8614.3000000000047</v>
      </c>
    </row>
    <row r="148" spans="1:13" x14ac:dyDescent="0.2">
      <c r="A148" s="120">
        <v>43192</v>
      </c>
      <c r="B148" s="105" t="s">
        <v>58</v>
      </c>
      <c r="C148" s="91"/>
      <c r="D148" s="22"/>
      <c r="E148" s="22"/>
      <c r="F148" s="22"/>
      <c r="G148" s="91" t="s">
        <v>59</v>
      </c>
      <c r="H148" s="22"/>
      <c r="I148" s="121"/>
      <c r="J148" s="6">
        <f t="shared" ref="J148" si="10">+I148*0.38</f>
        <v>0</v>
      </c>
      <c r="K148" s="6">
        <f t="shared" ref="K148" si="11">+I148*0.62</f>
        <v>0</v>
      </c>
      <c r="L148" s="31"/>
      <c r="M148" s="31">
        <f t="shared" ref="M148:M177" si="12">+K148-L148+M147</f>
        <v>8614.3000000000047</v>
      </c>
    </row>
    <row r="149" spans="1:13" x14ac:dyDescent="0.2">
      <c r="A149" s="64"/>
      <c r="B149" s="70"/>
      <c r="C149" s="22"/>
      <c r="D149" s="22"/>
      <c r="E149" s="22"/>
      <c r="F149" s="22"/>
      <c r="G149" s="90"/>
      <c r="H149" s="24"/>
      <c r="I149" s="25"/>
      <c r="J149" s="6"/>
      <c r="K149" s="6"/>
      <c r="L149" s="31"/>
      <c r="M149" s="31">
        <f t="shared" si="12"/>
        <v>8614.3000000000047</v>
      </c>
    </row>
    <row r="150" spans="1:13" x14ac:dyDescent="0.2">
      <c r="A150" s="64"/>
      <c r="B150" s="70"/>
      <c r="C150" s="22"/>
      <c r="D150" s="22"/>
      <c r="E150" s="22"/>
      <c r="F150" s="22"/>
      <c r="G150" s="90"/>
      <c r="H150" s="24"/>
      <c r="I150" s="25"/>
      <c r="J150" s="6"/>
      <c r="K150" s="6"/>
      <c r="L150" s="31"/>
      <c r="M150" s="31">
        <f t="shared" si="12"/>
        <v>8614.3000000000047</v>
      </c>
    </row>
    <row r="151" spans="1:13" x14ac:dyDescent="0.2">
      <c r="A151" s="64"/>
      <c r="B151" s="65"/>
      <c r="C151" s="22"/>
      <c r="D151" s="22"/>
      <c r="E151" s="22"/>
      <c r="F151" s="22"/>
      <c r="G151" s="91"/>
      <c r="H151" s="24"/>
      <c r="I151" s="25"/>
      <c r="J151" s="6"/>
      <c r="K151" s="6"/>
      <c r="L151" s="31"/>
      <c r="M151" s="31">
        <f t="shared" si="12"/>
        <v>8614.3000000000047</v>
      </c>
    </row>
    <row r="152" spans="1:13" x14ac:dyDescent="0.2">
      <c r="A152" s="69"/>
      <c r="B152" s="105"/>
      <c r="C152" s="22"/>
      <c r="D152" s="22"/>
      <c r="E152" s="22"/>
      <c r="F152" s="22"/>
      <c r="G152" s="106"/>
      <c r="H152" s="67"/>
      <c r="I152" s="67"/>
      <c r="J152" s="6"/>
      <c r="K152" s="6"/>
      <c r="L152" s="31"/>
      <c r="M152" s="31">
        <f t="shared" si="12"/>
        <v>8614.3000000000047</v>
      </c>
    </row>
    <row r="153" spans="1:13" ht="15" x14ac:dyDescent="0.25">
      <c r="A153" s="64"/>
      <c r="B153" s="65"/>
      <c r="C153" s="66"/>
      <c r="D153" s="67"/>
      <c r="E153" s="22"/>
      <c r="F153" s="22"/>
      <c r="G153" s="91"/>
      <c r="H153" s="67"/>
      <c r="I153" s="67"/>
      <c r="J153" s="6"/>
      <c r="K153" s="6"/>
      <c r="L153" s="31"/>
      <c r="M153" s="31">
        <f t="shared" si="12"/>
        <v>8614.3000000000047</v>
      </c>
    </row>
    <row r="154" spans="1:13" x14ac:dyDescent="0.2">
      <c r="A154" s="27"/>
      <c r="B154" s="28"/>
      <c r="C154" s="22"/>
      <c r="D154" s="22"/>
      <c r="E154" s="22"/>
      <c r="F154" s="22"/>
      <c r="G154" s="29"/>
      <c r="H154" s="24"/>
      <c r="I154" s="24"/>
      <c r="J154" s="6"/>
      <c r="K154" s="6"/>
      <c r="L154" s="31"/>
      <c r="M154" s="31">
        <f t="shared" si="12"/>
        <v>8614.3000000000047</v>
      </c>
    </row>
    <row r="155" spans="1:13" x14ac:dyDescent="0.2">
      <c r="A155" s="27"/>
      <c r="B155" s="28"/>
      <c r="C155" s="22"/>
      <c r="D155" s="22"/>
      <c r="E155" s="22"/>
      <c r="F155" s="22"/>
      <c r="G155" s="29"/>
      <c r="H155" s="24"/>
      <c r="I155" s="30"/>
      <c r="J155" s="6"/>
      <c r="K155" s="6"/>
      <c r="L155" s="31"/>
      <c r="M155" s="31">
        <f t="shared" si="12"/>
        <v>8614.3000000000047</v>
      </c>
    </row>
    <row r="156" spans="1:13" x14ac:dyDescent="0.2">
      <c r="A156" s="27"/>
      <c r="B156" s="28"/>
      <c r="C156" s="22"/>
      <c r="D156" s="22"/>
      <c r="E156" s="22"/>
      <c r="F156" s="22"/>
      <c r="G156" s="29"/>
      <c r="H156" s="24"/>
      <c r="I156" s="30"/>
      <c r="J156" s="6"/>
      <c r="K156" s="6"/>
      <c r="L156" s="31"/>
      <c r="M156" s="31">
        <f t="shared" si="12"/>
        <v>8614.3000000000047</v>
      </c>
    </row>
    <row r="157" spans="1:13" x14ac:dyDescent="0.2">
      <c r="A157" s="27"/>
      <c r="B157" s="28"/>
      <c r="C157" s="22"/>
      <c r="D157" s="22"/>
      <c r="E157" s="22"/>
      <c r="F157" s="22"/>
      <c r="G157" s="32"/>
      <c r="H157" s="24"/>
      <c r="I157" s="30"/>
      <c r="J157" s="6"/>
      <c r="K157" s="6"/>
      <c r="L157" s="31"/>
      <c r="M157" s="31">
        <f t="shared" si="12"/>
        <v>8614.3000000000047</v>
      </c>
    </row>
    <row r="158" spans="1:13" x14ac:dyDescent="0.2">
      <c r="A158" s="27"/>
      <c r="B158" s="28"/>
      <c r="C158" s="22"/>
      <c r="D158" s="22"/>
      <c r="E158" s="22"/>
      <c r="F158" s="22"/>
      <c r="G158" s="29"/>
      <c r="H158" s="24"/>
      <c r="I158" s="30"/>
      <c r="J158" s="6"/>
      <c r="K158" s="6"/>
      <c r="L158" s="31"/>
      <c r="M158" s="31">
        <f t="shared" si="12"/>
        <v>8614.3000000000047</v>
      </c>
    </row>
    <row r="159" spans="1:13" x14ac:dyDescent="0.2">
      <c r="A159" s="27"/>
      <c r="B159" s="28"/>
      <c r="C159" s="22"/>
      <c r="D159" s="22"/>
      <c r="E159" s="22"/>
      <c r="F159" s="22"/>
      <c r="G159" s="29"/>
      <c r="H159" s="24"/>
      <c r="I159" s="30"/>
      <c r="J159" s="6"/>
      <c r="K159" s="6"/>
      <c r="L159" s="31"/>
      <c r="M159" s="31">
        <f t="shared" si="12"/>
        <v>8614.3000000000047</v>
      </c>
    </row>
    <row r="160" spans="1:13" x14ac:dyDescent="0.2">
      <c r="A160" s="27"/>
      <c r="B160" s="33"/>
      <c r="C160" s="22"/>
      <c r="D160" s="22"/>
      <c r="E160" s="22"/>
      <c r="F160" s="22"/>
      <c r="G160" s="29"/>
      <c r="H160" s="24"/>
      <c r="I160" s="30"/>
      <c r="J160" s="6"/>
      <c r="K160" s="6"/>
      <c r="L160" s="31"/>
      <c r="M160" s="31">
        <f t="shared" si="12"/>
        <v>8614.3000000000047</v>
      </c>
    </row>
    <row r="161" spans="1:13" x14ac:dyDescent="0.2">
      <c r="A161" s="27"/>
      <c r="B161" s="28"/>
      <c r="C161" s="22"/>
      <c r="D161" s="22"/>
      <c r="E161" s="22"/>
      <c r="F161" s="22"/>
      <c r="G161" s="29"/>
      <c r="H161" s="24"/>
      <c r="I161" s="30"/>
      <c r="J161" s="6"/>
      <c r="K161" s="6"/>
      <c r="L161" s="31"/>
      <c r="M161" s="31">
        <f t="shared" si="12"/>
        <v>8614.3000000000047</v>
      </c>
    </row>
    <row r="162" spans="1:13" x14ac:dyDescent="0.2">
      <c r="A162" s="27"/>
      <c r="B162" s="28"/>
      <c r="C162" s="22"/>
      <c r="D162" s="22"/>
      <c r="E162" s="22"/>
      <c r="F162" s="22"/>
      <c r="G162" s="29"/>
      <c r="H162" s="24"/>
      <c r="I162" s="30"/>
      <c r="J162" s="6"/>
      <c r="K162" s="6"/>
      <c r="L162" s="31"/>
      <c r="M162" s="31">
        <f t="shared" si="12"/>
        <v>8614.3000000000047</v>
      </c>
    </row>
    <row r="163" spans="1:13" x14ac:dyDescent="0.2">
      <c r="A163" s="27"/>
      <c r="B163" s="28"/>
      <c r="C163" s="22"/>
      <c r="D163" s="22"/>
      <c r="E163" s="22"/>
      <c r="F163" s="22"/>
      <c r="G163" s="29"/>
      <c r="H163" s="24"/>
      <c r="I163" s="30"/>
      <c r="J163" s="6"/>
      <c r="K163" s="6"/>
      <c r="L163" s="31"/>
      <c r="M163" s="31">
        <f t="shared" si="12"/>
        <v>8614.3000000000047</v>
      </c>
    </row>
    <row r="164" spans="1:13" x14ac:dyDescent="0.2">
      <c r="A164" s="27"/>
      <c r="B164" s="28"/>
      <c r="C164" s="22"/>
      <c r="D164" s="22"/>
      <c r="E164" s="22"/>
      <c r="F164" s="22"/>
      <c r="G164" s="29"/>
      <c r="H164" s="24"/>
      <c r="I164" s="30"/>
      <c r="J164" s="6"/>
      <c r="K164" s="6"/>
      <c r="L164" s="31"/>
      <c r="M164" s="31">
        <f t="shared" si="12"/>
        <v>8614.3000000000047</v>
      </c>
    </row>
    <row r="165" spans="1:13" x14ac:dyDescent="0.2">
      <c r="A165" s="27"/>
      <c r="B165" s="28"/>
      <c r="C165" s="22"/>
      <c r="D165" s="22"/>
      <c r="E165" s="22"/>
      <c r="F165" s="22"/>
      <c r="G165" s="29"/>
      <c r="H165" s="24"/>
      <c r="I165" s="30"/>
      <c r="J165" s="6"/>
      <c r="K165" s="6"/>
      <c r="L165" s="31"/>
      <c r="M165" s="31">
        <f t="shared" si="12"/>
        <v>8614.3000000000047</v>
      </c>
    </row>
    <row r="166" spans="1:13" x14ac:dyDescent="0.2">
      <c r="A166" s="27"/>
      <c r="B166" s="34"/>
      <c r="C166" s="22"/>
      <c r="D166" s="22"/>
      <c r="E166" s="22"/>
      <c r="F166" s="22"/>
      <c r="G166" s="29"/>
      <c r="H166" s="24"/>
      <c r="I166" s="30"/>
      <c r="J166" s="6"/>
      <c r="K166" s="6"/>
      <c r="L166" s="31"/>
      <c r="M166" s="31">
        <f t="shared" si="12"/>
        <v>8614.3000000000047</v>
      </c>
    </row>
    <row r="167" spans="1:13" ht="15.75" x14ac:dyDescent="0.2">
      <c r="A167" s="231" t="s">
        <v>70</v>
      </c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3"/>
      <c r="M167" s="31">
        <f t="shared" si="12"/>
        <v>8614.3000000000047</v>
      </c>
    </row>
    <row r="168" spans="1:13" ht="13.5" thickBot="1" x14ac:dyDescent="0.25">
      <c r="A168" s="27"/>
      <c r="B168" s="28"/>
      <c r="C168" s="22"/>
      <c r="D168" s="22"/>
      <c r="E168" s="22"/>
      <c r="F168" s="22"/>
      <c r="G168" s="29"/>
      <c r="H168" s="24"/>
      <c r="I168" s="30"/>
      <c r="J168" s="6"/>
      <c r="K168" s="6"/>
      <c r="L168" s="31"/>
      <c r="M168" s="31">
        <f t="shared" si="12"/>
        <v>8614.3000000000047</v>
      </c>
    </row>
    <row r="169" spans="1:13" ht="13.5" thickBot="1" x14ac:dyDescent="0.25">
      <c r="A169" s="27"/>
      <c r="B169" s="28"/>
      <c r="C169" s="22"/>
      <c r="D169" s="22"/>
      <c r="E169" s="22"/>
      <c r="F169" s="22"/>
      <c r="G169" s="112"/>
      <c r="H169" s="24"/>
      <c r="I169" s="30"/>
      <c r="J169" s="6"/>
      <c r="K169" s="6"/>
      <c r="L169" s="31"/>
      <c r="M169" s="31">
        <f t="shared" si="12"/>
        <v>8614.3000000000047</v>
      </c>
    </row>
    <row r="170" spans="1:13" x14ac:dyDescent="0.2">
      <c r="A170" s="27"/>
      <c r="B170" s="28"/>
      <c r="C170" s="22"/>
      <c r="D170" s="22"/>
      <c r="E170" s="22"/>
      <c r="F170" s="22"/>
      <c r="G170" s="68"/>
      <c r="H170" s="24"/>
      <c r="I170" s="30"/>
      <c r="J170" s="6"/>
      <c r="K170" s="6"/>
      <c r="L170" s="31"/>
      <c r="M170" s="31">
        <f t="shared" si="12"/>
        <v>8614.3000000000047</v>
      </c>
    </row>
    <row r="171" spans="1:13" x14ac:dyDescent="0.2">
      <c r="A171" s="27"/>
      <c r="B171" s="28"/>
      <c r="C171" s="22"/>
      <c r="D171" s="22"/>
      <c r="E171" s="22"/>
      <c r="F171" s="22"/>
      <c r="G171" s="29"/>
      <c r="H171" s="24"/>
      <c r="I171" s="30"/>
      <c r="J171" s="6"/>
      <c r="K171" s="6"/>
      <c r="L171" s="31"/>
      <c r="M171" s="31">
        <f t="shared" si="12"/>
        <v>8614.3000000000047</v>
      </c>
    </row>
    <row r="172" spans="1:13" x14ac:dyDescent="0.2">
      <c r="A172" s="27"/>
      <c r="B172" s="28"/>
      <c r="C172" s="22"/>
      <c r="D172" s="22"/>
      <c r="E172" s="22"/>
      <c r="F172" s="22"/>
      <c r="G172" s="29"/>
      <c r="H172" s="24"/>
      <c r="I172" s="30"/>
      <c r="J172" s="6"/>
      <c r="K172" s="6"/>
      <c r="L172" s="31"/>
      <c r="M172" s="31">
        <f t="shared" si="12"/>
        <v>8614.3000000000047</v>
      </c>
    </row>
    <row r="173" spans="1:13" x14ac:dyDescent="0.2">
      <c r="A173" s="27"/>
      <c r="B173" s="28"/>
      <c r="C173" s="22"/>
      <c r="D173" s="22"/>
      <c r="E173" s="22"/>
      <c r="F173" s="22"/>
      <c r="G173" s="29"/>
      <c r="H173" s="24"/>
      <c r="I173" s="30"/>
      <c r="J173" s="6"/>
      <c r="K173" s="6"/>
      <c r="L173" s="31"/>
      <c r="M173" s="31">
        <f t="shared" si="12"/>
        <v>8614.3000000000047</v>
      </c>
    </row>
    <row r="174" spans="1:13" x14ac:dyDescent="0.2">
      <c r="A174" s="27"/>
      <c r="B174" s="28"/>
      <c r="C174" s="22"/>
      <c r="D174" s="22"/>
      <c r="E174" s="22"/>
      <c r="F174" s="22"/>
      <c r="G174" s="29"/>
      <c r="H174" s="24"/>
      <c r="I174" s="30"/>
      <c r="J174" s="6"/>
      <c r="K174" s="6"/>
      <c r="L174" s="31"/>
      <c r="M174" s="31">
        <f t="shared" si="12"/>
        <v>8614.3000000000047</v>
      </c>
    </row>
    <row r="175" spans="1:13" x14ac:dyDescent="0.2">
      <c r="A175" s="27"/>
      <c r="B175" s="28"/>
      <c r="C175" s="22"/>
      <c r="D175" s="22"/>
      <c r="E175" s="22"/>
      <c r="F175" s="22"/>
      <c r="G175" s="29"/>
      <c r="H175" s="24"/>
      <c r="I175" s="30"/>
      <c r="J175" s="6"/>
      <c r="K175" s="6"/>
      <c r="L175" s="31"/>
      <c r="M175" s="31">
        <f t="shared" si="12"/>
        <v>8614.3000000000047</v>
      </c>
    </row>
    <row r="176" spans="1:13" x14ac:dyDescent="0.2">
      <c r="A176" s="27"/>
      <c r="B176" s="28"/>
      <c r="C176" s="22"/>
      <c r="D176" s="22"/>
      <c r="E176" s="22"/>
      <c r="F176" s="22"/>
      <c r="G176" s="29"/>
      <c r="H176" s="24"/>
      <c r="I176" s="30"/>
      <c r="J176" s="6"/>
      <c r="K176" s="6"/>
      <c r="L176" s="31"/>
      <c r="M176" s="31">
        <f t="shared" si="12"/>
        <v>8614.3000000000047</v>
      </c>
    </row>
    <row r="177" spans="1:13" x14ac:dyDescent="0.2">
      <c r="A177" s="27"/>
      <c r="B177" s="28"/>
      <c r="C177" s="22"/>
      <c r="D177" s="22"/>
      <c r="E177" s="22"/>
      <c r="F177" s="22"/>
      <c r="G177" s="29"/>
      <c r="H177" s="24"/>
      <c r="I177" s="30"/>
      <c r="J177" s="6"/>
      <c r="K177" s="6"/>
      <c r="L177" s="31"/>
      <c r="M177" s="31">
        <f t="shared" si="12"/>
        <v>8614.3000000000047</v>
      </c>
    </row>
    <row r="178" spans="1:13" ht="13.5" thickBot="1" x14ac:dyDescent="0.25">
      <c r="A178" s="27"/>
      <c r="B178" s="28"/>
      <c r="C178" s="22"/>
      <c r="D178" s="22"/>
      <c r="E178" s="22"/>
      <c r="F178" s="22"/>
      <c r="G178" s="29"/>
      <c r="H178" s="24"/>
      <c r="I178" s="30"/>
      <c r="J178" s="6"/>
      <c r="K178" s="6"/>
      <c r="L178" s="31"/>
      <c r="M178" s="31"/>
    </row>
    <row r="179" spans="1:13" x14ac:dyDescent="0.2">
      <c r="A179" s="18"/>
      <c r="B179" s="4"/>
      <c r="C179" s="19"/>
      <c r="D179" s="19"/>
      <c r="E179" s="37"/>
      <c r="F179" s="93"/>
      <c r="G179" s="86"/>
      <c r="H179" s="122" t="s">
        <v>42</v>
      </c>
      <c r="I179" s="132">
        <f>SUM(I148:I178)</f>
        <v>0</v>
      </c>
      <c r="J179" s="133">
        <f>SUM(J147:J178)</f>
        <v>0</v>
      </c>
      <c r="K179" s="134">
        <f>SUM(K147:K178)</f>
        <v>0</v>
      </c>
      <c r="L179" s="135">
        <f>SUM(L168:L178)</f>
        <v>0</v>
      </c>
      <c r="M179" s="127"/>
    </row>
    <row r="180" spans="1:13" x14ac:dyDescent="0.2">
      <c r="A180" s="38"/>
      <c r="B180" s="39"/>
      <c r="C180" s="40"/>
      <c r="D180" s="40"/>
      <c r="E180" s="41"/>
      <c r="F180" s="94"/>
      <c r="G180" s="87"/>
      <c r="H180" s="136" t="s">
        <v>10</v>
      </c>
      <c r="I180" s="137"/>
      <c r="J180" s="138"/>
      <c r="K180" s="139"/>
      <c r="L180" s="137"/>
      <c r="M180" s="137">
        <f>+K179-L179+M147</f>
        <v>8614.3000000000047</v>
      </c>
    </row>
    <row r="181" spans="1:13" x14ac:dyDescent="0.2">
      <c r="A181" s="38"/>
      <c r="B181" s="39"/>
      <c r="C181" s="40"/>
      <c r="D181" s="40"/>
      <c r="E181" s="41"/>
      <c r="F181" s="94"/>
      <c r="G181" s="111"/>
      <c r="H181" s="75"/>
      <c r="I181" s="76"/>
      <c r="J181" s="77"/>
      <c r="K181" s="78"/>
      <c r="L181" s="76"/>
      <c r="M181" s="76"/>
    </row>
    <row r="182" spans="1:13" x14ac:dyDescent="0.2">
      <c r="A182" s="234" t="s">
        <v>43</v>
      </c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6"/>
    </row>
    <row r="183" spans="1:13" x14ac:dyDescent="0.2">
      <c r="A183" s="237"/>
      <c r="B183" s="238"/>
      <c r="C183" s="238"/>
      <c r="D183" s="238"/>
      <c r="E183" s="238"/>
      <c r="F183" s="238"/>
      <c r="G183" s="238"/>
      <c r="H183" s="238"/>
      <c r="I183" s="238"/>
      <c r="J183" s="238"/>
      <c r="K183" s="238"/>
      <c r="L183" s="238"/>
      <c r="M183" s="239"/>
    </row>
    <row r="184" spans="1:13" ht="15" x14ac:dyDescent="0.25">
      <c r="A184" s="240" t="s">
        <v>73</v>
      </c>
      <c r="B184" s="241"/>
      <c r="C184" s="241"/>
      <c r="D184" s="241"/>
      <c r="E184" s="241"/>
      <c r="F184" s="241"/>
      <c r="G184" s="241"/>
      <c r="H184" s="241"/>
      <c r="I184" s="241"/>
      <c r="J184" s="241"/>
      <c r="K184" s="241"/>
      <c r="L184" s="241"/>
      <c r="M184" s="242"/>
    </row>
    <row r="185" spans="1:13" x14ac:dyDescent="0.2">
      <c r="A185" s="18" t="s">
        <v>1</v>
      </c>
      <c r="B185" s="4" t="s">
        <v>0</v>
      </c>
      <c r="C185" s="19" t="s">
        <v>2</v>
      </c>
      <c r="D185" s="19" t="s">
        <v>3</v>
      </c>
      <c r="E185" s="19" t="s">
        <v>14</v>
      </c>
      <c r="F185" s="85" t="s">
        <v>4</v>
      </c>
      <c r="G185" s="85" t="s">
        <v>5</v>
      </c>
      <c r="H185" s="19" t="s">
        <v>6</v>
      </c>
      <c r="I185" s="19" t="s">
        <v>7</v>
      </c>
      <c r="J185" s="19" t="s">
        <v>47</v>
      </c>
      <c r="K185" s="19" t="s">
        <v>48</v>
      </c>
      <c r="L185" s="19" t="s">
        <v>8</v>
      </c>
      <c r="M185" s="19" t="s">
        <v>9</v>
      </c>
    </row>
    <row r="186" spans="1:13" x14ac:dyDescent="0.2">
      <c r="A186" s="20"/>
      <c r="B186" s="21"/>
      <c r="C186" s="22"/>
      <c r="D186" s="22"/>
      <c r="E186" s="22"/>
      <c r="F186" s="22"/>
      <c r="G186" s="36"/>
      <c r="H186" s="24"/>
      <c r="I186" s="25"/>
      <c r="J186" s="26"/>
      <c r="K186" s="26"/>
      <c r="L186" s="25"/>
      <c r="M186" s="25">
        <f>M180</f>
        <v>8614.3000000000047</v>
      </c>
    </row>
    <row r="187" spans="1:13" x14ac:dyDescent="0.2">
      <c r="A187" s="120">
        <v>43192</v>
      </c>
      <c r="B187" s="105" t="s">
        <v>58</v>
      </c>
      <c r="C187" s="91"/>
      <c r="D187" s="22"/>
      <c r="E187" s="22"/>
      <c r="F187" s="22"/>
      <c r="G187" s="91" t="s">
        <v>59</v>
      </c>
      <c r="H187" s="22"/>
      <c r="I187" s="121"/>
      <c r="J187" s="6">
        <f t="shared" ref="J187" si="13">+I187*0.38</f>
        <v>0</v>
      </c>
      <c r="K187" s="6">
        <f t="shared" ref="K187" si="14">+I187*0.62</f>
        <v>0</v>
      </c>
      <c r="L187" s="31"/>
      <c r="M187" s="31">
        <f t="shared" ref="M187:M201" si="15">+K187-L187+M186</f>
        <v>8614.3000000000047</v>
      </c>
    </row>
    <row r="188" spans="1:13" x14ac:dyDescent="0.2">
      <c r="A188" s="64"/>
      <c r="B188" s="70"/>
      <c r="C188" s="22"/>
      <c r="D188" s="22"/>
      <c r="E188" s="22"/>
      <c r="F188" s="22"/>
      <c r="G188" s="90"/>
      <c r="H188" s="24"/>
      <c r="I188" s="25"/>
      <c r="J188" s="6"/>
      <c r="K188" s="6"/>
      <c r="L188" s="31"/>
      <c r="M188" s="31">
        <f t="shared" si="15"/>
        <v>8614.3000000000047</v>
      </c>
    </row>
    <row r="189" spans="1:13" x14ac:dyDescent="0.2">
      <c r="A189" s="64"/>
      <c r="B189" s="70"/>
      <c r="C189" s="22"/>
      <c r="D189" s="22"/>
      <c r="E189" s="22"/>
      <c r="F189" s="22"/>
      <c r="G189" s="90"/>
      <c r="H189" s="24"/>
      <c r="I189" s="25"/>
      <c r="J189" s="6"/>
      <c r="K189" s="6"/>
      <c r="L189" s="31"/>
      <c r="M189" s="31">
        <f t="shared" si="15"/>
        <v>8614.3000000000047</v>
      </c>
    </row>
    <row r="190" spans="1:13" x14ac:dyDescent="0.2">
      <c r="A190" s="64"/>
      <c r="B190" s="65"/>
      <c r="C190" s="22"/>
      <c r="D190" s="22"/>
      <c r="E190" s="22"/>
      <c r="F190" s="22"/>
      <c r="G190" s="91"/>
      <c r="H190" s="24"/>
      <c r="I190" s="25"/>
      <c r="J190" s="6"/>
      <c r="K190" s="6"/>
      <c r="L190" s="31"/>
      <c r="M190" s="31">
        <f t="shared" si="15"/>
        <v>8614.3000000000047</v>
      </c>
    </row>
    <row r="191" spans="1:13" x14ac:dyDescent="0.2">
      <c r="A191" s="69"/>
      <c r="B191" s="105"/>
      <c r="C191" s="22"/>
      <c r="D191" s="22"/>
      <c r="E191" s="22"/>
      <c r="F191" s="22"/>
      <c r="G191" s="106"/>
      <c r="H191" s="67"/>
      <c r="I191" s="67"/>
      <c r="J191" s="6"/>
      <c r="K191" s="6"/>
      <c r="L191" s="31"/>
      <c r="M191" s="31">
        <f t="shared" si="15"/>
        <v>8614.3000000000047</v>
      </c>
    </row>
    <row r="192" spans="1:13" ht="15" x14ac:dyDescent="0.25">
      <c r="A192" s="64"/>
      <c r="B192" s="65"/>
      <c r="C192" s="66"/>
      <c r="D192" s="67"/>
      <c r="E192" s="22"/>
      <c r="F192" s="22"/>
      <c r="G192" s="91"/>
      <c r="H192" s="67"/>
      <c r="I192" s="67"/>
      <c r="J192" s="6"/>
      <c r="K192" s="6"/>
      <c r="L192" s="31"/>
      <c r="M192" s="31">
        <f t="shared" si="15"/>
        <v>8614.3000000000047</v>
      </c>
    </row>
    <row r="193" spans="1:13" x14ac:dyDescent="0.2">
      <c r="A193" s="27"/>
      <c r="B193" s="28"/>
      <c r="C193" s="22"/>
      <c r="D193" s="22"/>
      <c r="E193" s="22"/>
      <c r="F193" s="22"/>
      <c r="G193" s="29"/>
      <c r="H193" s="24"/>
      <c r="I193" s="24"/>
      <c r="J193" s="6"/>
      <c r="K193" s="6"/>
      <c r="L193" s="31"/>
      <c r="M193" s="31">
        <f t="shared" si="15"/>
        <v>8614.3000000000047</v>
      </c>
    </row>
    <row r="194" spans="1:13" x14ac:dyDescent="0.2">
      <c r="A194" s="27"/>
      <c r="B194" s="28"/>
      <c r="C194" s="22"/>
      <c r="D194" s="22"/>
      <c r="E194" s="22"/>
      <c r="F194" s="22"/>
      <c r="G194" s="29"/>
      <c r="H194" s="24"/>
      <c r="I194" s="30"/>
      <c r="J194" s="6"/>
      <c r="K194" s="6"/>
      <c r="L194" s="31"/>
      <c r="M194" s="31">
        <f t="shared" si="15"/>
        <v>8614.3000000000047</v>
      </c>
    </row>
    <row r="195" spans="1:13" x14ac:dyDescent="0.2">
      <c r="A195" s="27"/>
      <c r="B195" s="34"/>
      <c r="C195" s="22"/>
      <c r="D195" s="22"/>
      <c r="E195" s="22"/>
      <c r="F195" s="22"/>
      <c r="G195" s="29"/>
      <c r="H195" s="24"/>
      <c r="I195" s="30"/>
      <c r="J195" s="6"/>
      <c r="K195" s="6"/>
      <c r="L195" s="31"/>
      <c r="M195" s="31">
        <f t="shared" si="15"/>
        <v>8614.3000000000047</v>
      </c>
    </row>
    <row r="196" spans="1:13" ht="15.75" x14ac:dyDescent="0.2">
      <c r="A196" s="231" t="s">
        <v>74</v>
      </c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3"/>
      <c r="M196" s="31">
        <f t="shared" si="15"/>
        <v>8614.3000000000047</v>
      </c>
    </row>
    <row r="197" spans="1:13" ht="13.5" thickBot="1" x14ac:dyDescent="0.25">
      <c r="A197" s="27"/>
      <c r="B197" s="28"/>
      <c r="C197" s="22"/>
      <c r="D197" s="22"/>
      <c r="E197" s="22"/>
      <c r="F197" s="22"/>
      <c r="G197" s="29"/>
      <c r="H197" s="24"/>
      <c r="I197" s="30"/>
      <c r="J197" s="6"/>
      <c r="K197" s="6"/>
      <c r="L197" s="31"/>
      <c r="M197" s="31">
        <f t="shared" si="15"/>
        <v>8614.3000000000047</v>
      </c>
    </row>
    <row r="198" spans="1:13" ht="13.5" thickBot="1" x14ac:dyDescent="0.25">
      <c r="A198" s="27"/>
      <c r="B198" s="28"/>
      <c r="C198" s="22"/>
      <c r="D198" s="22"/>
      <c r="E198" s="22"/>
      <c r="F198" s="22"/>
      <c r="G198" s="112"/>
      <c r="H198" s="24"/>
      <c r="I198" s="30"/>
      <c r="J198" s="6"/>
      <c r="K198" s="6"/>
      <c r="L198" s="31"/>
      <c r="M198" s="31">
        <f t="shared" si="15"/>
        <v>8614.3000000000047</v>
      </c>
    </row>
    <row r="199" spans="1:13" x14ac:dyDescent="0.2">
      <c r="A199" s="27"/>
      <c r="B199" s="28"/>
      <c r="C199" s="22"/>
      <c r="D199" s="22"/>
      <c r="E199" s="22"/>
      <c r="F199" s="22"/>
      <c r="G199" s="68"/>
      <c r="H199" s="24"/>
      <c r="I199" s="30"/>
      <c r="J199" s="6"/>
      <c r="K199" s="6"/>
      <c r="L199" s="31"/>
      <c r="M199" s="31">
        <f t="shared" si="15"/>
        <v>8614.3000000000047</v>
      </c>
    </row>
    <row r="200" spans="1:13" x14ac:dyDescent="0.2">
      <c r="A200" s="27"/>
      <c r="B200" s="28"/>
      <c r="C200" s="22"/>
      <c r="D200" s="22"/>
      <c r="E200" s="22"/>
      <c r="F200" s="22"/>
      <c r="G200" s="29"/>
      <c r="H200" s="24"/>
      <c r="I200" s="30"/>
      <c r="J200" s="6"/>
      <c r="K200" s="6"/>
      <c r="L200" s="31"/>
      <c r="M200" s="31">
        <f t="shared" si="15"/>
        <v>8614.3000000000047</v>
      </c>
    </row>
    <row r="201" spans="1:13" x14ac:dyDescent="0.2">
      <c r="A201" s="27"/>
      <c r="B201" s="28"/>
      <c r="C201" s="22"/>
      <c r="D201" s="22"/>
      <c r="E201" s="22"/>
      <c r="F201" s="22"/>
      <c r="G201" s="29"/>
      <c r="H201" s="24"/>
      <c r="I201" s="30"/>
      <c r="J201" s="6"/>
      <c r="K201" s="6"/>
      <c r="L201" s="31"/>
      <c r="M201" s="31">
        <f t="shared" si="15"/>
        <v>8614.3000000000047</v>
      </c>
    </row>
    <row r="202" spans="1:13" ht="13.5" thickBot="1" x14ac:dyDescent="0.25">
      <c r="A202" s="27"/>
      <c r="B202" s="28"/>
      <c r="C202" s="22"/>
      <c r="D202" s="22"/>
      <c r="E202" s="22"/>
      <c r="F202" s="22"/>
      <c r="G202" s="29"/>
      <c r="H202" s="24"/>
      <c r="I202" s="30"/>
      <c r="J202" s="6"/>
      <c r="K202" s="6"/>
      <c r="L202" s="31"/>
      <c r="M202" s="31"/>
    </row>
    <row r="203" spans="1:13" x14ac:dyDescent="0.2">
      <c r="A203" s="18"/>
      <c r="B203" s="4"/>
      <c r="C203" s="19"/>
      <c r="D203" s="19"/>
      <c r="E203" s="37"/>
      <c r="F203" s="93"/>
      <c r="G203" s="86"/>
      <c r="H203" s="122" t="s">
        <v>42</v>
      </c>
      <c r="I203" s="132">
        <f>SUM(I187:I202)</f>
        <v>0</v>
      </c>
      <c r="J203" s="133">
        <f>SUM(J186:J202)</f>
        <v>0</v>
      </c>
      <c r="K203" s="134">
        <f>SUM(K186:K202)</f>
        <v>0</v>
      </c>
      <c r="L203" s="135">
        <f>SUM(L197:L202)</f>
        <v>0</v>
      </c>
      <c r="M203" s="127"/>
    </row>
    <row r="204" spans="1:13" x14ac:dyDescent="0.2">
      <c r="A204" s="38"/>
      <c r="B204" s="39"/>
      <c r="C204" s="40"/>
      <c r="D204" s="40"/>
      <c r="E204" s="41"/>
      <c r="F204" s="94"/>
      <c r="G204" s="87"/>
      <c r="H204" s="136" t="s">
        <v>10</v>
      </c>
      <c r="I204" s="137"/>
      <c r="J204" s="138"/>
      <c r="K204" s="139"/>
      <c r="L204" s="137"/>
      <c r="M204" s="137">
        <f>+K203-L203+M186</f>
        <v>8614.3000000000047</v>
      </c>
    </row>
    <row r="205" spans="1:13" x14ac:dyDescent="0.2">
      <c r="A205" s="38"/>
      <c r="B205" s="39"/>
      <c r="C205" s="40"/>
      <c r="D205" s="40"/>
      <c r="E205" s="41"/>
      <c r="F205" s="94"/>
      <c r="G205" s="111"/>
      <c r="H205" s="75"/>
      <c r="I205" s="76"/>
      <c r="J205" s="77"/>
      <c r="K205" s="78"/>
      <c r="L205" s="76"/>
      <c r="M205" s="76"/>
    </row>
    <row r="206" spans="1:13" x14ac:dyDescent="0.2">
      <c r="A206" s="234" t="s">
        <v>43</v>
      </c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6"/>
    </row>
    <row r="207" spans="1:13" x14ac:dyDescent="0.2">
      <c r="A207" s="237"/>
      <c r="B207" s="238"/>
      <c r="C207" s="238"/>
      <c r="D207" s="238"/>
      <c r="E207" s="238"/>
      <c r="F207" s="238"/>
      <c r="G207" s="238"/>
      <c r="H207" s="238"/>
      <c r="I207" s="238"/>
      <c r="J207" s="238"/>
      <c r="K207" s="238"/>
      <c r="L207" s="238"/>
      <c r="M207" s="239"/>
    </row>
    <row r="208" spans="1:13" ht="15" x14ac:dyDescent="0.25">
      <c r="A208" s="240" t="s">
        <v>75</v>
      </c>
      <c r="B208" s="241"/>
      <c r="C208" s="241"/>
      <c r="D208" s="241"/>
      <c r="E208" s="241"/>
      <c r="F208" s="241"/>
      <c r="G208" s="241"/>
      <c r="H208" s="241"/>
      <c r="I208" s="241"/>
      <c r="J208" s="241"/>
      <c r="K208" s="241"/>
      <c r="L208" s="241"/>
      <c r="M208" s="242"/>
    </row>
    <row r="209" spans="1:13" x14ac:dyDescent="0.2">
      <c r="A209" s="18" t="s">
        <v>1</v>
      </c>
      <c r="B209" s="4" t="s">
        <v>0</v>
      </c>
      <c r="C209" s="19" t="s">
        <v>2</v>
      </c>
      <c r="D209" s="19" t="s">
        <v>3</v>
      </c>
      <c r="E209" s="19" t="s">
        <v>14</v>
      </c>
      <c r="F209" s="85" t="s">
        <v>4</v>
      </c>
      <c r="G209" s="85" t="s">
        <v>5</v>
      </c>
      <c r="H209" s="19" t="s">
        <v>6</v>
      </c>
      <c r="I209" s="19" t="s">
        <v>7</v>
      </c>
      <c r="J209" s="19" t="s">
        <v>47</v>
      </c>
      <c r="K209" s="19" t="s">
        <v>48</v>
      </c>
      <c r="L209" s="19" t="s">
        <v>8</v>
      </c>
      <c r="M209" s="19" t="s">
        <v>9</v>
      </c>
    </row>
    <row r="210" spans="1:13" x14ac:dyDescent="0.2">
      <c r="A210" s="20"/>
      <c r="B210" s="21"/>
      <c r="C210" s="22"/>
      <c r="D210" s="22"/>
      <c r="E210" s="22"/>
      <c r="F210" s="22"/>
      <c r="G210" s="36"/>
      <c r="H210" s="24"/>
      <c r="I210" s="25"/>
      <c r="J210" s="26"/>
      <c r="K210" s="26"/>
      <c r="L210" s="25"/>
      <c r="M210" s="25">
        <f>M204</f>
        <v>8614.3000000000047</v>
      </c>
    </row>
    <row r="211" spans="1:13" x14ac:dyDescent="0.2">
      <c r="A211" s="120">
        <v>43192</v>
      </c>
      <c r="B211" s="105" t="s">
        <v>58</v>
      </c>
      <c r="C211" s="91"/>
      <c r="D211" s="22"/>
      <c r="E211" s="22"/>
      <c r="F211" s="22"/>
      <c r="G211" s="91" t="s">
        <v>59</v>
      </c>
      <c r="H211" s="22"/>
      <c r="I211" s="121"/>
      <c r="J211" s="6">
        <f t="shared" ref="J211" si="16">+I211*0.38</f>
        <v>0</v>
      </c>
      <c r="K211" s="6">
        <f t="shared" ref="K211" si="17">+I211*0.62</f>
        <v>0</v>
      </c>
      <c r="L211" s="31"/>
      <c r="M211" s="31">
        <f t="shared" ref="M211:M225" si="18">+K211-L211+M210</f>
        <v>8614.3000000000047</v>
      </c>
    </row>
    <row r="212" spans="1:13" x14ac:dyDescent="0.2">
      <c r="A212" s="64"/>
      <c r="B212" s="70"/>
      <c r="C212" s="22"/>
      <c r="D212" s="22"/>
      <c r="E212" s="22"/>
      <c r="F212" s="22"/>
      <c r="G212" s="90"/>
      <c r="H212" s="24"/>
      <c r="I212" s="25"/>
      <c r="J212" s="6"/>
      <c r="K212" s="6"/>
      <c r="L212" s="31"/>
      <c r="M212" s="31">
        <f t="shared" si="18"/>
        <v>8614.3000000000047</v>
      </c>
    </row>
    <row r="213" spans="1:13" x14ac:dyDescent="0.2">
      <c r="A213" s="64"/>
      <c r="B213" s="70"/>
      <c r="C213" s="22"/>
      <c r="D213" s="22"/>
      <c r="E213" s="22"/>
      <c r="F213" s="22"/>
      <c r="G213" s="90"/>
      <c r="H213" s="24"/>
      <c r="I213" s="25"/>
      <c r="J213" s="6"/>
      <c r="K213" s="6"/>
      <c r="L213" s="31"/>
      <c r="M213" s="31">
        <f t="shared" si="18"/>
        <v>8614.3000000000047</v>
      </c>
    </row>
    <row r="214" spans="1:13" x14ac:dyDescent="0.2">
      <c r="A214" s="64"/>
      <c r="B214" s="65"/>
      <c r="C214" s="22"/>
      <c r="D214" s="22"/>
      <c r="E214" s="22"/>
      <c r="F214" s="22"/>
      <c r="G214" s="91"/>
      <c r="H214" s="24"/>
      <c r="I214" s="25"/>
      <c r="J214" s="6"/>
      <c r="K214" s="6"/>
      <c r="L214" s="31"/>
      <c r="M214" s="31">
        <f t="shared" si="18"/>
        <v>8614.3000000000047</v>
      </c>
    </row>
    <row r="215" spans="1:13" x14ac:dyDescent="0.2">
      <c r="A215" s="69"/>
      <c r="B215" s="105"/>
      <c r="C215" s="22"/>
      <c r="D215" s="22"/>
      <c r="E215" s="22"/>
      <c r="F215" s="22"/>
      <c r="G215" s="106"/>
      <c r="H215" s="67"/>
      <c r="I215" s="67"/>
      <c r="J215" s="6"/>
      <c r="K215" s="6"/>
      <c r="L215" s="31"/>
      <c r="M215" s="31">
        <f t="shared" si="18"/>
        <v>8614.3000000000047</v>
      </c>
    </row>
    <row r="216" spans="1:13" ht="15" x14ac:dyDescent="0.25">
      <c r="A216" s="64"/>
      <c r="B216" s="65"/>
      <c r="C216" s="66"/>
      <c r="D216" s="67"/>
      <c r="E216" s="22"/>
      <c r="F216" s="22"/>
      <c r="G216" s="91"/>
      <c r="H216" s="67"/>
      <c r="I216" s="67"/>
      <c r="J216" s="6"/>
      <c r="K216" s="6"/>
      <c r="L216" s="31"/>
      <c r="M216" s="31">
        <f t="shared" si="18"/>
        <v>8614.3000000000047</v>
      </c>
    </row>
    <row r="217" spans="1:13" x14ac:dyDescent="0.2">
      <c r="A217" s="27"/>
      <c r="B217" s="28"/>
      <c r="C217" s="22"/>
      <c r="D217" s="22"/>
      <c r="E217" s="22"/>
      <c r="F217" s="22"/>
      <c r="G217" s="29"/>
      <c r="H217" s="24"/>
      <c r="I217" s="24"/>
      <c r="J217" s="6"/>
      <c r="K217" s="6"/>
      <c r="L217" s="31"/>
      <c r="M217" s="31">
        <f t="shared" si="18"/>
        <v>8614.3000000000047</v>
      </c>
    </row>
    <row r="218" spans="1:13" x14ac:dyDescent="0.2">
      <c r="A218" s="27"/>
      <c r="B218" s="28"/>
      <c r="C218" s="22"/>
      <c r="D218" s="22"/>
      <c r="E218" s="22"/>
      <c r="F218" s="22"/>
      <c r="G218" s="29"/>
      <c r="H218" s="24"/>
      <c r="I218" s="30"/>
      <c r="J218" s="6"/>
      <c r="K218" s="6"/>
      <c r="L218" s="31"/>
      <c r="M218" s="31">
        <f t="shared" si="18"/>
        <v>8614.3000000000047</v>
      </c>
    </row>
    <row r="219" spans="1:13" x14ac:dyDescent="0.2">
      <c r="A219" s="27"/>
      <c r="B219" s="34"/>
      <c r="C219" s="22"/>
      <c r="D219" s="22"/>
      <c r="E219" s="22"/>
      <c r="F219" s="22"/>
      <c r="G219" s="29"/>
      <c r="H219" s="24"/>
      <c r="I219" s="30"/>
      <c r="J219" s="6"/>
      <c r="K219" s="6"/>
      <c r="L219" s="31"/>
      <c r="M219" s="31">
        <f t="shared" si="18"/>
        <v>8614.3000000000047</v>
      </c>
    </row>
    <row r="220" spans="1:13" ht="15.75" x14ac:dyDescent="0.2">
      <c r="A220" s="231" t="s">
        <v>76</v>
      </c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3"/>
      <c r="M220" s="31">
        <f t="shared" si="18"/>
        <v>8614.3000000000047</v>
      </c>
    </row>
    <row r="221" spans="1:13" ht="13.5" thickBot="1" x14ac:dyDescent="0.25">
      <c r="A221" s="27"/>
      <c r="B221" s="28"/>
      <c r="C221" s="22"/>
      <c r="D221" s="22"/>
      <c r="E221" s="22"/>
      <c r="F221" s="22"/>
      <c r="G221" s="29"/>
      <c r="H221" s="24"/>
      <c r="I221" s="30"/>
      <c r="J221" s="6"/>
      <c r="K221" s="6"/>
      <c r="L221" s="31"/>
      <c r="M221" s="31">
        <f t="shared" si="18"/>
        <v>8614.3000000000047</v>
      </c>
    </row>
    <row r="222" spans="1:13" ht="13.5" thickBot="1" x14ac:dyDescent="0.25">
      <c r="A222" s="27"/>
      <c r="B222" s="28"/>
      <c r="C222" s="22"/>
      <c r="D222" s="22"/>
      <c r="E222" s="22"/>
      <c r="F222" s="22"/>
      <c r="G222" s="112"/>
      <c r="H222" s="24"/>
      <c r="I222" s="30"/>
      <c r="J222" s="6"/>
      <c r="K222" s="6"/>
      <c r="L222" s="31"/>
      <c r="M222" s="31">
        <f t="shared" si="18"/>
        <v>8614.3000000000047</v>
      </c>
    </row>
    <row r="223" spans="1:13" x14ac:dyDescent="0.2">
      <c r="A223" s="27"/>
      <c r="B223" s="28"/>
      <c r="C223" s="22"/>
      <c r="D223" s="22"/>
      <c r="E223" s="22"/>
      <c r="F223" s="22"/>
      <c r="G223" s="68"/>
      <c r="H223" s="24"/>
      <c r="I223" s="30"/>
      <c r="J223" s="6"/>
      <c r="K223" s="6"/>
      <c r="L223" s="31"/>
      <c r="M223" s="31">
        <f t="shared" si="18"/>
        <v>8614.3000000000047</v>
      </c>
    </row>
    <row r="224" spans="1:13" x14ac:dyDescent="0.2">
      <c r="A224" s="27"/>
      <c r="B224" s="28"/>
      <c r="C224" s="22"/>
      <c r="D224" s="22"/>
      <c r="E224" s="22"/>
      <c r="F224" s="22"/>
      <c r="G224" s="29"/>
      <c r="H224" s="24"/>
      <c r="I224" s="30"/>
      <c r="J224" s="6"/>
      <c r="K224" s="6"/>
      <c r="L224" s="31"/>
      <c r="M224" s="31">
        <f t="shared" si="18"/>
        <v>8614.3000000000047</v>
      </c>
    </row>
    <row r="225" spans="1:13" x14ac:dyDescent="0.2">
      <c r="A225" s="27"/>
      <c r="B225" s="28"/>
      <c r="C225" s="22"/>
      <c r="D225" s="22"/>
      <c r="E225" s="22"/>
      <c r="F225" s="22"/>
      <c r="G225" s="29"/>
      <c r="H225" s="24"/>
      <c r="I225" s="30"/>
      <c r="J225" s="6"/>
      <c r="K225" s="6"/>
      <c r="L225" s="31"/>
      <c r="M225" s="31">
        <f t="shared" si="18"/>
        <v>8614.3000000000047</v>
      </c>
    </row>
    <row r="226" spans="1:13" ht="13.5" thickBot="1" x14ac:dyDescent="0.25">
      <c r="A226" s="27"/>
      <c r="B226" s="28"/>
      <c r="C226" s="22"/>
      <c r="D226" s="22"/>
      <c r="E226" s="22"/>
      <c r="F226" s="22"/>
      <c r="G226" s="29"/>
      <c r="H226" s="24"/>
      <c r="I226" s="30"/>
      <c r="J226" s="6"/>
      <c r="K226" s="6"/>
      <c r="L226" s="31"/>
      <c r="M226" s="31"/>
    </row>
    <row r="227" spans="1:13" x14ac:dyDescent="0.2">
      <c r="A227" s="18"/>
      <c r="B227" s="4"/>
      <c r="C227" s="19"/>
      <c r="D227" s="19"/>
      <c r="E227" s="37"/>
      <c r="F227" s="93"/>
      <c r="G227" s="86"/>
      <c r="H227" s="122" t="s">
        <v>42</v>
      </c>
      <c r="I227" s="132">
        <f>SUM(I211:I226)</f>
        <v>0</v>
      </c>
      <c r="J227" s="133">
        <f>SUM(J210:J226)</f>
        <v>0</v>
      </c>
      <c r="K227" s="134">
        <f>SUM(K210:K226)</f>
        <v>0</v>
      </c>
      <c r="L227" s="135">
        <f>SUM(L221:L226)</f>
        <v>0</v>
      </c>
      <c r="M227" s="127"/>
    </row>
    <row r="228" spans="1:13" x14ac:dyDescent="0.2">
      <c r="A228" s="38"/>
      <c r="B228" s="39"/>
      <c r="C228" s="40"/>
      <c r="D228" s="40"/>
      <c r="E228" s="41"/>
      <c r="F228" s="94"/>
      <c r="G228" s="87"/>
      <c r="H228" s="136" t="s">
        <v>10</v>
      </c>
      <c r="I228" s="137"/>
      <c r="J228" s="138"/>
      <c r="K228" s="139"/>
      <c r="L228" s="137"/>
      <c r="M228" s="137">
        <f>+K227-L227+M210</f>
        <v>8614.3000000000047</v>
      </c>
    </row>
    <row r="229" spans="1:13" x14ac:dyDescent="0.2">
      <c r="A229" s="38"/>
      <c r="B229" s="39"/>
      <c r="C229" s="40"/>
      <c r="D229" s="40"/>
      <c r="E229" s="41"/>
      <c r="F229" s="94"/>
      <c r="G229" s="111"/>
      <c r="H229" s="75"/>
      <c r="I229" s="76"/>
      <c r="J229" s="77"/>
      <c r="K229" s="78"/>
      <c r="L229" s="76"/>
      <c r="M229" s="76"/>
    </row>
    <row r="230" spans="1:13" x14ac:dyDescent="0.2">
      <c r="A230" s="234" t="s">
        <v>43</v>
      </c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6"/>
    </row>
    <row r="231" spans="1:13" x14ac:dyDescent="0.2">
      <c r="A231" s="237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9"/>
    </row>
    <row r="232" spans="1:13" ht="15" x14ac:dyDescent="0.25">
      <c r="A232" s="240" t="s">
        <v>77</v>
      </c>
      <c r="B232" s="241"/>
      <c r="C232" s="241"/>
      <c r="D232" s="241"/>
      <c r="E232" s="241"/>
      <c r="F232" s="241"/>
      <c r="G232" s="241"/>
      <c r="H232" s="241"/>
      <c r="I232" s="241"/>
      <c r="J232" s="241"/>
      <c r="K232" s="241"/>
      <c r="L232" s="241"/>
      <c r="M232" s="242"/>
    </row>
    <row r="233" spans="1:13" x14ac:dyDescent="0.2">
      <c r="A233" s="18" t="s">
        <v>1</v>
      </c>
      <c r="B233" s="4" t="s">
        <v>0</v>
      </c>
      <c r="C233" s="19" t="s">
        <v>2</v>
      </c>
      <c r="D233" s="19" t="s">
        <v>3</v>
      </c>
      <c r="E233" s="19" t="s">
        <v>14</v>
      </c>
      <c r="F233" s="85" t="s">
        <v>4</v>
      </c>
      <c r="G233" s="85" t="s">
        <v>5</v>
      </c>
      <c r="H233" s="19" t="s">
        <v>6</v>
      </c>
      <c r="I233" s="19" t="s">
        <v>7</v>
      </c>
      <c r="J233" s="19" t="s">
        <v>47</v>
      </c>
      <c r="K233" s="19" t="s">
        <v>48</v>
      </c>
      <c r="L233" s="19" t="s">
        <v>8</v>
      </c>
      <c r="M233" s="19" t="s">
        <v>9</v>
      </c>
    </row>
    <row r="234" spans="1:13" x14ac:dyDescent="0.2">
      <c r="A234" s="20"/>
      <c r="B234" s="21"/>
      <c r="C234" s="22"/>
      <c r="D234" s="22"/>
      <c r="E234" s="22"/>
      <c r="F234" s="22"/>
      <c r="G234" s="36"/>
      <c r="H234" s="24"/>
      <c r="I234" s="25"/>
      <c r="J234" s="26"/>
      <c r="K234" s="26"/>
      <c r="L234" s="25"/>
      <c r="M234" s="25">
        <f>M228</f>
        <v>8614.3000000000047</v>
      </c>
    </row>
    <row r="235" spans="1:13" x14ac:dyDescent="0.2">
      <c r="A235" s="140">
        <v>43332</v>
      </c>
      <c r="B235" s="105" t="s">
        <v>83</v>
      </c>
      <c r="C235" s="91"/>
      <c r="D235" s="22"/>
      <c r="E235" s="22"/>
      <c r="F235" s="22"/>
      <c r="G235" s="141" t="s">
        <v>84</v>
      </c>
      <c r="H235" s="22"/>
      <c r="I235" s="142">
        <v>775</v>
      </c>
      <c r="J235" s="6">
        <f t="shared" ref="J235" si="19">+I235*0.38</f>
        <v>294.5</v>
      </c>
      <c r="K235" s="6">
        <f t="shared" ref="K235" si="20">+I235*0.62</f>
        <v>480.5</v>
      </c>
      <c r="L235" s="31"/>
      <c r="M235" s="31">
        <f t="shared" ref="M235:M249" si="21">+K235-L235+M234</f>
        <v>9094.8000000000047</v>
      </c>
    </row>
    <row r="236" spans="1:13" x14ac:dyDescent="0.2">
      <c r="C236" s="22"/>
      <c r="D236" s="22"/>
      <c r="E236" s="22"/>
      <c r="F236" s="22"/>
      <c r="G236" s="90"/>
      <c r="H236" s="24"/>
      <c r="I236" s="25"/>
      <c r="J236" s="6"/>
      <c r="K236" s="6"/>
      <c r="L236" s="31"/>
      <c r="M236" s="31">
        <f t="shared" si="21"/>
        <v>9094.8000000000047</v>
      </c>
    </row>
    <row r="237" spans="1:13" x14ac:dyDescent="0.2">
      <c r="A237" s="64"/>
      <c r="B237" s="70"/>
      <c r="C237" s="22"/>
      <c r="D237" s="22"/>
      <c r="E237" s="22"/>
      <c r="F237" s="22"/>
      <c r="G237" s="90"/>
      <c r="H237" s="24"/>
      <c r="I237" s="25"/>
      <c r="J237" s="6"/>
      <c r="K237" s="6"/>
      <c r="L237" s="31"/>
      <c r="M237" s="31">
        <f t="shared" si="21"/>
        <v>9094.8000000000047</v>
      </c>
    </row>
    <row r="238" spans="1:13" x14ac:dyDescent="0.2">
      <c r="A238" s="64"/>
      <c r="B238" s="65"/>
      <c r="C238" s="22"/>
      <c r="D238" s="22"/>
      <c r="E238" s="22"/>
      <c r="F238" s="22"/>
      <c r="G238" s="91"/>
      <c r="H238" s="24"/>
      <c r="I238" s="25"/>
      <c r="J238" s="6"/>
      <c r="K238" s="6"/>
      <c r="L238" s="31"/>
      <c r="M238" s="31">
        <f t="shared" si="21"/>
        <v>9094.8000000000047</v>
      </c>
    </row>
    <row r="239" spans="1:13" x14ac:dyDescent="0.2">
      <c r="A239" s="69"/>
      <c r="B239" s="105"/>
      <c r="C239" s="22"/>
      <c r="D239" s="22"/>
      <c r="E239" s="22"/>
      <c r="F239" s="22"/>
      <c r="G239" s="106"/>
      <c r="H239" s="67"/>
      <c r="I239" s="67"/>
      <c r="J239" s="6"/>
      <c r="K239" s="6"/>
      <c r="L239" s="31"/>
      <c r="M239" s="31">
        <f t="shared" si="21"/>
        <v>9094.8000000000047</v>
      </c>
    </row>
    <row r="240" spans="1:13" ht="15" x14ac:dyDescent="0.25">
      <c r="A240" s="64"/>
      <c r="B240" s="65"/>
      <c r="C240" s="66"/>
      <c r="D240" s="67"/>
      <c r="E240" s="22"/>
      <c r="F240" s="22"/>
      <c r="G240" s="91"/>
      <c r="H240" s="67"/>
      <c r="I240" s="67"/>
      <c r="J240" s="6"/>
      <c r="K240" s="6"/>
      <c r="L240" s="31"/>
      <c r="M240" s="31">
        <f t="shared" si="21"/>
        <v>9094.8000000000047</v>
      </c>
    </row>
    <row r="241" spans="1:13" x14ac:dyDescent="0.2">
      <c r="A241" s="27"/>
      <c r="B241" s="28"/>
      <c r="C241" s="22"/>
      <c r="D241" s="22"/>
      <c r="E241" s="22"/>
      <c r="F241" s="22"/>
      <c r="G241" s="29"/>
      <c r="H241" s="24"/>
      <c r="I241" s="24"/>
      <c r="J241" s="6"/>
      <c r="K241" s="6"/>
      <c r="L241" s="31"/>
      <c r="M241" s="31">
        <f t="shared" si="21"/>
        <v>9094.8000000000047</v>
      </c>
    </row>
    <row r="242" spans="1:13" x14ac:dyDescent="0.2">
      <c r="A242" s="27"/>
      <c r="B242" s="28"/>
      <c r="C242" s="22"/>
      <c r="D242" s="22"/>
      <c r="E242" s="22"/>
      <c r="F242" s="22"/>
      <c r="G242" s="29"/>
      <c r="H242" s="24"/>
      <c r="I242" s="30"/>
      <c r="J242" s="6"/>
      <c r="K242" s="6"/>
      <c r="L242" s="31"/>
      <c r="M242" s="31">
        <f t="shared" si="21"/>
        <v>9094.8000000000047</v>
      </c>
    </row>
    <row r="243" spans="1:13" x14ac:dyDescent="0.2">
      <c r="A243" s="27"/>
      <c r="B243" s="34"/>
      <c r="C243" s="22"/>
      <c r="D243" s="22"/>
      <c r="E243" s="22"/>
      <c r="F243" s="22"/>
      <c r="G243" s="29"/>
      <c r="H243" s="24"/>
      <c r="I243" s="30"/>
      <c r="J243" s="6"/>
      <c r="K243" s="6"/>
      <c r="L243" s="31"/>
      <c r="M243" s="31">
        <f t="shared" si="21"/>
        <v>9094.8000000000047</v>
      </c>
    </row>
    <row r="244" spans="1:13" ht="15.75" x14ac:dyDescent="0.2">
      <c r="A244" s="231" t="s">
        <v>80</v>
      </c>
      <c r="B244" s="232"/>
      <c r="C244" s="232"/>
      <c r="D244" s="232"/>
      <c r="E244" s="232"/>
      <c r="F244" s="232"/>
      <c r="G244" s="232"/>
      <c r="H244" s="232"/>
      <c r="I244" s="232"/>
      <c r="J244" s="232"/>
      <c r="K244" s="232"/>
      <c r="L244" s="233"/>
      <c r="M244" s="31">
        <f t="shared" si="21"/>
        <v>9094.8000000000047</v>
      </c>
    </row>
    <row r="245" spans="1:13" ht="13.5" thickBot="1" x14ac:dyDescent="0.25">
      <c r="A245" s="27"/>
      <c r="B245" s="28"/>
      <c r="C245" s="22"/>
      <c r="D245" s="22"/>
      <c r="E245" s="22"/>
      <c r="F245" s="22"/>
      <c r="G245" s="29"/>
      <c r="H245" s="24"/>
      <c r="I245" s="30"/>
      <c r="J245" s="6"/>
      <c r="K245" s="6"/>
      <c r="L245" s="31"/>
      <c r="M245" s="31">
        <f t="shared" si="21"/>
        <v>9094.8000000000047</v>
      </c>
    </row>
    <row r="246" spans="1:13" ht="13.5" thickBot="1" x14ac:dyDescent="0.25">
      <c r="A246" s="27"/>
      <c r="B246" s="28"/>
      <c r="C246" s="22"/>
      <c r="D246" s="22"/>
      <c r="E246" s="22"/>
      <c r="F246" s="22"/>
      <c r="G246" s="112"/>
      <c r="H246" s="24"/>
      <c r="I246" s="30"/>
      <c r="J246" s="6"/>
      <c r="K246" s="6"/>
      <c r="L246" s="31"/>
      <c r="M246" s="31">
        <f t="shared" si="21"/>
        <v>9094.8000000000047</v>
      </c>
    </row>
    <row r="247" spans="1:13" x14ac:dyDescent="0.2">
      <c r="A247" s="27"/>
      <c r="B247" s="28"/>
      <c r="C247" s="22"/>
      <c r="D247" s="22"/>
      <c r="E247" s="22"/>
      <c r="F247" s="22"/>
      <c r="G247" s="68"/>
      <c r="H247" s="24"/>
      <c r="I247" s="30"/>
      <c r="J247" s="6"/>
      <c r="K247" s="6"/>
      <c r="L247" s="31"/>
      <c r="M247" s="31">
        <f t="shared" si="21"/>
        <v>9094.8000000000047</v>
      </c>
    </row>
    <row r="248" spans="1:13" x14ac:dyDescent="0.2">
      <c r="A248" s="27"/>
      <c r="B248" s="28"/>
      <c r="C248" s="22"/>
      <c r="D248" s="22"/>
      <c r="E248" s="22"/>
      <c r="F248" s="22"/>
      <c r="G248" s="29"/>
      <c r="H248" s="24"/>
      <c r="I248" s="30"/>
      <c r="J248" s="6"/>
      <c r="K248" s="6"/>
      <c r="L248" s="31"/>
      <c r="M248" s="31">
        <f t="shared" si="21"/>
        <v>9094.8000000000047</v>
      </c>
    </row>
    <row r="249" spans="1:13" x14ac:dyDescent="0.2">
      <c r="A249" s="27"/>
      <c r="B249" s="28"/>
      <c r="C249" s="22"/>
      <c r="D249" s="22"/>
      <c r="E249" s="22"/>
      <c r="F249" s="22"/>
      <c r="G249" s="29"/>
      <c r="H249" s="24"/>
      <c r="I249" s="30"/>
      <c r="J249" s="6"/>
      <c r="K249" s="6"/>
      <c r="L249" s="31"/>
      <c r="M249" s="31">
        <f t="shared" si="21"/>
        <v>9094.8000000000047</v>
      </c>
    </row>
    <row r="250" spans="1:13" ht="13.5" thickBot="1" x14ac:dyDescent="0.25">
      <c r="A250" s="27"/>
      <c r="B250" s="28"/>
      <c r="C250" s="22"/>
      <c r="D250" s="22"/>
      <c r="E250" s="22"/>
      <c r="F250" s="22"/>
      <c r="G250" s="29"/>
      <c r="H250" s="24"/>
      <c r="I250" s="30"/>
      <c r="J250" s="6"/>
      <c r="K250" s="6"/>
      <c r="L250" s="31"/>
      <c r="M250" s="31"/>
    </row>
    <row r="251" spans="1:13" x14ac:dyDescent="0.2">
      <c r="A251" s="18"/>
      <c r="B251" s="4"/>
      <c r="C251" s="19"/>
      <c r="D251" s="19"/>
      <c r="E251" s="37"/>
      <c r="F251" s="93"/>
      <c r="G251" s="86"/>
      <c r="H251" s="122" t="s">
        <v>42</v>
      </c>
      <c r="I251" s="132">
        <f>SUM(I235:I250)</f>
        <v>775</v>
      </c>
      <c r="J251" s="133">
        <f>SUM(J234:J250)</f>
        <v>294.5</v>
      </c>
      <c r="K251" s="134">
        <f>SUM(K234:K250)</f>
        <v>480.5</v>
      </c>
      <c r="L251" s="135">
        <f>SUM(L245:L250)</f>
        <v>0</v>
      </c>
      <c r="M251" s="127"/>
    </row>
    <row r="252" spans="1:13" x14ac:dyDescent="0.2">
      <c r="A252" s="38"/>
      <c r="B252" s="39"/>
      <c r="C252" s="40"/>
      <c r="D252" s="40"/>
      <c r="E252" s="41"/>
      <c r="F252" s="94"/>
      <c r="G252" s="87"/>
      <c r="H252" s="136" t="s">
        <v>10</v>
      </c>
      <c r="I252" s="137"/>
      <c r="J252" s="138"/>
      <c r="K252" s="139"/>
      <c r="L252" s="137"/>
      <c r="M252" s="137">
        <f>+K251-L251+M234</f>
        <v>9094.8000000000047</v>
      </c>
    </row>
    <row r="253" spans="1:13" x14ac:dyDescent="0.2">
      <c r="A253" s="38"/>
      <c r="B253" s="39"/>
      <c r="C253" s="40"/>
      <c r="D253" s="40"/>
      <c r="E253" s="41"/>
      <c r="F253" s="94"/>
      <c r="G253" s="111"/>
      <c r="H253" s="75"/>
      <c r="I253" s="76"/>
      <c r="J253" s="77"/>
      <c r="K253" s="78"/>
      <c r="L253" s="76"/>
      <c r="M253" s="76"/>
    </row>
    <row r="254" spans="1:13" x14ac:dyDescent="0.2">
      <c r="A254" s="234" t="s">
        <v>43</v>
      </c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6"/>
    </row>
    <row r="255" spans="1:13" x14ac:dyDescent="0.2">
      <c r="A255" s="237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9"/>
    </row>
    <row r="256" spans="1:13" ht="15" x14ac:dyDescent="0.25">
      <c r="A256" s="240" t="s">
        <v>78</v>
      </c>
      <c r="B256" s="241"/>
      <c r="C256" s="241"/>
      <c r="D256" s="241"/>
      <c r="E256" s="241"/>
      <c r="F256" s="241"/>
      <c r="G256" s="241"/>
      <c r="H256" s="241"/>
      <c r="I256" s="241"/>
      <c r="J256" s="241"/>
      <c r="K256" s="241"/>
      <c r="L256" s="241"/>
      <c r="M256" s="242"/>
    </row>
    <row r="257" spans="1:13" x14ac:dyDescent="0.2">
      <c r="A257" s="18" t="s">
        <v>1</v>
      </c>
      <c r="B257" s="4" t="s">
        <v>0</v>
      </c>
      <c r="C257" s="19" t="s">
        <v>2</v>
      </c>
      <c r="D257" s="19" t="s">
        <v>3</v>
      </c>
      <c r="E257" s="19" t="s">
        <v>14</v>
      </c>
      <c r="F257" s="85" t="s">
        <v>4</v>
      </c>
      <c r="G257" s="85" t="s">
        <v>5</v>
      </c>
      <c r="H257" s="19" t="s">
        <v>6</v>
      </c>
      <c r="I257" s="19" t="s">
        <v>7</v>
      </c>
      <c r="J257" s="19" t="s">
        <v>47</v>
      </c>
      <c r="K257" s="19" t="s">
        <v>48</v>
      </c>
      <c r="L257" s="19" t="s">
        <v>8</v>
      </c>
      <c r="M257" s="19" t="s">
        <v>9</v>
      </c>
    </row>
    <row r="258" spans="1:13" x14ac:dyDescent="0.2">
      <c r="A258" s="20"/>
      <c r="B258" s="21"/>
      <c r="C258" s="22"/>
      <c r="D258" s="22"/>
      <c r="E258" s="22"/>
      <c r="F258" s="22"/>
      <c r="G258" s="36"/>
      <c r="H258" s="24"/>
      <c r="I258" s="25"/>
      <c r="J258" s="26"/>
      <c r="K258" s="26"/>
      <c r="L258" s="25"/>
      <c r="M258" s="25">
        <f>M252</f>
        <v>9094.8000000000047</v>
      </c>
    </row>
    <row r="259" spans="1:13" x14ac:dyDescent="0.2">
      <c r="A259" s="120">
        <v>43192</v>
      </c>
      <c r="B259" s="105" t="s">
        <v>58</v>
      </c>
      <c r="C259" s="91"/>
      <c r="D259" s="22"/>
      <c r="E259" s="22"/>
      <c r="F259" s="22"/>
      <c r="G259" s="91" t="s">
        <v>59</v>
      </c>
      <c r="H259" s="22"/>
      <c r="I259" s="121"/>
      <c r="J259" s="6">
        <f t="shared" ref="J259" si="22">+I259*0.38</f>
        <v>0</v>
      </c>
      <c r="K259" s="6">
        <f t="shared" ref="K259" si="23">+I259*0.62</f>
        <v>0</v>
      </c>
      <c r="L259" s="31"/>
      <c r="M259" s="31">
        <f t="shared" ref="M259:M273" si="24">+K259-L259+M258</f>
        <v>9094.8000000000047</v>
      </c>
    </row>
    <row r="260" spans="1:13" x14ac:dyDescent="0.2">
      <c r="A260" s="64"/>
      <c r="B260" s="70"/>
      <c r="C260" s="22"/>
      <c r="D260" s="22"/>
      <c r="E260" s="22"/>
      <c r="F260" s="22"/>
      <c r="G260" s="90"/>
      <c r="H260" s="24"/>
      <c r="I260" s="25"/>
      <c r="J260" s="6"/>
      <c r="K260" s="6"/>
      <c r="L260" s="31"/>
      <c r="M260" s="31">
        <f t="shared" si="24"/>
        <v>9094.8000000000047</v>
      </c>
    </row>
    <row r="261" spans="1:13" x14ac:dyDescent="0.2">
      <c r="A261" s="64"/>
      <c r="B261" s="70"/>
      <c r="C261" s="22"/>
      <c r="D261" s="22"/>
      <c r="E261" s="22"/>
      <c r="F261" s="22"/>
      <c r="G261" s="90"/>
      <c r="H261" s="24"/>
      <c r="I261" s="25"/>
      <c r="J261" s="6"/>
      <c r="K261" s="6"/>
      <c r="L261" s="31"/>
      <c r="M261" s="31">
        <f t="shared" si="24"/>
        <v>9094.8000000000047</v>
      </c>
    </row>
    <row r="262" spans="1:13" x14ac:dyDescent="0.2">
      <c r="A262" s="64"/>
      <c r="B262" s="65"/>
      <c r="C262" s="22"/>
      <c r="D262" s="22"/>
      <c r="E262" s="22"/>
      <c r="F262" s="22"/>
      <c r="G262" s="91"/>
      <c r="H262" s="24"/>
      <c r="I262" s="25"/>
      <c r="J262" s="6"/>
      <c r="K262" s="6"/>
      <c r="L262" s="31"/>
      <c r="M262" s="31">
        <f t="shared" si="24"/>
        <v>9094.8000000000047</v>
      </c>
    </row>
    <row r="263" spans="1:13" x14ac:dyDescent="0.2">
      <c r="A263" s="69"/>
      <c r="B263" s="105"/>
      <c r="C263" s="22"/>
      <c r="D263" s="22"/>
      <c r="E263" s="22"/>
      <c r="F263" s="22"/>
      <c r="G263" s="106"/>
      <c r="H263" s="67"/>
      <c r="I263" s="67"/>
      <c r="J263" s="6"/>
      <c r="K263" s="6"/>
      <c r="L263" s="31"/>
      <c r="M263" s="31">
        <f t="shared" si="24"/>
        <v>9094.8000000000047</v>
      </c>
    </row>
    <row r="264" spans="1:13" ht="15" x14ac:dyDescent="0.25">
      <c r="A264" s="64"/>
      <c r="B264" s="65"/>
      <c r="C264" s="66"/>
      <c r="D264" s="67"/>
      <c r="E264" s="22"/>
      <c r="F264" s="22"/>
      <c r="G264" s="91"/>
      <c r="H264" s="67"/>
      <c r="I264" s="67"/>
      <c r="J264" s="6"/>
      <c r="K264" s="6"/>
      <c r="L264" s="31"/>
      <c r="M264" s="31">
        <f t="shared" si="24"/>
        <v>9094.8000000000047</v>
      </c>
    </row>
    <row r="265" spans="1:13" x14ac:dyDescent="0.2">
      <c r="A265" s="27"/>
      <c r="B265" s="28"/>
      <c r="C265" s="22"/>
      <c r="D265" s="22"/>
      <c r="E265" s="22"/>
      <c r="F265" s="22"/>
      <c r="G265" s="29"/>
      <c r="H265" s="24"/>
      <c r="I265" s="24"/>
      <c r="J265" s="6"/>
      <c r="K265" s="6"/>
      <c r="L265" s="31"/>
      <c r="M265" s="31">
        <f t="shared" si="24"/>
        <v>9094.8000000000047</v>
      </c>
    </row>
    <row r="266" spans="1:13" x14ac:dyDescent="0.2">
      <c r="A266" s="27"/>
      <c r="B266" s="28"/>
      <c r="C266" s="22"/>
      <c r="D266" s="22"/>
      <c r="E266" s="22"/>
      <c r="F266" s="22"/>
      <c r="G266" s="29"/>
      <c r="H266" s="24"/>
      <c r="I266" s="30"/>
      <c r="J266" s="6"/>
      <c r="K266" s="6"/>
      <c r="L266" s="31"/>
      <c r="M266" s="31">
        <f t="shared" si="24"/>
        <v>9094.8000000000047</v>
      </c>
    </row>
    <row r="267" spans="1:13" x14ac:dyDescent="0.2">
      <c r="A267" s="27"/>
      <c r="B267" s="34"/>
      <c r="C267" s="22"/>
      <c r="D267" s="22"/>
      <c r="E267" s="22"/>
      <c r="F267" s="22"/>
      <c r="G267" s="29"/>
      <c r="H267" s="24"/>
      <c r="I267" s="30"/>
      <c r="J267" s="6"/>
      <c r="K267" s="6"/>
      <c r="L267" s="31"/>
      <c r="M267" s="31">
        <f t="shared" si="24"/>
        <v>9094.8000000000047</v>
      </c>
    </row>
    <row r="268" spans="1:13" ht="15.75" x14ac:dyDescent="0.2">
      <c r="A268" s="231" t="s">
        <v>79</v>
      </c>
      <c r="B268" s="232"/>
      <c r="C268" s="232"/>
      <c r="D268" s="232"/>
      <c r="E268" s="232"/>
      <c r="F268" s="232"/>
      <c r="G268" s="232"/>
      <c r="H268" s="232"/>
      <c r="I268" s="232"/>
      <c r="J268" s="232"/>
      <c r="K268" s="232"/>
      <c r="L268" s="233"/>
      <c r="M268" s="31">
        <f t="shared" si="24"/>
        <v>9094.8000000000047</v>
      </c>
    </row>
    <row r="269" spans="1:13" ht="13.5" thickBot="1" x14ac:dyDescent="0.25">
      <c r="A269" s="27"/>
      <c r="B269" s="28"/>
      <c r="C269" s="22"/>
      <c r="D269" s="22"/>
      <c r="E269" s="22"/>
      <c r="F269" s="22"/>
      <c r="G269" s="29"/>
      <c r="H269" s="24"/>
      <c r="I269" s="30"/>
      <c r="J269" s="6"/>
      <c r="K269" s="6"/>
      <c r="L269" s="31"/>
      <c r="M269" s="31">
        <f t="shared" si="24"/>
        <v>9094.8000000000047</v>
      </c>
    </row>
    <row r="270" spans="1:13" ht="13.5" thickBot="1" x14ac:dyDescent="0.25">
      <c r="A270" s="27"/>
      <c r="B270" s="28"/>
      <c r="C270" s="22"/>
      <c r="D270" s="22"/>
      <c r="E270" s="22"/>
      <c r="F270" s="22"/>
      <c r="G270" s="112"/>
      <c r="H270" s="24"/>
      <c r="I270" s="30"/>
      <c r="J270" s="6"/>
      <c r="K270" s="6"/>
      <c r="L270" s="31"/>
      <c r="M270" s="31">
        <f t="shared" si="24"/>
        <v>9094.8000000000047</v>
      </c>
    </row>
    <row r="271" spans="1:13" x14ac:dyDescent="0.2">
      <c r="A271" s="27"/>
      <c r="B271" s="28"/>
      <c r="C271" s="22"/>
      <c r="D271" s="22"/>
      <c r="E271" s="22"/>
      <c r="F271" s="22"/>
      <c r="G271" s="68"/>
      <c r="H271" s="24"/>
      <c r="I271" s="30"/>
      <c r="J271" s="6"/>
      <c r="K271" s="6"/>
      <c r="L271" s="31"/>
      <c r="M271" s="31">
        <f t="shared" si="24"/>
        <v>9094.8000000000047</v>
      </c>
    </row>
    <row r="272" spans="1:13" x14ac:dyDescent="0.2">
      <c r="A272" s="27"/>
      <c r="B272" s="28"/>
      <c r="C272" s="22"/>
      <c r="D272" s="22"/>
      <c r="E272" s="22"/>
      <c r="F272" s="22"/>
      <c r="G272" s="29"/>
      <c r="H272" s="24"/>
      <c r="I272" s="30"/>
      <c r="J272" s="6"/>
      <c r="K272" s="6"/>
      <c r="L272" s="31"/>
      <c r="M272" s="31">
        <f t="shared" si="24"/>
        <v>9094.8000000000047</v>
      </c>
    </row>
    <row r="273" spans="1:13" x14ac:dyDescent="0.2">
      <c r="A273" s="27"/>
      <c r="B273" s="28"/>
      <c r="C273" s="22"/>
      <c r="D273" s="22"/>
      <c r="E273" s="22"/>
      <c r="F273" s="22"/>
      <c r="G273" s="29"/>
      <c r="H273" s="24"/>
      <c r="I273" s="30"/>
      <c r="J273" s="6"/>
      <c r="K273" s="6"/>
      <c r="L273" s="31"/>
      <c r="M273" s="31">
        <f t="shared" si="24"/>
        <v>9094.8000000000047</v>
      </c>
    </row>
    <row r="274" spans="1:13" ht="13.5" thickBot="1" x14ac:dyDescent="0.25">
      <c r="A274" s="27"/>
      <c r="B274" s="28"/>
      <c r="C274" s="22"/>
      <c r="D274" s="22"/>
      <c r="E274" s="22"/>
      <c r="F274" s="22"/>
      <c r="G274" s="29"/>
      <c r="H274" s="24"/>
      <c r="I274" s="30"/>
      <c r="J274" s="6"/>
      <c r="K274" s="6"/>
      <c r="L274" s="31"/>
      <c r="M274" s="31"/>
    </row>
    <row r="275" spans="1:13" x14ac:dyDescent="0.2">
      <c r="A275" s="18"/>
      <c r="B275" s="4"/>
      <c r="C275" s="19"/>
      <c r="D275" s="19"/>
      <c r="E275" s="37"/>
      <c r="F275" s="93"/>
      <c r="G275" s="86"/>
      <c r="H275" s="122" t="s">
        <v>42</v>
      </c>
      <c r="I275" s="132">
        <f>SUM(I259:I274)</f>
        <v>0</v>
      </c>
      <c r="J275" s="133">
        <f>SUM(J258:J274)</f>
        <v>0</v>
      </c>
      <c r="K275" s="134">
        <f>SUM(K258:K274)</f>
        <v>0</v>
      </c>
      <c r="L275" s="135">
        <f>SUM(L269:L274)</f>
        <v>0</v>
      </c>
      <c r="M275" s="127"/>
    </row>
    <row r="276" spans="1:13" x14ac:dyDescent="0.2">
      <c r="A276" s="38"/>
      <c r="B276" s="39"/>
      <c r="C276" s="40"/>
      <c r="D276" s="40"/>
      <c r="E276" s="41"/>
      <c r="F276" s="94"/>
      <c r="G276" s="87"/>
      <c r="H276" s="136" t="s">
        <v>10</v>
      </c>
      <c r="I276" s="137"/>
      <c r="J276" s="138"/>
      <c r="K276" s="139"/>
      <c r="L276" s="137"/>
      <c r="M276" s="137">
        <f>+K275-L275+M258</f>
        <v>9094.8000000000047</v>
      </c>
    </row>
    <row r="277" spans="1:13" x14ac:dyDescent="0.2">
      <c r="A277" s="38"/>
      <c r="B277" s="39"/>
      <c r="C277" s="40"/>
      <c r="D277" s="40"/>
      <c r="E277" s="41"/>
      <c r="F277" s="94"/>
      <c r="G277" s="111"/>
      <c r="H277" s="75"/>
      <c r="I277" s="76"/>
      <c r="J277" s="77"/>
      <c r="K277" s="78"/>
      <c r="L277" s="76"/>
      <c r="M277" s="76"/>
    </row>
    <row r="278" spans="1:13" x14ac:dyDescent="0.2">
      <c r="A278" s="234" t="s">
        <v>43</v>
      </c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6"/>
    </row>
    <row r="279" spans="1:13" x14ac:dyDescent="0.2">
      <c r="A279" s="237"/>
      <c r="B279" s="238"/>
      <c r="C279" s="238"/>
      <c r="D279" s="238"/>
      <c r="E279" s="238"/>
      <c r="F279" s="238"/>
      <c r="G279" s="238"/>
      <c r="H279" s="238"/>
      <c r="I279" s="238"/>
      <c r="J279" s="238"/>
      <c r="K279" s="238"/>
      <c r="L279" s="238"/>
      <c r="M279" s="239"/>
    </row>
    <row r="280" spans="1:13" ht="15" x14ac:dyDescent="0.25">
      <c r="A280" s="240" t="s">
        <v>81</v>
      </c>
      <c r="B280" s="241"/>
      <c r="C280" s="241"/>
      <c r="D280" s="241"/>
      <c r="E280" s="241"/>
      <c r="F280" s="241"/>
      <c r="G280" s="241"/>
      <c r="H280" s="241"/>
      <c r="I280" s="241"/>
      <c r="J280" s="241"/>
      <c r="K280" s="241"/>
      <c r="L280" s="241"/>
      <c r="M280" s="242"/>
    </row>
    <row r="281" spans="1:13" x14ac:dyDescent="0.2">
      <c r="A281" s="18" t="s">
        <v>1</v>
      </c>
      <c r="B281" s="4" t="s">
        <v>0</v>
      </c>
      <c r="C281" s="19" t="s">
        <v>2</v>
      </c>
      <c r="D281" s="19" t="s">
        <v>3</v>
      </c>
      <c r="E281" s="19" t="s">
        <v>14</v>
      </c>
      <c r="F281" s="85" t="s">
        <v>4</v>
      </c>
      <c r="G281" s="85" t="s">
        <v>5</v>
      </c>
      <c r="H281" s="19" t="s">
        <v>6</v>
      </c>
      <c r="I281" s="19" t="s">
        <v>7</v>
      </c>
      <c r="J281" s="19" t="s">
        <v>47</v>
      </c>
      <c r="K281" s="19" t="s">
        <v>48</v>
      </c>
      <c r="L281" s="19" t="s">
        <v>8</v>
      </c>
      <c r="M281" s="19" t="s">
        <v>9</v>
      </c>
    </row>
    <row r="282" spans="1:13" x14ac:dyDescent="0.2">
      <c r="A282" s="20"/>
      <c r="B282" s="21"/>
      <c r="C282" s="22"/>
      <c r="D282" s="22"/>
      <c r="E282" s="22"/>
      <c r="F282" s="22"/>
      <c r="G282" s="36"/>
      <c r="H282" s="24"/>
      <c r="I282" s="25"/>
      <c r="J282" s="26"/>
      <c r="K282" s="26"/>
      <c r="L282" s="25"/>
      <c r="M282" s="25">
        <f>M276</f>
        <v>9094.8000000000047</v>
      </c>
    </row>
    <row r="283" spans="1:13" x14ac:dyDescent="0.2">
      <c r="A283" s="120">
        <v>43192</v>
      </c>
      <c r="B283" s="105" t="s">
        <v>58</v>
      </c>
      <c r="C283" s="91"/>
      <c r="D283" s="22"/>
      <c r="E283" s="22"/>
      <c r="F283" s="22"/>
      <c r="G283" s="91" t="s">
        <v>59</v>
      </c>
      <c r="H283" s="22"/>
      <c r="I283" s="121"/>
      <c r="J283" s="6">
        <f t="shared" ref="J283" si="25">+I283*0.38</f>
        <v>0</v>
      </c>
      <c r="K283" s="6">
        <f t="shared" ref="K283" si="26">+I283*0.62</f>
        <v>0</v>
      </c>
      <c r="L283" s="31"/>
      <c r="M283" s="31">
        <f t="shared" ref="M283:M297" si="27">+K283-L283+M282</f>
        <v>9094.8000000000047</v>
      </c>
    </row>
    <row r="284" spans="1:13" x14ac:dyDescent="0.2">
      <c r="A284" s="64"/>
      <c r="B284" s="70"/>
      <c r="C284" s="22"/>
      <c r="D284" s="22"/>
      <c r="E284" s="22"/>
      <c r="F284" s="22"/>
      <c r="G284" s="90"/>
      <c r="H284" s="24"/>
      <c r="I284" s="25"/>
      <c r="J284" s="6"/>
      <c r="K284" s="6"/>
      <c r="L284" s="31"/>
      <c r="M284" s="31">
        <f t="shared" si="27"/>
        <v>9094.8000000000047</v>
      </c>
    </row>
    <row r="285" spans="1:13" x14ac:dyDescent="0.2">
      <c r="A285" s="64"/>
      <c r="B285" s="70"/>
      <c r="C285" s="22"/>
      <c r="D285" s="22"/>
      <c r="E285" s="22"/>
      <c r="F285" s="22"/>
      <c r="G285" s="90"/>
      <c r="H285" s="24"/>
      <c r="I285" s="25"/>
      <c r="J285" s="6"/>
      <c r="K285" s="6"/>
      <c r="L285" s="31"/>
      <c r="M285" s="31">
        <f t="shared" si="27"/>
        <v>9094.8000000000047</v>
      </c>
    </row>
    <row r="286" spans="1:13" x14ac:dyDescent="0.2">
      <c r="A286" s="64"/>
      <c r="B286" s="65"/>
      <c r="C286" s="22"/>
      <c r="D286" s="22"/>
      <c r="E286" s="22"/>
      <c r="F286" s="22"/>
      <c r="G286" s="91"/>
      <c r="H286" s="24"/>
      <c r="I286" s="25"/>
      <c r="J286" s="6"/>
      <c r="K286" s="6"/>
      <c r="L286" s="31"/>
      <c r="M286" s="31">
        <f t="shared" si="27"/>
        <v>9094.8000000000047</v>
      </c>
    </row>
    <row r="287" spans="1:13" x14ac:dyDescent="0.2">
      <c r="A287" s="69"/>
      <c r="B287" s="105"/>
      <c r="C287" s="22"/>
      <c r="D287" s="22"/>
      <c r="E287" s="22"/>
      <c r="F287" s="22"/>
      <c r="G287" s="106"/>
      <c r="H287" s="67"/>
      <c r="I287" s="67"/>
      <c r="J287" s="6"/>
      <c r="K287" s="6"/>
      <c r="L287" s="31"/>
      <c r="M287" s="31">
        <f t="shared" si="27"/>
        <v>9094.8000000000047</v>
      </c>
    </row>
    <row r="288" spans="1:13" ht="15" x14ac:dyDescent="0.25">
      <c r="A288" s="64"/>
      <c r="B288" s="65"/>
      <c r="C288" s="66"/>
      <c r="D288" s="67"/>
      <c r="E288" s="22"/>
      <c r="F288" s="22"/>
      <c r="G288" s="91"/>
      <c r="H288" s="67"/>
      <c r="I288" s="67"/>
      <c r="J288" s="6"/>
      <c r="K288" s="6"/>
      <c r="L288" s="31"/>
      <c r="M288" s="31">
        <f t="shared" si="27"/>
        <v>9094.8000000000047</v>
      </c>
    </row>
    <row r="289" spans="1:13" x14ac:dyDescent="0.2">
      <c r="A289" s="27"/>
      <c r="B289" s="28"/>
      <c r="C289" s="22"/>
      <c r="D289" s="22"/>
      <c r="E289" s="22"/>
      <c r="F289" s="22"/>
      <c r="G289" s="29"/>
      <c r="H289" s="24"/>
      <c r="I289" s="24"/>
      <c r="J289" s="6"/>
      <c r="K289" s="6"/>
      <c r="L289" s="31"/>
      <c r="M289" s="31">
        <f t="shared" si="27"/>
        <v>9094.8000000000047</v>
      </c>
    </row>
    <row r="290" spans="1:13" x14ac:dyDescent="0.2">
      <c r="A290" s="27"/>
      <c r="B290" s="28"/>
      <c r="C290" s="22"/>
      <c r="D290" s="22"/>
      <c r="E290" s="22"/>
      <c r="F290" s="22"/>
      <c r="G290" s="29"/>
      <c r="H290" s="24"/>
      <c r="I290" s="30"/>
      <c r="J290" s="6"/>
      <c r="K290" s="6"/>
      <c r="L290" s="31"/>
      <c r="M290" s="31">
        <f t="shared" si="27"/>
        <v>9094.8000000000047</v>
      </c>
    </row>
    <row r="291" spans="1:13" x14ac:dyDescent="0.2">
      <c r="A291" s="27"/>
      <c r="B291" s="34"/>
      <c r="C291" s="22"/>
      <c r="D291" s="22"/>
      <c r="E291" s="22"/>
      <c r="F291" s="22"/>
      <c r="G291" s="29"/>
      <c r="H291" s="24"/>
      <c r="I291" s="30"/>
      <c r="J291" s="6"/>
      <c r="K291" s="6"/>
      <c r="L291" s="31"/>
      <c r="M291" s="31">
        <f t="shared" si="27"/>
        <v>9094.8000000000047</v>
      </c>
    </row>
    <row r="292" spans="1:13" ht="15.75" x14ac:dyDescent="0.2">
      <c r="A292" s="231" t="s">
        <v>82</v>
      </c>
      <c r="B292" s="232"/>
      <c r="C292" s="232"/>
      <c r="D292" s="232"/>
      <c r="E292" s="232"/>
      <c r="F292" s="232"/>
      <c r="G292" s="232"/>
      <c r="H292" s="232"/>
      <c r="I292" s="232"/>
      <c r="J292" s="232"/>
      <c r="K292" s="232"/>
      <c r="L292" s="233"/>
      <c r="M292" s="31">
        <f t="shared" si="27"/>
        <v>9094.8000000000047</v>
      </c>
    </row>
    <row r="293" spans="1:13" ht="13.5" thickBot="1" x14ac:dyDescent="0.25">
      <c r="A293" s="27"/>
      <c r="B293" s="28"/>
      <c r="C293" s="22"/>
      <c r="D293" s="22"/>
      <c r="E293" s="22"/>
      <c r="F293" s="22"/>
      <c r="G293" s="29"/>
      <c r="H293" s="24"/>
      <c r="I293" s="30"/>
      <c r="J293" s="6"/>
      <c r="K293" s="6"/>
      <c r="L293" s="31"/>
      <c r="M293" s="31">
        <f t="shared" si="27"/>
        <v>9094.8000000000047</v>
      </c>
    </row>
    <row r="294" spans="1:13" ht="13.5" thickBot="1" x14ac:dyDescent="0.25">
      <c r="A294" s="27"/>
      <c r="B294" s="28"/>
      <c r="C294" s="22"/>
      <c r="D294" s="22"/>
      <c r="E294" s="22"/>
      <c r="F294" s="22"/>
      <c r="G294" s="112"/>
      <c r="H294" s="24"/>
      <c r="I294" s="30"/>
      <c r="J294" s="6"/>
      <c r="K294" s="6"/>
      <c r="L294" s="31"/>
      <c r="M294" s="31">
        <f t="shared" si="27"/>
        <v>9094.8000000000047</v>
      </c>
    </row>
    <row r="295" spans="1:13" x14ac:dyDescent="0.2">
      <c r="A295" s="27"/>
      <c r="B295" s="28"/>
      <c r="C295" s="22"/>
      <c r="D295" s="22"/>
      <c r="E295" s="22"/>
      <c r="F295" s="22"/>
      <c r="G295" s="68"/>
      <c r="H295" s="24"/>
      <c r="I295" s="30"/>
      <c r="J295" s="6"/>
      <c r="K295" s="6"/>
      <c r="L295" s="31"/>
      <c r="M295" s="31">
        <f t="shared" si="27"/>
        <v>9094.8000000000047</v>
      </c>
    </row>
    <row r="296" spans="1:13" x14ac:dyDescent="0.2">
      <c r="A296" s="27"/>
      <c r="B296" s="28"/>
      <c r="C296" s="22"/>
      <c r="D296" s="22"/>
      <c r="E296" s="22"/>
      <c r="F296" s="22"/>
      <c r="G296" s="29"/>
      <c r="H296" s="24"/>
      <c r="I296" s="30"/>
      <c r="J296" s="6"/>
      <c r="K296" s="6"/>
      <c r="L296" s="31"/>
      <c r="M296" s="31">
        <f t="shared" si="27"/>
        <v>9094.8000000000047</v>
      </c>
    </row>
    <row r="297" spans="1:13" x14ac:dyDescent="0.2">
      <c r="A297" s="27"/>
      <c r="B297" s="28"/>
      <c r="C297" s="22"/>
      <c r="D297" s="22"/>
      <c r="E297" s="22"/>
      <c r="F297" s="22"/>
      <c r="G297" s="29"/>
      <c r="H297" s="24"/>
      <c r="I297" s="30"/>
      <c r="J297" s="6"/>
      <c r="K297" s="6"/>
      <c r="L297" s="31"/>
      <c r="M297" s="31">
        <f t="shared" si="27"/>
        <v>9094.8000000000047</v>
      </c>
    </row>
    <row r="298" spans="1:13" ht="13.5" thickBot="1" x14ac:dyDescent="0.25">
      <c r="A298" s="27"/>
      <c r="B298" s="28"/>
      <c r="C298" s="22"/>
      <c r="D298" s="22"/>
      <c r="E298" s="22"/>
      <c r="F298" s="22"/>
      <c r="G298" s="29"/>
      <c r="H298" s="24"/>
      <c r="I298" s="30"/>
      <c r="J298" s="6"/>
      <c r="K298" s="6"/>
      <c r="L298" s="31"/>
      <c r="M298" s="31"/>
    </row>
    <row r="299" spans="1:13" x14ac:dyDescent="0.2">
      <c r="A299" s="18"/>
      <c r="B299" s="4"/>
      <c r="C299" s="19"/>
      <c r="D299" s="19"/>
      <c r="E299" s="37"/>
      <c r="F299" s="93"/>
      <c r="G299" s="86"/>
      <c r="H299" s="122" t="s">
        <v>42</v>
      </c>
      <c r="I299" s="132">
        <f>SUM(I283:I298)</f>
        <v>0</v>
      </c>
      <c r="J299" s="133">
        <f>SUM(J282:J298)</f>
        <v>0</v>
      </c>
      <c r="K299" s="134">
        <f>SUM(K282:K298)</f>
        <v>0</v>
      </c>
      <c r="L299" s="135">
        <f>SUM(L293:L298)</f>
        <v>0</v>
      </c>
      <c r="M299" s="127"/>
    </row>
    <row r="300" spans="1:13" x14ac:dyDescent="0.2">
      <c r="A300" s="38"/>
      <c r="B300" s="39"/>
      <c r="C300" s="40"/>
      <c r="D300" s="40"/>
      <c r="E300" s="41"/>
      <c r="F300" s="94"/>
      <c r="G300" s="87"/>
      <c r="H300" s="136" t="s">
        <v>10</v>
      </c>
      <c r="I300" s="137"/>
      <c r="J300" s="138"/>
      <c r="K300" s="139"/>
      <c r="L300" s="137"/>
      <c r="M300" s="137">
        <f>+K299-L299+M282</f>
        <v>9094.8000000000047</v>
      </c>
    </row>
    <row r="301" spans="1:13" x14ac:dyDescent="0.2">
      <c r="A301" s="38"/>
      <c r="B301" s="39"/>
      <c r="C301" s="40"/>
      <c r="D301" s="40"/>
      <c r="E301" s="41"/>
      <c r="F301" s="94"/>
      <c r="G301" s="111"/>
      <c r="H301" s="75"/>
      <c r="I301" s="76"/>
      <c r="J301" s="77"/>
      <c r="K301" s="78"/>
      <c r="L301" s="76"/>
      <c r="M301" s="76"/>
    </row>
    <row r="302" spans="1:13" x14ac:dyDescent="0.2">
      <c r="A302" s="234" t="s">
        <v>43</v>
      </c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6"/>
    </row>
    <row r="303" spans="1:13" x14ac:dyDescent="0.2">
      <c r="A303" s="237"/>
      <c r="B303" s="238"/>
      <c r="C303" s="238"/>
      <c r="D303" s="238"/>
      <c r="E303" s="238"/>
      <c r="F303" s="238"/>
      <c r="G303" s="238"/>
      <c r="H303" s="238"/>
      <c r="I303" s="238"/>
      <c r="J303" s="238"/>
      <c r="K303" s="238"/>
      <c r="L303" s="238"/>
      <c r="M303" s="239"/>
    </row>
    <row r="304" spans="1:13" ht="15" x14ac:dyDescent="0.25">
      <c r="A304" s="240" t="s">
        <v>85</v>
      </c>
      <c r="B304" s="241"/>
      <c r="C304" s="241"/>
      <c r="D304" s="241"/>
      <c r="E304" s="241"/>
      <c r="F304" s="241"/>
      <c r="G304" s="241"/>
      <c r="H304" s="241"/>
      <c r="I304" s="241"/>
      <c r="J304" s="241"/>
      <c r="K304" s="241"/>
      <c r="L304" s="241"/>
      <c r="M304" s="242"/>
    </row>
    <row r="305" spans="1:13" x14ac:dyDescent="0.2">
      <c r="A305" s="18" t="s">
        <v>1</v>
      </c>
      <c r="B305" s="4" t="s">
        <v>0</v>
      </c>
      <c r="C305" s="19" t="s">
        <v>2</v>
      </c>
      <c r="D305" s="19" t="s">
        <v>3</v>
      </c>
      <c r="E305" s="19" t="s">
        <v>14</v>
      </c>
      <c r="F305" s="85" t="s">
        <v>4</v>
      </c>
      <c r="G305" s="85" t="s">
        <v>5</v>
      </c>
      <c r="H305" s="19" t="s">
        <v>6</v>
      </c>
      <c r="I305" s="19" t="s">
        <v>7</v>
      </c>
      <c r="J305" s="19" t="s">
        <v>47</v>
      </c>
      <c r="K305" s="19" t="s">
        <v>48</v>
      </c>
      <c r="L305" s="19" t="s">
        <v>8</v>
      </c>
      <c r="M305" s="19" t="s">
        <v>9</v>
      </c>
    </row>
    <row r="306" spans="1:13" x14ac:dyDescent="0.2">
      <c r="A306" s="20"/>
      <c r="B306" s="21"/>
      <c r="C306" s="22"/>
      <c r="D306" s="22"/>
      <c r="E306" s="22"/>
      <c r="F306" s="22"/>
      <c r="G306" s="36"/>
      <c r="H306" s="24"/>
      <c r="I306" s="25"/>
      <c r="J306" s="26"/>
      <c r="K306" s="26"/>
      <c r="L306" s="25"/>
      <c r="M306" s="25">
        <f>M300</f>
        <v>9094.8000000000047</v>
      </c>
    </row>
    <row r="307" spans="1:13" x14ac:dyDescent="0.2">
      <c r="A307" s="118">
        <v>43426</v>
      </c>
      <c r="B307" s="105" t="s">
        <v>58</v>
      </c>
      <c r="C307" s="91"/>
      <c r="D307" s="22"/>
      <c r="E307" s="22"/>
      <c r="F307" s="22"/>
      <c r="G307" s="89" t="s">
        <v>88</v>
      </c>
      <c r="H307" s="22"/>
      <c r="I307" s="80">
        <v>600</v>
      </c>
      <c r="J307" s="6">
        <f t="shared" ref="J307:J308" si="28">+I307*0.38</f>
        <v>228</v>
      </c>
      <c r="K307" s="6">
        <f t="shared" ref="K307:K308" si="29">+I307*0.62</f>
        <v>372</v>
      </c>
      <c r="L307" s="31"/>
      <c r="M307" s="31">
        <f t="shared" ref="M307:M321" si="30">+K307-L307+M306</f>
        <v>9466.8000000000047</v>
      </c>
    </row>
    <row r="308" spans="1:13" x14ac:dyDescent="0.2">
      <c r="A308" s="118">
        <v>43427</v>
      </c>
      <c r="B308" s="70"/>
      <c r="C308" s="22"/>
      <c r="D308" s="22"/>
      <c r="E308" s="22"/>
      <c r="F308" s="22"/>
      <c r="G308" s="89" t="s">
        <v>88</v>
      </c>
      <c r="H308" s="24"/>
      <c r="I308" s="80">
        <v>300</v>
      </c>
      <c r="J308" s="6">
        <f t="shared" si="28"/>
        <v>114</v>
      </c>
      <c r="K308" s="6">
        <f t="shared" si="29"/>
        <v>186</v>
      </c>
      <c r="L308" s="31"/>
      <c r="M308" s="31">
        <f t="shared" si="30"/>
        <v>9652.8000000000047</v>
      </c>
    </row>
    <row r="309" spans="1:13" x14ac:dyDescent="0.2">
      <c r="A309" s="64"/>
      <c r="B309" s="70"/>
      <c r="C309" s="22"/>
      <c r="D309" s="22"/>
      <c r="E309" s="22"/>
      <c r="F309" s="22"/>
      <c r="G309" s="90"/>
      <c r="H309" s="24"/>
      <c r="I309" s="25"/>
      <c r="J309" s="6"/>
      <c r="K309" s="6"/>
      <c r="L309" s="31"/>
      <c r="M309" s="31">
        <f t="shared" si="30"/>
        <v>9652.8000000000047</v>
      </c>
    </row>
    <row r="310" spans="1:13" x14ac:dyDescent="0.2">
      <c r="A310" s="64"/>
      <c r="B310" s="65"/>
      <c r="C310" s="22"/>
      <c r="D310" s="22"/>
      <c r="E310" s="22"/>
      <c r="F310" s="22"/>
      <c r="G310" s="91"/>
      <c r="H310" s="24"/>
      <c r="I310" s="25"/>
      <c r="J310" s="6"/>
      <c r="K310" s="6"/>
      <c r="L310" s="31"/>
      <c r="M310" s="31">
        <f t="shared" si="30"/>
        <v>9652.8000000000047</v>
      </c>
    </row>
    <row r="311" spans="1:13" x14ac:dyDescent="0.2">
      <c r="A311" s="69"/>
      <c r="B311" s="105"/>
      <c r="C311" s="22"/>
      <c r="D311" s="22"/>
      <c r="E311" s="22"/>
      <c r="F311" s="22"/>
      <c r="G311" s="106"/>
      <c r="H311" s="67"/>
      <c r="I311" s="67"/>
      <c r="J311" s="6"/>
      <c r="K311" s="6"/>
      <c r="L311" s="31"/>
      <c r="M311" s="31">
        <f t="shared" si="30"/>
        <v>9652.8000000000047</v>
      </c>
    </row>
    <row r="312" spans="1:13" ht="15" x14ac:dyDescent="0.25">
      <c r="A312" s="64"/>
      <c r="B312" s="65"/>
      <c r="C312" s="66"/>
      <c r="D312" s="67"/>
      <c r="E312" s="22"/>
      <c r="F312" s="22"/>
      <c r="G312" s="91"/>
      <c r="H312" s="67"/>
      <c r="I312" s="67"/>
      <c r="J312" s="6"/>
      <c r="K312" s="6"/>
      <c r="L312" s="31"/>
      <c r="M312" s="31">
        <f t="shared" si="30"/>
        <v>9652.8000000000047</v>
      </c>
    </row>
    <row r="313" spans="1:13" x14ac:dyDescent="0.2">
      <c r="A313" s="27"/>
      <c r="B313" s="28"/>
      <c r="C313" s="22"/>
      <c r="D313" s="22"/>
      <c r="E313" s="22"/>
      <c r="F313" s="22"/>
      <c r="G313" s="29"/>
      <c r="H313" s="24"/>
      <c r="I313" s="24"/>
      <c r="J313" s="6"/>
      <c r="K313" s="6"/>
      <c r="L313" s="31"/>
      <c r="M313" s="31">
        <f t="shared" si="30"/>
        <v>9652.8000000000047</v>
      </c>
    </row>
    <row r="314" spans="1:13" x14ac:dyDescent="0.2">
      <c r="A314" s="27"/>
      <c r="B314" s="28"/>
      <c r="C314" s="22"/>
      <c r="D314" s="22"/>
      <c r="E314" s="22"/>
      <c r="F314" s="22"/>
      <c r="G314" s="29"/>
      <c r="H314" s="24"/>
      <c r="I314" s="30"/>
      <c r="J314" s="6"/>
      <c r="K314" s="6"/>
      <c r="L314" s="31"/>
      <c r="M314" s="31">
        <f t="shared" si="30"/>
        <v>9652.8000000000047</v>
      </c>
    </row>
    <row r="315" spans="1:13" x14ac:dyDescent="0.2">
      <c r="A315" s="27"/>
      <c r="B315" s="34"/>
      <c r="C315" s="22"/>
      <c r="D315" s="22"/>
      <c r="E315" s="22"/>
      <c r="F315" s="22"/>
      <c r="G315" s="29"/>
      <c r="H315" s="24"/>
      <c r="I315" s="30"/>
      <c r="J315" s="6"/>
      <c r="K315" s="6"/>
      <c r="L315" s="31"/>
      <c r="M315" s="31">
        <f t="shared" si="30"/>
        <v>9652.8000000000047</v>
      </c>
    </row>
    <row r="316" spans="1:13" ht="15.75" x14ac:dyDescent="0.2">
      <c r="A316" s="231" t="s">
        <v>86</v>
      </c>
      <c r="B316" s="232"/>
      <c r="C316" s="232"/>
      <c r="D316" s="232"/>
      <c r="E316" s="232"/>
      <c r="F316" s="232"/>
      <c r="G316" s="232"/>
      <c r="H316" s="232"/>
      <c r="I316" s="232"/>
      <c r="J316" s="232"/>
      <c r="K316" s="232"/>
      <c r="L316" s="233"/>
      <c r="M316" s="31">
        <f t="shared" si="30"/>
        <v>9652.8000000000047</v>
      </c>
    </row>
    <row r="317" spans="1:13" ht="13.5" thickBot="1" x14ac:dyDescent="0.25">
      <c r="A317" s="27"/>
      <c r="B317" s="28"/>
      <c r="C317" s="22"/>
      <c r="D317" s="22"/>
      <c r="E317" s="22"/>
      <c r="F317" s="22"/>
      <c r="G317" s="29"/>
      <c r="H317" s="24"/>
      <c r="I317" s="30"/>
      <c r="J317" s="6"/>
      <c r="K317" s="6"/>
      <c r="L317" s="31"/>
      <c r="M317" s="31">
        <f t="shared" si="30"/>
        <v>9652.8000000000047</v>
      </c>
    </row>
    <row r="318" spans="1:13" ht="13.5" thickBot="1" x14ac:dyDescent="0.25">
      <c r="A318" s="27"/>
      <c r="B318" s="28"/>
      <c r="C318" s="22"/>
      <c r="D318" s="22"/>
      <c r="E318" s="22"/>
      <c r="F318" s="22"/>
      <c r="G318" s="112"/>
      <c r="H318" s="24"/>
      <c r="I318" s="30"/>
      <c r="J318" s="6"/>
      <c r="K318" s="6"/>
      <c r="L318" s="31"/>
      <c r="M318" s="31">
        <f t="shared" si="30"/>
        <v>9652.8000000000047</v>
      </c>
    </row>
    <row r="319" spans="1:13" x14ac:dyDescent="0.2">
      <c r="A319" s="27"/>
      <c r="B319" s="28"/>
      <c r="C319" s="22"/>
      <c r="D319" s="22"/>
      <c r="E319" s="22"/>
      <c r="F319" s="22"/>
      <c r="G319" s="68"/>
      <c r="H319" s="24"/>
      <c r="I319" s="30"/>
      <c r="J319" s="6"/>
      <c r="K319" s="6"/>
      <c r="L319" s="31"/>
      <c r="M319" s="31">
        <f t="shared" si="30"/>
        <v>9652.8000000000047</v>
      </c>
    </row>
    <row r="320" spans="1:13" x14ac:dyDescent="0.2">
      <c r="A320" s="27"/>
      <c r="B320" s="28"/>
      <c r="C320" s="22"/>
      <c r="D320" s="22"/>
      <c r="E320" s="22"/>
      <c r="F320" s="22"/>
      <c r="G320" s="29"/>
      <c r="H320" s="24"/>
      <c r="I320" s="30"/>
      <c r="J320" s="6"/>
      <c r="K320" s="6"/>
      <c r="L320" s="31"/>
      <c r="M320" s="31">
        <f t="shared" si="30"/>
        <v>9652.8000000000047</v>
      </c>
    </row>
    <row r="321" spans="1:13" x14ac:dyDescent="0.2">
      <c r="A321" s="27"/>
      <c r="B321" s="28"/>
      <c r="C321" s="22"/>
      <c r="D321" s="22"/>
      <c r="E321" s="22"/>
      <c r="F321" s="22"/>
      <c r="G321" s="29"/>
      <c r="H321" s="24"/>
      <c r="I321" s="30"/>
      <c r="J321" s="6"/>
      <c r="K321" s="6"/>
      <c r="L321" s="31"/>
      <c r="M321" s="31">
        <f t="shared" si="30"/>
        <v>9652.8000000000047</v>
      </c>
    </row>
    <row r="322" spans="1:13" ht="13.5" thickBot="1" x14ac:dyDescent="0.25">
      <c r="A322" s="27"/>
      <c r="B322" s="28"/>
      <c r="C322" s="22"/>
      <c r="D322" s="22"/>
      <c r="E322" s="22"/>
      <c r="F322" s="22"/>
      <c r="G322" s="29"/>
      <c r="H322" s="24"/>
      <c r="I322" s="30"/>
      <c r="J322" s="6"/>
      <c r="K322" s="6"/>
      <c r="L322" s="31"/>
      <c r="M322" s="31"/>
    </row>
    <row r="323" spans="1:13" x14ac:dyDescent="0.2">
      <c r="A323" s="18"/>
      <c r="B323" s="4"/>
      <c r="C323" s="19"/>
      <c r="D323" s="19"/>
      <c r="E323" s="37"/>
      <c r="F323" s="93"/>
      <c r="G323" s="86"/>
      <c r="H323" s="122" t="s">
        <v>42</v>
      </c>
      <c r="I323" s="132">
        <f>SUM(I307:I322)</f>
        <v>900</v>
      </c>
      <c r="J323" s="133">
        <f>SUM(J306:J322)</f>
        <v>342</v>
      </c>
      <c r="K323" s="134">
        <f>SUM(K306:K322)</f>
        <v>558</v>
      </c>
      <c r="L323" s="135">
        <f>SUM(L317:L322)</f>
        <v>0</v>
      </c>
      <c r="M323" s="127"/>
    </row>
    <row r="324" spans="1:13" x14ac:dyDescent="0.2">
      <c r="A324" s="38"/>
      <c r="B324" s="39"/>
      <c r="C324" s="40"/>
      <c r="D324" s="40"/>
      <c r="E324" s="41"/>
      <c r="F324" s="94"/>
      <c r="G324" s="87"/>
      <c r="H324" s="136" t="s">
        <v>10</v>
      </c>
      <c r="I324" s="137"/>
      <c r="J324" s="138"/>
      <c r="K324" s="139"/>
      <c r="L324" s="137"/>
      <c r="M324" s="137">
        <f>+K323-L323+M306</f>
        <v>9652.8000000000047</v>
      </c>
    </row>
    <row r="325" spans="1:13" x14ac:dyDescent="0.2">
      <c r="A325" s="38"/>
      <c r="B325" s="39"/>
      <c r="C325" s="40"/>
      <c r="D325" s="40"/>
      <c r="E325" s="41"/>
      <c r="F325" s="94"/>
      <c r="G325" s="111"/>
      <c r="H325" s="75"/>
      <c r="I325" s="76"/>
      <c r="J325" s="77"/>
      <c r="K325" s="78"/>
      <c r="L325" s="76"/>
      <c r="M325" s="76"/>
    </row>
    <row r="326" spans="1:13" x14ac:dyDescent="0.2">
      <c r="A326" s="234" t="s">
        <v>43</v>
      </c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6"/>
    </row>
    <row r="327" spans="1:13" x14ac:dyDescent="0.2">
      <c r="A327" s="237"/>
      <c r="B327" s="238"/>
      <c r="C327" s="238"/>
      <c r="D327" s="238"/>
      <c r="E327" s="238"/>
      <c r="F327" s="238"/>
      <c r="G327" s="238"/>
      <c r="H327" s="238"/>
      <c r="I327" s="238"/>
      <c r="J327" s="238"/>
      <c r="K327" s="238"/>
      <c r="L327" s="238"/>
      <c r="M327" s="239"/>
    </row>
    <row r="328" spans="1:13" ht="15" x14ac:dyDescent="0.25">
      <c r="A328" s="240" t="s">
        <v>87</v>
      </c>
      <c r="B328" s="241"/>
      <c r="C328" s="241"/>
      <c r="D328" s="241"/>
      <c r="E328" s="241"/>
      <c r="F328" s="241"/>
      <c r="G328" s="241"/>
      <c r="H328" s="241"/>
      <c r="I328" s="241"/>
      <c r="J328" s="241"/>
      <c r="K328" s="241"/>
      <c r="L328" s="241"/>
      <c r="M328" s="242"/>
    </row>
    <row r="329" spans="1:13" x14ac:dyDescent="0.2">
      <c r="A329" s="18" t="s">
        <v>1</v>
      </c>
      <c r="B329" s="4" t="s">
        <v>0</v>
      </c>
      <c r="C329" s="19" t="s">
        <v>2</v>
      </c>
      <c r="D329" s="19" t="s">
        <v>3</v>
      </c>
      <c r="E329" s="19" t="s">
        <v>14</v>
      </c>
      <c r="F329" s="85" t="s">
        <v>4</v>
      </c>
      <c r="G329" s="85" t="s">
        <v>5</v>
      </c>
      <c r="H329" s="19" t="s">
        <v>6</v>
      </c>
      <c r="I329" s="19" t="s">
        <v>7</v>
      </c>
      <c r="J329" s="19" t="s">
        <v>47</v>
      </c>
      <c r="K329" s="19" t="s">
        <v>48</v>
      </c>
      <c r="L329" s="19" t="s">
        <v>8</v>
      </c>
      <c r="M329" s="19" t="s">
        <v>9</v>
      </c>
    </row>
    <row r="330" spans="1:13" x14ac:dyDescent="0.2">
      <c r="A330" s="20"/>
      <c r="B330" s="21"/>
      <c r="C330" s="22"/>
      <c r="D330" s="22"/>
      <c r="E330" s="22"/>
      <c r="F330" s="22"/>
      <c r="G330" s="36"/>
      <c r="H330" s="24"/>
      <c r="I330" s="25"/>
      <c r="J330" s="26"/>
      <c r="K330" s="26"/>
      <c r="L330" s="25"/>
      <c r="M330" s="25">
        <f>M324</f>
        <v>9652.8000000000047</v>
      </c>
    </row>
    <row r="331" spans="1:13" x14ac:dyDescent="0.2">
      <c r="A331" s="118">
        <v>43818</v>
      </c>
      <c r="B331" s="105" t="s">
        <v>89</v>
      </c>
      <c r="C331" s="91"/>
      <c r="D331" s="22"/>
      <c r="E331" s="22"/>
      <c r="F331" s="22"/>
      <c r="G331" s="106" t="s">
        <v>90</v>
      </c>
      <c r="H331" s="22"/>
      <c r="I331" s="80">
        <v>20</v>
      </c>
      <c r="J331" s="6">
        <f t="shared" ref="J331:J332" si="31">+I331*0.38</f>
        <v>7.6</v>
      </c>
      <c r="K331" s="6">
        <f t="shared" ref="K331:K332" si="32">+I331*0.62</f>
        <v>12.4</v>
      </c>
      <c r="L331" s="31"/>
      <c r="M331" s="31">
        <f t="shared" ref="M331:M345" si="33">+K331-L331+M330</f>
        <v>9665.2000000000044</v>
      </c>
    </row>
    <row r="332" spans="1:13" x14ac:dyDescent="0.2">
      <c r="A332" s="118"/>
      <c r="B332" s="70"/>
      <c r="C332" s="22"/>
      <c r="D332" s="22"/>
      <c r="E332" s="22"/>
      <c r="F332" s="22"/>
      <c r="G332" s="89"/>
      <c r="H332" s="24"/>
      <c r="I332" s="80"/>
      <c r="J332" s="6">
        <f t="shared" si="31"/>
        <v>0</v>
      </c>
      <c r="K332" s="6">
        <f t="shared" si="32"/>
        <v>0</v>
      </c>
      <c r="L332" s="31"/>
      <c r="M332" s="31">
        <f t="shared" si="33"/>
        <v>9665.2000000000044</v>
      </c>
    </row>
    <row r="333" spans="1:13" x14ac:dyDescent="0.2">
      <c r="A333" s="64"/>
      <c r="B333" s="70"/>
      <c r="C333" s="22"/>
      <c r="D333" s="22"/>
      <c r="E333" s="22"/>
      <c r="F333" s="22"/>
      <c r="G333" s="90"/>
      <c r="H333" s="24"/>
      <c r="I333" s="25"/>
      <c r="J333" s="6"/>
      <c r="K333" s="6"/>
      <c r="L333" s="31"/>
      <c r="M333" s="31">
        <f t="shared" si="33"/>
        <v>9665.2000000000044</v>
      </c>
    </row>
    <row r="334" spans="1:13" x14ac:dyDescent="0.2">
      <c r="A334" s="64"/>
      <c r="B334" s="65"/>
      <c r="C334" s="22"/>
      <c r="D334" s="22"/>
      <c r="E334" s="22"/>
      <c r="F334" s="22"/>
      <c r="G334" s="91"/>
      <c r="H334" s="24"/>
      <c r="I334" s="25"/>
      <c r="J334" s="6"/>
      <c r="K334" s="6"/>
      <c r="L334" s="31"/>
      <c r="M334" s="31">
        <f t="shared" si="33"/>
        <v>9665.2000000000044</v>
      </c>
    </row>
    <row r="335" spans="1:13" x14ac:dyDescent="0.2">
      <c r="A335" s="69"/>
      <c r="B335" s="105"/>
      <c r="C335" s="22"/>
      <c r="D335" s="22"/>
      <c r="E335" s="22"/>
      <c r="F335" s="22"/>
      <c r="G335" s="106"/>
      <c r="H335" s="67"/>
      <c r="I335" s="67"/>
      <c r="J335" s="6"/>
      <c r="K335" s="6"/>
      <c r="L335" s="31"/>
      <c r="M335" s="31">
        <f t="shared" si="33"/>
        <v>9665.2000000000044</v>
      </c>
    </row>
    <row r="336" spans="1:13" ht="15" x14ac:dyDescent="0.25">
      <c r="A336" s="64"/>
      <c r="B336" s="65"/>
      <c r="C336" s="66"/>
      <c r="D336" s="67"/>
      <c r="E336" s="22"/>
      <c r="F336" s="22"/>
      <c r="G336" s="91"/>
      <c r="H336" s="67"/>
      <c r="I336" s="67"/>
      <c r="J336" s="6"/>
      <c r="K336" s="6"/>
      <c r="L336" s="31"/>
      <c r="M336" s="31">
        <f t="shared" si="33"/>
        <v>9665.2000000000044</v>
      </c>
    </row>
    <row r="337" spans="1:13" x14ac:dyDescent="0.2">
      <c r="A337" s="27"/>
      <c r="B337" s="28"/>
      <c r="C337" s="22"/>
      <c r="D337" s="22"/>
      <c r="E337" s="22"/>
      <c r="F337" s="22"/>
      <c r="G337" s="29"/>
      <c r="H337" s="24"/>
      <c r="I337" s="24"/>
      <c r="J337" s="6"/>
      <c r="K337" s="6"/>
      <c r="L337" s="31"/>
      <c r="M337" s="31">
        <f t="shared" si="33"/>
        <v>9665.2000000000044</v>
      </c>
    </row>
    <row r="338" spans="1:13" x14ac:dyDescent="0.2">
      <c r="A338" s="27"/>
      <c r="B338" s="28"/>
      <c r="C338" s="22"/>
      <c r="D338" s="22"/>
      <c r="E338" s="22"/>
      <c r="F338" s="22"/>
      <c r="G338" s="29"/>
      <c r="H338" s="24"/>
      <c r="I338" s="30"/>
      <c r="J338" s="6"/>
      <c r="K338" s="6"/>
      <c r="L338" s="31"/>
      <c r="M338" s="31">
        <f t="shared" si="33"/>
        <v>9665.2000000000044</v>
      </c>
    </row>
    <row r="339" spans="1:13" x14ac:dyDescent="0.2">
      <c r="A339" s="27"/>
      <c r="B339" s="34"/>
      <c r="C339" s="22"/>
      <c r="D339" s="22"/>
      <c r="E339" s="22"/>
      <c r="F339" s="22"/>
      <c r="G339" s="29"/>
      <c r="H339" s="24"/>
      <c r="I339" s="30"/>
      <c r="J339" s="6"/>
      <c r="K339" s="6"/>
      <c r="L339" s="31"/>
      <c r="M339" s="31">
        <f t="shared" si="33"/>
        <v>9665.2000000000044</v>
      </c>
    </row>
    <row r="340" spans="1:13" ht="15.75" x14ac:dyDescent="0.2">
      <c r="A340" s="231" t="s">
        <v>86</v>
      </c>
      <c r="B340" s="232"/>
      <c r="C340" s="232"/>
      <c r="D340" s="232"/>
      <c r="E340" s="232"/>
      <c r="F340" s="232"/>
      <c r="G340" s="232"/>
      <c r="H340" s="232"/>
      <c r="I340" s="232"/>
      <c r="J340" s="232"/>
      <c r="K340" s="232"/>
      <c r="L340" s="233"/>
      <c r="M340" s="31">
        <f t="shared" si="33"/>
        <v>9665.2000000000044</v>
      </c>
    </row>
    <row r="341" spans="1:13" ht="13.5" thickBot="1" x14ac:dyDescent="0.25">
      <c r="A341" s="27"/>
      <c r="B341" s="28"/>
      <c r="C341" s="22"/>
      <c r="D341" s="22"/>
      <c r="E341" s="22"/>
      <c r="F341" s="22"/>
      <c r="G341" s="29"/>
      <c r="H341" s="24"/>
      <c r="I341" s="30"/>
      <c r="J341" s="6"/>
      <c r="K341" s="6"/>
      <c r="L341" s="31"/>
      <c r="M341" s="31">
        <f t="shared" si="33"/>
        <v>9665.2000000000044</v>
      </c>
    </row>
    <row r="342" spans="1:13" ht="13.5" thickBot="1" x14ac:dyDescent="0.25">
      <c r="A342" s="27"/>
      <c r="B342" s="28"/>
      <c r="C342" s="22"/>
      <c r="D342" s="22"/>
      <c r="E342" s="22"/>
      <c r="F342" s="22"/>
      <c r="G342" s="112"/>
      <c r="H342" s="24"/>
      <c r="I342" s="30"/>
      <c r="J342" s="6"/>
      <c r="K342" s="6"/>
      <c r="L342" s="31"/>
      <c r="M342" s="31">
        <f t="shared" si="33"/>
        <v>9665.2000000000044</v>
      </c>
    </row>
    <row r="343" spans="1:13" x14ac:dyDescent="0.2">
      <c r="A343" s="27"/>
      <c r="B343" s="28"/>
      <c r="C343" s="22"/>
      <c r="D343" s="22"/>
      <c r="E343" s="22"/>
      <c r="F343" s="22"/>
      <c r="G343" s="68"/>
      <c r="H343" s="24"/>
      <c r="I343" s="30"/>
      <c r="J343" s="6"/>
      <c r="K343" s="6"/>
      <c r="L343" s="31"/>
      <c r="M343" s="31">
        <f t="shared" si="33"/>
        <v>9665.2000000000044</v>
      </c>
    </row>
    <row r="344" spans="1:13" x14ac:dyDescent="0.2">
      <c r="A344" s="27"/>
      <c r="B344" s="28"/>
      <c r="C344" s="22"/>
      <c r="D344" s="22"/>
      <c r="E344" s="22"/>
      <c r="F344" s="22"/>
      <c r="G344" s="29"/>
      <c r="H344" s="24"/>
      <c r="I344" s="30"/>
      <c r="J344" s="6"/>
      <c r="K344" s="6"/>
      <c r="L344" s="31"/>
      <c r="M344" s="31">
        <f t="shared" si="33"/>
        <v>9665.2000000000044</v>
      </c>
    </row>
    <row r="345" spans="1:13" x14ac:dyDescent="0.2">
      <c r="A345" s="27"/>
      <c r="B345" s="28"/>
      <c r="C345" s="22"/>
      <c r="D345" s="22"/>
      <c r="E345" s="22"/>
      <c r="F345" s="22"/>
      <c r="G345" s="29"/>
      <c r="H345" s="24"/>
      <c r="I345" s="30"/>
      <c r="J345" s="6"/>
      <c r="K345" s="6"/>
      <c r="L345" s="31"/>
      <c r="M345" s="31">
        <f t="shared" si="33"/>
        <v>9665.2000000000044</v>
      </c>
    </row>
    <row r="346" spans="1:13" ht="13.5" thickBot="1" x14ac:dyDescent="0.25">
      <c r="A346" s="27"/>
      <c r="B346" s="28"/>
      <c r="C346" s="22"/>
      <c r="D346" s="22"/>
      <c r="E346" s="22"/>
      <c r="F346" s="22"/>
      <c r="G346" s="29"/>
      <c r="H346" s="24"/>
      <c r="I346" s="30"/>
      <c r="J346" s="6"/>
      <c r="K346" s="6"/>
      <c r="L346" s="31"/>
      <c r="M346" s="31"/>
    </row>
    <row r="347" spans="1:13" x14ac:dyDescent="0.2">
      <c r="A347" s="18"/>
      <c r="B347" s="4"/>
      <c r="C347" s="19"/>
      <c r="D347" s="19"/>
      <c r="E347" s="37"/>
      <c r="F347" s="93"/>
      <c r="G347" s="86"/>
      <c r="H347" s="122" t="s">
        <v>42</v>
      </c>
      <c r="I347" s="132">
        <f>SUM(I331:I346)</f>
        <v>20</v>
      </c>
      <c r="J347" s="133">
        <f>SUM(J330:J346)</f>
        <v>7.6</v>
      </c>
      <c r="K347" s="134">
        <f>SUM(K330:K346)</f>
        <v>12.4</v>
      </c>
      <c r="L347" s="135">
        <f>SUM(L341:L346)</f>
        <v>0</v>
      </c>
      <c r="M347" s="127"/>
    </row>
    <row r="348" spans="1:13" x14ac:dyDescent="0.2">
      <c r="A348" s="38"/>
      <c r="B348" s="39"/>
      <c r="C348" s="40"/>
      <c r="D348" s="40"/>
      <c r="E348" s="41"/>
      <c r="F348" s="94"/>
      <c r="G348" s="87"/>
      <c r="H348" s="136" t="s">
        <v>10</v>
      </c>
      <c r="I348" s="137"/>
      <c r="J348" s="138"/>
      <c r="K348" s="139"/>
      <c r="L348" s="137"/>
      <c r="M348" s="137">
        <f>+K347-L347+M330</f>
        <v>9665.2000000000044</v>
      </c>
    </row>
    <row r="349" spans="1:13" x14ac:dyDescent="0.2">
      <c r="A349" s="38"/>
      <c r="B349" s="39"/>
      <c r="C349" s="40"/>
      <c r="D349" s="40"/>
      <c r="E349" s="41"/>
      <c r="F349" s="94"/>
      <c r="G349" s="111"/>
      <c r="H349" s="75"/>
      <c r="I349" s="76"/>
      <c r="J349" s="77"/>
      <c r="K349" s="78"/>
      <c r="L349" s="76"/>
      <c r="M349" s="76"/>
    </row>
    <row r="350" spans="1:13" x14ac:dyDescent="0.2">
      <c r="A350" s="38"/>
      <c r="B350" s="39"/>
      <c r="C350" s="40"/>
      <c r="D350" s="40"/>
      <c r="E350" s="41"/>
      <c r="F350" s="94"/>
      <c r="G350" s="111"/>
      <c r="H350" s="75"/>
      <c r="I350" s="76"/>
      <c r="J350" s="77"/>
      <c r="K350" s="78"/>
      <c r="L350" s="76"/>
      <c r="M350" s="76"/>
    </row>
    <row r="351" spans="1:13" x14ac:dyDescent="0.2">
      <c r="A351" s="38"/>
      <c r="B351" s="39"/>
      <c r="C351" s="40"/>
      <c r="D351" s="40"/>
      <c r="E351" s="41"/>
      <c r="F351" s="94"/>
      <c r="G351" s="111"/>
      <c r="H351" s="75"/>
      <c r="I351" s="76"/>
      <c r="J351" s="77"/>
      <c r="K351" s="78"/>
      <c r="L351" s="76"/>
      <c r="M351" s="76"/>
    </row>
    <row r="352" spans="1:13" ht="15" x14ac:dyDescent="0.25">
      <c r="B352" s="1"/>
      <c r="C352" s="50"/>
      <c r="D352" s="50"/>
      <c r="E352" s="50"/>
      <c r="F352" s="243" t="s">
        <v>18</v>
      </c>
      <c r="G352" s="243"/>
      <c r="H352" s="243"/>
      <c r="I352" s="243"/>
      <c r="J352" s="243"/>
      <c r="K352" s="243"/>
      <c r="L352" s="2"/>
      <c r="M352" s="3"/>
    </row>
    <row r="353" spans="1:13" ht="15" x14ac:dyDescent="0.25">
      <c r="B353" s="17"/>
      <c r="C353" s="17"/>
      <c r="D353" s="17"/>
      <c r="E353" s="17"/>
      <c r="F353" s="244"/>
      <c r="G353" s="244"/>
      <c r="H353" s="244"/>
      <c r="I353" s="244"/>
      <c r="J353" s="244"/>
      <c r="K353" s="244"/>
      <c r="L353" s="2"/>
      <c r="M353" s="3"/>
    </row>
    <row r="354" spans="1:13" ht="15" x14ac:dyDescent="0.25">
      <c r="B354" s="17"/>
      <c r="C354" s="17"/>
      <c r="D354" s="17"/>
      <c r="E354" s="17"/>
      <c r="F354" s="245" t="s">
        <v>44</v>
      </c>
      <c r="G354" s="246"/>
      <c r="H354" s="246"/>
      <c r="I354" s="246"/>
      <c r="J354" s="246"/>
      <c r="K354" s="247"/>
      <c r="L354" s="5"/>
      <c r="M354" s="17"/>
    </row>
    <row r="355" spans="1:13" ht="15" x14ac:dyDescent="0.25">
      <c r="B355" s="17"/>
      <c r="C355" s="17"/>
      <c r="D355" s="17"/>
      <c r="E355" s="17"/>
      <c r="F355" s="95"/>
      <c r="G355" s="47" t="s">
        <v>19</v>
      </c>
      <c r="H355" s="47" t="s">
        <v>20</v>
      </c>
      <c r="I355" s="47" t="s">
        <v>21</v>
      </c>
      <c r="J355" s="7" t="s">
        <v>22</v>
      </c>
      <c r="K355" s="49" t="s">
        <v>23</v>
      </c>
      <c r="L355" s="5"/>
      <c r="M355" s="5"/>
    </row>
    <row r="356" spans="1:13" ht="15" x14ac:dyDescent="0.25">
      <c r="B356" s="17"/>
      <c r="C356" s="17"/>
      <c r="D356" s="17"/>
      <c r="E356" s="17"/>
      <c r="F356" s="97" t="s">
        <v>4</v>
      </c>
      <c r="G356" s="47" t="s">
        <v>7</v>
      </c>
      <c r="H356" s="7" t="s">
        <v>47</v>
      </c>
      <c r="I356" s="7" t="s">
        <v>48</v>
      </c>
      <c r="J356" s="7" t="s">
        <v>12</v>
      </c>
      <c r="K356" s="53" t="s">
        <v>24</v>
      </c>
      <c r="L356" s="5"/>
      <c r="M356" s="5"/>
    </row>
    <row r="357" spans="1:13" ht="15" x14ac:dyDescent="0.25">
      <c r="B357" s="17"/>
      <c r="C357" s="17"/>
      <c r="D357" s="17"/>
      <c r="E357" s="17"/>
      <c r="F357" s="96" t="s">
        <v>25</v>
      </c>
      <c r="G357" s="88"/>
      <c r="H357" s="54"/>
      <c r="I357" s="54"/>
      <c r="J357" s="8"/>
      <c r="K357" s="48">
        <f>+M5</f>
        <v>7080.3000000000038</v>
      </c>
      <c r="L357" s="5"/>
      <c r="M357" s="5"/>
    </row>
    <row r="358" spans="1:13" ht="15" x14ac:dyDescent="0.25">
      <c r="B358" s="17"/>
      <c r="C358" s="17"/>
      <c r="D358" s="17"/>
      <c r="E358" s="17"/>
      <c r="F358" s="98" t="s">
        <v>26</v>
      </c>
      <c r="G358" s="45">
        <f>+I27</f>
        <v>2690</v>
      </c>
      <c r="H358" s="9">
        <f>+G358*0.38</f>
        <v>1022.2</v>
      </c>
      <c r="I358" s="55">
        <f>+G358*0.62</f>
        <v>1667.8</v>
      </c>
      <c r="J358" s="9">
        <f>+L27</f>
        <v>2000</v>
      </c>
      <c r="K358" s="36">
        <f>I358-J358+K357</f>
        <v>6748.100000000004</v>
      </c>
      <c r="L358" s="5"/>
      <c r="M358" s="17"/>
    </row>
    <row r="359" spans="1:13" ht="15" x14ac:dyDescent="0.25">
      <c r="B359" s="17"/>
      <c r="C359" s="17"/>
      <c r="D359" s="17"/>
      <c r="E359" s="17"/>
      <c r="F359" s="98" t="s">
        <v>11</v>
      </c>
      <c r="G359" s="45">
        <f>+I59</f>
        <v>2730</v>
      </c>
      <c r="H359" s="9">
        <f>+J59</f>
        <v>1037.3999999999999</v>
      </c>
      <c r="I359" s="55">
        <f>+K59</f>
        <v>1692.6</v>
      </c>
      <c r="J359" s="9">
        <f>+L59</f>
        <v>0</v>
      </c>
      <c r="K359" s="36">
        <f t="shared" ref="K359:K369" si="34">+I359-J359+K358</f>
        <v>8440.7000000000044</v>
      </c>
      <c r="L359" s="5"/>
      <c r="M359" s="2"/>
    </row>
    <row r="360" spans="1:13" ht="15" x14ac:dyDescent="0.25">
      <c r="A360" s="17"/>
      <c r="B360" s="17"/>
      <c r="C360" s="17"/>
      <c r="D360" s="17"/>
      <c r="E360" s="17"/>
      <c r="F360" s="99" t="s">
        <v>13</v>
      </c>
      <c r="G360" s="45">
        <f>+I101</f>
        <v>0</v>
      </c>
      <c r="H360" s="9">
        <f>+J101</f>
        <v>0</v>
      </c>
      <c r="I360" s="55">
        <f>+K101</f>
        <v>0</v>
      </c>
      <c r="J360" s="9">
        <f>+L101</f>
        <v>0</v>
      </c>
      <c r="K360" s="36">
        <f t="shared" si="34"/>
        <v>8440.7000000000044</v>
      </c>
      <c r="L360" s="5"/>
      <c r="M360" s="3"/>
    </row>
    <row r="361" spans="1:13" ht="15" x14ac:dyDescent="0.25">
      <c r="A361" s="17"/>
      <c r="B361" s="17"/>
      <c r="C361" s="17"/>
      <c r="D361" s="17"/>
      <c r="E361" s="17"/>
      <c r="F361" s="98" t="s">
        <v>27</v>
      </c>
      <c r="G361" s="45">
        <f>I140</f>
        <v>280</v>
      </c>
      <c r="H361" s="9">
        <f>J140</f>
        <v>106.4</v>
      </c>
      <c r="I361" s="55">
        <f>K140</f>
        <v>173.6</v>
      </c>
      <c r="J361" s="9">
        <f>L140</f>
        <v>0</v>
      </c>
      <c r="K361" s="36">
        <f t="shared" si="34"/>
        <v>8614.3000000000047</v>
      </c>
      <c r="L361" s="5"/>
      <c r="M361" s="3"/>
    </row>
    <row r="362" spans="1:13" ht="15" x14ac:dyDescent="0.25">
      <c r="A362" s="17"/>
      <c r="B362" s="17"/>
      <c r="C362" s="17"/>
      <c r="D362" s="17"/>
      <c r="E362" s="17"/>
      <c r="F362" s="98" t="s">
        <v>28</v>
      </c>
      <c r="G362" s="45">
        <f>I179</f>
        <v>0</v>
      </c>
      <c r="H362" s="9">
        <f>J179</f>
        <v>0</v>
      </c>
      <c r="I362" s="55">
        <f>K179</f>
        <v>0</v>
      </c>
      <c r="J362" s="9">
        <f>L179</f>
        <v>0</v>
      </c>
      <c r="K362" s="36">
        <f t="shared" si="34"/>
        <v>8614.3000000000047</v>
      </c>
      <c r="L362" s="5"/>
      <c r="M362" s="3"/>
    </row>
    <row r="363" spans="1:13" ht="15" x14ac:dyDescent="0.25">
      <c r="A363" s="17"/>
      <c r="B363" s="17"/>
      <c r="C363" s="17"/>
      <c r="D363" s="17"/>
      <c r="E363" s="17"/>
      <c r="F363" s="98" t="s">
        <v>29</v>
      </c>
      <c r="G363" s="45">
        <f>I203</f>
        <v>0</v>
      </c>
      <c r="H363" s="9">
        <f>J203</f>
        <v>0</v>
      </c>
      <c r="I363" s="55">
        <f>K203</f>
        <v>0</v>
      </c>
      <c r="J363" s="9">
        <f>L203</f>
        <v>0</v>
      </c>
      <c r="K363" s="36">
        <f t="shared" si="34"/>
        <v>8614.3000000000047</v>
      </c>
      <c r="L363" s="5"/>
      <c r="M363" s="3"/>
    </row>
    <row r="364" spans="1:13" ht="15" x14ac:dyDescent="0.25">
      <c r="A364" s="17"/>
      <c r="B364" s="17"/>
      <c r="C364" s="17"/>
      <c r="D364" s="17"/>
      <c r="E364" s="17"/>
      <c r="F364" s="98" t="s">
        <v>30</v>
      </c>
      <c r="G364" s="45">
        <f>I227</f>
        <v>0</v>
      </c>
      <c r="H364" s="9">
        <f>J227</f>
        <v>0</v>
      </c>
      <c r="I364" s="55">
        <f>K227</f>
        <v>0</v>
      </c>
      <c r="J364" s="9">
        <f>L227</f>
        <v>0</v>
      </c>
      <c r="K364" s="36">
        <f t="shared" si="34"/>
        <v>8614.3000000000047</v>
      </c>
      <c r="L364" s="5"/>
      <c r="M364" s="3"/>
    </row>
    <row r="365" spans="1:13" ht="15" x14ac:dyDescent="0.25">
      <c r="A365" s="17"/>
      <c r="B365" s="17"/>
      <c r="C365" s="17"/>
      <c r="D365" s="17"/>
      <c r="E365" s="17"/>
      <c r="F365" s="98" t="s">
        <v>31</v>
      </c>
      <c r="G365" s="45">
        <f>I251</f>
        <v>775</v>
      </c>
      <c r="H365" s="9">
        <f>J251</f>
        <v>294.5</v>
      </c>
      <c r="I365" s="55">
        <f>K251</f>
        <v>480.5</v>
      </c>
      <c r="J365" s="9">
        <f>L251</f>
        <v>0</v>
      </c>
      <c r="K365" s="36">
        <f t="shared" si="34"/>
        <v>9094.8000000000047</v>
      </c>
      <c r="L365" s="5"/>
      <c r="M365" s="3"/>
    </row>
    <row r="366" spans="1:13" ht="15" x14ac:dyDescent="0.25">
      <c r="A366" s="17"/>
      <c r="B366" s="17"/>
      <c r="C366" s="17"/>
      <c r="D366" s="17"/>
      <c r="E366" s="17"/>
      <c r="F366" s="98" t="s">
        <v>32</v>
      </c>
      <c r="G366" s="45">
        <f>I275</f>
        <v>0</v>
      </c>
      <c r="H366" s="9">
        <f>J275</f>
        <v>0</v>
      </c>
      <c r="I366" s="55">
        <f>K275</f>
        <v>0</v>
      </c>
      <c r="J366" s="9">
        <f>L275</f>
        <v>0</v>
      </c>
      <c r="K366" s="36">
        <f t="shared" si="34"/>
        <v>9094.8000000000047</v>
      </c>
      <c r="L366" s="5"/>
      <c r="M366" s="3"/>
    </row>
    <row r="367" spans="1:13" ht="15" x14ac:dyDescent="0.25">
      <c r="A367" s="17"/>
      <c r="B367" s="17"/>
      <c r="C367" s="17"/>
      <c r="D367" s="17"/>
      <c r="E367" s="17"/>
      <c r="F367" s="98" t="s">
        <v>15</v>
      </c>
      <c r="G367" s="45">
        <f>I299</f>
        <v>0</v>
      </c>
      <c r="H367" s="9">
        <f>J299</f>
        <v>0</v>
      </c>
      <c r="I367" s="55">
        <f>K299</f>
        <v>0</v>
      </c>
      <c r="J367" s="10">
        <f>L299</f>
        <v>0</v>
      </c>
      <c r="K367" s="36">
        <f t="shared" si="34"/>
        <v>9094.8000000000047</v>
      </c>
      <c r="L367" s="5"/>
      <c r="M367" s="3"/>
    </row>
    <row r="368" spans="1:13" ht="15" x14ac:dyDescent="0.25">
      <c r="A368" s="17"/>
      <c r="B368" s="17"/>
      <c r="C368" s="17"/>
      <c r="D368" s="17"/>
      <c r="E368" s="17"/>
      <c r="F368" s="98" t="s">
        <v>17</v>
      </c>
      <c r="G368" s="45">
        <f>I323</f>
        <v>900</v>
      </c>
      <c r="H368" s="9">
        <f>J323</f>
        <v>342</v>
      </c>
      <c r="I368" s="55">
        <f>K323</f>
        <v>558</v>
      </c>
      <c r="J368" s="10">
        <f>L323</f>
        <v>0</v>
      </c>
      <c r="K368" s="36">
        <f t="shared" si="34"/>
        <v>9652.8000000000047</v>
      </c>
      <c r="L368" s="5"/>
      <c r="M368" s="3"/>
    </row>
    <row r="369" spans="1:14" ht="15" x14ac:dyDescent="0.25">
      <c r="A369" s="17"/>
      <c r="B369" s="17"/>
      <c r="C369" s="17"/>
      <c r="D369" s="17"/>
      <c r="E369" s="17"/>
      <c r="F369" s="98" t="s">
        <v>16</v>
      </c>
      <c r="G369" s="45">
        <f>I347</f>
        <v>20</v>
      </c>
      <c r="H369" s="9">
        <f>J347</f>
        <v>7.6</v>
      </c>
      <c r="I369" s="55">
        <f>K347</f>
        <v>12.4</v>
      </c>
      <c r="J369" s="10">
        <f>L347</f>
        <v>0</v>
      </c>
      <c r="K369" s="36">
        <f t="shared" si="34"/>
        <v>9665.2000000000044</v>
      </c>
      <c r="L369" s="5"/>
      <c r="M369" s="3"/>
    </row>
    <row r="370" spans="1:14" ht="15" x14ac:dyDescent="0.25">
      <c r="A370" s="17"/>
      <c r="B370" s="17"/>
      <c r="C370" s="17"/>
      <c r="D370" s="17"/>
      <c r="E370" s="17"/>
      <c r="F370" s="98" t="s">
        <v>33</v>
      </c>
      <c r="G370" s="45">
        <f>SUM(G358:G369)</f>
        <v>7395</v>
      </c>
      <c r="H370" s="11">
        <f>SUM(H358:H369)</f>
        <v>2810.1</v>
      </c>
      <c r="I370" s="7">
        <f>SUM(I358:I369)</f>
        <v>4584.8999999999996</v>
      </c>
      <c r="J370" s="11">
        <f>SUM(J358:J369)</f>
        <v>2000</v>
      </c>
      <c r="K370" s="56"/>
      <c r="L370" s="57"/>
      <c r="M370" s="3"/>
    </row>
    <row r="371" spans="1:14" ht="15" x14ac:dyDescent="0.25">
      <c r="A371" s="17"/>
      <c r="F371" s="100" t="s">
        <v>34</v>
      </c>
      <c r="G371" s="108"/>
      <c r="H371" s="107"/>
      <c r="I371" s="101"/>
      <c r="J371" s="58"/>
      <c r="K371" s="5"/>
      <c r="L371" s="82"/>
      <c r="M371" s="3"/>
    </row>
    <row r="372" spans="1:14" ht="15" x14ac:dyDescent="0.25">
      <c r="A372" s="17"/>
      <c r="F372" s="102" t="s">
        <v>35</v>
      </c>
      <c r="G372" s="115"/>
      <c r="H372" s="107"/>
      <c r="I372" s="143"/>
      <c r="J372" s="12"/>
      <c r="K372" s="58"/>
      <c r="L372" s="110"/>
      <c r="M372" s="17"/>
    </row>
    <row r="373" spans="1:14" ht="15" x14ac:dyDescent="0.25">
      <c r="A373" s="17"/>
      <c r="F373" s="103" t="s">
        <v>36</v>
      </c>
      <c r="G373" s="145" t="s">
        <v>93</v>
      </c>
      <c r="J373" s="145"/>
      <c r="K373" s="58"/>
      <c r="L373" s="110"/>
      <c r="M373" s="17"/>
    </row>
    <row r="374" spans="1:14" x14ac:dyDescent="0.2">
      <c r="A374" s="17"/>
      <c r="F374" s="104" t="s">
        <v>37</v>
      </c>
      <c r="G374" s="92" t="s">
        <v>92</v>
      </c>
      <c r="H374" s="92"/>
      <c r="I374" s="92"/>
      <c r="J374" s="92"/>
      <c r="K374" s="92"/>
      <c r="L374" s="92"/>
      <c r="M374" s="17"/>
    </row>
    <row r="375" spans="1:14" ht="19.5" thickBot="1" x14ac:dyDescent="0.35">
      <c r="A375" s="17"/>
      <c r="F375" s="103" t="s">
        <v>38</v>
      </c>
      <c r="G375" s="109" t="s">
        <v>91</v>
      </c>
      <c r="H375" s="23">
        <f>+I370</f>
        <v>4584.8999999999996</v>
      </c>
      <c r="I375" s="144" t="s">
        <v>39</v>
      </c>
      <c r="J375" s="59">
        <f>+J370</f>
        <v>2000</v>
      </c>
      <c r="K375" s="13" t="s">
        <v>39</v>
      </c>
      <c r="L375" s="116">
        <f>+K357</f>
        <v>7080.3000000000038</v>
      </c>
      <c r="M375" s="60" t="s">
        <v>40</v>
      </c>
      <c r="N375" s="146">
        <f>+H375-J375+L375</f>
        <v>9665.2000000000044</v>
      </c>
    </row>
    <row r="376" spans="1:14" ht="13.5" thickTop="1" x14ac:dyDescent="0.2">
      <c r="A376" s="17"/>
      <c r="F376" s="17"/>
      <c r="G376" s="81"/>
      <c r="H376" s="81"/>
      <c r="I376" s="17"/>
      <c r="K376" s="17"/>
      <c r="L376" s="82"/>
      <c r="M376" s="17"/>
    </row>
    <row r="377" spans="1:14" x14ac:dyDescent="0.2">
      <c r="A377" s="17"/>
      <c r="F377" s="62"/>
      <c r="G377" s="62" t="s">
        <v>41</v>
      </c>
      <c r="H377" s="14"/>
      <c r="I377" s="14"/>
      <c r="J377" s="14"/>
      <c r="K377" s="101"/>
      <c r="L377" s="114"/>
      <c r="M377" s="17"/>
    </row>
    <row r="378" spans="1:14" x14ac:dyDescent="0.2">
      <c r="A378" s="17"/>
      <c r="I378" s="16"/>
      <c r="J378" s="3"/>
      <c r="M378" s="17"/>
    </row>
    <row r="379" spans="1:14" x14ac:dyDescent="0.2">
      <c r="A379" s="17"/>
      <c r="I379" s="16"/>
      <c r="J379" s="3"/>
      <c r="M379" s="17"/>
    </row>
    <row r="380" spans="1:14" x14ac:dyDescent="0.2">
      <c r="A380" s="17"/>
      <c r="I380" s="16"/>
      <c r="J380" s="3"/>
      <c r="M380" s="17"/>
    </row>
    <row r="381" spans="1:14" x14ac:dyDescent="0.2">
      <c r="A381" s="17"/>
      <c r="I381" s="16"/>
      <c r="J381" s="3"/>
      <c r="M381" s="17"/>
    </row>
    <row r="382" spans="1:14" x14ac:dyDescent="0.2">
      <c r="A382" s="17"/>
      <c r="I382" s="16"/>
      <c r="J382" s="3"/>
      <c r="M382" s="17"/>
    </row>
    <row r="383" spans="1:14" x14ac:dyDescent="0.2">
      <c r="A383" s="17"/>
      <c r="I383" s="16"/>
      <c r="J383" s="3"/>
      <c r="M383" s="17"/>
    </row>
    <row r="384" spans="1:14" x14ac:dyDescent="0.2">
      <c r="A384" s="17"/>
      <c r="B384" s="17"/>
      <c r="C384" s="17"/>
      <c r="D384" s="17"/>
      <c r="E384" s="17"/>
      <c r="F384" s="17"/>
      <c r="G384" s="17"/>
      <c r="H384" s="17"/>
      <c r="I384" s="16"/>
      <c r="J384" s="3"/>
      <c r="K384" s="17"/>
      <c r="L384" s="46"/>
      <c r="M384" s="17"/>
    </row>
    <row r="385" spans="9:12" s="17" customFormat="1" x14ac:dyDescent="0.2">
      <c r="I385" s="16"/>
      <c r="J385" s="3"/>
      <c r="L385" s="46"/>
    </row>
    <row r="386" spans="9:12" s="17" customFormat="1" x14ac:dyDescent="0.2">
      <c r="I386" s="16"/>
      <c r="J386" s="3"/>
      <c r="L386" s="46"/>
    </row>
    <row r="387" spans="9:12" s="17" customFormat="1" x14ac:dyDescent="0.2">
      <c r="I387" s="16"/>
      <c r="J387" s="3"/>
      <c r="L387" s="46"/>
    </row>
    <row r="388" spans="9:12" s="17" customFormat="1" x14ac:dyDescent="0.2">
      <c r="I388" s="16"/>
      <c r="J388" s="3"/>
      <c r="L388" s="46"/>
    </row>
    <row r="389" spans="9:12" s="17" customFormat="1" x14ac:dyDescent="0.2">
      <c r="I389" s="16"/>
      <c r="J389" s="3"/>
      <c r="L389" s="46"/>
    </row>
    <row r="390" spans="9:12" s="17" customFormat="1" x14ac:dyDescent="0.2">
      <c r="I390" s="16"/>
      <c r="J390" s="3"/>
      <c r="L390" s="46"/>
    </row>
    <row r="391" spans="9:12" s="17" customFormat="1" x14ac:dyDescent="0.2">
      <c r="I391" s="16"/>
      <c r="J391" s="3"/>
      <c r="L391" s="46"/>
    </row>
    <row r="392" spans="9:12" s="17" customFormat="1" x14ac:dyDescent="0.2">
      <c r="I392" s="16"/>
      <c r="J392" s="3"/>
      <c r="L392" s="46"/>
    </row>
    <row r="393" spans="9:12" s="17" customFormat="1" x14ac:dyDescent="0.2">
      <c r="I393" s="16"/>
      <c r="J393" s="3"/>
      <c r="L393" s="46"/>
    </row>
    <row r="394" spans="9:12" s="17" customFormat="1" x14ac:dyDescent="0.2">
      <c r="I394" s="16"/>
      <c r="J394" s="3"/>
      <c r="L394" s="46"/>
    </row>
    <row r="395" spans="9:12" s="17" customFormat="1" x14ac:dyDescent="0.2">
      <c r="I395" s="16"/>
      <c r="J395" s="3"/>
      <c r="L395" s="46"/>
    </row>
    <row r="396" spans="9:12" s="17" customFormat="1" x14ac:dyDescent="0.2">
      <c r="I396" s="16"/>
      <c r="J396" s="3"/>
      <c r="L396" s="46"/>
    </row>
    <row r="397" spans="9:12" s="17" customFormat="1" x14ac:dyDescent="0.2">
      <c r="I397" s="16"/>
      <c r="J397" s="3"/>
      <c r="L397" s="46"/>
    </row>
    <row r="398" spans="9:12" s="17" customFormat="1" x14ac:dyDescent="0.2">
      <c r="I398" s="16"/>
      <c r="J398" s="3"/>
      <c r="L398" s="46"/>
    </row>
    <row r="399" spans="9:12" s="17" customFormat="1" x14ac:dyDescent="0.2">
      <c r="I399" s="16"/>
      <c r="J399" s="3"/>
      <c r="L399" s="46"/>
    </row>
    <row r="400" spans="9:12" s="17" customFormat="1" x14ac:dyDescent="0.2">
      <c r="I400" s="16"/>
      <c r="J400" s="3"/>
      <c r="L400" s="46"/>
    </row>
    <row r="401" spans="9:12" s="17" customFormat="1" x14ac:dyDescent="0.2">
      <c r="I401" s="16"/>
      <c r="J401" s="3"/>
      <c r="L401" s="46"/>
    </row>
    <row r="402" spans="9:12" s="17" customFormat="1" x14ac:dyDescent="0.2">
      <c r="I402" s="16"/>
      <c r="J402" s="3"/>
      <c r="L402" s="46"/>
    </row>
    <row r="403" spans="9:12" s="17" customFormat="1" x14ac:dyDescent="0.2">
      <c r="I403" s="16"/>
      <c r="J403" s="3"/>
      <c r="L403" s="46"/>
    </row>
    <row r="404" spans="9:12" s="17" customFormat="1" x14ac:dyDescent="0.2">
      <c r="I404" s="16"/>
      <c r="J404" s="3"/>
      <c r="L404" s="46"/>
    </row>
    <row r="405" spans="9:12" s="17" customFormat="1" x14ac:dyDescent="0.2">
      <c r="I405" s="16"/>
      <c r="J405" s="3"/>
      <c r="L405" s="46"/>
    </row>
    <row r="406" spans="9:12" s="17" customFormat="1" x14ac:dyDescent="0.2">
      <c r="I406" s="16"/>
      <c r="J406" s="3"/>
      <c r="L406" s="46"/>
    </row>
    <row r="407" spans="9:12" s="17" customFormat="1" x14ac:dyDescent="0.2">
      <c r="I407" s="16"/>
      <c r="J407" s="3"/>
      <c r="L407" s="46"/>
    </row>
    <row r="408" spans="9:12" s="17" customFormat="1" x14ac:dyDescent="0.2">
      <c r="I408" s="16"/>
      <c r="J408" s="3"/>
      <c r="L408" s="46"/>
    </row>
    <row r="409" spans="9:12" s="17" customFormat="1" x14ac:dyDescent="0.2">
      <c r="I409" s="16"/>
      <c r="J409" s="3"/>
      <c r="L409" s="46"/>
    </row>
    <row r="410" spans="9:12" s="17" customFormat="1" x14ac:dyDescent="0.2">
      <c r="I410" s="16"/>
      <c r="J410" s="3"/>
      <c r="L410" s="46"/>
    </row>
    <row r="411" spans="9:12" s="17" customFormat="1" x14ac:dyDescent="0.2">
      <c r="I411" s="16"/>
      <c r="J411" s="3"/>
      <c r="L411" s="46"/>
    </row>
    <row r="412" spans="9:12" s="17" customFormat="1" x14ac:dyDescent="0.2">
      <c r="I412" s="16"/>
      <c r="J412" s="3"/>
      <c r="L412" s="46"/>
    </row>
    <row r="413" spans="9:12" s="17" customFormat="1" x14ac:dyDescent="0.2">
      <c r="I413" s="16"/>
      <c r="J413" s="3"/>
      <c r="L413" s="46"/>
    </row>
    <row r="414" spans="9:12" s="17" customFormat="1" x14ac:dyDescent="0.2">
      <c r="I414" s="16"/>
      <c r="J414" s="3"/>
      <c r="L414" s="46"/>
    </row>
    <row r="415" spans="9:12" s="17" customFormat="1" x14ac:dyDescent="0.2">
      <c r="I415" s="16"/>
      <c r="J415" s="3"/>
      <c r="L415" s="46"/>
    </row>
    <row r="416" spans="9:12" s="17" customFormat="1" x14ac:dyDescent="0.2">
      <c r="I416" s="16"/>
      <c r="J416" s="3"/>
      <c r="L416" s="46"/>
    </row>
    <row r="417" spans="9:12" s="17" customFormat="1" x14ac:dyDescent="0.2">
      <c r="I417" s="16"/>
      <c r="J417" s="3"/>
      <c r="L417" s="46"/>
    </row>
    <row r="418" spans="9:12" s="17" customFormat="1" x14ac:dyDescent="0.2">
      <c r="I418" s="16"/>
      <c r="J418" s="3"/>
      <c r="L418" s="46"/>
    </row>
    <row r="419" spans="9:12" s="17" customFormat="1" x14ac:dyDescent="0.2">
      <c r="I419" s="16"/>
      <c r="J419" s="3"/>
      <c r="L419" s="46"/>
    </row>
    <row r="420" spans="9:12" s="17" customFormat="1" x14ac:dyDescent="0.2">
      <c r="I420" s="16"/>
      <c r="J420" s="3"/>
      <c r="L420" s="46"/>
    </row>
    <row r="421" spans="9:12" s="17" customFormat="1" x14ac:dyDescent="0.2">
      <c r="I421" s="16"/>
      <c r="J421" s="3"/>
      <c r="L421" s="46"/>
    </row>
    <row r="422" spans="9:12" s="17" customFormat="1" x14ac:dyDescent="0.2">
      <c r="I422" s="16"/>
      <c r="J422" s="3"/>
      <c r="L422" s="46"/>
    </row>
    <row r="423" spans="9:12" s="17" customFormat="1" x14ac:dyDescent="0.2">
      <c r="I423" s="16"/>
      <c r="J423" s="3"/>
      <c r="L423" s="46"/>
    </row>
    <row r="424" spans="9:12" s="17" customFormat="1" x14ac:dyDescent="0.2">
      <c r="I424" s="16"/>
      <c r="J424" s="3"/>
      <c r="L424" s="46"/>
    </row>
    <row r="425" spans="9:12" s="17" customFormat="1" x14ac:dyDescent="0.2">
      <c r="I425" s="16"/>
      <c r="J425" s="3"/>
      <c r="L425" s="46"/>
    </row>
    <row r="426" spans="9:12" s="17" customFormat="1" x14ac:dyDescent="0.2">
      <c r="I426" s="16"/>
      <c r="J426" s="3"/>
      <c r="L426" s="46"/>
    </row>
    <row r="427" spans="9:12" s="17" customFormat="1" x14ac:dyDescent="0.2">
      <c r="I427" s="16"/>
      <c r="J427" s="3"/>
      <c r="L427" s="46"/>
    </row>
    <row r="428" spans="9:12" s="17" customFormat="1" x14ac:dyDescent="0.2">
      <c r="I428" s="16"/>
      <c r="J428" s="3"/>
      <c r="L428" s="46"/>
    </row>
    <row r="429" spans="9:12" s="17" customFormat="1" x14ac:dyDescent="0.2">
      <c r="I429" s="16"/>
      <c r="J429" s="3"/>
      <c r="L429" s="46"/>
    </row>
    <row r="430" spans="9:12" s="17" customFormat="1" x14ac:dyDescent="0.2">
      <c r="I430" s="16"/>
      <c r="J430" s="3"/>
      <c r="L430" s="46"/>
    </row>
    <row r="431" spans="9:12" s="17" customFormat="1" x14ac:dyDescent="0.2">
      <c r="I431" s="16"/>
      <c r="J431" s="3"/>
      <c r="L431" s="46"/>
    </row>
    <row r="432" spans="9:12" s="17" customFormat="1" x14ac:dyDescent="0.2">
      <c r="I432" s="16"/>
      <c r="J432" s="3"/>
      <c r="L432" s="46"/>
    </row>
    <row r="433" spans="9:12" s="17" customFormat="1" x14ac:dyDescent="0.2">
      <c r="I433" s="16"/>
      <c r="J433" s="3"/>
      <c r="L433" s="46"/>
    </row>
    <row r="434" spans="9:12" s="17" customFormat="1" x14ac:dyDescent="0.2">
      <c r="I434" s="16"/>
      <c r="J434" s="3"/>
      <c r="L434" s="46"/>
    </row>
    <row r="435" spans="9:12" s="17" customFormat="1" x14ac:dyDescent="0.2">
      <c r="I435" s="16"/>
      <c r="J435" s="3"/>
      <c r="L435" s="46"/>
    </row>
    <row r="436" spans="9:12" s="17" customFormat="1" x14ac:dyDescent="0.2">
      <c r="I436" s="16"/>
      <c r="J436" s="3"/>
      <c r="L436" s="46"/>
    </row>
    <row r="437" spans="9:12" s="17" customFormat="1" x14ac:dyDescent="0.2">
      <c r="I437" s="16"/>
      <c r="J437" s="3"/>
      <c r="L437" s="46"/>
    </row>
    <row r="438" spans="9:12" s="17" customFormat="1" x14ac:dyDescent="0.2">
      <c r="I438" s="16"/>
      <c r="J438" s="3"/>
      <c r="L438" s="46"/>
    </row>
    <row r="439" spans="9:12" s="17" customFormat="1" x14ac:dyDescent="0.2">
      <c r="I439" s="16"/>
      <c r="J439" s="3"/>
      <c r="L439" s="46"/>
    </row>
    <row r="440" spans="9:12" s="17" customFormat="1" x14ac:dyDescent="0.2">
      <c r="I440" s="16"/>
      <c r="J440" s="3"/>
      <c r="L440" s="46"/>
    </row>
    <row r="441" spans="9:12" s="17" customFormat="1" x14ac:dyDescent="0.2">
      <c r="I441" s="16"/>
      <c r="J441" s="3"/>
      <c r="L441" s="46"/>
    </row>
    <row r="442" spans="9:12" s="17" customFormat="1" x14ac:dyDescent="0.2">
      <c r="I442" s="16"/>
      <c r="J442" s="3"/>
      <c r="L442" s="46"/>
    </row>
    <row r="443" spans="9:12" s="17" customFormat="1" x14ac:dyDescent="0.2">
      <c r="I443" s="16"/>
      <c r="J443" s="3"/>
      <c r="L443" s="46"/>
    </row>
    <row r="444" spans="9:12" s="17" customFormat="1" x14ac:dyDescent="0.2">
      <c r="I444" s="16"/>
      <c r="J444" s="3"/>
      <c r="L444" s="46"/>
    </row>
    <row r="445" spans="9:12" s="17" customFormat="1" x14ac:dyDescent="0.2">
      <c r="I445" s="16"/>
      <c r="J445" s="3"/>
      <c r="L445" s="46"/>
    </row>
    <row r="446" spans="9:12" s="17" customFormat="1" x14ac:dyDescent="0.2">
      <c r="I446" s="16"/>
      <c r="J446" s="3"/>
      <c r="L446" s="46"/>
    </row>
    <row r="447" spans="9:12" s="17" customFormat="1" x14ac:dyDescent="0.2">
      <c r="I447" s="16"/>
      <c r="J447" s="3"/>
      <c r="L447" s="46"/>
    </row>
    <row r="448" spans="9:12" s="17" customFormat="1" x14ac:dyDescent="0.2">
      <c r="I448" s="16"/>
      <c r="J448" s="3"/>
      <c r="L448" s="46"/>
    </row>
    <row r="449" spans="9:12" s="17" customFormat="1" x14ac:dyDescent="0.2">
      <c r="I449" s="16"/>
      <c r="J449" s="3"/>
      <c r="L449" s="46"/>
    </row>
    <row r="450" spans="9:12" s="17" customFormat="1" x14ac:dyDescent="0.2">
      <c r="I450" s="16"/>
      <c r="J450" s="3"/>
      <c r="L450" s="46"/>
    </row>
    <row r="451" spans="9:12" s="17" customFormat="1" x14ac:dyDescent="0.2">
      <c r="I451" s="16"/>
      <c r="J451" s="3"/>
      <c r="L451" s="46"/>
    </row>
    <row r="452" spans="9:12" s="17" customFormat="1" x14ac:dyDescent="0.2">
      <c r="I452" s="16"/>
      <c r="J452" s="3"/>
      <c r="L452" s="46"/>
    </row>
    <row r="453" spans="9:12" s="17" customFormat="1" x14ac:dyDescent="0.2">
      <c r="I453" s="16"/>
      <c r="J453" s="3"/>
      <c r="L453" s="46"/>
    </row>
    <row r="454" spans="9:12" s="17" customFormat="1" x14ac:dyDescent="0.2">
      <c r="I454" s="16"/>
      <c r="J454" s="3"/>
      <c r="L454" s="46"/>
    </row>
    <row r="455" spans="9:12" s="17" customFormat="1" x14ac:dyDescent="0.2">
      <c r="I455" s="16"/>
      <c r="J455" s="3"/>
      <c r="L455" s="46"/>
    </row>
    <row r="456" spans="9:12" s="17" customFormat="1" x14ac:dyDescent="0.2">
      <c r="I456" s="16"/>
      <c r="J456" s="3"/>
      <c r="L456" s="46"/>
    </row>
    <row r="457" spans="9:12" s="17" customFormat="1" x14ac:dyDescent="0.2">
      <c r="I457" s="16"/>
      <c r="J457" s="3"/>
      <c r="L457" s="46"/>
    </row>
    <row r="458" spans="9:12" s="17" customFormat="1" x14ac:dyDescent="0.2">
      <c r="I458" s="16"/>
      <c r="J458" s="3"/>
      <c r="L458" s="46"/>
    </row>
    <row r="459" spans="9:12" s="17" customFormat="1" x14ac:dyDescent="0.2">
      <c r="I459" s="16"/>
      <c r="J459" s="3"/>
      <c r="L459" s="46"/>
    </row>
    <row r="460" spans="9:12" s="17" customFormat="1" x14ac:dyDescent="0.2">
      <c r="I460" s="16"/>
      <c r="J460" s="3"/>
      <c r="L460" s="46"/>
    </row>
    <row r="461" spans="9:12" s="17" customFormat="1" x14ac:dyDescent="0.2">
      <c r="I461" s="16"/>
      <c r="J461" s="3"/>
      <c r="L461" s="46"/>
    </row>
    <row r="462" spans="9:12" s="17" customFormat="1" x14ac:dyDescent="0.2">
      <c r="I462" s="16"/>
      <c r="J462" s="3"/>
      <c r="L462" s="46"/>
    </row>
    <row r="463" spans="9:12" s="17" customFormat="1" x14ac:dyDescent="0.2">
      <c r="I463" s="16"/>
      <c r="J463" s="3"/>
      <c r="L463" s="46"/>
    </row>
    <row r="464" spans="9:12" s="17" customFormat="1" x14ac:dyDescent="0.2">
      <c r="I464" s="16"/>
      <c r="J464" s="3"/>
      <c r="L464" s="46"/>
    </row>
    <row r="465" spans="9:12" s="17" customFormat="1" x14ac:dyDescent="0.2">
      <c r="I465" s="16"/>
      <c r="J465" s="3"/>
      <c r="L465" s="46"/>
    </row>
    <row r="466" spans="9:12" s="17" customFormat="1" x14ac:dyDescent="0.2">
      <c r="I466" s="16"/>
      <c r="J466" s="3"/>
      <c r="L466" s="46"/>
    </row>
    <row r="467" spans="9:12" s="17" customFormat="1" x14ac:dyDescent="0.2">
      <c r="I467" s="16"/>
      <c r="J467" s="3"/>
      <c r="L467" s="46"/>
    </row>
    <row r="468" spans="9:12" s="17" customFormat="1" x14ac:dyDescent="0.2">
      <c r="I468" s="16"/>
      <c r="J468" s="3"/>
      <c r="L468" s="46"/>
    </row>
    <row r="469" spans="9:12" s="17" customFormat="1" x14ac:dyDescent="0.2">
      <c r="I469" s="16"/>
      <c r="J469" s="3"/>
      <c r="L469" s="46"/>
    </row>
    <row r="470" spans="9:12" s="17" customFormat="1" x14ac:dyDescent="0.2">
      <c r="I470" s="16"/>
      <c r="J470" s="3"/>
      <c r="L470" s="46"/>
    </row>
    <row r="471" spans="9:12" s="17" customFormat="1" x14ac:dyDescent="0.2">
      <c r="I471" s="16"/>
      <c r="J471" s="3"/>
      <c r="L471" s="46"/>
    </row>
    <row r="472" spans="9:12" s="17" customFormat="1" x14ac:dyDescent="0.2">
      <c r="I472" s="16"/>
      <c r="J472" s="3"/>
      <c r="L472" s="46"/>
    </row>
    <row r="473" spans="9:12" s="17" customFormat="1" x14ac:dyDescent="0.2">
      <c r="I473" s="16"/>
      <c r="J473" s="3"/>
      <c r="L473" s="46"/>
    </row>
    <row r="474" spans="9:12" s="17" customFormat="1" x14ac:dyDescent="0.2">
      <c r="I474" s="16"/>
      <c r="J474" s="3"/>
      <c r="L474" s="46"/>
    </row>
    <row r="475" spans="9:12" s="17" customFormat="1" x14ac:dyDescent="0.2">
      <c r="I475" s="16"/>
      <c r="J475" s="3"/>
      <c r="L475" s="46"/>
    </row>
    <row r="476" spans="9:12" s="17" customFormat="1" x14ac:dyDescent="0.2">
      <c r="I476" s="16"/>
      <c r="J476" s="3"/>
      <c r="L476" s="46"/>
    </row>
    <row r="477" spans="9:12" s="17" customFormat="1" x14ac:dyDescent="0.2">
      <c r="I477" s="16"/>
      <c r="J477" s="3"/>
      <c r="L477" s="46"/>
    </row>
    <row r="478" spans="9:12" s="17" customFormat="1" x14ac:dyDescent="0.2">
      <c r="I478" s="16"/>
      <c r="J478" s="3"/>
      <c r="L478" s="46"/>
    </row>
    <row r="479" spans="9:12" s="17" customFormat="1" x14ac:dyDescent="0.2">
      <c r="I479" s="16"/>
      <c r="J479" s="3"/>
      <c r="L479" s="46"/>
    </row>
    <row r="480" spans="9:12" s="17" customFormat="1" x14ac:dyDescent="0.2">
      <c r="I480" s="16"/>
      <c r="J480" s="3"/>
      <c r="L480" s="46"/>
    </row>
    <row r="481" spans="9:12" s="17" customFormat="1" x14ac:dyDescent="0.2">
      <c r="I481" s="16"/>
      <c r="J481" s="3"/>
      <c r="L481" s="46"/>
    </row>
    <row r="482" spans="9:12" s="17" customFormat="1" x14ac:dyDescent="0.2">
      <c r="I482" s="16"/>
      <c r="J482" s="3"/>
      <c r="L482" s="46"/>
    </row>
    <row r="483" spans="9:12" s="17" customFormat="1" x14ac:dyDescent="0.2">
      <c r="I483" s="16"/>
      <c r="J483" s="3"/>
      <c r="L483" s="46"/>
    </row>
    <row r="484" spans="9:12" s="17" customFormat="1" x14ac:dyDescent="0.2">
      <c r="I484" s="16"/>
      <c r="J484" s="3"/>
      <c r="L484" s="46"/>
    </row>
    <row r="485" spans="9:12" s="17" customFormat="1" x14ac:dyDescent="0.2">
      <c r="I485" s="16"/>
      <c r="J485" s="3"/>
      <c r="L485" s="46"/>
    </row>
    <row r="486" spans="9:12" s="17" customFormat="1" x14ac:dyDescent="0.2">
      <c r="I486" s="16"/>
      <c r="J486" s="3"/>
      <c r="L486" s="46"/>
    </row>
    <row r="487" spans="9:12" s="17" customFormat="1" x14ac:dyDescent="0.2">
      <c r="I487" s="16"/>
      <c r="J487" s="3"/>
      <c r="L487" s="46"/>
    </row>
    <row r="488" spans="9:12" s="17" customFormat="1" x14ac:dyDescent="0.2">
      <c r="I488" s="16"/>
      <c r="J488" s="3"/>
      <c r="L488" s="46"/>
    </row>
    <row r="489" spans="9:12" s="17" customFormat="1" x14ac:dyDescent="0.2">
      <c r="I489" s="16"/>
      <c r="J489" s="3"/>
      <c r="L489" s="46"/>
    </row>
    <row r="490" spans="9:12" s="17" customFormat="1" x14ac:dyDescent="0.2">
      <c r="I490" s="16"/>
      <c r="J490" s="3"/>
      <c r="L490" s="46"/>
    </row>
    <row r="491" spans="9:12" s="17" customFormat="1" x14ac:dyDescent="0.2">
      <c r="I491" s="16"/>
      <c r="J491" s="3"/>
      <c r="L491" s="46"/>
    </row>
    <row r="492" spans="9:12" s="17" customFormat="1" x14ac:dyDescent="0.2">
      <c r="I492" s="16"/>
      <c r="J492" s="3"/>
      <c r="L492" s="46"/>
    </row>
    <row r="493" spans="9:12" s="17" customFormat="1" x14ac:dyDescent="0.2">
      <c r="I493" s="16"/>
      <c r="J493" s="3"/>
      <c r="L493" s="46"/>
    </row>
    <row r="494" spans="9:12" s="17" customFormat="1" x14ac:dyDescent="0.2">
      <c r="I494" s="16"/>
      <c r="J494" s="3"/>
      <c r="L494" s="46"/>
    </row>
    <row r="495" spans="9:12" s="17" customFormat="1" x14ac:dyDescent="0.2">
      <c r="I495" s="16"/>
      <c r="J495" s="3"/>
      <c r="L495" s="46"/>
    </row>
    <row r="496" spans="9:12" s="17" customFormat="1" x14ac:dyDescent="0.2">
      <c r="I496" s="16"/>
      <c r="J496" s="3"/>
      <c r="L496" s="46"/>
    </row>
    <row r="497" spans="9:12" s="17" customFormat="1" x14ac:dyDescent="0.2">
      <c r="I497" s="16"/>
      <c r="J497" s="3"/>
      <c r="L497" s="46"/>
    </row>
    <row r="498" spans="9:12" s="17" customFormat="1" x14ac:dyDescent="0.2">
      <c r="I498" s="16"/>
      <c r="J498" s="3"/>
      <c r="L498" s="46"/>
    </row>
    <row r="499" spans="9:12" s="17" customFormat="1" x14ac:dyDescent="0.2">
      <c r="I499" s="16"/>
      <c r="J499" s="3"/>
      <c r="L499" s="46"/>
    </row>
    <row r="500" spans="9:12" s="17" customFormat="1" x14ac:dyDescent="0.2">
      <c r="I500" s="16"/>
      <c r="J500" s="3"/>
      <c r="L500" s="46"/>
    </row>
    <row r="501" spans="9:12" s="17" customFormat="1" x14ac:dyDescent="0.2">
      <c r="I501" s="16"/>
      <c r="J501" s="3"/>
      <c r="L501" s="46"/>
    </row>
    <row r="502" spans="9:12" s="17" customFormat="1" x14ac:dyDescent="0.2">
      <c r="I502" s="16"/>
      <c r="J502" s="3"/>
      <c r="L502" s="46"/>
    </row>
    <row r="503" spans="9:12" s="17" customFormat="1" x14ac:dyDescent="0.2">
      <c r="I503" s="16"/>
      <c r="J503" s="3"/>
      <c r="L503" s="46"/>
    </row>
    <row r="504" spans="9:12" s="17" customFormat="1" x14ac:dyDescent="0.2">
      <c r="I504" s="16"/>
      <c r="J504" s="3"/>
      <c r="L504" s="46"/>
    </row>
    <row r="505" spans="9:12" s="17" customFormat="1" x14ac:dyDescent="0.2">
      <c r="I505" s="16"/>
      <c r="J505" s="3"/>
      <c r="L505" s="46"/>
    </row>
    <row r="506" spans="9:12" s="17" customFormat="1" x14ac:dyDescent="0.2">
      <c r="I506" s="16"/>
      <c r="J506" s="3"/>
      <c r="L506" s="46"/>
    </row>
    <row r="507" spans="9:12" s="17" customFormat="1" x14ac:dyDescent="0.2">
      <c r="I507" s="16"/>
      <c r="J507" s="3"/>
      <c r="L507" s="46"/>
    </row>
    <row r="508" spans="9:12" s="17" customFormat="1" x14ac:dyDescent="0.2">
      <c r="I508" s="16"/>
      <c r="J508" s="3"/>
      <c r="L508" s="46"/>
    </row>
    <row r="509" spans="9:12" s="17" customFormat="1" x14ac:dyDescent="0.2">
      <c r="I509" s="16"/>
      <c r="J509" s="3"/>
      <c r="L509" s="46"/>
    </row>
    <row r="510" spans="9:12" s="17" customFormat="1" x14ac:dyDescent="0.2">
      <c r="I510" s="16"/>
      <c r="J510" s="3"/>
      <c r="L510" s="46"/>
    </row>
    <row r="511" spans="9:12" s="17" customFormat="1" x14ac:dyDescent="0.2">
      <c r="I511" s="16"/>
      <c r="J511" s="3"/>
      <c r="L511" s="46"/>
    </row>
    <row r="512" spans="9:12" s="17" customFormat="1" x14ac:dyDescent="0.2">
      <c r="I512" s="16"/>
      <c r="J512" s="3"/>
      <c r="L512" s="46"/>
    </row>
    <row r="513" spans="9:12" s="17" customFormat="1" x14ac:dyDescent="0.2">
      <c r="I513" s="16"/>
      <c r="J513" s="3"/>
      <c r="L513" s="46"/>
    </row>
    <row r="514" spans="9:12" s="17" customFormat="1" x14ac:dyDescent="0.2">
      <c r="I514" s="16"/>
      <c r="L514" s="46"/>
    </row>
    <row r="515" spans="9:12" s="17" customFormat="1" x14ac:dyDescent="0.2">
      <c r="I515" s="16"/>
      <c r="L515" s="46"/>
    </row>
    <row r="516" spans="9:12" s="17" customFormat="1" x14ac:dyDescent="0.2">
      <c r="I516" s="16"/>
      <c r="L516" s="46"/>
    </row>
    <row r="517" spans="9:12" s="17" customFormat="1" x14ac:dyDescent="0.2">
      <c r="I517" s="16"/>
      <c r="L517" s="46"/>
    </row>
    <row r="518" spans="9:12" s="17" customFormat="1" x14ac:dyDescent="0.2">
      <c r="I518" s="16"/>
      <c r="L518" s="46"/>
    </row>
    <row r="519" spans="9:12" s="17" customFormat="1" x14ac:dyDescent="0.2">
      <c r="I519" s="16"/>
      <c r="L519" s="46"/>
    </row>
    <row r="520" spans="9:12" s="17" customFormat="1" x14ac:dyDescent="0.2">
      <c r="I520" s="16"/>
      <c r="L520" s="46"/>
    </row>
    <row r="521" spans="9:12" s="17" customFormat="1" x14ac:dyDescent="0.2">
      <c r="I521" s="16"/>
      <c r="L521" s="46"/>
    </row>
    <row r="522" spans="9:12" s="17" customFormat="1" x14ac:dyDescent="0.2">
      <c r="I522" s="16"/>
      <c r="L522" s="46"/>
    </row>
    <row r="523" spans="9:12" s="17" customFormat="1" x14ac:dyDescent="0.2">
      <c r="I523" s="16"/>
      <c r="L523" s="46"/>
    </row>
    <row r="524" spans="9:12" s="17" customFormat="1" x14ac:dyDescent="0.2">
      <c r="I524" s="16"/>
      <c r="L524" s="46"/>
    </row>
    <row r="525" spans="9:12" s="17" customFormat="1" x14ac:dyDescent="0.2">
      <c r="I525" s="16"/>
      <c r="L525" s="46"/>
    </row>
    <row r="526" spans="9:12" s="17" customFormat="1" x14ac:dyDescent="0.2">
      <c r="I526" s="16"/>
      <c r="L526" s="46"/>
    </row>
    <row r="527" spans="9:12" s="17" customFormat="1" x14ac:dyDescent="0.2">
      <c r="I527" s="16"/>
      <c r="L527" s="46"/>
    </row>
    <row r="528" spans="9:12" s="17" customFormat="1" x14ac:dyDescent="0.2">
      <c r="I528" s="16"/>
      <c r="L528" s="46"/>
    </row>
    <row r="2527" spans="10:12" s="17" customFormat="1" x14ac:dyDescent="0.2">
      <c r="J2527" s="3"/>
      <c r="K2527" s="3"/>
      <c r="L2527" s="16"/>
    </row>
    <row r="2542" spans="1:13" x14ac:dyDescent="0.2">
      <c r="A2542" s="17"/>
      <c r="B2542" s="63"/>
      <c r="I2542" s="16"/>
      <c r="K2542" s="17"/>
      <c r="L2542" s="46"/>
      <c r="M2542" s="17"/>
    </row>
    <row r="2546" spans="10:12" s="17" customFormat="1" x14ac:dyDescent="0.2">
      <c r="J2546" s="3"/>
      <c r="K2546" s="3"/>
      <c r="L2546" s="16"/>
    </row>
    <row r="2561" spans="1:10" x14ac:dyDescent="0.2">
      <c r="A2561" s="17"/>
      <c r="B2561" s="63"/>
      <c r="H2561" s="3"/>
      <c r="I2561" s="3"/>
    </row>
    <row r="2566" spans="1:10" x14ac:dyDescent="0.2">
      <c r="A2566" s="17"/>
      <c r="J2566" s="3"/>
    </row>
    <row r="2581" spans="1:13" x14ac:dyDescent="0.2">
      <c r="A2581" s="17"/>
      <c r="B2581" s="63"/>
      <c r="I2581" s="16"/>
      <c r="K2581" s="17"/>
      <c r="L2581" s="46"/>
      <c r="M2581" s="17"/>
    </row>
  </sheetData>
  <mergeCells count="38">
    <mergeCell ref="F352:K353"/>
    <mergeCell ref="F354:K354"/>
    <mergeCell ref="A302:M303"/>
    <mergeCell ref="A304:M304"/>
    <mergeCell ref="A316:L316"/>
    <mergeCell ref="A326:M327"/>
    <mergeCell ref="A328:M328"/>
    <mergeCell ref="A340:L340"/>
    <mergeCell ref="A292:L292"/>
    <mergeCell ref="A206:M207"/>
    <mergeCell ref="A208:M208"/>
    <mergeCell ref="A220:L220"/>
    <mergeCell ref="A230:M231"/>
    <mergeCell ref="A232:M232"/>
    <mergeCell ref="A244:L244"/>
    <mergeCell ref="A254:M255"/>
    <mergeCell ref="A256:M256"/>
    <mergeCell ref="A268:L268"/>
    <mergeCell ref="A278:M279"/>
    <mergeCell ref="A280:M280"/>
    <mergeCell ref="A196:L196"/>
    <mergeCell ref="A62:M63"/>
    <mergeCell ref="A64:M64"/>
    <mergeCell ref="A86:L86"/>
    <mergeCell ref="A104:M105"/>
    <mergeCell ref="A106:M106"/>
    <mergeCell ref="A128:L128"/>
    <mergeCell ref="A143:M144"/>
    <mergeCell ref="A145:M145"/>
    <mergeCell ref="A167:L167"/>
    <mergeCell ref="A182:M183"/>
    <mergeCell ref="A184:M184"/>
    <mergeCell ref="A47:L47"/>
    <mergeCell ref="A1:M2"/>
    <mergeCell ref="A3:M3"/>
    <mergeCell ref="A17:L17"/>
    <mergeCell ref="A30:M31"/>
    <mergeCell ref="A32:M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99"/>
    <pageSetUpPr fitToPage="1"/>
  </sheetPr>
  <dimension ref="A1:N2525"/>
  <sheetViews>
    <sheetView topLeftCell="A299" zoomScale="80" zoomScaleNormal="80" workbookViewId="0">
      <selection activeCell="I315" sqref="I315"/>
    </sheetView>
  </sheetViews>
  <sheetFormatPr baseColWidth="10" defaultColWidth="11.42578125" defaultRowHeight="12.75" x14ac:dyDescent="0.2"/>
  <cols>
    <col min="1" max="1" width="13.85546875" style="42" customWidth="1"/>
    <col min="2" max="2" width="7.7109375" style="43" customWidth="1"/>
    <col min="3" max="3" width="7" style="44" customWidth="1"/>
    <col min="4" max="4" width="8" style="44" customWidth="1"/>
    <col min="5" max="5" width="4.5703125" style="44" hidden="1" customWidth="1"/>
    <col min="6" max="6" width="17" style="44" customWidth="1"/>
    <col min="7" max="7" width="33.7109375" style="15" customWidth="1"/>
    <col min="8" max="8" width="22.5703125" style="15" customWidth="1"/>
    <col min="9" max="9" width="19.7109375" style="46" customWidth="1"/>
    <col min="10" max="10" width="16" style="17" customWidth="1"/>
    <col min="11" max="11" width="16.140625" style="3" customWidth="1"/>
    <col min="12" max="12" width="14.140625" style="16" customWidth="1"/>
    <col min="13" max="13" width="15.5703125" style="16" customWidth="1"/>
    <col min="14" max="16384" width="11.42578125" style="17"/>
  </cols>
  <sheetData>
    <row r="1" spans="1:13" ht="15" customHeight="1" x14ac:dyDescent="0.2">
      <c r="A1" s="234" t="s">
        <v>43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</row>
    <row r="2" spans="1:13" x14ac:dyDescent="0.2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9"/>
    </row>
    <row r="3" spans="1:13" ht="15" x14ac:dyDescent="0.25">
      <c r="A3" s="240" t="s">
        <v>67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2"/>
    </row>
    <row r="4" spans="1:13" x14ac:dyDescent="0.2">
      <c r="A4" s="18" t="s">
        <v>1</v>
      </c>
      <c r="B4" s="4" t="s">
        <v>0</v>
      </c>
      <c r="C4" s="19" t="s">
        <v>2</v>
      </c>
      <c r="D4" s="19" t="s">
        <v>3</v>
      </c>
      <c r="E4" s="19" t="s">
        <v>14</v>
      </c>
      <c r="F4" s="85" t="s">
        <v>4</v>
      </c>
      <c r="G4" s="85" t="s">
        <v>5</v>
      </c>
      <c r="H4" s="19" t="s">
        <v>6</v>
      </c>
      <c r="I4" s="19" t="s">
        <v>7</v>
      </c>
      <c r="J4" s="19" t="s">
        <v>47</v>
      </c>
      <c r="K4" s="19" t="s">
        <v>48</v>
      </c>
      <c r="L4" s="19" t="s">
        <v>8</v>
      </c>
      <c r="M4" s="19" t="s">
        <v>9</v>
      </c>
    </row>
    <row r="5" spans="1:13" x14ac:dyDescent="0.2">
      <c r="A5" s="20"/>
      <c r="B5" s="21"/>
      <c r="C5" s="22"/>
      <c r="D5" s="22"/>
      <c r="E5" s="22"/>
      <c r="F5" s="22"/>
      <c r="G5" s="36"/>
      <c r="H5" s="24"/>
      <c r="I5" s="25"/>
      <c r="J5" s="26"/>
      <c r="K5" s="26"/>
      <c r="L5" s="25"/>
      <c r="M5" s="25">
        <f>'C-COMPUTO RIOJA'!K369</f>
        <v>9665.2000000000044</v>
      </c>
    </row>
    <row r="6" spans="1:13" ht="15" x14ac:dyDescent="0.25">
      <c r="A6" s="64"/>
      <c r="B6" s="65"/>
      <c r="C6" s="66"/>
      <c r="D6" s="67"/>
      <c r="E6" s="22"/>
      <c r="F6" s="22"/>
      <c r="G6" s="91"/>
      <c r="H6" s="67"/>
      <c r="I6" s="67"/>
      <c r="J6" s="6">
        <f>+I6*0.38</f>
        <v>0</v>
      </c>
      <c r="K6" s="6">
        <f>+I6*0.62</f>
        <v>0</v>
      </c>
      <c r="L6" s="31"/>
      <c r="M6" s="31">
        <f t="shared" ref="M6:M16" si="0">+K6-L6+M5</f>
        <v>9665.2000000000044</v>
      </c>
    </row>
    <row r="7" spans="1:13" ht="15" x14ac:dyDescent="0.25">
      <c r="A7" s="64"/>
      <c r="B7" s="65"/>
      <c r="C7" s="66"/>
      <c r="D7" s="67"/>
      <c r="E7" s="22"/>
      <c r="F7" s="22"/>
      <c r="G7" s="91"/>
      <c r="H7" s="67"/>
      <c r="I7" s="67"/>
      <c r="J7" s="6">
        <f t="shared" ref="J7:J8" si="1">+I7*0.38</f>
        <v>0</v>
      </c>
      <c r="K7" s="6">
        <f t="shared" ref="K7:K8" si="2">+I7*0.62</f>
        <v>0</v>
      </c>
      <c r="L7" s="31"/>
      <c r="M7" s="31">
        <f>+K7-L7+M6</f>
        <v>9665.2000000000044</v>
      </c>
    </row>
    <row r="8" spans="1:13" ht="15" x14ac:dyDescent="0.25">
      <c r="A8" s="64"/>
      <c r="B8" s="65"/>
      <c r="C8" s="66"/>
      <c r="D8" s="67"/>
      <c r="E8" s="22"/>
      <c r="F8" s="22"/>
      <c r="G8" s="91"/>
      <c r="H8" s="67"/>
      <c r="I8" s="67"/>
      <c r="J8" s="6">
        <f t="shared" si="1"/>
        <v>0</v>
      </c>
      <c r="K8" s="6">
        <f t="shared" si="2"/>
        <v>0</v>
      </c>
      <c r="L8" s="31"/>
      <c r="M8" s="31">
        <f t="shared" si="0"/>
        <v>9665.2000000000044</v>
      </c>
    </row>
    <row r="9" spans="1:13" x14ac:dyDescent="0.2">
      <c r="A9" s="27"/>
      <c r="B9" s="28"/>
      <c r="C9" s="22"/>
      <c r="D9" s="22"/>
      <c r="E9" s="22"/>
      <c r="F9" s="22"/>
      <c r="G9" s="29"/>
      <c r="H9" s="24"/>
      <c r="I9" s="30"/>
      <c r="J9" s="6"/>
      <c r="K9" s="6"/>
      <c r="L9" s="31"/>
      <c r="M9" s="31">
        <f t="shared" si="0"/>
        <v>9665.2000000000044</v>
      </c>
    </row>
    <row r="10" spans="1:13" x14ac:dyDescent="0.2">
      <c r="A10" s="27"/>
      <c r="B10" s="28"/>
      <c r="C10" s="22"/>
      <c r="D10" s="22"/>
      <c r="E10" s="22"/>
      <c r="F10" s="22"/>
      <c r="G10" s="32"/>
      <c r="H10" s="24"/>
      <c r="I10" s="30"/>
      <c r="J10" s="6"/>
      <c r="K10" s="6"/>
      <c r="L10" s="31"/>
      <c r="M10" s="31">
        <f t="shared" si="0"/>
        <v>9665.2000000000044</v>
      </c>
    </row>
    <row r="11" spans="1:13" x14ac:dyDescent="0.2">
      <c r="A11" s="27"/>
      <c r="B11" s="34"/>
      <c r="C11" s="22"/>
      <c r="D11" s="22"/>
      <c r="E11" s="22"/>
      <c r="F11" s="22"/>
      <c r="G11" s="29"/>
      <c r="H11" s="24"/>
      <c r="I11" s="30"/>
      <c r="J11" s="6"/>
      <c r="K11" s="6"/>
      <c r="L11" s="31"/>
      <c r="M11" s="31">
        <f t="shared" si="0"/>
        <v>9665.2000000000044</v>
      </c>
    </row>
    <row r="12" spans="1:13" ht="15.75" x14ac:dyDescent="0.2">
      <c r="A12" s="231" t="s">
        <v>61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3"/>
      <c r="M12" s="31">
        <f t="shared" si="0"/>
        <v>9665.2000000000044</v>
      </c>
    </row>
    <row r="13" spans="1:13" x14ac:dyDescent="0.2">
      <c r="A13" s="27"/>
      <c r="B13" s="28"/>
      <c r="C13" s="22"/>
      <c r="D13" s="22"/>
      <c r="E13" s="22"/>
      <c r="F13" s="22"/>
      <c r="G13" s="29"/>
      <c r="H13" s="24"/>
      <c r="I13" s="30"/>
      <c r="J13" s="6"/>
      <c r="K13" s="6"/>
      <c r="L13" s="31"/>
      <c r="M13" s="31">
        <f t="shared" si="0"/>
        <v>9665.2000000000044</v>
      </c>
    </row>
    <row r="14" spans="1:13" x14ac:dyDescent="0.2">
      <c r="A14" s="27"/>
      <c r="B14" s="28"/>
      <c r="C14" s="22"/>
      <c r="D14" s="22"/>
      <c r="E14" s="22"/>
      <c r="F14" s="22"/>
      <c r="G14" s="29"/>
      <c r="H14" s="24"/>
      <c r="I14" s="30"/>
      <c r="J14" s="6"/>
      <c r="K14" s="6"/>
      <c r="L14" s="31"/>
      <c r="M14" s="31">
        <f t="shared" si="0"/>
        <v>9665.2000000000044</v>
      </c>
    </row>
    <row r="15" spans="1:13" x14ac:dyDescent="0.2">
      <c r="A15" s="27"/>
      <c r="B15" s="28"/>
      <c r="C15" s="22"/>
      <c r="D15" s="22"/>
      <c r="E15" s="22"/>
      <c r="F15" s="22"/>
      <c r="G15" s="29"/>
      <c r="H15" s="24"/>
      <c r="I15" s="30"/>
      <c r="J15" s="6"/>
      <c r="K15" s="6"/>
      <c r="L15" s="31"/>
      <c r="M15" s="31">
        <f t="shared" si="0"/>
        <v>9665.2000000000044</v>
      </c>
    </row>
    <row r="16" spans="1:13" x14ac:dyDescent="0.2">
      <c r="A16" s="27"/>
      <c r="B16" s="28"/>
      <c r="C16" s="22"/>
      <c r="D16" s="22"/>
      <c r="E16" s="22"/>
      <c r="F16" s="22"/>
      <c r="G16" s="29"/>
      <c r="H16" s="24"/>
      <c r="I16" s="30"/>
      <c r="J16" s="6"/>
      <c r="K16" s="6"/>
      <c r="L16" s="31"/>
      <c r="M16" s="31">
        <f t="shared" si="0"/>
        <v>9665.2000000000044</v>
      </c>
    </row>
    <row r="17" spans="1:13" ht="13.5" thickBot="1" x14ac:dyDescent="0.25">
      <c r="A17" s="27"/>
      <c r="B17" s="28"/>
      <c r="C17" s="22"/>
      <c r="D17" s="22"/>
      <c r="E17" s="22"/>
      <c r="F17" s="22"/>
      <c r="G17" s="29"/>
      <c r="H17" s="24"/>
      <c r="I17" s="30"/>
      <c r="J17" s="6"/>
      <c r="K17" s="6"/>
      <c r="L17" s="31"/>
      <c r="M17" s="31"/>
    </row>
    <row r="18" spans="1:13" ht="13.5" thickBot="1" x14ac:dyDescent="0.25">
      <c r="A18" s="18"/>
      <c r="B18" s="4"/>
      <c r="C18" s="19"/>
      <c r="D18" s="19"/>
      <c r="E18" s="37"/>
      <c r="F18" s="93"/>
      <c r="G18" s="86"/>
      <c r="H18" s="122" t="s">
        <v>42</v>
      </c>
      <c r="I18" s="123">
        <f>SUM(I6:I17)</f>
        <v>0</v>
      </c>
      <c r="J18" s="124">
        <f>SUM(J5:J17)</f>
        <v>0</v>
      </c>
      <c r="K18" s="125">
        <f>SUM(K5:K17)</f>
        <v>0</v>
      </c>
      <c r="L18" s="126">
        <f>SUM(L13:L17)</f>
        <v>0</v>
      </c>
      <c r="M18" s="127"/>
    </row>
    <row r="19" spans="1:13" ht="13.5" thickBot="1" x14ac:dyDescent="0.25">
      <c r="A19" s="38"/>
      <c r="B19" s="39"/>
      <c r="C19" s="40"/>
      <c r="D19" s="40"/>
      <c r="E19" s="41"/>
      <c r="F19" s="94"/>
      <c r="G19" s="87"/>
      <c r="H19" s="122" t="s">
        <v>10</v>
      </c>
      <c r="I19" s="128"/>
      <c r="J19" s="129"/>
      <c r="K19" s="130"/>
      <c r="L19" s="128"/>
      <c r="M19" s="131">
        <f>+K18-L18+M5</f>
        <v>9665.2000000000044</v>
      </c>
    </row>
    <row r="20" spans="1:13" x14ac:dyDescent="0.2">
      <c r="I20" s="16"/>
      <c r="J20" s="3"/>
    </row>
    <row r="21" spans="1:13" ht="15" customHeight="1" x14ac:dyDescent="0.2">
      <c r="A21" s="234" t="s">
        <v>43</v>
      </c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6"/>
    </row>
    <row r="22" spans="1:13" x14ac:dyDescent="0.2">
      <c r="A22" s="237"/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9"/>
    </row>
    <row r="23" spans="1:13" ht="15" x14ac:dyDescent="0.25">
      <c r="A23" s="240" t="s">
        <v>66</v>
      </c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2"/>
    </row>
    <row r="24" spans="1:13" x14ac:dyDescent="0.2">
      <c r="A24" s="18" t="s">
        <v>1</v>
      </c>
      <c r="B24" s="4" t="s">
        <v>0</v>
      </c>
      <c r="C24" s="19" t="s">
        <v>2</v>
      </c>
      <c r="D24" s="19" t="s">
        <v>3</v>
      </c>
      <c r="E24" s="19" t="s">
        <v>14</v>
      </c>
      <c r="F24" s="85" t="s">
        <v>4</v>
      </c>
      <c r="G24" s="85" t="s">
        <v>5</v>
      </c>
      <c r="H24" s="19" t="s">
        <v>6</v>
      </c>
      <c r="I24" s="19" t="s">
        <v>7</v>
      </c>
      <c r="J24" s="19" t="s">
        <v>47</v>
      </c>
      <c r="K24" s="19" t="s">
        <v>48</v>
      </c>
      <c r="L24" s="19" t="s">
        <v>8</v>
      </c>
      <c r="M24" s="19" t="s">
        <v>9</v>
      </c>
    </row>
    <row r="25" spans="1:13" x14ac:dyDescent="0.2">
      <c r="A25" s="20"/>
      <c r="B25" s="21"/>
      <c r="C25" s="22"/>
      <c r="D25" s="22"/>
      <c r="E25" s="22"/>
      <c r="F25" s="22"/>
      <c r="G25" s="36"/>
      <c r="H25" s="24"/>
      <c r="I25" s="25"/>
      <c r="J25" s="26"/>
      <c r="K25" s="26"/>
      <c r="L25" s="25"/>
      <c r="M25" s="25">
        <f>+M19</f>
        <v>9665.2000000000044</v>
      </c>
    </row>
    <row r="26" spans="1:13" x14ac:dyDescent="0.2">
      <c r="A26" s="64"/>
      <c r="B26" s="70"/>
      <c r="C26" s="22"/>
      <c r="D26" s="22"/>
      <c r="E26" s="22"/>
      <c r="F26" s="22"/>
      <c r="G26" s="90"/>
      <c r="H26" s="24"/>
      <c r="I26" s="25"/>
      <c r="J26" s="6"/>
      <c r="K26" s="6"/>
      <c r="L26" s="31"/>
      <c r="M26" s="31">
        <f t="shared" ref="M26:M42" si="3">+K26-L26+M25</f>
        <v>9665.2000000000044</v>
      </c>
    </row>
    <row r="27" spans="1:13" x14ac:dyDescent="0.2">
      <c r="A27" s="64"/>
      <c r="B27" s="70"/>
      <c r="C27" s="22"/>
      <c r="D27" s="22"/>
      <c r="E27" s="22"/>
      <c r="F27" s="22"/>
      <c r="G27" s="90"/>
      <c r="H27" s="24"/>
      <c r="I27" s="25"/>
      <c r="J27" s="6"/>
      <c r="K27" s="6"/>
      <c r="L27" s="31"/>
      <c r="M27" s="31">
        <f t="shared" si="3"/>
        <v>9665.2000000000044</v>
      </c>
    </row>
    <row r="28" spans="1:13" x14ac:dyDescent="0.2">
      <c r="A28" s="64"/>
      <c r="B28" s="70"/>
      <c r="C28" s="22"/>
      <c r="D28" s="22"/>
      <c r="E28" s="22"/>
      <c r="F28" s="22"/>
      <c r="G28" s="90"/>
      <c r="H28" s="24"/>
      <c r="I28" s="25"/>
      <c r="J28" s="6"/>
      <c r="K28" s="6"/>
      <c r="L28" s="31"/>
      <c r="M28" s="31">
        <f t="shared" si="3"/>
        <v>9665.2000000000044</v>
      </c>
    </row>
    <row r="29" spans="1:13" x14ac:dyDescent="0.2">
      <c r="A29" s="64"/>
      <c r="B29" s="65"/>
      <c r="C29" s="22"/>
      <c r="D29" s="22"/>
      <c r="E29" s="22"/>
      <c r="F29" s="22"/>
      <c r="G29" s="91"/>
      <c r="H29" s="24"/>
      <c r="I29" s="25"/>
      <c r="J29" s="6"/>
      <c r="K29" s="6"/>
      <c r="L29" s="31"/>
      <c r="M29" s="31">
        <f t="shared" si="3"/>
        <v>9665.2000000000044</v>
      </c>
    </row>
    <row r="30" spans="1:13" x14ac:dyDescent="0.2">
      <c r="A30" s="27"/>
      <c r="B30" s="28"/>
      <c r="C30" s="22"/>
      <c r="D30" s="22"/>
      <c r="E30" s="22"/>
      <c r="F30" s="22"/>
      <c r="G30" s="29"/>
      <c r="H30" s="24"/>
      <c r="I30" s="30"/>
      <c r="J30" s="6"/>
      <c r="K30" s="6"/>
      <c r="L30" s="31"/>
      <c r="M30" s="31">
        <f t="shared" si="3"/>
        <v>9665.2000000000044</v>
      </c>
    </row>
    <row r="31" spans="1:13" x14ac:dyDescent="0.2">
      <c r="A31" s="27"/>
      <c r="B31" s="34"/>
      <c r="C31" s="22"/>
      <c r="D31" s="22"/>
      <c r="E31" s="22"/>
      <c r="F31" s="22"/>
      <c r="G31" s="29"/>
      <c r="H31" s="24"/>
      <c r="I31" s="30"/>
      <c r="J31" s="6"/>
      <c r="K31" s="6"/>
      <c r="L31" s="31"/>
      <c r="M31" s="31">
        <f t="shared" si="3"/>
        <v>9665.2000000000044</v>
      </c>
    </row>
    <row r="32" spans="1:13" ht="15.75" x14ac:dyDescent="0.2">
      <c r="A32" s="231" t="s">
        <v>62</v>
      </c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3"/>
      <c r="M32" s="31">
        <f t="shared" si="3"/>
        <v>9665.2000000000044</v>
      </c>
    </row>
    <row r="33" spans="1:13" ht="13.5" thickBot="1" x14ac:dyDescent="0.25">
      <c r="A33" s="27"/>
      <c r="B33" s="28"/>
      <c r="C33" s="22"/>
      <c r="D33" s="22"/>
      <c r="E33" s="22"/>
      <c r="F33" s="22"/>
      <c r="G33" s="29"/>
      <c r="H33" s="24"/>
      <c r="I33" s="30"/>
      <c r="J33" s="6"/>
      <c r="K33" s="6"/>
      <c r="L33" s="31"/>
      <c r="M33" s="31">
        <f t="shared" si="3"/>
        <v>9665.2000000000044</v>
      </c>
    </row>
    <row r="34" spans="1:13" ht="16.5" customHeight="1" thickBot="1" x14ac:dyDescent="0.25">
      <c r="A34" s="27"/>
      <c r="B34" s="28"/>
      <c r="C34" s="22"/>
      <c r="D34" s="22"/>
      <c r="E34" s="22"/>
      <c r="F34" s="22"/>
      <c r="G34" s="112"/>
      <c r="H34" s="24"/>
      <c r="I34" s="30"/>
      <c r="J34" s="6"/>
      <c r="K34" s="6"/>
      <c r="L34" s="31"/>
      <c r="M34" s="31">
        <f t="shared" si="3"/>
        <v>9665.2000000000044</v>
      </c>
    </row>
    <row r="35" spans="1:13" x14ac:dyDescent="0.2">
      <c r="A35" s="27"/>
      <c r="B35" s="28"/>
      <c r="C35" s="22"/>
      <c r="D35" s="22"/>
      <c r="E35" s="22"/>
      <c r="F35" s="22"/>
      <c r="G35" s="68"/>
      <c r="H35" s="24"/>
      <c r="I35" s="30"/>
      <c r="J35" s="6"/>
      <c r="K35" s="6"/>
      <c r="L35" s="31"/>
      <c r="M35" s="31">
        <f t="shared" si="3"/>
        <v>9665.2000000000044</v>
      </c>
    </row>
    <row r="36" spans="1:13" x14ac:dyDescent="0.2">
      <c r="A36" s="27"/>
      <c r="B36" s="28"/>
      <c r="C36" s="22"/>
      <c r="D36" s="22"/>
      <c r="E36" s="22"/>
      <c r="F36" s="22"/>
      <c r="G36" s="29"/>
      <c r="H36" s="24"/>
      <c r="I36" s="30"/>
      <c r="J36" s="6"/>
      <c r="K36" s="6"/>
      <c r="L36" s="31"/>
      <c r="M36" s="31">
        <f t="shared" si="3"/>
        <v>9665.2000000000044</v>
      </c>
    </row>
    <row r="37" spans="1:13" s="35" customFormat="1" x14ac:dyDescent="0.2">
      <c r="A37" s="27"/>
      <c r="B37" s="28"/>
      <c r="C37" s="22"/>
      <c r="D37" s="22"/>
      <c r="E37" s="22"/>
      <c r="F37" s="22"/>
      <c r="G37" s="29"/>
      <c r="H37" s="24"/>
      <c r="I37" s="30"/>
      <c r="J37" s="6"/>
      <c r="K37" s="6"/>
      <c r="L37" s="31"/>
      <c r="M37" s="31">
        <f t="shared" si="3"/>
        <v>9665.2000000000044</v>
      </c>
    </row>
    <row r="38" spans="1:13" x14ac:dyDescent="0.2">
      <c r="A38" s="27"/>
      <c r="B38" s="28"/>
      <c r="C38" s="22"/>
      <c r="D38" s="22"/>
      <c r="E38" s="22"/>
      <c r="F38" s="22"/>
      <c r="G38" s="29"/>
      <c r="H38" s="24"/>
      <c r="I38" s="30"/>
      <c r="J38" s="6"/>
      <c r="K38" s="6"/>
      <c r="L38" s="31"/>
      <c r="M38" s="31">
        <f t="shared" si="3"/>
        <v>9665.2000000000044</v>
      </c>
    </row>
    <row r="39" spans="1:13" x14ac:dyDescent="0.2">
      <c r="A39" s="27"/>
      <c r="B39" s="28"/>
      <c r="C39" s="22"/>
      <c r="D39" s="22"/>
      <c r="E39" s="22"/>
      <c r="F39" s="22"/>
      <c r="G39" s="29"/>
      <c r="H39" s="24"/>
      <c r="I39" s="30"/>
      <c r="J39" s="6"/>
      <c r="K39" s="6"/>
      <c r="L39" s="31"/>
      <c r="M39" s="31">
        <f t="shared" si="3"/>
        <v>9665.2000000000044</v>
      </c>
    </row>
    <row r="40" spans="1:13" x14ac:dyDescent="0.2">
      <c r="A40" s="27"/>
      <c r="B40" s="28"/>
      <c r="C40" s="22"/>
      <c r="D40" s="22"/>
      <c r="E40" s="22"/>
      <c r="F40" s="22"/>
      <c r="G40" s="29"/>
      <c r="H40" s="24"/>
      <c r="I40" s="30"/>
      <c r="J40" s="6"/>
      <c r="K40" s="6"/>
      <c r="L40" s="31"/>
      <c r="M40" s="31">
        <f t="shared" si="3"/>
        <v>9665.2000000000044</v>
      </c>
    </row>
    <row r="41" spans="1:13" x14ac:dyDescent="0.2">
      <c r="A41" s="27"/>
      <c r="B41" s="28"/>
      <c r="C41" s="22"/>
      <c r="D41" s="22"/>
      <c r="E41" s="22"/>
      <c r="F41" s="22"/>
      <c r="G41" s="29"/>
      <c r="H41" s="24"/>
      <c r="I41" s="30"/>
      <c r="J41" s="6"/>
      <c r="K41" s="6"/>
      <c r="L41" s="31"/>
      <c r="M41" s="31">
        <f t="shared" si="3"/>
        <v>9665.2000000000044</v>
      </c>
    </row>
    <row r="42" spans="1:13" x14ac:dyDescent="0.2">
      <c r="A42" s="27"/>
      <c r="B42" s="28"/>
      <c r="C42" s="22"/>
      <c r="D42" s="22"/>
      <c r="E42" s="22"/>
      <c r="F42" s="22"/>
      <c r="G42" s="29"/>
      <c r="H42" s="24"/>
      <c r="I42" s="30"/>
      <c r="J42" s="6"/>
      <c r="K42" s="6"/>
      <c r="L42" s="31"/>
      <c r="M42" s="31">
        <f t="shared" si="3"/>
        <v>9665.2000000000044</v>
      </c>
    </row>
    <row r="43" spans="1:13" ht="13.5" thickBot="1" x14ac:dyDescent="0.25">
      <c r="A43" s="27"/>
      <c r="B43" s="28"/>
      <c r="C43" s="22"/>
      <c r="D43" s="22"/>
      <c r="E43" s="22"/>
      <c r="F43" s="22"/>
      <c r="G43" s="29"/>
      <c r="H43" s="24"/>
      <c r="I43" s="30"/>
      <c r="J43" s="6"/>
      <c r="K43" s="6"/>
      <c r="L43" s="31"/>
      <c r="M43" s="31"/>
    </row>
    <row r="44" spans="1:13" ht="13.5" thickBot="1" x14ac:dyDescent="0.25">
      <c r="A44" s="18"/>
      <c r="B44" s="4"/>
      <c r="C44" s="19"/>
      <c r="D44" s="19"/>
      <c r="E44" s="37"/>
      <c r="F44" s="93"/>
      <c r="G44" s="86"/>
      <c r="H44" s="122" t="s">
        <v>60</v>
      </c>
      <c r="I44" s="123">
        <f>SUM(I26:I43)</f>
        <v>0</v>
      </c>
      <c r="J44" s="124">
        <f>SUM(J25:J43)</f>
        <v>0</v>
      </c>
      <c r="K44" s="125">
        <f>SUM(K25:K43)</f>
        <v>0</v>
      </c>
      <c r="L44" s="126">
        <f>SUM(L33:L43)</f>
        <v>0</v>
      </c>
      <c r="M44" s="127"/>
    </row>
    <row r="45" spans="1:13" ht="13.5" thickBot="1" x14ac:dyDescent="0.25">
      <c r="A45" s="38"/>
      <c r="B45" s="39"/>
      <c r="C45" s="40"/>
      <c r="D45" s="40"/>
      <c r="E45" s="41"/>
      <c r="F45" s="94"/>
      <c r="G45" s="87"/>
      <c r="H45" s="122" t="s">
        <v>10</v>
      </c>
      <c r="I45" s="128"/>
      <c r="J45" s="129"/>
      <c r="K45" s="130"/>
      <c r="L45" s="128"/>
      <c r="M45" s="131">
        <f>+K44-L44+M25</f>
        <v>9665.2000000000044</v>
      </c>
    </row>
    <row r="46" spans="1:13" x14ac:dyDescent="0.2">
      <c r="A46" s="71"/>
      <c r="B46" s="72"/>
      <c r="C46" s="73"/>
      <c r="D46" s="73"/>
      <c r="E46" s="74"/>
      <c r="F46" s="113"/>
      <c r="G46" s="111"/>
      <c r="H46" s="117"/>
      <c r="I46" s="76"/>
      <c r="J46" s="77"/>
      <c r="K46" s="78"/>
      <c r="L46" s="76"/>
      <c r="M46" s="76"/>
    </row>
    <row r="47" spans="1:13" ht="15" customHeight="1" x14ac:dyDescent="0.2">
      <c r="A47" s="234" t="s">
        <v>43</v>
      </c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6"/>
    </row>
    <row r="48" spans="1:13" x14ac:dyDescent="0.2">
      <c r="A48" s="237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9"/>
    </row>
    <row r="49" spans="1:13" ht="15" x14ac:dyDescent="0.25">
      <c r="A49" s="240" t="s">
        <v>13</v>
      </c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2"/>
    </row>
    <row r="50" spans="1:13" x14ac:dyDescent="0.2">
      <c r="A50" s="18" t="s">
        <v>1</v>
      </c>
      <c r="B50" s="4" t="s">
        <v>0</v>
      </c>
      <c r="C50" s="19" t="s">
        <v>2</v>
      </c>
      <c r="D50" s="19" t="s">
        <v>3</v>
      </c>
      <c r="E50" s="19" t="s">
        <v>14</v>
      </c>
      <c r="F50" s="85" t="s">
        <v>4</v>
      </c>
      <c r="G50" s="85" t="s">
        <v>5</v>
      </c>
      <c r="H50" s="19" t="s">
        <v>6</v>
      </c>
      <c r="I50" s="19" t="s">
        <v>7</v>
      </c>
      <c r="J50" s="19" t="s">
        <v>47</v>
      </c>
      <c r="K50" s="19" t="s">
        <v>48</v>
      </c>
      <c r="L50" s="19" t="s">
        <v>8</v>
      </c>
      <c r="M50" s="19" t="s">
        <v>9</v>
      </c>
    </row>
    <row r="51" spans="1:13" x14ac:dyDescent="0.2">
      <c r="A51" s="20"/>
      <c r="B51" s="21"/>
      <c r="C51" s="22"/>
      <c r="D51" s="22"/>
      <c r="E51" s="22"/>
      <c r="F51" s="22"/>
      <c r="G51" s="36"/>
      <c r="H51" s="24"/>
      <c r="I51" s="25"/>
      <c r="J51" s="26"/>
      <c r="K51" s="26"/>
      <c r="L51" s="25"/>
      <c r="M51" s="25">
        <f>M45</f>
        <v>9665.2000000000044</v>
      </c>
    </row>
    <row r="52" spans="1:13" x14ac:dyDescent="0.2">
      <c r="A52" s="64"/>
      <c r="B52" s="70"/>
      <c r="C52" s="22"/>
      <c r="D52" s="22"/>
      <c r="E52" s="22"/>
      <c r="F52" s="22"/>
      <c r="G52" s="90"/>
      <c r="H52" s="24"/>
      <c r="I52" s="25"/>
      <c r="J52" s="6"/>
      <c r="K52" s="6"/>
      <c r="L52" s="31"/>
      <c r="M52" s="31">
        <f t="shared" ref="M52:M64" si="4">+K52-L52+M51</f>
        <v>9665.2000000000044</v>
      </c>
    </row>
    <row r="53" spans="1:13" x14ac:dyDescent="0.2">
      <c r="A53" s="64"/>
      <c r="B53" s="70"/>
      <c r="C53" s="22"/>
      <c r="D53" s="22"/>
      <c r="E53" s="22"/>
      <c r="F53" s="22"/>
      <c r="G53" s="90"/>
      <c r="H53" s="24"/>
      <c r="I53" s="25"/>
      <c r="J53" s="6"/>
      <c r="K53" s="6"/>
      <c r="L53" s="31"/>
      <c r="M53" s="31">
        <f t="shared" si="4"/>
        <v>9665.2000000000044</v>
      </c>
    </row>
    <row r="54" spans="1:13" x14ac:dyDescent="0.2">
      <c r="A54" s="64"/>
      <c r="B54" s="70"/>
      <c r="C54" s="22"/>
      <c r="D54" s="22"/>
      <c r="E54" s="22"/>
      <c r="F54" s="22"/>
      <c r="G54" s="90"/>
      <c r="H54" s="24"/>
      <c r="I54" s="25"/>
      <c r="J54" s="6"/>
      <c r="K54" s="6"/>
      <c r="L54" s="31"/>
      <c r="M54" s="31">
        <f t="shared" si="4"/>
        <v>9665.2000000000044</v>
      </c>
    </row>
    <row r="55" spans="1:13" x14ac:dyDescent="0.2">
      <c r="A55" s="64"/>
      <c r="B55" s="65"/>
      <c r="C55" s="22"/>
      <c r="D55" s="22"/>
      <c r="E55" s="22"/>
      <c r="F55" s="22"/>
      <c r="G55" s="91"/>
      <c r="H55" s="24"/>
      <c r="I55" s="25"/>
      <c r="J55" s="6"/>
      <c r="K55" s="6"/>
      <c r="L55" s="31"/>
      <c r="M55" s="31">
        <f t="shared" si="4"/>
        <v>9665.2000000000044</v>
      </c>
    </row>
    <row r="56" spans="1:13" x14ac:dyDescent="0.2">
      <c r="A56" s="69"/>
      <c r="B56" s="105"/>
      <c r="C56" s="22"/>
      <c r="D56" s="22"/>
      <c r="E56" s="22"/>
      <c r="F56" s="22"/>
      <c r="G56" s="106"/>
      <c r="H56" s="67"/>
      <c r="I56" s="67"/>
      <c r="J56" s="6"/>
      <c r="K56" s="6"/>
      <c r="L56" s="31"/>
      <c r="M56" s="31">
        <f t="shared" si="4"/>
        <v>9665.2000000000044</v>
      </c>
    </row>
    <row r="57" spans="1:13" ht="15" x14ac:dyDescent="0.25">
      <c r="A57" s="64"/>
      <c r="B57" s="65"/>
      <c r="C57" s="66"/>
      <c r="D57" s="67"/>
      <c r="E57" s="22"/>
      <c r="F57" s="22"/>
      <c r="G57" s="91"/>
      <c r="H57" s="67"/>
      <c r="I57" s="67"/>
      <c r="J57" s="6"/>
      <c r="K57" s="6"/>
      <c r="L57" s="31"/>
      <c r="M57" s="31">
        <f t="shared" si="4"/>
        <v>9665.2000000000044</v>
      </c>
    </row>
    <row r="58" spans="1:13" x14ac:dyDescent="0.2">
      <c r="A58" s="27"/>
      <c r="B58" s="34"/>
      <c r="C58" s="22"/>
      <c r="D58" s="22"/>
      <c r="E58" s="22"/>
      <c r="F58" s="22"/>
      <c r="G58" s="29"/>
      <c r="H58" s="24"/>
      <c r="I58" s="30"/>
      <c r="J58" s="6"/>
      <c r="K58" s="6"/>
      <c r="L58" s="31"/>
      <c r="M58" s="31">
        <f t="shared" si="4"/>
        <v>9665.2000000000044</v>
      </c>
    </row>
    <row r="59" spans="1:13" ht="15.75" x14ac:dyDescent="0.2">
      <c r="A59" s="231" t="s">
        <v>63</v>
      </c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3"/>
      <c r="M59" s="31">
        <f t="shared" si="4"/>
        <v>9665.2000000000044</v>
      </c>
    </row>
    <row r="60" spans="1:13" ht="13.5" thickBot="1" x14ac:dyDescent="0.25">
      <c r="A60" s="27"/>
      <c r="B60" s="28"/>
      <c r="C60" s="22"/>
      <c r="D60" s="22"/>
      <c r="E60" s="22"/>
      <c r="F60" s="22"/>
      <c r="G60" s="29"/>
      <c r="H60" s="24"/>
      <c r="I60" s="30"/>
      <c r="J60" s="6"/>
      <c r="K60" s="6"/>
      <c r="L60" s="31"/>
      <c r="M60" s="31">
        <f t="shared" si="4"/>
        <v>9665.2000000000044</v>
      </c>
    </row>
    <row r="61" spans="1:13" ht="16.5" customHeight="1" thickBot="1" x14ac:dyDescent="0.25">
      <c r="A61" s="27"/>
      <c r="B61" s="28"/>
      <c r="C61" s="22"/>
      <c r="D61" s="22"/>
      <c r="E61" s="22"/>
      <c r="F61" s="22"/>
      <c r="G61" s="112"/>
      <c r="H61" s="24"/>
      <c r="I61" s="30"/>
      <c r="J61" s="6"/>
      <c r="K61" s="6"/>
      <c r="L61" s="31"/>
      <c r="M61" s="31">
        <f t="shared" si="4"/>
        <v>9665.2000000000044</v>
      </c>
    </row>
    <row r="62" spans="1:13" x14ac:dyDescent="0.2">
      <c r="A62" s="27"/>
      <c r="B62" s="28"/>
      <c r="C62" s="22"/>
      <c r="D62" s="22"/>
      <c r="E62" s="22"/>
      <c r="F62" s="22"/>
      <c r="G62" s="68"/>
      <c r="H62" s="24"/>
      <c r="I62" s="30"/>
      <c r="J62" s="6"/>
      <c r="K62" s="6"/>
      <c r="L62" s="31"/>
      <c r="M62" s="31">
        <f t="shared" si="4"/>
        <v>9665.2000000000044</v>
      </c>
    </row>
    <row r="63" spans="1:13" x14ac:dyDescent="0.2">
      <c r="A63" s="27"/>
      <c r="B63" s="28"/>
      <c r="C63" s="22"/>
      <c r="D63" s="22"/>
      <c r="E63" s="22"/>
      <c r="F63" s="22"/>
      <c r="G63" s="29"/>
      <c r="H63" s="24"/>
      <c r="I63" s="30"/>
      <c r="J63" s="6"/>
      <c r="K63" s="6"/>
      <c r="L63" s="31"/>
      <c r="M63" s="31">
        <f t="shared" si="4"/>
        <v>9665.2000000000044</v>
      </c>
    </row>
    <row r="64" spans="1:13" x14ac:dyDescent="0.2">
      <c r="A64" s="27"/>
      <c r="B64" s="28"/>
      <c r="C64" s="22"/>
      <c r="D64" s="22"/>
      <c r="E64" s="22"/>
      <c r="F64" s="22"/>
      <c r="G64" s="29"/>
      <c r="H64" s="24"/>
      <c r="I64" s="30"/>
      <c r="J64" s="6"/>
      <c r="K64" s="6"/>
      <c r="L64" s="31"/>
      <c r="M64" s="31">
        <f t="shared" si="4"/>
        <v>9665.2000000000044</v>
      </c>
    </row>
    <row r="65" spans="1:14" ht="13.5" thickBot="1" x14ac:dyDescent="0.25">
      <c r="A65" s="27"/>
      <c r="B65" s="28"/>
      <c r="C65" s="22"/>
      <c r="D65" s="22"/>
      <c r="E65" s="22"/>
      <c r="F65" s="22"/>
      <c r="G65" s="29"/>
      <c r="H65" s="24"/>
      <c r="I65" s="30"/>
      <c r="J65" s="6"/>
      <c r="K65" s="6"/>
      <c r="L65" s="31"/>
      <c r="M65" s="31"/>
    </row>
    <row r="66" spans="1:14" x14ac:dyDescent="0.2">
      <c r="A66" s="18"/>
      <c r="B66" s="4"/>
      <c r="C66" s="19"/>
      <c r="D66" s="19"/>
      <c r="E66" s="37"/>
      <c r="F66" s="93"/>
      <c r="G66" s="86"/>
      <c r="H66" s="122" t="s">
        <v>68</v>
      </c>
      <c r="I66" s="132">
        <f>SUM(I52:I65)</f>
        <v>0</v>
      </c>
      <c r="J66" s="133">
        <f>SUM(J51:J65)</f>
        <v>0</v>
      </c>
      <c r="K66" s="134">
        <f>SUM(K51:K65)</f>
        <v>0</v>
      </c>
      <c r="L66" s="135">
        <f>SUM(L60:L65)</f>
        <v>0</v>
      </c>
      <c r="M66" s="127"/>
    </row>
    <row r="67" spans="1:14" x14ac:dyDescent="0.2">
      <c r="A67" s="38"/>
      <c r="B67" s="39"/>
      <c r="C67" s="40"/>
      <c r="D67" s="40"/>
      <c r="E67" s="41"/>
      <c r="F67" s="94"/>
      <c r="G67" s="87"/>
      <c r="H67" s="136" t="s">
        <v>10</v>
      </c>
      <c r="I67" s="137"/>
      <c r="J67" s="138"/>
      <c r="K67" s="139"/>
      <c r="L67" s="137"/>
      <c r="M67" s="137">
        <f>+K66-L66+M51</f>
        <v>9665.2000000000044</v>
      </c>
    </row>
    <row r="68" spans="1:14" x14ac:dyDescent="0.2">
      <c r="A68" s="38"/>
      <c r="B68" s="39"/>
      <c r="C68" s="40"/>
      <c r="D68" s="40"/>
      <c r="E68" s="41"/>
      <c r="F68" s="94"/>
      <c r="G68" s="111"/>
      <c r="H68" s="75"/>
      <c r="I68" s="76"/>
      <c r="J68" s="77"/>
      <c r="K68" s="78"/>
      <c r="L68" s="76"/>
      <c r="M68" s="76"/>
    </row>
    <row r="69" spans="1:14" x14ac:dyDescent="0.2">
      <c r="A69" s="234" t="s">
        <v>43</v>
      </c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6"/>
    </row>
    <row r="70" spans="1:14" x14ac:dyDescent="0.2">
      <c r="A70" s="237"/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9"/>
    </row>
    <row r="71" spans="1:14" ht="15" x14ac:dyDescent="0.25">
      <c r="A71" s="240" t="s">
        <v>64</v>
      </c>
      <c r="B71" s="241"/>
      <c r="C71" s="241"/>
      <c r="D71" s="241"/>
      <c r="E71" s="241"/>
      <c r="F71" s="241"/>
      <c r="G71" s="241"/>
      <c r="H71" s="241"/>
      <c r="I71" s="241"/>
      <c r="J71" s="241"/>
      <c r="K71" s="241"/>
      <c r="L71" s="241"/>
      <c r="M71" s="242"/>
      <c r="N71" s="2"/>
    </row>
    <row r="72" spans="1:14" ht="15" x14ac:dyDescent="0.25">
      <c r="A72" s="18" t="s">
        <v>1</v>
      </c>
      <c r="B72" s="4" t="s">
        <v>0</v>
      </c>
      <c r="C72" s="19" t="s">
        <v>2</v>
      </c>
      <c r="D72" s="19" t="s">
        <v>3</v>
      </c>
      <c r="E72" s="19" t="s">
        <v>14</v>
      </c>
      <c r="F72" s="85" t="s">
        <v>4</v>
      </c>
      <c r="G72" s="85" t="s">
        <v>5</v>
      </c>
      <c r="H72" s="19" t="s">
        <v>6</v>
      </c>
      <c r="I72" s="19" t="s">
        <v>7</v>
      </c>
      <c r="J72" s="19" t="s">
        <v>47</v>
      </c>
      <c r="K72" s="19" t="s">
        <v>48</v>
      </c>
      <c r="L72" s="19" t="s">
        <v>8</v>
      </c>
      <c r="M72" s="19" t="s">
        <v>9</v>
      </c>
      <c r="N72" s="2"/>
    </row>
    <row r="73" spans="1:14" ht="15" x14ac:dyDescent="0.25">
      <c r="A73" s="20"/>
      <c r="B73" s="21"/>
      <c r="C73" s="22"/>
      <c r="D73" s="22"/>
      <c r="E73" s="22"/>
      <c r="F73" s="22"/>
      <c r="G73" s="36"/>
      <c r="H73" s="24"/>
      <c r="I73" s="25"/>
      <c r="J73" s="26"/>
      <c r="K73" s="26"/>
      <c r="L73" s="25"/>
      <c r="M73" s="25">
        <f>M67</f>
        <v>9665.2000000000044</v>
      </c>
      <c r="N73" s="5"/>
    </row>
    <row r="74" spans="1:14" ht="15" x14ac:dyDescent="0.25">
      <c r="A74" s="120"/>
      <c r="B74" s="105"/>
      <c r="C74" s="91"/>
      <c r="D74" s="22"/>
      <c r="E74" s="22"/>
      <c r="F74" s="22"/>
      <c r="G74" s="91"/>
      <c r="H74" s="22"/>
      <c r="I74" s="121"/>
      <c r="J74" s="6">
        <f t="shared" ref="J74" si="5">+I74*0.38</f>
        <v>0</v>
      </c>
      <c r="K74" s="6">
        <f t="shared" ref="K74" si="6">+I74*0.62</f>
        <v>0</v>
      </c>
      <c r="L74" s="31"/>
      <c r="M74" s="31">
        <f t="shared" ref="M74:M85" si="7">+K74-L74+M73</f>
        <v>9665.2000000000044</v>
      </c>
      <c r="N74" s="52"/>
    </row>
    <row r="75" spans="1:14" ht="15" x14ac:dyDescent="0.25">
      <c r="A75" s="64"/>
      <c r="B75" s="70"/>
      <c r="C75" s="22"/>
      <c r="D75" s="22"/>
      <c r="E75" s="22"/>
      <c r="F75" s="22"/>
      <c r="G75" s="90"/>
      <c r="H75" s="24"/>
      <c r="I75" s="25"/>
      <c r="J75" s="6"/>
      <c r="K75" s="6"/>
      <c r="L75" s="31"/>
      <c r="M75" s="31">
        <f t="shared" si="7"/>
        <v>9665.2000000000044</v>
      </c>
      <c r="N75" s="52"/>
    </row>
    <row r="76" spans="1:14" ht="15" x14ac:dyDescent="0.25">
      <c r="A76" s="64"/>
      <c r="B76" s="70"/>
      <c r="C76" s="22"/>
      <c r="D76" s="22"/>
      <c r="E76" s="22"/>
      <c r="F76" s="22"/>
      <c r="G76" s="90"/>
      <c r="H76" s="24"/>
      <c r="I76" s="25"/>
      <c r="J76" s="6"/>
      <c r="K76" s="6"/>
      <c r="L76" s="31"/>
      <c r="M76" s="31">
        <f t="shared" si="7"/>
        <v>9665.2000000000044</v>
      </c>
      <c r="N76" s="52"/>
    </row>
    <row r="77" spans="1:14" x14ac:dyDescent="0.2">
      <c r="A77" s="64"/>
      <c r="B77" s="65"/>
      <c r="C77" s="22"/>
      <c r="D77" s="22"/>
      <c r="E77" s="22"/>
      <c r="F77" s="22"/>
      <c r="G77" s="91"/>
      <c r="H77" s="24"/>
      <c r="I77" s="25"/>
      <c r="J77" s="6"/>
      <c r="K77" s="6"/>
      <c r="L77" s="31"/>
      <c r="M77" s="31">
        <f t="shared" si="7"/>
        <v>9665.2000000000044</v>
      </c>
      <c r="N77" s="16"/>
    </row>
    <row r="78" spans="1:14" ht="15" x14ac:dyDescent="0.25">
      <c r="A78" s="69"/>
      <c r="B78" s="105"/>
      <c r="C78" s="22"/>
      <c r="D78" s="22"/>
      <c r="E78" s="22"/>
      <c r="F78" s="22"/>
      <c r="G78" s="106"/>
      <c r="H78" s="67"/>
      <c r="I78" s="67"/>
      <c r="J78" s="6"/>
      <c r="K78" s="6"/>
      <c r="L78" s="31"/>
      <c r="M78" s="31">
        <f t="shared" si="7"/>
        <v>9665.2000000000044</v>
      </c>
      <c r="N78" s="51"/>
    </row>
    <row r="79" spans="1:14" x14ac:dyDescent="0.2">
      <c r="A79" s="27"/>
      <c r="B79" s="28"/>
      <c r="C79" s="22"/>
      <c r="D79" s="22"/>
      <c r="E79" s="22"/>
      <c r="F79" s="22"/>
      <c r="G79" s="29"/>
      <c r="H79" s="24"/>
      <c r="I79" s="30"/>
      <c r="J79" s="6"/>
      <c r="K79" s="6"/>
      <c r="L79" s="31"/>
      <c r="M79" s="31">
        <f t="shared" si="7"/>
        <v>9665.2000000000044</v>
      </c>
      <c r="N79" s="3"/>
    </row>
    <row r="80" spans="1:14" x14ac:dyDescent="0.2">
      <c r="A80" s="27"/>
      <c r="B80" s="34"/>
      <c r="C80" s="22"/>
      <c r="D80" s="22"/>
      <c r="E80" s="22"/>
      <c r="F80" s="22"/>
      <c r="G80" s="29"/>
      <c r="H80" s="24"/>
      <c r="I80" s="30"/>
      <c r="J80" s="6"/>
      <c r="K80" s="6"/>
      <c r="L80" s="31"/>
      <c r="M80" s="31">
        <f t="shared" si="7"/>
        <v>9665.2000000000044</v>
      </c>
      <c r="N80" s="3"/>
    </row>
    <row r="81" spans="1:14" ht="15.75" x14ac:dyDescent="0.2">
      <c r="A81" s="231" t="s">
        <v>65</v>
      </c>
      <c r="B81" s="232"/>
      <c r="C81" s="232"/>
      <c r="D81" s="232"/>
      <c r="E81" s="232"/>
      <c r="F81" s="232"/>
      <c r="G81" s="232"/>
      <c r="H81" s="232"/>
      <c r="I81" s="232"/>
      <c r="J81" s="232"/>
      <c r="K81" s="232"/>
      <c r="L81" s="233"/>
      <c r="M81" s="31">
        <f t="shared" si="7"/>
        <v>9665.2000000000044</v>
      </c>
      <c r="N81" s="3"/>
    </row>
    <row r="82" spans="1:14" ht="15.75" thickBot="1" x14ac:dyDescent="0.3">
      <c r="A82" s="27"/>
      <c r="B82" s="28"/>
      <c r="C82" s="22"/>
      <c r="D82" s="22"/>
      <c r="E82" s="22"/>
      <c r="F82" s="22"/>
      <c r="G82" s="29"/>
      <c r="H82" s="24"/>
      <c r="I82" s="30"/>
      <c r="J82" s="6"/>
      <c r="K82" s="6"/>
      <c r="L82" s="31"/>
      <c r="M82" s="31">
        <f t="shared" si="7"/>
        <v>9665.2000000000044</v>
      </c>
      <c r="N82" s="61"/>
    </row>
    <row r="83" spans="1:14" ht="13.5" thickBot="1" x14ac:dyDescent="0.25">
      <c r="A83" s="27"/>
      <c r="B83" s="28"/>
      <c r="C83" s="22"/>
      <c r="D83" s="22"/>
      <c r="E83" s="22"/>
      <c r="F83" s="22"/>
      <c r="G83" s="112"/>
      <c r="H83" s="24"/>
      <c r="I83" s="30"/>
      <c r="J83" s="6"/>
      <c r="K83" s="6"/>
      <c r="L83" s="31"/>
      <c r="M83" s="31">
        <f t="shared" si="7"/>
        <v>9665.2000000000044</v>
      </c>
    </row>
    <row r="84" spans="1:14" x14ac:dyDescent="0.2">
      <c r="A84" s="27"/>
      <c r="B84" s="28"/>
      <c r="C84" s="22"/>
      <c r="D84" s="22"/>
      <c r="E84" s="22"/>
      <c r="F84" s="22"/>
      <c r="G84" s="68"/>
      <c r="H84" s="24"/>
      <c r="I84" s="30"/>
      <c r="J84" s="6"/>
      <c r="K84" s="6"/>
      <c r="L84" s="31"/>
      <c r="M84" s="31">
        <f t="shared" si="7"/>
        <v>9665.2000000000044</v>
      </c>
    </row>
    <row r="85" spans="1:14" x14ac:dyDescent="0.2">
      <c r="A85" s="27"/>
      <c r="B85" s="28"/>
      <c r="C85" s="22"/>
      <c r="D85" s="22"/>
      <c r="E85" s="22"/>
      <c r="F85" s="22"/>
      <c r="G85" s="29"/>
      <c r="H85" s="24"/>
      <c r="I85" s="30"/>
      <c r="J85" s="6"/>
      <c r="K85" s="6"/>
      <c r="L85" s="31"/>
      <c r="M85" s="31">
        <f t="shared" si="7"/>
        <v>9665.2000000000044</v>
      </c>
    </row>
    <row r="86" spans="1:14" ht="13.5" thickBot="1" x14ac:dyDescent="0.25">
      <c r="A86" s="27"/>
      <c r="B86" s="28"/>
      <c r="C86" s="22"/>
      <c r="D86" s="22"/>
      <c r="E86" s="22"/>
      <c r="F86" s="22"/>
      <c r="G86" s="29"/>
      <c r="H86" s="24"/>
      <c r="I86" s="30"/>
      <c r="J86" s="6"/>
      <c r="K86" s="6"/>
      <c r="L86" s="31"/>
      <c r="M86" s="31"/>
    </row>
    <row r="87" spans="1:14" x14ac:dyDescent="0.2">
      <c r="A87" s="18"/>
      <c r="B87" s="4"/>
      <c r="C87" s="19"/>
      <c r="D87" s="19"/>
      <c r="E87" s="37"/>
      <c r="F87" s="93"/>
      <c r="G87" s="86"/>
      <c r="H87" s="122" t="s">
        <v>42</v>
      </c>
      <c r="I87" s="132">
        <f>SUM(I74:I86)</f>
        <v>0</v>
      </c>
      <c r="J87" s="133">
        <f>SUM(J73:J86)</f>
        <v>0</v>
      </c>
      <c r="K87" s="134">
        <f>SUM(K73:K86)</f>
        <v>0</v>
      </c>
      <c r="L87" s="135">
        <f>SUM(L82:L86)</f>
        <v>0</v>
      </c>
      <c r="M87" s="127"/>
    </row>
    <row r="88" spans="1:14" x14ac:dyDescent="0.2">
      <c r="A88" s="38"/>
      <c r="B88" s="39"/>
      <c r="C88" s="40"/>
      <c r="D88" s="40"/>
      <c r="E88" s="41"/>
      <c r="F88" s="94"/>
      <c r="G88" s="87"/>
      <c r="H88" s="136" t="s">
        <v>10</v>
      </c>
      <c r="I88" s="137"/>
      <c r="J88" s="138"/>
      <c r="K88" s="139"/>
      <c r="L88" s="137"/>
      <c r="M88" s="137">
        <f>+K87-L87+M73</f>
        <v>9665.2000000000044</v>
      </c>
    </row>
    <row r="89" spans="1:14" x14ac:dyDescent="0.2">
      <c r="A89" s="38"/>
      <c r="B89" s="39"/>
      <c r="C89" s="40"/>
      <c r="D89" s="40"/>
      <c r="E89" s="41"/>
      <c r="F89" s="94"/>
      <c r="G89" s="111"/>
      <c r="H89" s="75"/>
      <c r="I89" s="76"/>
      <c r="J89" s="77"/>
      <c r="K89" s="78"/>
      <c r="L89" s="76"/>
      <c r="M89" s="76"/>
    </row>
    <row r="90" spans="1:14" x14ac:dyDescent="0.2">
      <c r="A90" s="234" t="s">
        <v>43</v>
      </c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6"/>
    </row>
    <row r="91" spans="1:14" x14ac:dyDescent="0.2">
      <c r="A91" s="237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9"/>
    </row>
    <row r="92" spans="1:14" ht="15" x14ac:dyDescent="0.25">
      <c r="A92" s="240" t="s">
        <v>69</v>
      </c>
      <c r="B92" s="241"/>
      <c r="C92" s="241"/>
      <c r="D92" s="241"/>
      <c r="E92" s="241"/>
      <c r="F92" s="241"/>
      <c r="G92" s="241"/>
      <c r="H92" s="241"/>
      <c r="I92" s="241"/>
      <c r="J92" s="241"/>
      <c r="K92" s="241"/>
      <c r="L92" s="241"/>
      <c r="M92" s="242"/>
    </row>
    <row r="93" spans="1:14" x14ac:dyDescent="0.2">
      <c r="A93" s="18" t="s">
        <v>1</v>
      </c>
      <c r="B93" s="4" t="s">
        <v>0</v>
      </c>
      <c r="C93" s="19" t="s">
        <v>2</v>
      </c>
      <c r="D93" s="19" t="s">
        <v>3</v>
      </c>
      <c r="E93" s="19" t="s">
        <v>14</v>
      </c>
      <c r="F93" s="85" t="s">
        <v>4</v>
      </c>
      <c r="G93" s="85" t="s">
        <v>5</v>
      </c>
      <c r="H93" s="19" t="s">
        <v>6</v>
      </c>
      <c r="I93" s="19" t="s">
        <v>7</v>
      </c>
      <c r="J93" s="19" t="s">
        <v>47</v>
      </c>
      <c r="K93" s="19" t="s">
        <v>48</v>
      </c>
      <c r="L93" s="19" t="s">
        <v>8</v>
      </c>
      <c r="M93" s="19" t="s">
        <v>9</v>
      </c>
    </row>
    <row r="94" spans="1:14" x14ac:dyDescent="0.2">
      <c r="A94" s="20"/>
      <c r="B94" s="21"/>
      <c r="C94" s="22"/>
      <c r="D94" s="22"/>
      <c r="E94" s="22"/>
      <c r="F94" s="22"/>
      <c r="G94" s="36"/>
      <c r="H94" s="24"/>
      <c r="I94" s="25"/>
      <c r="J94" s="26"/>
      <c r="K94" s="26"/>
      <c r="L94" s="25"/>
      <c r="M94" s="25">
        <f>M88</f>
        <v>9665.2000000000044</v>
      </c>
    </row>
    <row r="95" spans="1:14" x14ac:dyDescent="0.2">
      <c r="A95" s="180">
        <v>43592</v>
      </c>
      <c r="B95" s="181"/>
      <c r="C95" s="182"/>
      <c r="D95" s="179"/>
      <c r="E95" s="179"/>
      <c r="F95" s="179"/>
      <c r="G95" s="182"/>
      <c r="H95" s="179"/>
      <c r="I95" s="178">
        <v>25</v>
      </c>
      <c r="J95" s="6">
        <f t="shared" ref="J95" si="8">+I95*0.38</f>
        <v>9.5</v>
      </c>
      <c r="K95" s="6">
        <f t="shared" ref="K95" si="9">+I95*0.62</f>
        <v>15.5</v>
      </c>
      <c r="L95" s="31"/>
      <c r="M95" s="31">
        <f t="shared" ref="M95:M108" si="10">+K95-L95+M94</f>
        <v>9680.7000000000044</v>
      </c>
    </row>
    <row r="96" spans="1:14" x14ac:dyDescent="0.2">
      <c r="A96" s="183">
        <v>43613</v>
      </c>
      <c r="B96" s="184"/>
      <c r="C96" s="179"/>
      <c r="D96" s="179"/>
      <c r="E96" s="179"/>
      <c r="F96" s="179"/>
      <c r="G96" s="182"/>
      <c r="H96" s="179"/>
      <c r="I96" s="179">
        <v>25</v>
      </c>
      <c r="J96" s="6">
        <f t="shared" ref="J96:J97" si="11">+I96*0.38</f>
        <v>9.5</v>
      </c>
      <c r="K96" s="6">
        <f t="shared" ref="K96:K97" si="12">+I96*0.62</f>
        <v>15.5</v>
      </c>
      <c r="L96" s="31"/>
      <c r="M96" s="31">
        <f t="shared" si="10"/>
        <v>9696.2000000000044</v>
      </c>
    </row>
    <row r="97" spans="1:13" x14ac:dyDescent="0.2">
      <c r="A97" s="183">
        <v>43616</v>
      </c>
      <c r="B97" s="184"/>
      <c r="C97" s="179"/>
      <c r="D97" s="179"/>
      <c r="E97" s="179"/>
      <c r="F97" s="179"/>
      <c r="G97" s="182"/>
      <c r="H97" s="179"/>
      <c r="I97" s="179">
        <v>250</v>
      </c>
      <c r="J97" s="6">
        <f t="shared" si="11"/>
        <v>95</v>
      </c>
      <c r="K97" s="6">
        <f t="shared" si="12"/>
        <v>155</v>
      </c>
      <c r="L97" s="31"/>
      <c r="M97" s="31">
        <f t="shared" si="10"/>
        <v>9851.2000000000044</v>
      </c>
    </row>
    <row r="98" spans="1:13" x14ac:dyDescent="0.2">
      <c r="A98" s="64"/>
      <c r="B98" s="65"/>
      <c r="C98" s="22"/>
      <c r="D98" s="22"/>
      <c r="E98" s="22"/>
      <c r="F98" s="22"/>
      <c r="G98" s="91"/>
      <c r="H98" s="24"/>
      <c r="I98" s="25"/>
      <c r="J98" s="6"/>
      <c r="K98" s="6"/>
      <c r="L98" s="31"/>
      <c r="M98" s="31">
        <f t="shared" si="10"/>
        <v>9851.2000000000044</v>
      </c>
    </row>
    <row r="99" spans="1:13" x14ac:dyDescent="0.2">
      <c r="A99" s="27"/>
      <c r="B99" s="28"/>
      <c r="C99" s="22"/>
      <c r="D99" s="22"/>
      <c r="E99" s="22"/>
      <c r="F99" s="22"/>
      <c r="G99" s="29"/>
      <c r="H99" s="24"/>
      <c r="I99" s="30"/>
      <c r="J99" s="6"/>
      <c r="K99" s="6"/>
      <c r="L99" s="31"/>
      <c r="M99" s="31">
        <f t="shared" si="10"/>
        <v>9851.2000000000044</v>
      </c>
    </row>
    <row r="100" spans="1:13" x14ac:dyDescent="0.2">
      <c r="A100" s="27"/>
      <c r="B100" s="28"/>
      <c r="C100" s="22"/>
      <c r="D100" s="22"/>
      <c r="E100" s="22"/>
      <c r="F100" s="22"/>
      <c r="G100" s="29"/>
      <c r="H100" s="24"/>
      <c r="I100" s="30"/>
      <c r="J100" s="6"/>
      <c r="K100" s="6"/>
      <c r="L100" s="31"/>
      <c r="M100" s="31">
        <f t="shared" si="10"/>
        <v>9851.2000000000044</v>
      </c>
    </row>
    <row r="101" spans="1:13" x14ac:dyDescent="0.2">
      <c r="A101" s="27"/>
      <c r="B101" s="28"/>
      <c r="C101" s="22"/>
      <c r="D101" s="22"/>
      <c r="E101" s="22"/>
      <c r="F101" s="22"/>
      <c r="G101" s="29"/>
      <c r="H101" s="24"/>
      <c r="I101" s="30"/>
      <c r="J101" s="6"/>
      <c r="K101" s="6"/>
      <c r="L101" s="31"/>
      <c r="M101" s="31">
        <f t="shared" si="10"/>
        <v>9851.2000000000044</v>
      </c>
    </row>
    <row r="102" spans="1:13" x14ac:dyDescent="0.2">
      <c r="A102" s="27"/>
      <c r="B102" s="34"/>
      <c r="C102" s="22"/>
      <c r="D102" s="22"/>
      <c r="E102" s="22"/>
      <c r="F102" s="22"/>
      <c r="G102" s="29"/>
      <c r="H102" s="24"/>
      <c r="I102" s="30"/>
      <c r="J102" s="6"/>
      <c r="K102" s="6"/>
      <c r="L102" s="31"/>
      <c r="M102" s="31">
        <f t="shared" si="10"/>
        <v>9851.2000000000044</v>
      </c>
    </row>
    <row r="103" spans="1:13" ht="15.75" x14ac:dyDescent="0.2">
      <c r="A103" s="231" t="s">
        <v>70</v>
      </c>
      <c r="B103" s="232"/>
      <c r="C103" s="232"/>
      <c r="D103" s="232"/>
      <c r="E103" s="232"/>
      <c r="F103" s="232"/>
      <c r="G103" s="232"/>
      <c r="H103" s="232"/>
      <c r="I103" s="232"/>
      <c r="J103" s="232"/>
      <c r="K103" s="232"/>
      <c r="L103" s="233"/>
      <c r="M103" s="31">
        <f t="shared" si="10"/>
        <v>9851.2000000000044</v>
      </c>
    </row>
    <row r="104" spans="1:13" ht="13.5" thickBot="1" x14ac:dyDescent="0.25">
      <c r="A104" s="27"/>
      <c r="B104" s="28"/>
      <c r="C104" s="22"/>
      <c r="D104" s="22"/>
      <c r="E104" s="22"/>
      <c r="F104" s="22"/>
      <c r="G104" s="29"/>
      <c r="H104" s="24"/>
      <c r="I104" s="30"/>
      <c r="J104" s="6"/>
      <c r="K104" s="6"/>
      <c r="L104" s="31"/>
      <c r="M104" s="31">
        <f t="shared" si="10"/>
        <v>9851.2000000000044</v>
      </c>
    </row>
    <row r="105" spans="1:13" ht="13.5" thickBot="1" x14ac:dyDescent="0.25">
      <c r="A105" s="27"/>
      <c r="B105" s="28"/>
      <c r="C105" s="22"/>
      <c r="D105" s="22"/>
      <c r="E105" s="22"/>
      <c r="F105" s="22"/>
      <c r="G105" s="112"/>
      <c r="H105" s="24"/>
      <c r="I105" s="30"/>
      <c r="J105" s="6"/>
      <c r="K105" s="6"/>
      <c r="L105" s="31"/>
      <c r="M105" s="31">
        <f t="shared" si="10"/>
        <v>9851.2000000000044</v>
      </c>
    </row>
    <row r="106" spans="1:13" x14ac:dyDescent="0.2">
      <c r="A106" s="27"/>
      <c r="B106" s="28"/>
      <c r="C106" s="22"/>
      <c r="D106" s="22"/>
      <c r="E106" s="22"/>
      <c r="F106" s="22"/>
      <c r="G106" s="68"/>
      <c r="H106" s="24"/>
      <c r="I106" s="30"/>
      <c r="J106" s="6"/>
      <c r="K106" s="6"/>
      <c r="L106" s="31"/>
      <c r="M106" s="31">
        <f t="shared" si="10"/>
        <v>9851.2000000000044</v>
      </c>
    </row>
    <row r="107" spans="1:13" x14ac:dyDescent="0.2">
      <c r="A107" s="27"/>
      <c r="B107" s="28"/>
      <c r="C107" s="22"/>
      <c r="D107" s="22"/>
      <c r="E107" s="22"/>
      <c r="F107" s="22"/>
      <c r="G107" s="29"/>
      <c r="H107" s="24"/>
      <c r="I107" s="30"/>
      <c r="J107" s="6"/>
      <c r="K107" s="6"/>
      <c r="L107" s="31"/>
      <c r="M107" s="31">
        <f t="shared" si="10"/>
        <v>9851.2000000000044</v>
      </c>
    </row>
    <row r="108" spans="1:13" x14ac:dyDescent="0.2">
      <c r="A108" s="27"/>
      <c r="B108" s="28"/>
      <c r="C108" s="22"/>
      <c r="D108" s="22"/>
      <c r="E108" s="22"/>
      <c r="F108" s="22"/>
      <c r="G108" s="29"/>
      <c r="H108" s="24"/>
      <c r="I108" s="30"/>
      <c r="J108" s="6"/>
      <c r="K108" s="6"/>
      <c r="L108" s="31"/>
      <c r="M108" s="31">
        <f t="shared" si="10"/>
        <v>9851.2000000000044</v>
      </c>
    </row>
    <row r="109" spans="1:13" ht="13.5" thickBot="1" x14ac:dyDescent="0.25">
      <c r="A109" s="27"/>
      <c r="B109" s="28"/>
      <c r="C109" s="22"/>
      <c r="D109" s="22"/>
      <c r="E109" s="22"/>
      <c r="F109" s="22"/>
      <c r="G109" s="29"/>
      <c r="H109" s="24"/>
      <c r="I109" s="30"/>
      <c r="J109" s="6"/>
      <c r="K109" s="6"/>
      <c r="L109" s="31"/>
      <c r="M109" s="31"/>
    </row>
    <row r="110" spans="1:13" x14ac:dyDescent="0.2">
      <c r="A110" s="18"/>
      <c r="B110" s="4"/>
      <c r="C110" s="19"/>
      <c r="D110" s="19"/>
      <c r="E110" s="37"/>
      <c r="F110" s="93"/>
      <c r="G110" s="86"/>
      <c r="H110" s="122" t="s">
        <v>42</v>
      </c>
      <c r="I110" s="132">
        <f>SUM(I95:I109)</f>
        <v>300</v>
      </c>
      <c r="J110" s="133">
        <f>SUM(J94:J109)</f>
        <v>114</v>
      </c>
      <c r="K110" s="134">
        <f>SUM(K94:K109)</f>
        <v>186</v>
      </c>
      <c r="L110" s="135">
        <f>SUM(L104:L109)</f>
        <v>0</v>
      </c>
      <c r="M110" s="127"/>
    </row>
    <row r="111" spans="1:13" x14ac:dyDescent="0.2">
      <c r="A111" s="38"/>
      <c r="B111" s="39"/>
      <c r="C111" s="40"/>
      <c r="D111" s="40"/>
      <c r="E111" s="41"/>
      <c r="F111" s="94"/>
      <c r="G111" s="87"/>
      <c r="H111" s="136" t="s">
        <v>10</v>
      </c>
      <c r="I111" s="137"/>
      <c r="J111" s="138"/>
      <c r="K111" s="139"/>
      <c r="L111" s="137"/>
      <c r="M111" s="137">
        <f>+K110-L110+M94</f>
        <v>9851.2000000000044</v>
      </c>
    </row>
    <row r="112" spans="1:13" x14ac:dyDescent="0.2">
      <c r="A112" s="38"/>
      <c r="B112" s="39"/>
      <c r="C112" s="40"/>
      <c r="D112" s="40"/>
      <c r="E112" s="41"/>
      <c r="F112" s="94"/>
      <c r="G112" s="111"/>
      <c r="H112" s="75"/>
      <c r="I112" s="76"/>
      <c r="J112" s="77"/>
      <c r="K112" s="78"/>
      <c r="L112" s="76"/>
      <c r="M112" s="76"/>
    </row>
    <row r="113" spans="1:13" x14ac:dyDescent="0.2">
      <c r="A113" s="234" t="s">
        <v>43</v>
      </c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6"/>
    </row>
    <row r="114" spans="1:13" x14ac:dyDescent="0.2">
      <c r="A114" s="237"/>
      <c r="B114" s="238"/>
      <c r="C114" s="238"/>
      <c r="D114" s="238"/>
      <c r="E114" s="238"/>
      <c r="F114" s="238"/>
      <c r="G114" s="238"/>
      <c r="H114" s="238"/>
      <c r="I114" s="238"/>
      <c r="J114" s="238"/>
      <c r="K114" s="238"/>
      <c r="L114" s="238"/>
      <c r="M114" s="239"/>
    </row>
    <row r="115" spans="1:13" ht="15" x14ac:dyDescent="0.25">
      <c r="A115" s="240" t="s">
        <v>73</v>
      </c>
      <c r="B115" s="241"/>
      <c r="C115" s="241"/>
      <c r="D115" s="241"/>
      <c r="E115" s="241"/>
      <c r="F115" s="241"/>
      <c r="G115" s="241"/>
      <c r="H115" s="241"/>
      <c r="I115" s="241"/>
      <c r="J115" s="241"/>
      <c r="K115" s="241"/>
      <c r="L115" s="241"/>
      <c r="M115" s="242"/>
    </row>
    <row r="116" spans="1:13" x14ac:dyDescent="0.2">
      <c r="A116" s="18" t="s">
        <v>1</v>
      </c>
      <c r="B116" s="4" t="s">
        <v>0</v>
      </c>
      <c r="C116" s="19" t="s">
        <v>2</v>
      </c>
      <c r="D116" s="19" t="s">
        <v>3</v>
      </c>
      <c r="E116" s="19" t="s">
        <v>14</v>
      </c>
      <c r="F116" s="85" t="s">
        <v>4</v>
      </c>
      <c r="G116" s="85" t="s">
        <v>5</v>
      </c>
      <c r="H116" s="19" t="s">
        <v>6</v>
      </c>
      <c r="I116" s="19" t="s">
        <v>7</v>
      </c>
      <c r="J116" s="19" t="s">
        <v>47</v>
      </c>
      <c r="K116" s="19" t="s">
        <v>48</v>
      </c>
      <c r="L116" s="19" t="s">
        <v>8</v>
      </c>
      <c r="M116" s="19" t="s">
        <v>9</v>
      </c>
    </row>
    <row r="117" spans="1:13" x14ac:dyDescent="0.2">
      <c r="A117" s="20"/>
      <c r="B117" s="21"/>
      <c r="C117" s="22"/>
      <c r="D117" s="22"/>
      <c r="E117" s="22"/>
      <c r="F117" s="22"/>
      <c r="G117" s="36"/>
      <c r="H117" s="24"/>
      <c r="I117" s="25"/>
      <c r="J117" s="26"/>
      <c r="K117" s="26"/>
      <c r="L117" s="25"/>
      <c r="M117" s="25">
        <f>M111</f>
        <v>9851.2000000000044</v>
      </c>
    </row>
    <row r="118" spans="1:13" x14ac:dyDescent="0.2">
      <c r="A118" s="185">
        <v>43623</v>
      </c>
      <c r="B118" s="105"/>
      <c r="C118" s="91"/>
      <c r="D118" s="22"/>
      <c r="E118" s="22"/>
      <c r="F118" s="22"/>
      <c r="G118" s="91"/>
      <c r="H118" s="22"/>
      <c r="I118" s="121">
        <v>40</v>
      </c>
      <c r="J118" s="6">
        <f t="shared" ref="J118" si="13">+I118*0.38</f>
        <v>15.2</v>
      </c>
      <c r="K118" s="6">
        <f t="shared" ref="K118" si="14">+I118*0.62</f>
        <v>24.8</v>
      </c>
      <c r="L118" s="31"/>
      <c r="M118" s="31">
        <f t="shared" ref="M118:M132" si="15">+K118-L118+M117</f>
        <v>9876.0000000000036</v>
      </c>
    </row>
    <row r="119" spans="1:13" x14ac:dyDescent="0.2">
      <c r="A119" s="154">
        <v>43629</v>
      </c>
      <c r="B119" s="70"/>
      <c r="C119" s="22"/>
      <c r="D119" s="22"/>
      <c r="E119" s="22"/>
      <c r="F119" s="22"/>
      <c r="G119" s="90"/>
      <c r="H119" s="24"/>
      <c r="I119" s="25">
        <v>20</v>
      </c>
      <c r="J119" s="6">
        <f t="shared" ref="J119:J120" si="16">+I119*0.38</f>
        <v>7.6</v>
      </c>
      <c r="K119" s="6">
        <f t="shared" ref="K119:K120" si="17">+I119*0.62</f>
        <v>12.4</v>
      </c>
      <c r="L119" s="31"/>
      <c r="M119" s="31">
        <f t="shared" si="15"/>
        <v>9888.4000000000033</v>
      </c>
    </row>
    <row r="120" spans="1:13" x14ac:dyDescent="0.2">
      <c r="A120" s="154">
        <v>43637</v>
      </c>
      <c r="B120" s="70"/>
      <c r="C120" s="22"/>
      <c r="D120" s="22"/>
      <c r="E120" s="22"/>
      <c r="F120" s="22"/>
      <c r="G120" s="90"/>
      <c r="H120" s="24"/>
      <c r="I120" s="25">
        <v>25</v>
      </c>
      <c r="J120" s="6">
        <f t="shared" si="16"/>
        <v>9.5</v>
      </c>
      <c r="K120" s="6">
        <f t="shared" si="17"/>
        <v>15.5</v>
      </c>
      <c r="L120" s="31"/>
      <c r="M120" s="31">
        <f t="shared" si="15"/>
        <v>9903.9000000000033</v>
      </c>
    </row>
    <row r="121" spans="1:13" x14ac:dyDescent="0.2">
      <c r="A121" s="64"/>
      <c r="B121" s="65"/>
      <c r="C121" s="22"/>
      <c r="D121" s="22"/>
      <c r="E121" s="22"/>
      <c r="F121" s="22"/>
      <c r="G121" s="91"/>
      <c r="H121" s="24"/>
      <c r="I121" s="25"/>
      <c r="J121" s="6"/>
      <c r="K121" s="6"/>
      <c r="L121" s="31"/>
      <c r="M121" s="31">
        <f t="shared" si="15"/>
        <v>9903.9000000000033</v>
      </c>
    </row>
    <row r="122" spans="1:13" x14ac:dyDescent="0.2">
      <c r="A122" s="69"/>
      <c r="B122" s="105"/>
      <c r="C122" s="22"/>
      <c r="D122" s="22"/>
      <c r="E122" s="22"/>
      <c r="F122" s="22"/>
      <c r="G122" s="106"/>
      <c r="H122" s="67"/>
      <c r="I122" s="67"/>
      <c r="J122" s="6"/>
      <c r="K122" s="6"/>
      <c r="L122" s="31"/>
      <c r="M122" s="31">
        <f t="shared" si="15"/>
        <v>9903.9000000000033</v>
      </c>
    </row>
    <row r="123" spans="1:13" ht="15" x14ac:dyDescent="0.25">
      <c r="A123" s="64"/>
      <c r="B123" s="65"/>
      <c r="C123" s="66"/>
      <c r="D123" s="67"/>
      <c r="E123" s="22"/>
      <c r="F123" s="22"/>
      <c r="G123" s="91"/>
      <c r="H123" s="67"/>
      <c r="I123" s="67"/>
      <c r="J123" s="6"/>
      <c r="K123" s="6"/>
      <c r="L123" s="31"/>
      <c r="M123" s="31">
        <f t="shared" si="15"/>
        <v>9903.9000000000033</v>
      </c>
    </row>
    <row r="124" spans="1:13" x14ac:dyDescent="0.2">
      <c r="A124" s="27"/>
      <c r="B124" s="28"/>
      <c r="C124" s="22"/>
      <c r="D124" s="22"/>
      <c r="E124" s="22"/>
      <c r="F124" s="22"/>
      <c r="G124" s="29"/>
      <c r="H124" s="24"/>
      <c r="I124" s="24"/>
      <c r="J124" s="6"/>
      <c r="K124" s="6"/>
      <c r="L124" s="31"/>
      <c r="M124" s="31">
        <f t="shared" si="15"/>
        <v>9903.9000000000033</v>
      </c>
    </row>
    <row r="125" spans="1:13" x14ac:dyDescent="0.2">
      <c r="A125" s="27"/>
      <c r="B125" s="28"/>
      <c r="C125" s="22"/>
      <c r="D125" s="22"/>
      <c r="E125" s="22"/>
      <c r="F125" s="22"/>
      <c r="G125" s="29"/>
      <c r="H125" s="24"/>
      <c r="I125" s="30"/>
      <c r="J125" s="6"/>
      <c r="K125" s="6"/>
      <c r="L125" s="31"/>
      <c r="M125" s="31">
        <f t="shared" si="15"/>
        <v>9903.9000000000033</v>
      </c>
    </row>
    <row r="126" spans="1:13" x14ac:dyDescent="0.2">
      <c r="A126" s="27"/>
      <c r="B126" s="34"/>
      <c r="C126" s="22"/>
      <c r="D126" s="22"/>
      <c r="E126" s="22"/>
      <c r="F126" s="22"/>
      <c r="G126" s="29"/>
      <c r="H126" s="24"/>
      <c r="I126" s="30"/>
      <c r="J126" s="6"/>
      <c r="K126" s="6"/>
      <c r="L126" s="31"/>
      <c r="M126" s="31">
        <f t="shared" si="15"/>
        <v>9903.9000000000033</v>
      </c>
    </row>
    <row r="127" spans="1:13" ht="15.75" x14ac:dyDescent="0.2">
      <c r="A127" s="231" t="s">
        <v>74</v>
      </c>
      <c r="B127" s="232"/>
      <c r="C127" s="232"/>
      <c r="D127" s="232"/>
      <c r="E127" s="232"/>
      <c r="F127" s="232"/>
      <c r="G127" s="232"/>
      <c r="H127" s="232"/>
      <c r="I127" s="232"/>
      <c r="J127" s="232"/>
      <c r="K127" s="232"/>
      <c r="L127" s="233"/>
      <c r="M127" s="31">
        <f t="shared" si="15"/>
        <v>9903.9000000000033</v>
      </c>
    </row>
    <row r="128" spans="1:13" ht="13.5" thickBot="1" x14ac:dyDescent="0.25">
      <c r="A128" s="27"/>
      <c r="B128" s="28"/>
      <c r="C128" s="22"/>
      <c r="D128" s="22"/>
      <c r="E128" s="22"/>
      <c r="F128" s="22"/>
      <c r="G128" s="29"/>
      <c r="H128" s="24"/>
      <c r="I128" s="30"/>
      <c r="J128" s="6"/>
      <c r="K128" s="6"/>
      <c r="L128" s="31"/>
      <c r="M128" s="31">
        <f t="shared" si="15"/>
        <v>9903.9000000000033</v>
      </c>
    </row>
    <row r="129" spans="1:13" ht="13.5" thickBot="1" x14ac:dyDescent="0.25">
      <c r="A129" s="27"/>
      <c r="B129" s="28"/>
      <c r="C129" s="22"/>
      <c r="D129" s="22"/>
      <c r="E129" s="22"/>
      <c r="F129" s="22"/>
      <c r="G129" s="112"/>
      <c r="H129" s="24"/>
      <c r="I129" s="30"/>
      <c r="J129" s="6"/>
      <c r="K129" s="6"/>
      <c r="L129" s="31"/>
      <c r="M129" s="31">
        <f t="shared" si="15"/>
        <v>9903.9000000000033</v>
      </c>
    </row>
    <row r="130" spans="1:13" x14ac:dyDescent="0.2">
      <c r="A130" s="27"/>
      <c r="B130" s="28"/>
      <c r="C130" s="22"/>
      <c r="D130" s="22"/>
      <c r="E130" s="22"/>
      <c r="F130" s="22"/>
      <c r="G130" s="68"/>
      <c r="H130" s="24"/>
      <c r="I130" s="30"/>
      <c r="J130" s="6"/>
      <c r="K130" s="6"/>
      <c r="L130" s="31"/>
      <c r="M130" s="31">
        <f t="shared" si="15"/>
        <v>9903.9000000000033</v>
      </c>
    </row>
    <row r="131" spans="1:13" x14ac:dyDescent="0.2">
      <c r="A131" s="27"/>
      <c r="B131" s="28"/>
      <c r="C131" s="22"/>
      <c r="D131" s="22"/>
      <c r="E131" s="22"/>
      <c r="F131" s="22"/>
      <c r="G131" s="29"/>
      <c r="H131" s="24"/>
      <c r="I131" s="30"/>
      <c r="J131" s="6"/>
      <c r="K131" s="6"/>
      <c r="L131" s="31"/>
      <c r="M131" s="31">
        <f t="shared" si="15"/>
        <v>9903.9000000000033</v>
      </c>
    </row>
    <row r="132" spans="1:13" x14ac:dyDescent="0.2">
      <c r="A132" s="27"/>
      <c r="B132" s="28"/>
      <c r="C132" s="22"/>
      <c r="D132" s="22"/>
      <c r="E132" s="22"/>
      <c r="F132" s="22"/>
      <c r="G132" s="29"/>
      <c r="H132" s="24"/>
      <c r="I132" s="30"/>
      <c r="J132" s="6"/>
      <c r="K132" s="6"/>
      <c r="L132" s="31"/>
      <c r="M132" s="31">
        <f t="shared" si="15"/>
        <v>9903.9000000000033</v>
      </c>
    </row>
    <row r="133" spans="1:13" ht="13.5" thickBot="1" x14ac:dyDescent="0.25">
      <c r="A133" s="27"/>
      <c r="B133" s="28"/>
      <c r="C133" s="22"/>
      <c r="D133" s="22"/>
      <c r="E133" s="22"/>
      <c r="F133" s="22"/>
      <c r="G133" s="29"/>
      <c r="H133" s="24"/>
      <c r="I133" s="30"/>
      <c r="J133" s="6"/>
      <c r="K133" s="6"/>
      <c r="L133" s="31"/>
      <c r="M133" s="31"/>
    </row>
    <row r="134" spans="1:13" x14ac:dyDescent="0.2">
      <c r="A134" s="18"/>
      <c r="B134" s="4"/>
      <c r="C134" s="19"/>
      <c r="D134" s="19"/>
      <c r="E134" s="37"/>
      <c r="F134" s="93"/>
      <c r="G134" s="86"/>
      <c r="H134" s="122" t="s">
        <v>42</v>
      </c>
      <c r="I134" s="132">
        <f>SUM(I118:I133)</f>
        <v>85</v>
      </c>
      <c r="J134" s="133">
        <f>SUM(J117:J133)</f>
        <v>32.299999999999997</v>
      </c>
      <c r="K134" s="134">
        <f>SUM(K117:K133)</f>
        <v>52.7</v>
      </c>
      <c r="L134" s="135">
        <f>SUM(L128:L133)</f>
        <v>0</v>
      </c>
      <c r="M134" s="127"/>
    </row>
    <row r="135" spans="1:13" x14ac:dyDescent="0.2">
      <c r="A135" s="38"/>
      <c r="B135" s="39"/>
      <c r="C135" s="40"/>
      <c r="D135" s="40"/>
      <c r="E135" s="41"/>
      <c r="F135" s="94"/>
      <c r="G135" s="87"/>
      <c r="H135" s="136" t="s">
        <v>10</v>
      </c>
      <c r="I135" s="137"/>
      <c r="J135" s="138"/>
      <c r="K135" s="139"/>
      <c r="L135" s="137"/>
      <c r="M135" s="137">
        <f>+K134-L134+M117</f>
        <v>9903.9000000000051</v>
      </c>
    </row>
    <row r="136" spans="1:13" x14ac:dyDescent="0.2">
      <c r="A136" s="38"/>
      <c r="B136" s="39"/>
      <c r="C136" s="40"/>
      <c r="D136" s="40"/>
      <c r="E136" s="41"/>
      <c r="F136" s="94"/>
      <c r="G136" s="111"/>
      <c r="H136" s="75"/>
      <c r="I136" s="76"/>
      <c r="J136" s="77"/>
      <c r="K136" s="78"/>
      <c r="L136" s="76"/>
      <c r="M136" s="76"/>
    </row>
    <row r="137" spans="1:13" x14ac:dyDescent="0.2">
      <c r="A137" s="234" t="s">
        <v>43</v>
      </c>
      <c r="B137" s="235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6"/>
    </row>
    <row r="138" spans="1:13" x14ac:dyDescent="0.2">
      <c r="A138" s="237"/>
      <c r="B138" s="238"/>
      <c r="C138" s="238"/>
      <c r="D138" s="238"/>
      <c r="E138" s="238"/>
      <c r="F138" s="238"/>
      <c r="G138" s="238"/>
      <c r="H138" s="238"/>
      <c r="I138" s="238"/>
      <c r="J138" s="238"/>
      <c r="K138" s="238"/>
      <c r="L138" s="238"/>
      <c r="M138" s="239"/>
    </row>
    <row r="139" spans="1:13" ht="15" x14ac:dyDescent="0.25">
      <c r="A139" s="240" t="s">
        <v>75</v>
      </c>
      <c r="B139" s="241"/>
      <c r="C139" s="241"/>
      <c r="D139" s="241"/>
      <c r="E139" s="241"/>
      <c r="F139" s="241"/>
      <c r="G139" s="241"/>
      <c r="H139" s="241"/>
      <c r="I139" s="241"/>
      <c r="J139" s="241"/>
      <c r="K139" s="241"/>
      <c r="L139" s="241"/>
      <c r="M139" s="242"/>
    </row>
    <row r="140" spans="1:13" x14ac:dyDescent="0.2">
      <c r="A140" s="18" t="s">
        <v>1</v>
      </c>
      <c r="B140" s="4" t="s">
        <v>0</v>
      </c>
      <c r="C140" s="19" t="s">
        <v>2</v>
      </c>
      <c r="D140" s="19" t="s">
        <v>3</v>
      </c>
      <c r="E140" s="19" t="s">
        <v>14</v>
      </c>
      <c r="F140" s="85" t="s">
        <v>4</v>
      </c>
      <c r="G140" s="85" t="s">
        <v>5</v>
      </c>
      <c r="H140" s="19" t="s">
        <v>6</v>
      </c>
      <c r="I140" s="19" t="s">
        <v>7</v>
      </c>
      <c r="J140" s="19" t="s">
        <v>47</v>
      </c>
      <c r="K140" s="19" t="s">
        <v>48</v>
      </c>
      <c r="L140" s="19" t="s">
        <v>8</v>
      </c>
      <c r="M140" s="19" t="s">
        <v>9</v>
      </c>
    </row>
    <row r="141" spans="1:13" x14ac:dyDescent="0.2">
      <c r="A141" s="20"/>
      <c r="B141" s="21"/>
      <c r="C141" s="22"/>
      <c r="D141" s="22"/>
      <c r="E141" s="22"/>
      <c r="F141" s="22"/>
      <c r="G141" s="36"/>
      <c r="H141" s="24"/>
      <c r="I141" s="25"/>
      <c r="J141" s="26"/>
      <c r="K141" s="26"/>
      <c r="L141" s="25"/>
      <c r="M141" s="25">
        <f>M135</f>
        <v>9903.9000000000051</v>
      </c>
    </row>
    <row r="142" spans="1:13" x14ac:dyDescent="0.2">
      <c r="A142" s="180">
        <v>43652</v>
      </c>
      <c r="B142" s="181"/>
      <c r="C142" s="182"/>
      <c r="D142" s="179"/>
      <c r="E142" s="179"/>
      <c r="F142" s="179"/>
      <c r="G142" s="182"/>
      <c r="H142" s="179"/>
      <c r="I142" s="178">
        <v>20</v>
      </c>
      <c r="J142" s="6">
        <f t="shared" ref="J142" si="18">+I142*0.38</f>
        <v>7.6</v>
      </c>
      <c r="K142" s="6">
        <f t="shared" ref="K142" si="19">+I142*0.62</f>
        <v>12.4</v>
      </c>
      <c r="L142" s="31"/>
      <c r="M142" s="31">
        <f t="shared" ref="M142:M156" si="20">+K142-L142+M141</f>
        <v>9916.3000000000047</v>
      </c>
    </row>
    <row r="143" spans="1:13" x14ac:dyDescent="0.2">
      <c r="A143" s="183">
        <v>43657</v>
      </c>
      <c r="B143" s="184"/>
      <c r="C143" s="179"/>
      <c r="D143" s="179"/>
      <c r="E143" s="179"/>
      <c r="F143" s="179"/>
      <c r="G143" s="182"/>
      <c r="H143" s="179"/>
      <c r="I143" s="179">
        <v>30</v>
      </c>
      <c r="J143" s="6">
        <f t="shared" ref="J143:J145" si="21">+I143*0.38</f>
        <v>11.4</v>
      </c>
      <c r="K143" s="6">
        <f t="shared" ref="K143:K145" si="22">+I143*0.62</f>
        <v>18.600000000000001</v>
      </c>
      <c r="L143" s="31"/>
      <c r="M143" s="31">
        <f t="shared" si="20"/>
        <v>9934.9000000000051</v>
      </c>
    </row>
    <row r="144" spans="1:13" x14ac:dyDescent="0.2">
      <c r="A144" s="183">
        <v>43658</v>
      </c>
      <c r="B144" s="184"/>
      <c r="C144" s="179"/>
      <c r="D144" s="179"/>
      <c r="E144" s="179"/>
      <c r="F144" s="179"/>
      <c r="G144" s="182"/>
      <c r="H144" s="179"/>
      <c r="I144" s="179">
        <v>25</v>
      </c>
      <c r="J144" s="6">
        <f t="shared" si="21"/>
        <v>9.5</v>
      </c>
      <c r="K144" s="6">
        <f t="shared" si="22"/>
        <v>15.5</v>
      </c>
      <c r="L144" s="31"/>
      <c r="M144" s="31">
        <f t="shared" si="20"/>
        <v>9950.4000000000051</v>
      </c>
    </row>
    <row r="145" spans="1:13" x14ac:dyDescent="0.2">
      <c r="A145" s="183">
        <v>43669</v>
      </c>
      <c r="B145" s="184"/>
      <c r="C145" s="179"/>
      <c r="D145" s="179"/>
      <c r="E145" s="179"/>
      <c r="F145" s="179"/>
      <c r="G145" s="182"/>
      <c r="H145" s="179"/>
      <c r="I145" s="179">
        <v>260</v>
      </c>
      <c r="J145" s="6">
        <f t="shared" si="21"/>
        <v>98.8</v>
      </c>
      <c r="K145" s="6">
        <f t="shared" si="22"/>
        <v>161.19999999999999</v>
      </c>
      <c r="L145" s="31"/>
      <c r="M145" s="31">
        <f t="shared" si="20"/>
        <v>10111.600000000006</v>
      </c>
    </row>
    <row r="146" spans="1:13" x14ac:dyDescent="0.2">
      <c r="A146" s="69"/>
      <c r="B146" s="105"/>
      <c r="C146" s="22"/>
      <c r="D146" s="22"/>
      <c r="E146" s="22"/>
      <c r="F146" s="22"/>
      <c r="G146" s="106"/>
      <c r="H146" s="67"/>
      <c r="I146" s="67"/>
      <c r="J146" s="6"/>
      <c r="K146" s="6"/>
      <c r="L146" s="31"/>
      <c r="M146" s="31">
        <f t="shared" si="20"/>
        <v>10111.600000000006</v>
      </c>
    </row>
    <row r="147" spans="1:13" ht="15" x14ac:dyDescent="0.25">
      <c r="A147" s="64"/>
      <c r="B147" s="65"/>
      <c r="C147" s="66"/>
      <c r="D147" s="67"/>
      <c r="E147" s="22"/>
      <c r="F147" s="22"/>
      <c r="G147" s="91"/>
      <c r="H147" s="67"/>
      <c r="I147" s="67"/>
      <c r="J147" s="6"/>
      <c r="K147" s="6"/>
      <c r="L147" s="31"/>
      <c r="M147" s="31">
        <f t="shared" si="20"/>
        <v>10111.600000000006</v>
      </c>
    </row>
    <row r="148" spans="1:13" x14ac:dyDescent="0.2">
      <c r="A148" s="27"/>
      <c r="B148" s="28"/>
      <c r="C148" s="22"/>
      <c r="D148" s="22"/>
      <c r="E148" s="22"/>
      <c r="F148" s="22"/>
      <c r="G148" s="29"/>
      <c r="H148" s="24"/>
      <c r="I148" s="24"/>
      <c r="J148" s="6"/>
      <c r="K148" s="6"/>
      <c r="L148" s="31"/>
      <c r="M148" s="31">
        <f t="shared" si="20"/>
        <v>10111.600000000006</v>
      </c>
    </row>
    <row r="149" spans="1:13" x14ac:dyDescent="0.2">
      <c r="A149" s="27"/>
      <c r="B149" s="28"/>
      <c r="C149" s="22"/>
      <c r="D149" s="22"/>
      <c r="E149" s="22"/>
      <c r="F149" s="22"/>
      <c r="G149" s="29"/>
      <c r="H149" s="24"/>
      <c r="I149" s="30"/>
      <c r="J149" s="6"/>
      <c r="K149" s="6"/>
      <c r="L149" s="31"/>
      <c r="M149" s="31">
        <f t="shared" si="20"/>
        <v>10111.600000000006</v>
      </c>
    </row>
    <row r="150" spans="1:13" x14ac:dyDescent="0.2">
      <c r="A150" s="27"/>
      <c r="B150" s="34"/>
      <c r="C150" s="22"/>
      <c r="D150" s="22"/>
      <c r="E150" s="22"/>
      <c r="F150" s="22"/>
      <c r="G150" s="29"/>
      <c r="H150" s="24"/>
      <c r="I150" s="30"/>
      <c r="J150" s="6"/>
      <c r="K150" s="6"/>
      <c r="L150" s="31"/>
      <c r="M150" s="31">
        <f t="shared" si="20"/>
        <v>10111.600000000006</v>
      </c>
    </row>
    <row r="151" spans="1:13" ht="15.75" x14ac:dyDescent="0.2">
      <c r="A151" s="231" t="s">
        <v>76</v>
      </c>
      <c r="B151" s="232"/>
      <c r="C151" s="232"/>
      <c r="D151" s="232"/>
      <c r="E151" s="232"/>
      <c r="F151" s="232"/>
      <c r="G151" s="232"/>
      <c r="H151" s="232"/>
      <c r="I151" s="232"/>
      <c r="J151" s="232"/>
      <c r="K151" s="232"/>
      <c r="L151" s="233"/>
      <c r="M151" s="31">
        <f t="shared" si="20"/>
        <v>10111.600000000006</v>
      </c>
    </row>
    <row r="152" spans="1:13" ht="13.5" thickBot="1" x14ac:dyDescent="0.25">
      <c r="A152" s="27"/>
      <c r="B152" s="28"/>
      <c r="C152" s="22"/>
      <c r="D152" s="22"/>
      <c r="E152" s="22"/>
      <c r="F152" s="22"/>
      <c r="G152" s="29"/>
      <c r="H152" s="24"/>
      <c r="I152" s="30"/>
      <c r="J152" s="6"/>
      <c r="K152" s="6"/>
      <c r="L152" s="31"/>
      <c r="M152" s="31">
        <f t="shared" si="20"/>
        <v>10111.600000000006</v>
      </c>
    </row>
    <row r="153" spans="1:13" ht="13.5" thickBot="1" x14ac:dyDescent="0.25">
      <c r="A153" s="27"/>
      <c r="B153" s="28"/>
      <c r="C153" s="22"/>
      <c r="D153" s="22"/>
      <c r="E153" s="22"/>
      <c r="F153" s="22"/>
      <c r="G153" s="112"/>
      <c r="H153" s="24"/>
      <c r="I153" s="30"/>
      <c r="J153" s="6"/>
      <c r="K153" s="6"/>
      <c r="L153" s="31"/>
      <c r="M153" s="31">
        <f t="shared" si="20"/>
        <v>10111.600000000006</v>
      </c>
    </row>
    <row r="154" spans="1:13" x14ac:dyDescent="0.2">
      <c r="A154" s="27"/>
      <c r="B154" s="28"/>
      <c r="C154" s="22"/>
      <c r="D154" s="22"/>
      <c r="E154" s="22"/>
      <c r="F154" s="22"/>
      <c r="G154" s="68"/>
      <c r="H154" s="24"/>
      <c r="I154" s="30"/>
      <c r="J154" s="6"/>
      <c r="K154" s="6"/>
      <c r="L154" s="31"/>
      <c r="M154" s="31">
        <f t="shared" si="20"/>
        <v>10111.600000000006</v>
      </c>
    </row>
    <row r="155" spans="1:13" x14ac:dyDescent="0.2">
      <c r="A155" s="27"/>
      <c r="B155" s="28"/>
      <c r="C155" s="22"/>
      <c r="D155" s="22"/>
      <c r="E155" s="22"/>
      <c r="F155" s="22"/>
      <c r="G155" s="29"/>
      <c r="H155" s="24"/>
      <c r="I155" s="30"/>
      <c r="J155" s="6"/>
      <c r="K155" s="6"/>
      <c r="L155" s="31"/>
      <c r="M155" s="31">
        <f t="shared" si="20"/>
        <v>10111.600000000006</v>
      </c>
    </row>
    <row r="156" spans="1:13" x14ac:dyDescent="0.2">
      <c r="A156" s="27"/>
      <c r="B156" s="28"/>
      <c r="C156" s="22"/>
      <c r="D156" s="22"/>
      <c r="E156" s="22"/>
      <c r="F156" s="22"/>
      <c r="G156" s="29"/>
      <c r="H156" s="24"/>
      <c r="I156" s="30"/>
      <c r="J156" s="6"/>
      <c r="K156" s="6"/>
      <c r="L156" s="31"/>
      <c r="M156" s="31">
        <f t="shared" si="20"/>
        <v>10111.600000000006</v>
      </c>
    </row>
    <row r="157" spans="1:13" ht="13.5" thickBot="1" x14ac:dyDescent="0.25">
      <c r="A157" s="27"/>
      <c r="B157" s="28"/>
      <c r="C157" s="22"/>
      <c r="D157" s="22"/>
      <c r="E157" s="22"/>
      <c r="F157" s="22"/>
      <c r="G157" s="29"/>
      <c r="H157" s="24"/>
      <c r="I157" s="30"/>
      <c r="J157" s="6"/>
      <c r="K157" s="6"/>
      <c r="L157" s="31"/>
      <c r="M157" s="31"/>
    </row>
    <row r="158" spans="1:13" x14ac:dyDescent="0.2">
      <c r="A158" s="18"/>
      <c r="B158" s="4"/>
      <c r="C158" s="19"/>
      <c r="D158" s="19"/>
      <c r="E158" s="37"/>
      <c r="F158" s="93"/>
      <c r="G158" s="86"/>
      <c r="H158" s="122" t="s">
        <v>42</v>
      </c>
      <c r="I158" s="132">
        <f>SUM(I142:I157)</f>
        <v>335</v>
      </c>
      <c r="J158" s="133">
        <f>SUM(J141:J157)</f>
        <v>127.3</v>
      </c>
      <c r="K158" s="134">
        <f>SUM(K141:K157)</f>
        <v>207.7</v>
      </c>
      <c r="L158" s="135">
        <f>SUM(L152:L157)</f>
        <v>0</v>
      </c>
      <c r="M158" s="127"/>
    </row>
    <row r="159" spans="1:13" x14ac:dyDescent="0.2">
      <c r="A159" s="38"/>
      <c r="B159" s="39"/>
      <c r="C159" s="40"/>
      <c r="D159" s="40"/>
      <c r="E159" s="41"/>
      <c r="F159" s="94"/>
      <c r="G159" s="87"/>
      <c r="H159" s="136" t="s">
        <v>10</v>
      </c>
      <c r="I159" s="137"/>
      <c r="J159" s="138"/>
      <c r="K159" s="139"/>
      <c r="L159" s="137"/>
      <c r="M159" s="137">
        <f>+K158-L158+M141</f>
        <v>10111.600000000006</v>
      </c>
    </row>
    <row r="160" spans="1:13" x14ac:dyDescent="0.2">
      <c r="A160" s="38"/>
      <c r="B160" s="39"/>
      <c r="C160" s="40"/>
      <c r="D160" s="40"/>
      <c r="E160" s="41"/>
      <c r="F160" s="94"/>
      <c r="G160" s="111"/>
      <c r="H160" s="75"/>
      <c r="I160" s="76"/>
      <c r="J160" s="77"/>
      <c r="K160" s="78"/>
      <c r="L160" s="76"/>
      <c r="M160" s="76"/>
    </row>
    <row r="161" spans="1:13" x14ac:dyDescent="0.2">
      <c r="A161" s="234" t="s">
        <v>43</v>
      </c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6"/>
    </row>
    <row r="162" spans="1:13" x14ac:dyDescent="0.2">
      <c r="A162" s="237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9"/>
    </row>
    <row r="163" spans="1:13" ht="15" x14ac:dyDescent="0.25">
      <c r="A163" s="240" t="s">
        <v>77</v>
      </c>
      <c r="B163" s="241"/>
      <c r="C163" s="241"/>
      <c r="D163" s="241"/>
      <c r="E163" s="241"/>
      <c r="F163" s="241"/>
      <c r="G163" s="241"/>
      <c r="H163" s="241"/>
      <c r="I163" s="241"/>
      <c r="J163" s="241"/>
      <c r="K163" s="241"/>
      <c r="L163" s="241"/>
      <c r="M163" s="242"/>
    </row>
    <row r="164" spans="1:13" x14ac:dyDescent="0.2">
      <c r="A164" s="18" t="s">
        <v>1</v>
      </c>
      <c r="B164" s="4" t="s">
        <v>0</v>
      </c>
      <c r="C164" s="19" t="s">
        <v>2</v>
      </c>
      <c r="D164" s="19" t="s">
        <v>3</v>
      </c>
      <c r="E164" s="19" t="s">
        <v>14</v>
      </c>
      <c r="F164" s="85" t="s">
        <v>4</v>
      </c>
      <c r="G164" s="85" t="s">
        <v>5</v>
      </c>
      <c r="H164" s="19" t="s">
        <v>6</v>
      </c>
      <c r="I164" s="19" t="s">
        <v>7</v>
      </c>
      <c r="J164" s="19" t="s">
        <v>47</v>
      </c>
      <c r="K164" s="19" t="s">
        <v>48</v>
      </c>
      <c r="L164" s="19" t="s">
        <v>8</v>
      </c>
      <c r="M164" s="19" t="s">
        <v>9</v>
      </c>
    </row>
    <row r="165" spans="1:13" x14ac:dyDescent="0.2">
      <c r="A165" s="20"/>
      <c r="B165" s="21"/>
      <c r="C165" s="22"/>
      <c r="D165" s="22"/>
      <c r="E165" s="22"/>
      <c r="F165" s="22"/>
      <c r="G165" s="36"/>
      <c r="H165" s="24"/>
      <c r="I165" s="25"/>
      <c r="J165" s="26"/>
      <c r="K165" s="26"/>
      <c r="L165" s="25"/>
      <c r="M165" s="25">
        <f>M159</f>
        <v>10111.600000000006</v>
      </c>
    </row>
    <row r="166" spans="1:13" ht="15" x14ac:dyDescent="0.25">
      <c r="A166" s="174">
        <v>43683</v>
      </c>
      <c r="B166" s="175"/>
      <c r="C166" s="164"/>
      <c r="D166" s="157"/>
      <c r="E166" s="157"/>
      <c r="F166" s="157"/>
      <c r="G166" s="170"/>
      <c r="H166" s="157"/>
      <c r="I166" s="168">
        <v>25</v>
      </c>
      <c r="J166" s="6">
        <f t="shared" ref="J166" si="23">+I166*0.38</f>
        <v>9.5</v>
      </c>
      <c r="K166" s="6">
        <f t="shared" ref="K166" si="24">+I166*0.62</f>
        <v>15.5</v>
      </c>
      <c r="L166" s="31"/>
      <c r="M166" s="31">
        <f t="shared" ref="M166:M182" si="25">+K166-L166+M165</f>
        <v>10127.100000000006</v>
      </c>
    </row>
    <row r="167" spans="1:13" ht="15" x14ac:dyDescent="0.25">
      <c r="A167" s="176">
        <v>43704</v>
      </c>
      <c r="B167" s="177"/>
      <c r="C167" s="157"/>
      <c r="D167" s="157"/>
      <c r="E167" s="157"/>
      <c r="F167" s="157"/>
      <c r="G167" s="171"/>
      <c r="H167" s="167"/>
      <c r="I167" s="168">
        <v>250</v>
      </c>
      <c r="J167" s="6">
        <f t="shared" ref="J167" si="26">+I167*0.38</f>
        <v>95</v>
      </c>
      <c r="K167" s="6">
        <f t="shared" ref="K167" si="27">+I167*0.62</f>
        <v>155</v>
      </c>
      <c r="L167" s="31"/>
      <c r="M167" s="31">
        <f t="shared" si="25"/>
        <v>10282.100000000006</v>
      </c>
    </row>
    <row r="168" spans="1:13" x14ac:dyDescent="0.2">
      <c r="A168" s="64"/>
      <c r="B168" s="70"/>
      <c r="C168" s="22"/>
      <c r="D168" s="22"/>
      <c r="E168" s="22"/>
      <c r="F168" s="22"/>
      <c r="G168" s="90"/>
      <c r="H168" s="24"/>
      <c r="I168" s="25"/>
      <c r="J168" s="6"/>
      <c r="K168" s="6"/>
      <c r="L168" s="31"/>
      <c r="M168" s="31">
        <f t="shared" si="25"/>
        <v>10282.100000000006</v>
      </c>
    </row>
    <row r="169" spans="1:13" x14ac:dyDescent="0.2">
      <c r="A169" s="64"/>
      <c r="B169" s="65"/>
      <c r="C169" s="22"/>
      <c r="D169" s="22"/>
      <c r="E169" s="22"/>
      <c r="F169" s="22"/>
      <c r="G169" s="91"/>
      <c r="H169" s="24"/>
      <c r="I169" s="25"/>
      <c r="J169" s="6"/>
      <c r="K169" s="6"/>
      <c r="L169" s="31"/>
      <c r="M169" s="31">
        <f t="shared" si="25"/>
        <v>10282.100000000006</v>
      </c>
    </row>
    <row r="170" spans="1:13" x14ac:dyDescent="0.2">
      <c r="A170" s="69"/>
      <c r="B170" s="105"/>
      <c r="C170" s="22"/>
      <c r="D170" s="22"/>
      <c r="E170" s="22"/>
      <c r="F170" s="22"/>
      <c r="G170" s="106"/>
      <c r="H170" s="67"/>
      <c r="I170" s="67"/>
      <c r="J170" s="6"/>
      <c r="K170" s="6"/>
      <c r="L170" s="31"/>
      <c r="M170" s="31">
        <f t="shared" si="25"/>
        <v>10282.100000000006</v>
      </c>
    </row>
    <row r="171" spans="1:13" ht="15" x14ac:dyDescent="0.25">
      <c r="A171" s="64"/>
      <c r="B171" s="65"/>
      <c r="C171" s="66"/>
      <c r="D171" s="67"/>
      <c r="E171" s="22"/>
      <c r="F171" s="22"/>
      <c r="G171" s="91"/>
      <c r="H171" s="67"/>
      <c r="I171" s="67"/>
      <c r="J171" s="6"/>
      <c r="K171" s="6"/>
      <c r="L171" s="31"/>
      <c r="M171" s="31">
        <f t="shared" si="25"/>
        <v>10282.100000000006</v>
      </c>
    </row>
    <row r="172" spans="1:13" x14ac:dyDescent="0.2">
      <c r="A172" s="27"/>
      <c r="B172" s="28"/>
      <c r="C172" s="22"/>
      <c r="D172" s="22"/>
      <c r="E172" s="22"/>
      <c r="F172" s="22"/>
      <c r="G172" s="29"/>
      <c r="H172" s="24"/>
      <c r="I172" s="24"/>
      <c r="J172" s="6"/>
      <c r="K172" s="6"/>
      <c r="L172" s="31"/>
      <c r="M172" s="31">
        <f t="shared" si="25"/>
        <v>10282.100000000006</v>
      </c>
    </row>
    <row r="173" spans="1:13" x14ac:dyDescent="0.2">
      <c r="A173" s="27"/>
      <c r="B173" s="28"/>
      <c r="C173" s="22"/>
      <c r="D173" s="22"/>
      <c r="E173" s="22"/>
      <c r="F173" s="22"/>
      <c r="G173" s="29"/>
      <c r="H173" s="24"/>
      <c r="I173" s="30"/>
      <c r="J173" s="6"/>
      <c r="K173" s="6"/>
      <c r="L173" s="31"/>
      <c r="M173" s="31">
        <f t="shared" si="25"/>
        <v>10282.100000000006</v>
      </c>
    </row>
    <row r="174" spans="1:13" x14ac:dyDescent="0.2">
      <c r="A174" s="27"/>
      <c r="B174" s="34"/>
      <c r="C174" s="22"/>
      <c r="D174" s="22"/>
      <c r="E174" s="22"/>
      <c r="F174" s="22"/>
      <c r="G174" s="29"/>
      <c r="H174" s="24"/>
      <c r="I174" s="30"/>
      <c r="J174" s="6"/>
      <c r="K174" s="6"/>
      <c r="L174" s="31"/>
      <c r="M174" s="31">
        <f t="shared" si="25"/>
        <v>10282.100000000006</v>
      </c>
    </row>
    <row r="175" spans="1:13" ht="15.75" x14ac:dyDescent="0.2">
      <c r="A175" s="231" t="s">
        <v>80</v>
      </c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3"/>
      <c r="M175" s="31">
        <f t="shared" si="25"/>
        <v>10282.100000000006</v>
      </c>
    </row>
    <row r="176" spans="1:13" x14ac:dyDescent="0.2">
      <c r="A176" s="27"/>
      <c r="B176" s="28"/>
      <c r="C176" s="22"/>
      <c r="D176" s="22"/>
      <c r="E176" s="22"/>
      <c r="F176" s="22"/>
      <c r="G176" s="29"/>
      <c r="H176" s="24"/>
      <c r="I176" s="30"/>
      <c r="J176" s="6"/>
      <c r="K176" s="6"/>
      <c r="L176" s="31"/>
      <c r="M176" s="31">
        <f t="shared" si="25"/>
        <v>10282.100000000006</v>
      </c>
    </row>
    <row r="177" spans="1:13" ht="35.25" customHeight="1" x14ac:dyDescent="0.2">
      <c r="A177" s="27">
        <v>43693</v>
      </c>
      <c r="B177" s="28"/>
      <c r="C177" s="22"/>
      <c r="D177" s="22"/>
      <c r="E177" s="22"/>
      <c r="F177" s="22" t="s">
        <v>94</v>
      </c>
      <c r="G177" s="248" t="s">
        <v>95</v>
      </c>
      <c r="H177" s="249"/>
      <c r="I177" s="249"/>
      <c r="J177" s="250"/>
      <c r="K177" s="6"/>
      <c r="L177" s="31">
        <v>1400</v>
      </c>
      <c r="M177" s="31">
        <f t="shared" si="25"/>
        <v>8882.1000000000058</v>
      </c>
    </row>
    <row r="178" spans="1:13" x14ac:dyDescent="0.2">
      <c r="A178" s="27">
        <v>43693</v>
      </c>
      <c r="B178" s="28"/>
      <c r="C178" s="22"/>
      <c r="D178" s="22"/>
      <c r="E178" s="22"/>
      <c r="F178" s="22" t="s">
        <v>96</v>
      </c>
      <c r="G178" s="248" t="s">
        <v>97</v>
      </c>
      <c r="H178" s="249"/>
      <c r="I178" s="249"/>
      <c r="J178" s="250"/>
      <c r="K178" s="6"/>
      <c r="L178" s="31">
        <v>150</v>
      </c>
      <c r="M178" s="31">
        <f t="shared" si="25"/>
        <v>8732.1000000000058</v>
      </c>
    </row>
    <row r="179" spans="1:13" x14ac:dyDescent="0.2">
      <c r="A179" s="27"/>
      <c r="B179" s="28"/>
      <c r="C179" s="22"/>
      <c r="D179" s="22"/>
      <c r="E179" s="22"/>
      <c r="F179" s="22"/>
      <c r="G179" s="152"/>
      <c r="H179" s="152"/>
      <c r="I179" s="152"/>
      <c r="J179" s="153"/>
      <c r="K179" s="6"/>
      <c r="L179" s="31"/>
      <c r="M179" s="31"/>
    </row>
    <row r="180" spans="1:13" x14ac:dyDescent="0.2">
      <c r="A180" s="27"/>
      <c r="B180" s="28"/>
      <c r="C180" s="22"/>
      <c r="D180" s="22"/>
      <c r="E180" s="22"/>
      <c r="F180" s="22"/>
      <c r="G180" s="152"/>
      <c r="H180" s="152"/>
      <c r="I180" s="152"/>
      <c r="J180" s="153"/>
      <c r="K180" s="6"/>
      <c r="L180" s="31"/>
      <c r="M180" s="31"/>
    </row>
    <row r="181" spans="1:13" x14ac:dyDescent="0.2">
      <c r="A181" s="27"/>
      <c r="B181" s="28"/>
      <c r="C181" s="22"/>
      <c r="D181" s="22"/>
      <c r="E181" s="22"/>
      <c r="F181" s="22"/>
      <c r="G181" s="29"/>
      <c r="H181" s="24"/>
      <c r="I181" s="30"/>
      <c r="J181" s="6"/>
      <c r="K181" s="6"/>
      <c r="L181" s="31"/>
      <c r="M181" s="31">
        <f>+K181-L181+M178</f>
        <v>8732.1000000000058</v>
      </c>
    </row>
    <row r="182" spans="1:13" x14ac:dyDescent="0.2">
      <c r="A182" s="27"/>
      <c r="B182" s="28"/>
      <c r="C182" s="22"/>
      <c r="D182" s="22"/>
      <c r="E182" s="22"/>
      <c r="F182" s="22"/>
      <c r="G182" s="29"/>
      <c r="H182" s="24"/>
      <c r="I182" s="30"/>
      <c r="J182" s="6"/>
      <c r="K182" s="6"/>
      <c r="L182" s="31"/>
      <c r="M182" s="31">
        <f t="shared" si="25"/>
        <v>8732.1000000000058</v>
      </c>
    </row>
    <row r="183" spans="1:13" ht="13.5" thickBot="1" x14ac:dyDescent="0.25">
      <c r="A183" s="27"/>
      <c r="B183" s="28"/>
      <c r="C183" s="22"/>
      <c r="D183" s="22"/>
      <c r="E183" s="22"/>
      <c r="F183" s="22"/>
      <c r="G183" s="29"/>
      <c r="H183" s="24"/>
      <c r="I183" s="30"/>
      <c r="J183" s="6"/>
      <c r="K183" s="6"/>
      <c r="L183" s="31"/>
      <c r="M183" s="31"/>
    </row>
    <row r="184" spans="1:13" x14ac:dyDescent="0.2">
      <c r="A184" s="18"/>
      <c r="B184" s="4"/>
      <c r="C184" s="19"/>
      <c r="D184" s="19"/>
      <c r="E184" s="37"/>
      <c r="F184" s="93"/>
      <c r="G184" s="86"/>
      <c r="H184" s="122" t="s">
        <v>42</v>
      </c>
      <c r="I184" s="132">
        <f>SUM(I166:I183)</f>
        <v>275</v>
      </c>
      <c r="J184" s="133">
        <f>SUM(J165:J183)</f>
        <v>104.5</v>
      </c>
      <c r="K184" s="134">
        <f>SUM(K165:K183)</f>
        <v>170.5</v>
      </c>
      <c r="L184" s="135">
        <f>SUM(L176:L183)</f>
        <v>1550</v>
      </c>
      <c r="M184" s="127"/>
    </row>
    <row r="185" spans="1:13" x14ac:dyDescent="0.2">
      <c r="A185" s="38"/>
      <c r="B185" s="39"/>
      <c r="C185" s="40"/>
      <c r="D185" s="40"/>
      <c r="E185" s="41"/>
      <c r="F185" s="94"/>
      <c r="G185" s="87"/>
      <c r="H185" s="136" t="s">
        <v>10</v>
      </c>
      <c r="I185" s="137"/>
      <c r="J185" s="138"/>
      <c r="K185" s="139"/>
      <c r="L185" s="137"/>
      <c r="M185" s="137">
        <f>+K184-L184+M165</f>
        <v>8732.1000000000058</v>
      </c>
    </row>
    <row r="186" spans="1:13" x14ac:dyDescent="0.2">
      <c r="A186" s="38"/>
      <c r="B186" s="39"/>
      <c r="C186" s="40"/>
      <c r="D186" s="40"/>
      <c r="E186" s="41"/>
      <c r="F186" s="94"/>
      <c r="G186" s="111"/>
      <c r="H186" s="75"/>
      <c r="I186" s="76"/>
      <c r="J186" s="77"/>
      <c r="K186" s="78"/>
      <c r="L186" s="76"/>
      <c r="M186" s="76"/>
    </row>
    <row r="187" spans="1:13" x14ac:dyDescent="0.2">
      <c r="A187" s="234" t="s">
        <v>43</v>
      </c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6"/>
    </row>
    <row r="188" spans="1:13" x14ac:dyDescent="0.2">
      <c r="A188" s="237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9"/>
    </row>
    <row r="189" spans="1:13" ht="15" x14ac:dyDescent="0.25">
      <c r="A189" s="240" t="s">
        <v>78</v>
      </c>
      <c r="B189" s="241"/>
      <c r="C189" s="241"/>
      <c r="D189" s="241"/>
      <c r="E189" s="241"/>
      <c r="F189" s="241"/>
      <c r="G189" s="241"/>
      <c r="H189" s="241"/>
      <c r="I189" s="241"/>
      <c r="J189" s="241"/>
      <c r="K189" s="241"/>
      <c r="L189" s="241"/>
      <c r="M189" s="242"/>
    </row>
    <row r="190" spans="1:13" x14ac:dyDescent="0.2">
      <c r="A190" s="18" t="s">
        <v>1</v>
      </c>
      <c r="B190" s="4" t="s">
        <v>0</v>
      </c>
      <c r="C190" s="19" t="s">
        <v>2</v>
      </c>
      <c r="D190" s="19" t="s">
        <v>3</v>
      </c>
      <c r="E190" s="19" t="s">
        <v>14</v>
      </c>
      <c r="F190" s="85" t="s">
        <v>4</v>
      </c>
      <c r="G190" s="85" t="s">
        <v>5</v>
      </c>
      <c r="H190" s="19" t="s">
        <v>6</v>
      </c>
      <c r="I190" s="19" t="s">
        <v>7</v>
      </c>
      <c r="J190" s="19" t="s">
        <v>47</v>
      </c>
      <c r="K190" s="19" t="s">
        <v>48</v>
      </c>
      <c r="L190" s="19" t="s">
        <v>8</v>
      </c>
      <c r="M190" s="19" t="s">
        <v>9</v>
      </c>
    </row>
    <row r="191" spans="1:13" x14ac:dyDescent="0.2">
      <c r="A191" s="20"/>
      <c r="B191" s="21"/>
      <c r="C191" s="22"/>
      <c r="D191" s="22"/>
      <c r="E191" s="22"/>
      <c r="F191" s="22"/>
      <c r="G191" s="36"/>
      <c r="H191" s="24"/>
      <c r="I191" s="25"/>
      <c r="J191" s="26"/>
      <c r="K191" s="26"/>
      <c r="L191" s="25"/>
      <c r="M191" s="25">
        <f>M185</f>
        <v>8732.1000000000058</v>
      </c>
    </row>
    <row r="192" spans="1:13" x14ac:dyDescent="0.2">
      <c r="A192" s="120">
        <v>43710</v>
      </c>
      <c r="B192" s="105"/>
      <c r="C192" s="91"/>
      <c r="D192" s="22"/>
      <c r="E192" s="22"/>
      <c r="F192" s="22"/>
      <c r="G192" s="91"/>
      <c r="H192" s="22"/>
      <c r="I192" s="121">
        <v>120</v>
      </c>
      <c r="J192" s="6">
        <f t="shared" ref="J192" si="28">+I192*0.38</f>
        <v>45.6</v>
      </c>
      <c r="K192" s="6">
        <f t="shared" ref="K192" si="29">+I192*0.62</f>
        <v>74.400000000000006</v>
      </c>
      <c r="L192" s="31"/>
      <c r="M192" s="31">
        <f t="shared" ref="M192:M206" si="30">+K192-L192+M191</f>
        <v>8806.5000000000055</v>
      </c>
    </row>
    <row r="193" spans="1:13" x14ac:dyDescent="0.2">
      <c r="A193" s="64"/>
      <c r="B193" s="70"/>
      <c r="C193" s="22"/>
      <c r="D193" s="22"/>
      <c r="E193" s="22"/>
      <c r="F193" s="22"/>
      <c r="G193" s="90"/>
      <c r="H193" s="24"/>
      <c r="I193" s="25"/>
      <c r="J193" s="6"/>
      <c r="K193" s="6"/>
      <c r="L193" s="31"/>
      <c r="M193" s="31">
        <f t="shared" si="30"/>
        <v>8806.5000000000055</v>
      </c>
    </row>
    <row r="194" spans="1:13" x14ac:dyDescent="0.2">
      <c r="A194" s="64"/>
      <c r="B194" s="70"/>
      <c r="C194" s="22"/>
      <c r="D194" s="22"/>
      <c r="E194" s="22"/>
      <c r="F194" s="22"/>
      <c r="G194" s="90"/>
      <c r="H194" s="24"/>
      <c r="I194" s="25"/>
      <c r="J194" s="6"/>
      <c r="K194" s="6"/>
      <c r="L194" s="31"/>
      <c r="M194" s="31">
        <f t="shared" si="30"/>
        <v>8806.5000000000055</v>
      </c>
    </row>
    <row r="195" spans="1:13" x14ac:dyDescent="0.2">
      <c r="A195" s="64"/>
      <c r="B195" s="65"/>
      <c r="C195" s="22"/>
      <c r="D195" s="22"/>
      <c r="E195" s="22"/>
      <c r="F195" s="22"/>
      <c r="G195" s="91"/>
      <c r="H195" s="24"/>
      <c r="I195" s="25"/>
      <c r="J195" s="6"/>
      <c r="K195" s="6"/>
      <c r="L195" s="31"/>
      <c r="M195" s="31">
        <f t="shared" si="30"/>
        <v>8806.5000000000055</v>
      </c>
    </row>
    <row r="196" spans="1:13" x14ac:dyDescent="0.2">
      <c r="A196" s="69"/>
      <c r="B196" s="105"/>
      <c r="C196" s="22"/>
      <c r="D196" s="22"/>
      <c r="E196" s="22"/>
      <c r="F196" s="22"/>
      <c r="G196" s="106"/>
      <c r="H196" s="67"/>
      <c r="I196" s="67"/>
      <c r="J196" s="6"/>
      <c r="K196" s="6"/>
      <c r="L196" s="31"/>
      <c r="M196" s="31">
        <f t="shared" si="30"/>
        <v>8806.5000000000055</v>
      </c>
    </row>
    <row r="197" spans="1:13" ht="15" x14ac:dyDescent="0.25">
      <c r="A197" s="64"/>
      <c r="B197" s="65"/>
      <c r="C197" s="66"/>
      <c r="D197" s="67"/>
      <c r="E197" s="22"/>
      <c r="F197" s="22"/>
      <c r="G197" s="91"/>
      <c r="H197" s="67"/>
      <c r="I197" s="67"/>
      <c r="J197" s="6"/>
      <c r="K197" s="6"/>
      <c r="L197" s="31"/>
      <c r="M197" s="31">
        <f t="shared" si="30"/>
        <v>8806.5000000000055</v>
      </c>
    </row>
    <row r="198" spans="1:13" x14ac:dyDescent="0.2">
      <c r="A198" s="27"/>
      <c r="B198" s="28"/>
      <c r="C198" s="22"/>
      <c r="D198" s="22"/>
      <c r="E198" s="22"/>
      <c r="F198" s="22"/>
      <c r="G198" s="29"/>
      <c r="H198" s="24"/>
      <c r="I198" s="24"/>
      <c r="J198" s="6"/>
      <c r="K198" s="6"/>
      <c r="L198" s="31"/>
      <c r="M198" s="31">
        <f t="shared" si="30"/>
        <v>8806.5000000000055</v>
      </c>
    </row>
    <row r="199" spans="1:13" x14ac:dyDescent="0.2">
      <c r="A199" s="27"/>
      <c r="B199" s="28"/>
      <c r="C199" s="22"/>
      <c r="D199" s="22"/>
      <c r="E199" s="22"/>
      <c r="F199" s="22"/>
      <c r="G199" s="29"/>
      <c r="H199" s="24"/>
      <c r="I199" s="30"/>
      <c r="J199" s="6"/>
      <c r="K199" s="6"/>
      <c r="L199" s="31"/>
      <c r="M199" s="31">
        <f t="shared" si="30"/>
        <v>8806.5000000000055</v>
      </c>
    </row>
    <row r="200" spans="1:13" x14ac:dyDescent="0.2">
      <c r="A200" s="27"/>
      <c r="B200" s="34"/>
      <c r="C200" s="22"/>
      <c r="D200" s="22"/>
      <c r="E200" s="22"/>
      <c r="F200" s="22"/>
      <c r="G200" s="29"/>
      <c r="H200" s="24"/>
      <c r="I200" s="30"/>
      <c r="J200" s="6"/>
      <c r="K200" s="6"/>
      <c r="L200" s="31"/>
      <c r="M200" s="31">
        <f t="shared" si="30"/>
        <v>8806.5000000000055</v>
      </c>
    </row>
    <row r="201" spans="1:13" ht="15.75" x14ac:dyDescent="0.2">
      <c r="A201" s="231" t="s">
        <v>79</v>
      </c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3"/>
      <c r="M201" s="31">
        <f t="shared" si="30"/>
        <v>8806.5000000000055</v>
      </c>
    </row>
    <row r="202" spans="1:13" ht="13.5" thickBot="1" x14ac:dyDescent="0.25">
      <c r="A202" s="27"/>
      <c r="B202" s="28"/>
      <c r="C202" s="22"/>
      <c r="D202" s="22"/>
      <c r="E202" s="22"/>
      <c r="F202" s="22"/>
      <c r="G202" s="29"/>
      <c r="H202" s="24"/>
      <c r="I202" s="30"/>
      <c r="J202" s="6"/>
      <c r="K202" s="6"/>
      <c r="L202" s="31"/>
      <c r="M202" s="31">
        <f t="shared" si="30"/>
        <v>8806.5000000000055</v>
      </c>
    </row>
    <row r="203" spans="1:13" ht="13.5" thickBot="1" x14ac:dyDescent="0.25">
      <c r="A203" s="27"/>
      <c r="B203" s="28"/>
      <c r="C203" s="22"/>
      <c r="D203" s="22"/>
      <c r="E203" s="22"/>
      <c r="F203" s="22"/>
      <c r="G203" s="112"/>
      <c r="H203" s="24"/>
      <c r="I203" s="30"/>
      <c r="J203" s="6"/>
      <c r="K203" s="6"/>
      <c r="L203" s="31"/>
      <c r="M203" s="31">
        <f t="shared" si="30"/>
        <v>8806.5000000000055</v>
      </c>
    </row>
    <row r="204" spans="1:13" x14ac:dyDescent="0.2">
      <c r="A204" s="27"/>
      <c r="B204" s="28"/>
      <c r="C204" s="22"/>
      <c r="D204" s="22"/>
      <c r="E204" s="22"/>
      <c r="F204" s="22"/>
      <c r="G204" s="68"/>
      <c r="H204" s="24"/>
      <c r="I204" s="30"/>
      <c r="J204" s="6"/>
      <c r="K204" s="6"/>
      <c r="L204" s="31"/>
      <c r="M204" s="31">
        <f t="shared" si="30"/>
        <v>8806.5000000000055</v>
      </c>
    </row>
    <row r="205" spans="1:13" x14ac:dyDescent="0.2">
      <c r="A205" s="27"/>
      <c r="B205" s="28"/>
      <c r="C205" s="22"/>
      <c r="D205" s="22"/>
      <c r="E205" s="22"/>
      <c r="F205" s="22"/>
      <c r="G205" s="29"/>
      <c r="H205" s="24"/>
      <c r="I205" s="30"/>
      <c r="J205" s="6"/>
      <c r="K205" s="6"/>
      <c r="L205" s="31"/>
      <c r="M205" s="31">
        <f t="shared" si="30"/>
        <v>8806.5000000000055</v>
      </c>
    </row>
    <row r="206" spans="1:13" x14ac:dyDescent="0.2">
      <c r="A206" s="27"/>
      <c r="B206" s="28"/>
      <c r="C206" s="22"/>
      <c r="D206" s="22"/>
      <c r="E206" s="22"/>
      <c r="F206" s="22"/>
      <c r="G206" s="29"/>
      <c r="H206" s="24"/>
      <c r="I206" s="30"/>
      <c r="J206" s="6"/>
      <c r="K206" s="6"/>
      <c r="L206" s="31"/>
      <c r="M206" s="31">
        <f t="shared" si="30"/>
        <v>8806.5000000000055</v>
      </c>
    </row>
    <row r="207" spans="1:13" ht="13.5" thickBot="1" x14ac:dyDescent="0.25">
      <c r="A207" s="27"/>
      <c r="B207" s="28"/>
      <c r="C207" s="22"/>
      <c r="D207" s="22"/>
      <c r="E207" s="22"/>
      <c r="F207" s="22"/>
      <c r="G207" s="29"/>
      <c r="H207" s="24"/>
      <c r="I207" s="30"/>
      <c r="J207" s="6"/>
      <c r="K207" s="6"/>
      <c r="L207" s="31"/>
      <c r="M207" s="31"/>
    </row>
    <row r="208" spans="1:13" x14ac:dyDescent="0.2">
      <c r="A208" s="18"/>
      <c r="B208" s="4"/>
      <c r="C208" s="19"/>
      <c r="D208" s="19"/>
      <c r="E208" s="37"/>
      <c r="F208" s="93"/>
      <c r="G208" s="86"/>
      <c r="H208" s="122" t="s">
        <v>42</v>
      </c>
      <c r="I208" s="132">
        <f>SUM(I192:I207)</f>
        <v>120</v>
      </c>
      <c r="J208" s="133">
        <f>SUM(J191:J207)</f>
        <v>45.6</v>
      </c>
      <c r="K208" s="134">
        <f>SUM(K191:K207)</f>
        <v>74.400000000000006</v>
      </c>
      <c r="L208" s="135">
        <f>SUM(L202:L207)</f>
        <v>0</v>
      </c>
      <c r="M208" s="127"/>
    </row>
    <row r="209" spans="1:13" x14ac:dyDescent="0.2">
      <c r="A209" s="38"/>
      <c r="B209" s="39"/>
      <c r="C209" s="40"/>
      <c r="D209" s="40"/>
      <c r="E209" s="41"/>
      <c r="F209" s="94"/>
      <c r="G209" s="87"/>
      <c r="H209" s="136" t="s">
        <v>10</v>
      </c>
      <c r="I209" s="137"/>
      <c r="J209" s="138"/>
      <c r="K209" s="139"/>
      <c r="L209" s="137"/>
      <c r="M209" s="137">
        <f>+K208-L208+M191</f>
        <v>8806.5000000000055</v>
      </c>
    </row>
    <row r="210" spans="1:13" x14ac:dyDescent="0.2">
      <c r="A210" s="38"/>
      <c r="B210" s="39"/>
      <c r="C210" s="40"/>
      <c r="D210" s="40"/>
      <c r="E210" s="41"/>
      <c r="F210" s="94"/>
      <c r="G210" s="111"/>
      <c r="H210" s="75"/>
      <c r="I210" s="76"/>
      <c r="J210" s="77"/>
      <c r="K210" s="78"/>
      <c r="L210" s="76"/>
      <c r="M210" s="76"/>
    </row>
    <row r="211" spans="1:13" x14ac:dyDescent="0.2">
      <c r="A211" s="234" t="s">
        <v>43</v>
      </c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6"/>
    </row>
    <row r="212" spans="1:13" x14ac:dyDescent="0.2">
      <c r="A212" s="237"/>
      <c r="B212" s="238"/>
      <c r="C212" s="238"/>
      <c r="D212" s="238"/>
      <c r="E212" s="238"/>
      <c r="F212" s="238"/>
      <c r="G212" s="238"/>
      <c r="H212" s="238"/>
      <c r="I212" s="238"/>
      <c r="J212" s="238"/>
      <c r="K212" s="238"/>
      <c r="L212" s="238"/>
      <c r="M212" s="239"/>
    </row>
    <row r="213" spans="1:13" ht="15" x14ac:dyDescent="0.25">
      <c r="A213" s="240" t="s">
        <v>81</v>
      </c>
      <c r="B213" s="241"/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2"/>
    </row>
    <row r="214" spans="1:13" x14ac:dyDescent="0.2">
      <c r="A214" s="18" t="s">
        <v>1</v>
      </c>
      <c r="B214" s="4" t="s">
        <v>0</v>
      </c>
      <c r="C214" s="19" t="s">
        <v>2</v>
      </c>
      <c r="D214" s="19" t="s">
        <v>3</v>
      </c>
      <c r="E214" s="19" t="s">
        <v>14</v>
      </c>
      <c r="F214" s="85" t="s">
        <v>4</v>
      </c>
      <c r="G214" s="85" t="s">
        <v>5</v>
      </c>
      <c r="H214" s="19" t="s">
        <v>6</v>
      </c>
      <c r="I214" s="19" t="s">
        <v>7</v>
      </c>
      <c r="J214" s="19" t="s">
        <v>47</v>
      </c>
      <c r="K214" s="19" t="s">
        <v>48</v>
      </c>
      <c r="L214" s="19" t="s">
        <v>8</v>
      </c>
      <c r="M214" s="19" t="s">
        <v>9</v>
      </c>
    </row>
    <row r="215" spans="1:13" x14ac:dyDescent="0.2">
      <c r="A215" s="20"/>
      <c r="B215" s="21"/>
      <c r="C215" s="22"/>
      <c r="D215" s="22"/>
      <c r="E215" s="22"/>
      <c r="F215" s="22"/>
      <c r="G215" s="36"/>
      <c r="H215" s="24"/>
      <c r="I215" s="25"/>
      <c r="J215" s="26"/>
      <c r="K215" s="26"/>
      <c r="L215" s="25"/>
      <c r="M215" s="25">
        <f>M209</f>
        <v>8806.5000000000055</v>
      </c>
    </row>
    <row r="216" spans="1:13" ht="15" x14ac:dyDescent="0.25">
      <c r="A216" s="173">
        <v>43740</v>
      </c>
      <c r="B216" s="156"/>
      <c r="C216" s="164"/>
      <c r="D216" s="157"/>
      <c r="E216" s="157"/>
      <c r="F216" s="157"/>
      <c r="G216" s="164"/>
      <c r="H216" s="157"/>
      <c r="I216" s="168">
        <v>180</v>
      </c>
      <c r="J216" s="6">
        <f t="shared" ref="J216" si="31">+I216*0.38</f>
        <v>68.400000000000006</v>
      </c>
      <c r="K216" s="6">
        <f t="shared" ref="K216" si="32">+I216*0.62</f>
        <v>111.6</v>
      </c>
      <c r="L216" s="31"/>
      <c r="M216" s="31">
        <f t="shared" ref="M216:M231" si="33">+K216-L216+M215</f>
        <v>8918.1000000000058</v>
      </c>
    </row>
    <row r="217" spans="1:13" ht="15" x14ac:dyDescent="0.25">
      <c r="A217" s="173">
        <v>43749</v>
      </c>
      <c r="B217" s="156"/>
      <c r="C217" s="164"/>
      <c r="D217" s="157"/>
      <c r="E217" s="157"/>
      <c r="F217" s="157"/>
      <c r="G217" s="164"/>
      <c r="H217" s="157"/>
      <c r="I217" s="168">
        <v>60</v>
      </c>
      <c r="J217" s="6">
        <f t="shared" ref="J217" si="34">+I217*0.38</f>
        <v>22.8</v>
      </c>
      <c r="K217" s="6">
        <f t="shared" ref="K217" si="35">+I217*0.62</f>
        <v>37.200000000000003</v>
      </c>
      <c r="L217" s="31"/>
      <c r="M217" s="31">
        <f t="shared" si="33"/>
        <v>8955.3000000000065</v>
      </c>
    </row>
    <row r="218" spans="1:13" ht="15" x14ac:dyDescent="0.25">
      <c r="A218" s="173">
        <v>43752</v>
      </c>
      <c r="B218" s="169"/>
      <c r="C218" s="157"/>
      <c r="D218" s="157"/>
      <c r="E218" s="157"/>
      <c r="F218" s="157"/>
      <c r="G218" s="171"/>
      <c r="H218" s="167"/>
      <c r="I218" s="168">
        <v>10</v>
      </c>
      <c r="J218" s="6">
        <f t="shared" ref="J218:J221" si="36">+I218*0.38</f>
        <v>3.8</v>
      </c>
      <c r="K218" s="6">
        <f t="shared" ref="K218:K221" si="37">+I218*0.62</f>
        <v>6.2</v>
      </c>
      <c r="L218" s="31"/>
      <c r="M218" s="31">
        <f t="shared" si="33"/>
        <v>8961.5000000000073</v>
      </c>
    </row>
    <row r="219" spans="1:13" ht="15" x14ac:dyDescent="0.25">
      <c r="A219" s="173">
        <v>43753</v>
      </c>
      <c r="B219" s="169"/>
      <c r="C219" s="157"/>
      <c r="D219" s="157"/>
      <c r="E219" s="157"/>
      <c r="F219" s="157"/>
      <c r="G219" s="171"/>
      <c r="H219" s="167"/>
      <c r="I219" s="168">
        <v>120</v>
      </c>
      <c r="J219" s="6">
        <f t="shared" si="36"/>
        <v>45.6</v>
      </c>
      <c r="K219" s="6">
        <f t="shared" si="37"/>
        <v>74.400000000000006</v>
      </c>
      <c r="L219" s="31"/>
      <c r="M219" s="31">
        <f t="shared" si="33"/>
        <v>9035.9000000000069</v>
      </c>
    </row>
    <row r="220" spans="1:13" ht="15" x14ac:dyDescent="0.25">
      <c r="A220" s="173">
        <v>43763</v>
      </c>
      <c r="B220" s="162"/>
      <c r="C220" s="157"/>
      <c r="D220" s="157"/>
      <c r="E220" s="157"/>
      <c r="F220" s="157"/>
      <c r="G220" s="164"/>
      <c r="H220" s="167"/>
      <c r="I220" s="168">
        <v>260</v>
      </c>
      <c r="J220" s="6">
        <f t="shared" si="36"/>
        <v>98.8</v>
      </c>
      <c r="K220" s="6">
        <f t="shared" si="37"/>
        <v>161.19999999999999</v>
      </c>
      <c r="L220" s="31"/>
      <c r="M220" s="31">
        <f>+K220-L220+M219</f>
        <v>9197.1000000000076</v>
      </c>
    </row>
    <row r="221" spans="1:13" ht="15" x14ac:dyDescent="0.25">
      <c r="A221" s="173">
        <v>43783</v>
      </c>
      <c r="B221" s="156"/>
      <c r="C221" s="157"/>
      <c r="D221" s="157"/>
      <c r="E221" s="157"/>
      <c r="F221" s="157"/>
      <c r="G221" s="158"/>
      <c r="H221" s="159"/>
      <c r="I221" s="168">
        <v>20</v>
      </c>
      <c r="J221" s="6">
        <f t="shared" si="36"/>
        <v>7.6</v>
      </c>
      <c r="K221" s="6">
        <f t="shared" si="37"/>
        <v>12.4</v>
      </c>
      <c r="L221" s="31"/>
      <c r="M221" s="31">
        <f t="shared" si="33"/>
        <v>9209.5000000000073</v>
      </c>
    </row>
    <row r="222" spans="1:13" ht="15" x14ac:dyDescent="0.25">
      <c r="A222" s="64"/>
      <c r="B222" s="65"/>
      <c r="C222" s="66"/>
      <c r="D222" s="67"/>
      <c r="E222" s="22"/>
      <c r="F222" s="22"/>
      <c r="G222" s="91"/>
      <c r="H222" s="67"/>
      <c r="I222" s="67"/>
      <c r="J222" s="6"/>
      <c r="K222" s="6"/>
      <c r="L222" s="31"/>
      <c r="M222" s="31">
        <f t="shared" si="33"/>
        <v>9209.5000000000073</v>
      </c>
    </row>
    <row r="223" spans="1:13" x14ac:dyDescent="0.2">
      <c r="A223" s="27"/>
      <c r="B223" s="28"/>
      <c r="C223" s="22"/>
      <c r="D223" s="22"/>
      <c r="E223" s="22"/>
      <c r="F223" s="22"/>
      <c r="G223" s="29"/>
      <c r="H223" s="24"/>
      <c r="I223" s="24"/>
      <c r="J223" s="6"/>
      <c r="K223" s="6"/>
      <c r="L223" s="31"/>
      <c r="M223" s="31">
        <f t="shared" si="33"/>
        <v>9209.5000000000073</v>
      </c>
    </row>
    <row r="224" spans="1:13" x14ac:dyDescent="0.2">
      <c r="A224" s="27"/>
      <c r="B224" s="28"/>
      <c r="C224" s="22"/>
      <c r="D224" s="22"/>
      <c r="E224" s="22"/>
      <c r="F224" s="22"/>
      <c r="G224" s="29"/>
      <c r="H224" s="24"/>
      <c r="I224" s="30"/>
      <c r="J224" s="6"/>
      <c r="K224" s="6"/>
      <c r="L224" s="31"/>
      <c r="M224" s="31">
        <f t="shared" si="33"/>
        <v>9209.5000000000073</v>
      </c>
    </row>
    <row r="225" spans="1:13" x14ac:dyDescent="0.2">
      <c r="A225" s="27"/>
      <c r="B225" s="34"/>
      <c r="C225" s="22"/>
      <c r="D225" s="22"/>
      <c r="E225" s="22"/>
      <c r="F225" s="22"/>
      <c r="G225" s="29"/>
      <c r="H225" s="24"/>
      <c r="I225" s="30"/>
      <c r="J225" s="6"/>
      <c r="K225" s="6"/>
      <c r="L225" s="31"/>
      <c r="M225" s="31">
        <f t="shared" si="33"/>
        <v>9209.5000000000073</v>
      </c>
    </row>
    <row r="226" spans="1:13" ht="15.75" x14ac:dyDescent="0.2">
      <c r="A226" s="231" t="s">
        <v>82</v>
      </c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3"/>
      <c r="M226" s="31">
        <f t="shared" si="33"/>
        <v>9209.5000000000073</v>
      </c>
    </row>
    <row r="227" spans="1:13" ht="13.5" thickBot="1" x14ac:dyDescent="0.25">
      <c r="A227" s="27"/>
      <c r="B227" s="28"/>
      <c r="C227" s="22"/>
      <c r="D227" s="22"/>
      <c r="E227" s="22"/>
      <c r="F227" s="22"/>
      <c r="G227" s="29"/>
      <c r="H227" s="24"/>
      <c r="I227" s="30"/>
      <c r="J227" s="6"/>
      <c r="K227" s="6"/>
      <c r="L227" s="31"/>
      <c r="M227" s="31">
        <f t="shared" si="33"/>
        <v>9209.5000000000073</v>
      </c>
    </row>
    <row r="228" spans="1:13" ht="13.5" thickBot="1" x14ac:dyDescent="0.25">
      <c r="A228" s="27"/>
      <c r="B228" s="28"/>
      <c r="C228" s="22"/>
      <c r="D228" s="22"/>
      <c r="E228" s="22"/>
      <c r="F228" s="22"/>
      <c r="G228" s="112"/>
      <c r="H228" s="24"/>
      <c r="I228" s="30"/>
      <c r="J228" s="6"/>
      <c r="K228" s="6"/>
      <c r="L228" s="31"/>
      <c r="M228" s="31">
        <f t="shared" si="33"/>
        <v>9209.5000000000073</v>
      </c>
    </row>
    <row r="229" spans="1:13" x14ac:dyDescent="0.2">
      <c r="A229" s="27"/>
      <c r="B229" s="28"/>
      <c r="C229" s="22"/>
      <c r="D229" s="22"/>
      <c r="E229" s="22"/>
      <c r="F229" s="22"/>
      <c r="G229" s="68"/>
      <c r="H229" s="24"/>
      <c r="I229" s="30"/>
      <c r="J229" s="6"/>
      <c r="K229" s="6"/>
      <c r="L229" s="31"/>
      <c r="M229" s="31">
        <f t="shared" si="33"/>
        <v>9209.5000000000073</v>
      </c>
    </row>
    <row r="230" spans="1:13" x14ac:dyDescent="0.2">
      <c r="A230" s="27"/>
      <c r="B230" s="28"/>
      <c r="C230" s="22"/>
      <c r="D230" s="22"/>
      <c r="E230" s="22"/>
      <c r="F230" s="22"/>
      <c r="G230" s="29"/>
      <c r="H230" s="24"/>
      <c r="I230" s="30"/>
      <c r="J230" s="6"/>
      <c r="K230" s="6"/>
      <c r="L230" s="31"/>
      <c r="M230" s="31">
        <f t="shared" si="33"/>
        <v>9209.5000000000073</v>
      </c>
    </row>
    <row r="231" spans="1:13" x14ac:dyDescent="0.2">
      <c r="A231" s="27"/>
      <c r="B231" s="28"/>
      <c r="C231" s="22"/>
      <c r="D231" s="22"/>
      <c r="E231" s="22"/>
      <c r="F231" s="22"/>
      <c r="G231" s="29"/>
      <c r="H231" s="24"/>
      <c r="I231" s="30"/>
      <c r="J231" s="6"/>
      <c r="K231" s="6"/>
      <c r="L231" s="31"/>
      <c r="M231" s="31">
        <f t="shared" si="33"/>
        <v>9209.5000000000073</v>
      </c>
    </row>
    <row r="232" spans="1:13" ht="13.5" thickBot="1" x14ac:dyDescent="0.25">
      <c r="A232" s="27"/>
      <c r="B232" s="28"/>
      <c r="C232" s="22"/>
      <c r="D232" s="22"/>
      <c r="E232" s="22"/>
      <c r="F232" s="22"/>
      <c r="G232" s="29"/>
      <c r="H232" s="24"/>
      <c r="I232" s="30"/>
      <c r="J232" s="6"/>
      <c r="K232" s="6"/>
      <c r="L232" s="31"/>
      <c r="M232" s="31"/>
    </row>
    <row r="233" spans="1:13" x14ac:dyDescent="0.2">
      <c r="A233" s="18"/>
      <c r="B233" s="4"/>
      <c r="C233" s="19"/>
      <c r="D233" s="19"/>
      <c r="E233" s="37"/>
      <c r="F233" s="93"/>
      <c r="G233" s="86"/>
      <c r="H233" s="122" t="s">
        <v>42</v>
      </c>
      <c r="I233" s="132">
        <f>SUM(I216:I232)</f>
        <v>650</v>
      </c>
      <c r="J233" s="133">
        <f>SUM(J215:J232)</f>
        <v>246.99999999999997</v>
      </c>
      <c r="K233" s="134">
        <f>SUM(K215:K232)</f>
        <v>403</v>
      </c>
      <c r="L233" s="135">
        <f>SUM(L227:L232)</f>
        <v>0</v>
      </c>
      <c r="M233" s="127"/>
    </row>
    <row r="234" spans="1:13" x14ac:dyDescent="0.2">
      <c r="A234" s="38"/>
      <c r="B234" s="39"/>
      <c r="C234" s="40"/>
      <c r="D234" s="40"/>
      <c r="E234" s="41"/>
      <c r="F234" s="94"/>
      <c r="G234" s="87"/>
      <c r="H234" s="136" t="s">
        <v>10</v>
      </c>
      <c r="I234" s="137"/>
      <c r="J234" s="138"/>
      <c r="K234" s="139"/>
      <c r="L234" s="137"/>
      <c r="M234" s="137">
        <f>+K233-L233+M215</f>
        <v>9209.5000000000055</v>
      </c>
    </row>
    <row r="235" spans="1:13" x14ac:dyDescent="0.2">
      <c r="A235" s="38"/>
      <c r="B235" s="39"/>
      <c r="C235" s="40"/>
      <c r="D235" s="40"/>
      <c r="E235" s="41"/>
      <c r="F235" s="94"/>
      <c r="G235" s="111"/>
      <c r="H235" s="75"/>
      <c r="I235" s="76"/>
      <c r="J235" s="77"/>
      <c r="K235" s="78"/>
      <c r="L235" s="76"/>
      <c r="M235" s="76"/>
    </row>
    <row r="236" spans="1:13" x14ac:dyDescent="0.2">
      <c r="A236" s="234" t="s">
        <v>43</v>
      </c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6"/>
    </row>
    <row r="237" spans="1:13" x14ac:dyDescent="0.2">
      <c r="A237" s="237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9"/>
    </row>
    <row r="238" spans="1:13" ht="15" x14ac:dyDescent="0.25">
      <c r="A238" s="240" t="s">
        <v>85</v>
      </c>
      <c r="B238" s="241"/>
      <c r="C238" s="241"/>
      <c r="D238" s="241"/>
      <c r="E238" s="241"/>
      <c r="F238" s="241"/>
      <c r="G238" s="241"/>
      <c r="H238" s="241"/>
      <c r="I238" s="241"/>
      <c r="J238" s="241"/>
      <c r="K238" s="241"/>
      <c r="L238" s="241"/>
      <c r="M238" s="242"/>
    </row>
    <row r="239" spans="1:13" x14ac:dyDescent="0.2">
      <c r="A239" s="18" t="s">
        <v>1</v>
      </c>
      <c r="B239" s="4" t="s">
        <v>0</v>
      </c>
      <c r="C239" s="19" t="s">
        <v>2</v>
      </c>
      <c r="D239" s="19" t="s">
        <v>3</v>
      </c>
      <c r="E239" s="19" t="s">
        <v>14</v>
      </c>
      <c r="F239" s="85" t="s">
        <v>4</v>
      </c>
      <c r="G239" s="85" t="s">
        <v>5</v>
      </c>
      <c r="H239" s="19" t="s">
        <v>6</v>
      </c>
      <c r="I239" s="19" t="s">
        <v>7</v>
      </c>
      <c r="J239" s="19" t="s">
        <v>47</v>
      </c>
      <c r="K239" s="19" t="s">
        <v>48</v>
      </c>
      <c r="L239" s="19" t="s">
        <v>8</v>
      </c>
      <c r="M239" s="19" t="s">
        <v>9</v>
      </c>
    </row>
    <row r="240" spans="1:13" x14ac:dyDescent="0.2">
      <c r="A240" s="20"/>
      <c r="B240" s="21"/>
      <c r="C240" s="22"/>
      <c r="D240" s="22"/>
      <c r="E240" s="22"/>
      <c r="F240" s="22"/>
      <c r="G240" s="36"/>
      <c r="H240" s="24"/>
      <c r="I240" s="25"/>
      <c r="J240" s="26"/>
      <c r="K240" s="26"/>
      <c r="L240" s="25"/>
      <c r="M240" s="25">
        <f>M234</f>
        <v>9209.5000000000055</v>
      </c>
    </row>
    <row r="241" spans="1:13" x14ac:dyDescent="0.2">
      <c r="A241" s="147">
        <v>43774</v>
      </c>
      <c r="B241" s="70" t="s">
        <v>98</v>
      </c>
      <c r="C241" s="91"/>
      <c r="D241" s="22"/>
      <c r="E241" s="22"/>
      <c r="F241" s="22"/>
      <c r="G241" s="148" t="s">
        <v>99</v>
      </c>
      <c r="H241" s="22"/>
      <c r="I241" s="149">
        <v>180</v>
      </c>
      <c r="J241" s="6">
        <f t="shared" ref="J241:J243" si="38">+I241*0.38</f>
        <v>68.400000000000006</v>
      </c>
      <c r="K241" s="6">
        <f t="shared" ref="K241:K243" si="39">+I241*0.62</f>
        <v>111.6</v>
      </c>
      <c r="L241" s="31"/>
      <c r="M241" s="31">
        <f t="shared" ref="M241:M255" si="40">+K241-L241+M240</f>
        <v>9321.1000000000058</v>
      </c>
    </row>
    <row r="242" spans="1:13" x14ac:dyDescent="0.2">
      <c r="A242" s="147">
        <v>43775</v>
      </c>
      <c r="B242" s="70" t="s">
        <v>98</v>
      </c>
      <c r="C242" s="22"/>
      <c r="D242" s="22"/>
      <c r="E242" s="22"/>
      <c r="F242" s="22"/>
      <c r="G242" s="148" t="s">
        <v>99</v>
      </c>
      <c r="H242" s="24"/>
      <c r="I242" s="149">
        <v>260</v>
      </c>
      <c r="J242" s="6">
        <f t="shared" si="38"/>
        <v>98.8</v>
      </c>
      <c r="K242" s="6">
        <f t="shared" si="39"/>
        <v>161.19999999999999</v>
      </c>
      <c r="L242" s="31"/>
      <c r="M242" s="31">
        <f t="shared" si="40"/>
        <v>9482.3000000000065</v>
      </c>
    </row>
    <row r="243" spans="1:13" x14ac:dyDescent="0.2">
      <c r="A243" s="147">
        <v>43782</v>
      </c>
      <c r="B243" s="70" t="s">
        <v>98</v>
      </c>
      <c r="C243" s="22"/>
      <c r="D243" s="22"/>
      <c r="E243" s="22"/>
      <c r="F243" s="22"/>
      <c r="G243" s="148" t="s">
        <v>99</v>
      </c>
      <c r="H243" s="24"/>
      <c r="I243" s="149">
        <v>330</v>
      </c>
      <c r="J243" s="6">
        <f t="shared" si="38"/>
        <v>125.4</v>
      </c>
      <c r="K243" s="6">
        <f t="shared" si="39"/>
        <v>204.6</v>
      </c>
      <c r="L243" s="31"/>
      <c r="M243" s="31">
        <f t="shared" si="40"/>
        <v>9686.9000000000069</v>
      </c>
    </row>
    <row r="244" spans="1:13" x14ac:dyDescent="0.2">
      <c r="A244" s="64"/>
      <c r="B244" s="65"/>
      <c r="C244" s="22"/>
      <c r="D244" s="22"/>
      <c r="E244" s="22"/>
      <c r="F244" s="22"/>
      <c r="G244" s="91"/>
      <c r="H244" s="24"/>
      <c r="I244" s="25"/>
      <c r="J244" s="6"/>
      <c r="K244" s="6"/>
      <c r="L244" s="31"/>
      <c r="M244" s="31">
        <f t="shared" si="40"/>
        <v>9686.9000000000069</v>
      </c>
    </row>
    <row r="245" spans="1:13" ht="15" x14ac:dyDescent="0.25">
      <c r="A245" s="155">
        <v>43774</v>
      </c>
      <c r="B245" s="156"/>
      <c r="C245" s="157"/>
      <c r="D245" s="157"/>
      <c r="E245" s="157"/>
      <c r="F245" s="157"/>
      <c r="G245" s="158"/>
      <c r="H245" s="159"/>
      <c r="I245" s="168">
        <v>120</v>
      </c>
      <c r="J245" s="161">
        <f t="shared" ref="J245:J248" si="41">+I245*0.38</f>
        <v>45.6</v>
      </c>
      <c r="K245" s="161">
        <f t="shared" ref="K245:K248" si="42">+I245*0.62</f>
        <v>74.400000000000006</v>
      </c>
      <c r="L245" s="31"/>
      <c r="M245" s="31">
        <f t="shared" si="40"/>
        <v>9761.3000000000065</v>
      </c>
    </row>
    <row r="246" spans="1:13" ht="15" x14ac:dyDescent="0.25">
      <c r="A246" s="155">
        <v>43777</v>
      </c>
      <c r="B246" s="162"/>
      <c r="C246" s="163"/>
      <c r="D246" s="159"/>
      <c r="E246" s="157"/>
      <c r="F246" s="157"/>
      <c r="G246" s="164"/>
      <c r="H246" s="159"/>
      <c r="I246" s="168">
        <v>180</v>
      </c>
      <c r="J246" s="161">
        <f t="shared" si="41"/>
        <v>68.400000000000006</v>
      </c>
      <c r="K246" s="161">
        <f t="shared" si="42"/>
        <v>111.6</v>
      </c>
      <c r="L246" s="31"/>
      <c r="M246" s="31">
        <f t="shared" si="40"/>
        <v>9872.9000000000069</v>
      </c>
    </row>
    <row r="247" spans="1:13" ht="15" x14ac:dyDescent="0.25">
      <c r="A247" s="155">
        <v>43782</v>
      </c>
      <c r="B247" s="165"/>
      <c r="C247" s="157"/>
      <c r="D247" s="157"/>
      <c r="E247" s="157"/>
      <c r="F247" s="157"/>
      <c r="G247" s="166"/>
      <c r="H247" s="167"/>
      <c r="I247" s="168">
        <v>150</v>
      </c>
      <c r="J247" s="161">
        <f t="shared" si="41"/>
        <v>57</v>
      </c>
      <c r="K247" s="161">
        <f t="shared" si="42"/>
        <v>93</v>
      </c>
      <c r="L247" s="31"/>
      <c r="M247" s="31">
        <f t="shared" si="40"/>
        <v>9965.9000000000069</v>
      </c>
    </row>
    <row r="248" spans="1:13" ht="15" x14ac:dyDescent="0.25">
      <c r="A248" s="155">
        <v>43787</v>
      </c>
      <c r="B248" s="165"/>
      <c r="C248" s="157"/>
      <c r="D248" s="157"/>
      <c r="E248" s="157"/>
      <c r="F248" s="157"/>
      <c r="G248" s="166"/>
      <c r="H248" s="167"/>
      <c r="I248" s="168">
        <v>240</v>
      </c>
      <c r="J248" s="161">
        <f t="shared" si="41"/>
        <v>91.2</v>
      </c>
      <c r="K248" s="161">
        <f t="shared" si="42"/>
        <v>148.80000000000001</v>
      </c>
      <c r="L248" s="31"/>
      <c r="M248" s="31">
        <f t="shared" si="40"/>
        <v>10114.700000000006</v>
      </c>
    </row>
    <row r="249" spans="1:13" x14ac:dyDescent="0.2">
      <c r="A249" s="27"/>
      <c r="B249" s="34"/>
      <c r="C249" s="22"/>
      <c r="D249" s="22"/>
      <c r="E249" s="22"/>
      <c r="F249" s="22"/>
      <c r="G249" s="29"/>
      <c r="H249" s="24"/>
      <c r="I249" s="30"/>
      <c r="J249" s="6"/>
      <c r="K249" s="6"/>
      <c r="L249" s="31"/>
      <c r="M249" s="31">
        <f t="shared" si="40"/>
        <v>10114.700000000006</v>
      </c>
    </row>
    <row r="250" spans="1:13" ht="15.75" x14ac:dyDescent="0.2">
      <c r="A250" s="231" t="s">
        <v>86</v>
      </c>
      <c r="B250" s="232"/>
      <c r="C250" s="232"/>
      <c r="D250" s="232"/>
      <c r="E250" s="232"/>
      <c r="F250" s="232"/>
      <c r="G250" s="232"/>
      <c r="H250" s="232"/>
      <c r="I250" s="232"/>
      <c r="J250" s="232"/>
      <c r="K250" s="232"/>
      <c r="L250" s="233"/>
      <c r="M250" s="31">
        <f t="shared" si="40"/>
        <v>10114.700000000006</v>
      </c>
    </row>
    <row r="251" spans="1:13" ht="13.5" thickBot="1" x14ac:dyDescent="0.25">
      <c r="A251" s="27"/>
      <c r="B251" s="28"/>
      <c r="C251" s="22"/>
      <c r="D251" s="22"/>
      <c r="E251" s="22"/>
      <c r="F251" s="22"/>
      <c r="G251" s="29"/>
      <c r="H251" s="24"/>
      <c r="I251" s="30"/>
      <c r="J251" s="6"/>
      <c r="K251" s="6"/>
      <c r="L251" s="31"/>
      <c r="M251" s="31">
        <f t="shared" si="40"/>
        <v>10114.700000000006</v>
      </c>
    </row>
    <row r="252" spans="1:13" ht="13.5" thickBot="1" x14ac:dyDescent="0.25">
      <c r="A252" s="27"/>
      <c r="B252" s="28"/>
      <c r="C252" s="22"/>
      <c r="D252" s="22"/>
      <c r="E252" s="22"/>
      <c r="F252" s="22"/>
      <c r="G252" s="112"/>
      <c r="H252" s="24"/>
      <c r="I252" s="30"/>
      <c r="J252" s="6"/>
      <c r="K252" s="6"/>
      <c r="L252" s="31"/>
      <c r="M252" s="31">
        <f t="shared" si="40"/>
        <v>10114.700000000006</v>
      </c>
    </row>
    <row r="253" spans="1:13" x14ac:dyDescent="0.2">
      <c r="A253" s="27"/>
      <c r="B253" s="28"/>
      <c r="C253" s="22"/>
      <c r="D253" s="22"/>
      <c r="E253" s="22"/>
      <c r="F253" s="22"/>
      <c r="G253" s="68"/>
      <c r="H253" s="24"/>
      <c r="I253" s="30"/>
      <c r="J253" s="6"/>
      <c r="K253" s="6"/>
      <c r="L253" s="31"/>
      <c r="M253" s="31">
        <f t="shared" si="40"/>
        <v>10114.700000000006</v>
      </c>
    </row>
    <row r="254" spans="1:13" x14ac:dyDescent="0.2">
      <c r="A254" s="27"/>
      <c r="B254" s="28"/>
      <c r="C254" s="22"/>
      <c r="D254" s="22"/>
      <c r="E254" s="22"/>
      <c r="F254" s="22"/>
      <c r="G254" s="29"/>
      <c r="H254" s="24"/>
      <c r="I254" s="30"/>
      <c r="J254" s="6"/>
      <c r="K254" s="6"/>
      <c r="L254" s="31"/>
      <c r="M254" s="31">
        <f t="shared" si="40"/>
        <v>10114.700000000006</v>
      </c>
    </row>
    <row r="255" spans="1:13" x14ac:dyDescent="0.2">
      <c r="A255" s="27"/>
      <c r="B255" s="28"/>
      <c r="C255" s="22"/>
      <c r="D255" s="22"/>
      <c r="E255" s="22"/>
      <c r="F255" s="22"/>
      <c r="G255" s="29"/>
      <c r="H255" s="24"/>
      <c r="I255" s="30"/>
      <c r="J255" s="6"/>
      <c r="K255" s="6"/>
      <c r="L255" s="31"/>
      <c r="M255" s="31">
        <f t="shared" si="40"/>
        <v>10114.700000000006</v>
      </c>
    </row>
    <row r="256" spans="1:13" ht="13.5" thickBot="1" x14ac:dyDescent="0.25">
      <c r="A256" s="27"/>
      <c r="B256" s="28"/>
      <c r="C256" s="22"/>
      <c r="D256" s="22"/>
      <c r="E256" s="22"/>
      <c r="F256" s="22"/>
      <c r="G256" s="29"/>
      <c r="H256" s="24"/>
      <c r="I256" s="30"/>
      <c r="J256" s="6"/>
      <c r="K256" s="6"/>
      <c r="L256" s="31"/>
      <c r="M256" s="31"/>
    </row>
    <row r="257" spans="1:13" x14ac:dyDescent="0.2">
      <c r="A257" s="18"/>
      <c r="B257" s="4"/>
      <c r="C257" s="19"/>
      <c r="D257" s="19"/>
      <c r="E257" s="37"/>
      <c r="F257" s="93"/>
      <c r="G257" s="86"/>
      <c r="H257" s="122" t="s">
        <v>42</v>
      </c>
      <c r="I257" s="132">
        <f>SUM(I241:I256)</f>
        <v>1460</v>
      </c>
      <c r="J257" s="133">
        <f>SUM(J240:J256)</f>
        <v>554.80000000000007</v>
      </c>
      <c r="K257" s="134">
        <f>SUM(K240:K256)</f>
        <v>905.2</v>
      </c>
      <c r="L257" s="135">
        <f>SUM(L251:L256)</f>
        <v>0</v>
      </c>
      <c r="M257" s="127"/>
    </row>
    <row r="258" spans="1:13" x14ac:dyDescent="0.2">
      <c r="A258" s="38"/>
      <c r="B258" s="39"/>
      <c r="C258" s="40"/>
      <c r="D258" s="40"/>
      <c r="E258" s="41"/>
      <c r="F258" s="94"/>
      <c r="G258" s="87"/>
      <c r="H258" s="136" t="s">
        <v>10</v>
      </c>
      <c r="I258" s="137"/>
      <c r="J258" s="138"/>
      <c r="K258" s="139"/>
      <c r="L258" s="137"/>
      <c r="M258" s="137">
        <f>+K257-L257+M240</f>
        <v>10114.700000000006</v>
      </c>
    </row>
    <row r="259" spans="1:13" x14ac:dyDescent="0.2">
      <c r="A259" s="38"/>
      <c r="B259" s="39"/>
      <c r="C259" s="40"/>
      <c r="D259" s="40"/>
      <c r="E259" s="41"/>
      <c r="F259" s="94"/>
      <c r="G259" s="111"/>
      <c r="H259" s="75"/>
      <c r="I259" s="76"/>
      <c r="J259" s="77"/>
      <c r="K259" s="78"/>
      <c r="L259" s="76"/>
      <c r="M259" s="76"/>
    </row>
    <row r="260" spans="1:13" x14ac:dyDescent="0.2">
      <c r="A260" s="234" t="s">
        <v>43</v>
      </c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6"/>
    </row>
    <row r="261" spans="1:13" x14ac:dyDescent="0.2">
      <c r="A261" s="237"/>
      <c r="B261" s="238"/>
      <c r="C261" s="238"/>
      <c r="D261" s="238"/>
      <c r="E261" s="238"/>
      <c r="F261" s="238"/>
      <c r="G261" s="238"/>
      <c r="H261" s="238"/>
      <c r="I261" s="238"/>
      <c r="J261" s="238"/>
      <c r="K261" s="238"/>
      <c r="L261" s="238"/>
      <c r="M261" s="239"/>
    </row>
    <row r="262" spans="1:13" ht="15" x14ac:dyDescent="0.25">
      <c r="A262" s="240" t="s">
        <v>87</v>
      </c>
      <c r="B262" s="241"/>
      <c r="C262" s="241"/>
      <c r="D262" s="241"/>
      <c r="E262" s="241"/>
      <c r="F262" s="241"/>
      <c r="G262" s="241"/>
      <c r="H262" s="241"/>
      <c r="I262" s="241"/>
      <c r="J262" s="241"/>
      <c r="K262" s="241"/>
      <c r="L262" s="241"/>
      <c r="M262" s="242"/>
    </row>
    <row r="263" spans="1:13" x14ac:dyDescent="0.2">
      <c r="A263" s="18" t="s">
        <v>1</v>
      </c>
      <c r="B263" s="4" t="s">
        <v>0</v>
      </c>
      <c r="C263" s="19" t="s">
        <v>2</v>
      </c>
      <c r="D263" s="19" t="s">
        <v>3</v>
      </c>
      <c r="E263" s="19" t="s">
        <v>14</v>
      </c>
      <c r="F263" s="85" t="s">
        <v>4</v>
      </c>
      <c r="G263" s="85" t="s">
        <v>5</v>
      </c>
      <c r="H263" s="19" t="s">
        <v>6</v>
      </c>
      <c r="I263" s="19" t="s">
        <v>7</v>
      </c>
      <c r="J263" s="19" t="s">
        <v>47</v>
      </c>
      <c r="K263" s="19" t="s">
        <v>48</v>
      </c>
      <c r="L263" s="19" t="s">
        <v>8</v>
      </c>
      <c r="M263" s="19" t="s">
        <v>9</v>
      </c>
    </row>
    <row r="264" spans="1:13" x14ac:dyDescent="0.2">
      <c r="A264" s="20"/>
      <c r="B264" s="21"/>
      <c r="C264" s="22"/>
      <c r="D264" s="22"/>
      <c r="E264" s="22"/>
      <c r="F264" s="22"/>
      <c r="G264" s="36"/>
      <c r="H264" s="24"/>
      <c r="I264" s="25"/>
      <c r="J264" s="26"/>
      <c r="K264" s="26"/>
      <c r="L264" s="25"/>
      <c r="M264" s="25">
        <f>M258</f>
        <v>10114.700000000006</v>
      </c>
    </row>
    <row r="265" spans="1:13" ht="15" x14ac:dyDescent="0.25">
      <c r="A265" s="172">
        <v>43802</v>
      </c>
      <c r="B265" s="156"/>
      <c r="C265" s="164"/>
      <c r="D265" s="157"/>
      <c r="E265" s="157"/>
      <c r="F265" s="157"/>
      <c r="G265" s="158"/>
      <c r="H265" s="157"/>
      <c r="I265" s="168">
        <v>60</v>
      </c>
      <c r="J265" s="161">
        <f>+I265*0.38</f>
        <v>22.8</v>
      </c>
      <c r="K265" s="161">
        <f>+I265*0.62</f>
        <v>37.200000000000003</v>
      </c>
      <c r="L265" s="31"/>
      <c r="M265" s="31">
        <f>+K265-L265+M264</f>
        <v>10151.900000000007</v>
      </c>
    </row>
    <row r="266" spans="1:13" ht="15" x14ac:dyDescent="0.25">
      <c r="A266" s="172">
        <v>43808</v>
      </c>
      <c r="B266" s="156"/>
      <c r="C266" s="164"/>
      <c r="D266" s="157"/>
      <c r="E266" s="157"/>
      <c r="F266" s="157"/>
      <c r="G266" s="158"/>
      <c r="H266" s="157"/>
      <c r="I266" s="168">
        <v>40</v>
      </c>
      <c r="J266" s="161">
        <f t="shared" ref="J266:J280" si="43">+I266*0.38</f>
        <v>15.2</v>
      </c>
      <c r="K266" s="161">
        <f t="shared" ref="K266:K280" si="44">+I266*0.62</f>
        <v>24.8</v>
      </c>
      <c r="L266" s="31"/>
      <c r="M266" s="31">
        <f t="shared" ref="M266:M280" si="45">+K266-L266+M265</f>
        <v>10176.700000000006</v>
      </c>
    </row>
    <row r="267" spans="1:13" ht="15" x14ac:dyDescent="0.25">
      <c r="A267" s="172">
        <v>43809</v>
      </c>
      <c r="B267" s="156"/>
      <c r="C267" s="164"/>
      <c r="D267" s="157"/>
      <c r="E267" s="157"/>
      <c r="F267" s="157"/>
      <c r="G267" s="158"/>
      <c r="H267" s="157"/>
      <c r="I267" s="168">
        <v>250</v>
      </c>
      <c r="J267" s="161">
        <f t="shared" si="43"/>
        <v>95</v>
      </c>
      <c r="K267" s="161">
        <f t="shared" si="44"/>
        <v>155</v>
      </c>
      <c r="L267" s="31"/>
      <c r="M267" s="31">
        <f t="shared" si="45"/>
        <v>10331.700000000006</v>
      </c>
    </row>
    <row r="268" spans="1:13" ht="15" x14ac:dyDescent="0.25">
      <c r="A268" s="172">
        <v>43810</v>
      </c>
      <c r="B268" s="156"/>
      <c r="C268" s="164"/>
      <c r="D268" s="157"/>
      <c r="E268" s="157"/>
      <c r="F268" s="157"/>
      <c r="G268" s="158"/>
      <c r="H268" s="157"/>
      <c r="I268" s="168">
        <v>240</v>
      </c>
      <c r="J268" s="161">
        <f t="shared" si="43"/>
        <v>91.2</v>
      </c>
      <c r="K268" s="161">
        <f t="shared" si="44"/>
        <v>148.80000000000001</v>
      </c>
      <c r="L268" s="31"/>
      <c r="M268" s="31">
        <f t="shared" si="45"/>
        <v>10480.500000000005</v>
      </c>
    </row>
    <row r="269" spans="1:13" ht="15" x14ac:dyDescent="0.25">
      <c r="A269" s="172">
        <v>43811</v>
      </c>
      <c r="B269" s="156"/>
      <c r="C269" s="164"/>
      <c r="D269" s="157"/>
      <c r="E269" s="157"/>
      <c r="F269" s="157"/>
      <c r="G269" s="158"/>
      <c r="H269" s="157"/>
      <c r="I269" s="168">
        <v>80</v>
      </c>
      <c r="J269" s="161">
        <f t="shared" si="43"/>
        <v>30.4</v>
      </c>
      <c r="K269" s="161">
        <f t="shared" si="44"/>
        <v>49.6</v>
      </c>
      <c r="L269" s="31"/>
      <c r="M269" s="31">
        <f t="shared" si="45"/>
        <v>10530.100000000006</v>
      </c>
    </row>
    <row r="270" spans="1:13" ht="15" x14ac:dyDescent="0.25">
      <c r="A270" s="172">
        <v>43812</v>
      </c>
      <c r="B270" s="156"/>
      <c r="C270" s="164"/>
      <c r="D270" s="157"/>
      <c r="E270" s="157"/>
      <c r="F270" s="157"/>
      <c r="G270" s="158"/>
      <c r="H270" s="157"/>
      <c r="I270" s="168">
        <v>40</v>
      </c>
      <c r="J270" s="161">
        <f t="shared" si="43"/>
        <v>15.2</v>
      </c>
      <c r="K270" s="161">
        <f t="shared" si="44"/>
        <v>24.8</v>
      </c>
      <c r="L270" s="31"/>
      <c r="M270" s="31">
        <f t="shared" si="45"/>
        <v>10554.900000000005</v>
      </c>
    </row>
    <row r="271" spans="1:13" ht="15" x14ac:dyDescent="0.25">
      <c r="A271" s="172">
        <v>43813</v>
      </c>
      <c r="B271" s="156"/>
      <c r="C271" s="164"/>
      <c r="D271" s="157"/>
      <c r="E271" s="157"/>
      <c r="F271" s="157"/>
      <c r="G271" s="158"/>
      <c r="H271" s="157"/>
      <c r="I271" s="168">
        <v>60</v>
      </c>
      <c r="J271" s="161">
        <f t="shared" si="43"/>
        <v>22.8</v>
      </c>
      <c r="K271" s="161">
        <f t="shared" si="44"/>
        <v>37.200000000000003</v>
      </c>
      <c r="L271" s="31"/>
      <c r="M271" s="31">
        <f t="shared" si="45"/>
        <v>10592.100000000006</v>
      </c>
    </row>
    <row r="272" spans="1:13" ht="15" x14ac:dyDescent="0.25">
      <c r="A272" s="172">
        <v>43815</v>
      </c>
      <c r="B272" s="156"/>
      <c r="C272" s="164"/>
      <c r="D272" s="157"/>
      <c r="E272" s="157"/>
      <c r="F272" s="157"/>
      <c r="G272" s="158"/>
      <c r="H272" s="157"/>
      <c r="I272" s="168">
        <v>260</v>
      </c>
      <c r="J272" s="161">
        <f t="shared" si="43"/>
        <v>98.8</v>
      </c>
      <c r="K272" s="161">
        <f t="shared" si="44"/>
        <v>161.19999999999999</v>
      </c>
      <c r="L272" s="31"/>
      <c r="M272" s="31">
        <f t="shared" si="45"/>
        <v>10753.300000000007</v>
      </c>
    </row>
    <row r="273" spans="1:13" ht="15" x14ac:dyDescent="0.25">
      <c r="A273" s="172">
        <v>43819</v>
      </c>
      <c r="B273" s="156"/>
      <c r="C273" s="164"/>
      <c r="D273" s="157"/>
      <c r="E273" s="157"/>
      <c r="F273" s="157"/>
      <c r="G273" s="158"/>
      <c r="H273" s="157"/>
      <c r="I273" s="168">
        <v>20</v>
      </c>
      <c r="J273" s="161">
        <f t="shared" si="43"/>
        <v>7.6</v>
      </c>
      <c r="K273" s="161">
        <f t="shared" si="44"/>
        <v>12.4</v>
      </c>
      <c r="L273" s="31"/>
      <c r="M273" s="31">
        <f t="shared" si="45"/>
        <v>10765.700000000006</v>
      </c>
    </row>
    <row r="274" spans="1:13" ht="15" x14ac:dyDescent="0.25">
      <c r="A274" s="172">
        <v>43820</v>
      </c>
      <c r="B274" s="156"/>
      <c r="C274" s="164"/>
      <c r="D274" s="157"/>
      <c r="E274" s="157"/>
      <c r="F274" s="157"/>
      <c r="G274" s="158"/>
      <c r="H274" s="157"/>
      <c r="I274" s="168">
        <v>10</v>
      </c>
      <c r="J274" s="161">
        <f t="shared" si="43"/>
        <v>3.8</v>
      </c>
      <c r="K274" s="161">
        <f t="shared" si="44"/>
        <v>6.2</v>
      </c>
      <c r="L274" s="31"/>
      <c r="M274" s="31">
        <f t="shared" si="45"/>
        <v>10771.900000000007</v>
      </c>
    </row>
    <row r="275" spans="1:13" ht="15" x14ac:dyDescent="0.25">
      <c r="A275" s="172">
        <v>43822</v>
      </c>
      <c r="B275" s="156"/>
      <c r="C275" s="164"/>
      <c r="D275" s="157"/>
      <c r="E275" s="157"/>
      <c r="F275" s="157"/>
      <c r="G275" s="158"/>
      <c r="H275" s="157"/>
      <c r="I275" s="168">
        <v>1070</v>
      </c>
      <c r="J275" s="161">
        <f t="shared" si="43"/>
        <v>406.6</v>
      </c>
      <c r="K275" s="161">
        <f t="shared" si="44"/>
        <v>663.4</v>
      </c>
      <c r="L275" s="31"/>
      <c r="M275" s="31">
        <f t="shared" si="45"/>
        <v>11435.300000000007</v>
      </c>
    </row>
    <row r="276" spans="1:13" ht="15" x14ac:dyDescent="0.25">
      <c r="A276" s="172">
        <v>43823</v>
      </c>
      <c r="B276" s="169"/>
      <c r="C276" s="157"/>
      <c r="D276" s="157"/>
      <c r="E276" s="157"/>
      <c r="F276" s="157"/>
      <c r="G276" s="170"/>
      <c r="H276" s="167"/>
      <c r="I276" s="168">
        <v>270</v>
      </c>
      <c r="J276" s="161">
        <f t="shared" si="43"/>
        <v>102.6</v>
      </c>
      <c r="K276" s="161">
        <f t="shared" si="44"/>
        <v>167.4</v>
      </c>
      <c r="L276" s="31"/>
      <c r="M276" s="31">
        <f t="shared" si="45"/>
        <v>11602.700000000006</v>
      </c>
    </row>
    <row r="277" spans="1:13" ht="15" x14ac:dyDescent="0.25">
      <c r="A277" s="172">
        <v>43825</v>
      </c>
      <c r="B277" s="169"/>
      <c r="C277" s="157"/>
      <c r="D277" s="157"/>
      <c r="E277" s="157"/>
      <c r="F277" s="157"/>
      <c r="G277" s="171"/>
      <c r="H277" s="167"/>
      <c r="I277" s="168">
        <v>790</v>
      </c>
      <c r="J277" s="161">
        <f t="shared" si="43"/>
        <v>300.2</v>
      </c>
      <c r="K277" s="161">
        <f t="shared" si="44"/>
        <v>489.8</v>
      </c>
      <c r="L277" s="31"/>
      <c r="M277" s="31">
        <f t="shared" si="45"/>
        <v>12092.500000000005</v>
      </c>
    </row>
    <row r="278" spans="1:13" ht="15" x14ac:dyDescent="0.25">
      <c r="A278" s="172">
        <v>43826</v>
      </c>
      <c r="B278" s="162"/>
      <c r="C278" s="157"/>
      <c r="D278" s="157"/>
      <c r="E278" s="157"/>
      <c r="F278" s="157"/>
      <c r="G278" s="164"/>
      <c r="H278" s="167"/>
      <c r="I278" s="168">
        <v>510</v>
      </c>
      <c r="J278" s="161">
        <f t="shared" si="43"/>
        <v>193.8</v>
      </c>
      <c r="K278" s="161">
        <f t="shared" si="44"/>
        <v>316.2</v>
      </c>
      <c r="L278" s="31"/>
      <c r="M278" s="31">
        <f t="shared" si="45"/>
        <v>12408.700000000006</v>
      </c>
    </row>
    <row r="279" spans="1:13" ht="15" x14ac:dyDescent="0.25">
      <c r="A279" s="172">
        <v>43827</v>
      </c>
      <c r="B279" s="156"/>
      <c r="C279" s="157"/>
      <c r="D279" s="157"/>
      <c r="E279" s="157"/>
      <c r="F279" s="157"/>
      <c r="G279" s="158"/>
      <c r="H279" s="159"/>
      <c r="I279" s="168">
        <v>20</v>
      </c>
      <c r="J279" s="161">
        <f t="shared" si="43"/>
        <v>7.6</v>
      </c>
      <c r="K279" s="161">
        <f t="shared" si="44"/>
        <v>12.4</v>
      </c>
      <c r="L279" s="31"/>
      <c r="M279" s="31">
        <f t="shared" si="45"/>
        <v>12421.100000000006</v>
      </c>
    </row>
    <row r="280" spans="1:13" ht="15" x14ac:dyDescent="0.25">
      <c r="A280" s="172">
        <v>43829</v>
      </c>
      <c r="B280" s="162"/>
      <c r="C280" s="163"/>
      <c r="D280" s="159"/>
      <c r="E280" s="157"/>
      <c r="F280" s="157"/>
      <c r="G280" s="164"/>
      <c r="H280" s="159"/>
      <c r="I280" s="168">
        <v>150</v>
      </c>
      <c r="J280" s="161">
        <f t="shared" si="43"/>
        <v>57</v>
      </c>
      <c r="K280" s="161">
        <f t="shared" si="44"/>
        <v>93</v>
      </c>
      <c r="L280" s="31"/>
      <c r="M280" s="31">
        <f t="shared" si="45"/>
        <v>12514.100000000006</v>
      </c>
    </row>
    <row r="281" spans="1:13" x14ac:dyDescent="0.2">
      <c r="A281" s="27"/>
      <c r="B281" s="28"/>
      <c r="C281" s="22"/>
      <c r="D281" s="22"/>
      <c r="E281" s="22"/>
      <c r="F281" s="22"/>
      <c r="G281" s="29"/>
      <c r="H281" s="24"/>
      <c r="I281" s="24"/>
      <c r="J281" s="6"/>
      <c r="K281" s="6"/>
      <c r="L281" s="31"/>
      <c r="M281" s="31">
        <f t="shared" ref="M281:M289" si="46">+K281-L281+M280</f>
        <v>12514.100000000006</v>
      </c>
    </row>
    <row r="282" spans="1:13" x14ac:dyDescent="0.2">
      <c r="A282" s="27"/>
      <c r="B282" s="28"/>
      <c r="C282" s="22"/>
      <c r="D282" s="22"/>
      <c r="E282" s="22"/>
      <c r="F282" s="22"/>
      <c r="G282" s="29"/>
      <c r="H282" s="24"/>
      <c r="I282" s="30"/>
      <c r="J282" s="6"/>
      <c r="K282" s="6"/>
      <c r="L282" s="31"/>
      <c r="M282" s="31">
        <f t="shared" si="46"/>
        <v>12514.100000000006</v>
      </c>
    </row>
    <row r="283" spans="1:13" x14ac:dyDescent="0.2">
      <c r="A283" s="27"/>
      <c r="B283" s="34"/>
      <c r="C283" s="22"/>
      <c r="D283" s="22"/>
      <c r="E283" s="22"/>
      <c r="F283" s="22"/>
      <c r="G283" s="29"/>
      <c r="H283" s="24"/>
      <c r="I283" s="30"/>
      <c r="J283" s="6"/>
      <c r="K283" s="6"/>
      <c r="L283" s="31"/>
      <c r="M283" s="31">
        <f t="shared" si="46"/>
        <v>12514.100000000006</v>
      </c>
    </row>
    <row r="284" spans="1:13" ht="15.75" x14ac:dyDescent="0.2">
      <c r="A284" s="231" t="s">
        <v>86</v>
      </c>
      <c r="B284" s="232"/>
      <c r="C284" s="232"/>
      <c r="D284" s="232"/>
      <c r="E284" s="232"/>
      <c r="F284" s="232"/>
      <c r="G284" s="232"/>
      <c r="H284" s="232"/>
      <c r="I284" s="232"/>
      <c r="J284" s="232"/>
      <c r="K284" s="232"/>
      <c r="L284" s="233"/>
      <c r="M284" s="31">
        <f t="shared" si="46"/>
        <v>12514.100000000006</v>
      </c>
    </row>
    <row r="285" spans="1:13" ht="13.5" thickBot="1" x14ac:dyDescent="0.25">
      <c r="A285" s="27"/>
      <c r="B285" s="28"/>
      <c r="C285" s="22"/>
      <c r="D285" s="22"/>
      <c r="E285" s="22"/>
      <c r="F285" s="22"/>
      <c r="G285" s="29"/>
      <c r="H285" s="24"/>
      <c r="I285" s="30"/>
      <c r="J285" s="6"/>
      <c r="K285" s="6"/>
      <c r="L285" s="31"/>
      <c r="M285" s="31">
        <f>+K285-L285+M284</f>
        <v>12514.100000000006</v>
      </c>
    </row>
    <row r="286" spans="1:13" ht="13.5" thickBot="1" x14ac:dyDescent="0.25">
      <c r="A286" s="27"/>
      <c r="B286" s="28"/>
      <c r="C286" s="22"/>
      <c r="D286" s="22"/>
      <c r="E286" s="22"/>
      <c r="F286" s="22"/>
      <c r="G286" s="112"/>
      <c r="H286" s="24"/>
      <c r="I286" s="30"/>
      <c r="J286" s="6"/>
      <c r="K286" s="6"/>
      <c r="L286" s="31"/>
      <c r="M286" s="31">
        <f t="shared" si="46"/>
        <v>12514.100000000006</v>
      </c>
    </row>
    <row r="287" spans="1:13" x14ac:dyDescent="0.2">
      <c r="A287" s="27"/>
      <c r="B287" s="28"/>
      <c r="C287" s="22"/>
      <c r="D287" s="22"/>
      <c r="E287" s="22"/>
      <c r="F287" s="22"/>
      <c r="G287" s="68"/>
      <c r="H287" s="24"/>
      <c r="I287" s="30"/>
      <c r="J287" s="6"/>
      <c r="K287" s="6"/>
      <c r="L287" s="31"/>
      <c r="M287" s="31">
        <f>+K287-L287+M286</f>
        <v>12514.100000000006</v>
      </c>
    </row>
    <row r="288" spans="1:13" x14ac:dyDescent="0.2">
      <c r="A288" s="27"/>
      <c r="B288" s="28"/>
      <c r="C288" s="22"/>
      <c r="D288" s="22"/>
      <c r="E288" s="22"/>
      <c r="F288" s="22"/>
      <c r="G288" s="29"/>
      <c r="H288" s="24"/>
      <c r="I288" s="30"/>
      <c r="J288" s="6"/>
      <c r="K288" s="6"/>
      <c r="L288" s="31"/>
      <c r="M288" s="31">
        <f t="shared" si="46"/>
        <v>12514.100000000006</v>
      </c>
    </row>
    <row r="289" spans="1:13" x14ac:dyDescent="0.2">
      <c r="A289" s="27"/>
      <c r="B289" s="28"/>
      <c r="C289" s="22"/>
      <c r="D289" s="22"/>
      <c r="E289" s="22"/>
      <c r="F289" s="22"/>
      <c r="G289" s="29"/>
      <c r="H289" s="24"/>
      <c r="I289" s="30"/>
      <c r="J289" s="6"/>
      <c r="K289" s="6"/>
      <c r="L289" s="31"/>
      <c r="M289" s="31">
        <f t="shared" si="46"/>
        <v>12514.100000000006</v>
      </c>
    </row>
    <row r="290" spans="1:13" ht="13.5" thickBot="1" x14ac:dyDescent="0.25">
      <c r="A290" s="27"/>
      <c r="B290" s="28"/>
      <c r="C290" s="22"/>
      <c r="D290" s="22"/>
      <c r="E290" s="22"/>
      <c r="F290" s="22"/>
      <c r="G290" s="29"/>
      <c r="H290" s="24"/>
      <c r="I290" s="30"/>
      <c r="J290" s="6"/>
      <c r="K290" s="6"/>
      <c r="L290" s="31"/>
      <c r="M290" s="31"/>
    </row>
    <row r="291" spans="1:13" x14ac:dyDescent="0.2">
      <c r="A291" s="18"/>
      <c r="B291" s="4"/>
      <c r="C291" s="19"/>
      <c r="D291" s="19"/>
      <c r="E291" s="37"/>
      <c r="F291" s="93"/>
      <c r="G291" s="86"/>
      <c r="H291" s="122" t="s">
        <v>42</v>
      </c>
      <c r="I291" s="132">
        <f>SUM(I265:I290)</f>
        <v>3870</v>
      </c>
      <c r="J291" s="133">
        <f>SUM(J264:J290)</f>
        <v>1470.6</v>
      </c>
      <c r="K291" s="134">
        <f>SUM(K264:K290)</f>
        <v>2399.4</v>
      </c>
      <c r="L291" s="135">
        <f>SUM(L285:L290)</f>
        <v>0</v>
      </c>
      <c r="M291" s="127"/>
    </row>
    <row r="292" spans="1:13" x14ac:dyDescent="0.2">
      <c r="A292" s="38"/>
      <c r="B292" s="39"/>
      <c r="C292" s="40"/>
      <c r="D292" s="40"/>
      <c r="E292" s="41"/>
      <c r="F292" s="94"/>
      <c r="G292" s="87"/>
      <c r="H292" s="136" t="s">
        <v>10</v>
      </c>
      <c r="I292" s="137"/>
      <c r="J292" s="138"/>
      <c r="K292" s="139"/>
      <c r="L292" s="137"/>
      <c r="M292" s="137">
        <f>+K291-L291+M264</f>
        <v>12514.100000000006</v>
      </c>
    </row>
    <row r="293" spans="1:13" x14ac:dyDescent="0.2">
      <c r="A293" s="38"/>
      <c r="B293" s="39"/>
      <c r="C293" s="40"/>
      <c r="D293" s="40"/>
      <c r="E293" s="41"/>
      <c r="F293" s="94"/>
      <c r="G293" s="111"/>
      <c r="H293" s="75"/>
      <c r="I293" s="76"/>
      <c r="J293" s="77"/>
      <c r="K293" s="78"/>
      <c r="L293" s="76"/>
      <c r="M293" s="76"/>
    </row>
    <row r="294" spans="1:13" x14ac:dyDescent="0.2">
      <c r="A294" s="38"/>
      <c r="B294" s="39"/>
      <c r="C294" s="40"/>
      <c r="D294" s="40"/>
      <c r="E294" s="41"/>
      <c r="F294" s="94"/>
      <c r="G294" s="111"/>
      <c r="H294" s="75"/>
      <c r="I294" s="76"/>
      <c r="J294" s="77"/>
      <c r="K294" s="78"/>
      <c r="L294" s="76"/>
      <c r="M294" s="76"/>
    </row>
    <row r="295" spans="1:13" x14ac:dyDescent="0.2">
      <c r="A295" s="38"/>
      <c r="B295" s="39"/>
      <c r="C295" s="40"/>
      <c r="D295" s="40"/>
      <c r="E295" s="41"/>
      <c r="F295" s="94"/>
      <c r="G295" s="111"/>
      <c r="H295" s="75"/>
      <c r="I295" s="76"/>
      <c r="J295" s="77"/>
      <c r="K295" s="78"/>
      <c r="L295" s="76"/>
      <c r="M295" s="76"/>
    </row>
    <row r="296" spans="1:13" ht="15" x14ac:dyDescent="0.25">
      <c r="B296" s="1"/>
      <c r="C296" s="50"/>
      <c r="D296" s="50"/>
      <c r="E296" s="50"/>
      <c r="F296" s="243" t="s">
        <v>18</v>
      </c>
      <c r="G296" s="243"/>
      <c r="H296" s="243"/>
      <c r="I296" s="243"/>
      <c r="J296" s="243"/>
      <c r="K296" s="243"/>
      <c r="L296" s="2"/>
      <c r="M296" s="3"/>
    </row>
    <row r="297" spans="1:13" ht="15" x14ac:dyDescent="0.25">
      <c r="B297" s="17"/>
      <c r="C297" s="17"/>
      <c r="D297" s="17"/>
      <c r="E297" s="17"/>
      <c r="F297" s="244"/>
      <c r="G297" s="244"/>
      <c r="H297" s="244"/>
      <c r="I297" s="244"/>
      <c r="J297" s="244"/>
      <c r="K297" s="244"/>
      <c r="L297" s="2"/>
      <c r="M297" s="3"/>
    </row>
    <row r="298" spans="1:13" ht="15" x14ac:dyDescent="0.25">
      <c r="B298" s="17"/>
      <c r="C298" s="17"/>
      <c r="D298" s="17"/>
      <c r="E298" s="17"/>
      <c r="F298" s="245" t="s">
        <v>44</v>
      </c>
      <c r="G298" s="246"/>
      <c r="H298" s="246"/>
      <c r="I298" s="246"/>
      <c r="J298" s="246"/>
      <c r="K298" s="247"/>
      <c r="L298" s="5"/>
      <c r="M298" s="17"/>
    </row>
    <row r="299" spans="1:13" ht="15" x14ac:dyDescent="0.25">
      <c r="B299" s="17"/>
      <c r="C299" s="17"/>
      <c r="D299" s="17"/>
      <c r="E299" s="17"/>
      <c r="F299" s="95"/>
      <c r="G299" s="47" t="s">
        <v>19</v>
      </c>
      <c r="H299" s="47" t="s">
        <v>20</v>
      </c>
      <c r="I299" s="47" t="s">
        <v>21</v>
      </c>
      <c r="J299" s="7" t="s">
        <v>22</v>
      </c>
      <c r="K299" s="49" t="s">
        <v>23</v>
      </c>
      <c r="L299" s="5"/>
      <c r="M299" s="5"/>
    </row>
    <row r="300" spans="1:13" ht="15" x14ac:dyDescent="0.25">
      <c r="B300" s="17"/>
      <c r="C300" s="17"/>
      <c r="D300" s="17"/>
      <c r="E300" s="17"/>
      <c r="F300" s="97" t="s">
        <v>4</v>
      </c>
      <c r="G300" s="47" t="s">
        <v>7</v>
      </c>
      <c r="H300" s="7" t="s">
        <v>47</v>
      </c>
      <c r="I300" s="7" t="s">
        <v>48</v>
      </c>
      <c r="J300" s="7" t="s">
        <v>12</v>
      </c>
      <c r="K300" s="53" t="s">
        <v>24</v>
      </c>
      <c r="L300" s="5"/>
      <c r="M300" s="5"/>
    </row>
    <row r="301" spans="1:13" ht="15" x14ac:dyDescent="0.25">
      <c r="B301" s="17"/>
      <c r="C301" s="17"/>
      <c r="D301" s="17"/>
      <c r="E301" s="17"/>
      <c r="F301" s="96" t="s">
        <v>25</v>
      </c>
      <c r="G301" s="88"/>
      <c r="H301" s="54"/>
      <c r="I301" s="54"/>
      <c r="J301" s="8"/>
      <c r="K301" s="48">
        <f>+M5</f>
        <v>9665.2000000000044</v>
      </c>
      <c r="L301" s="5"/>
      <c r="M301" s="5"/>
    </row>
    <row r="302" spans="1:13" ht="15" x14ac:dyDescent="0.25">
      <c r="B302" s="17"/>
      <c r="C302" s="17"/>
      <c r="D302" s="17"/>
      <c r="E302" s="17"/>
      <c r="F302" s="98" t="s">
        <v>26</v>
      </c>
      <c r="G302" s="45">
        <f>+I18</f>
        <v>0</v>
      </c>
      <c r="H302" s="9">
        <f>+G302*0.38</f>
        <v>0</v>
      </c>
      <c r="I302" s="55">
        <f>+G302*0.62</f>
        <v>0</v>
      </c>
      <c r="J302" s="9">
        <f>+L18</f>
        <v>0</v>
      </c>
      <c r="K302" s="36">
        <f>I302-J302+K301</f>
        <v>9665.2000000000044</v>
      </c>
      <c r="L302" s="5"/>
      <c r="M302" s="17"/>
    </row>
    <row r="303" spans="1:13" ht="15" x14ac:dyDescent="0.25">
      <c r="B303" s="17"/>
      <c r="C303" s="17"/>
      <c r="D303" s="17"/>
      <c r="E303" s="17"/>
      <c r="F303" s="98" t="s">
        <v>11</v>
      </c>
      <c r="G303" s="45">
        <f>+I44</f>
        <v>0</v>
      </c>
      <c r="H303" s="9">
        <f>+J44</f>
        <v>0</v>
      </c>
      <c r="I303" s="55">
        <f>+K44</f>
        <v>0</v>
      </c>
      <c r="J303" s="9">
        <f>+L44</f>
        <v>0</v>
      </c>
      <c r="K303" s="36">
        <f t="shared" ref="K303:K312" si="47">+I303-J303+K302</f>
        <v>9665.2000000000044</v>
      </c>
      <c r="L303" s="5"/>
      <c r="M303" s="2"/>
    </row>
    <row r="304" spans="1:13" ht="15" x14ac:dyDescent="0.25">
      <c r="A304" s="17"/>
      <c r="B304" s="17"/>
      <c r="C304" s="17"/>
      <c r="D304" s="17"/>
      <c r="E304" s="17"/>
      <c r="F304" s="99" t="s">
        <v>13</v>
      </c>
      <c r="G304" s="45">
        <f>+I66</f>
        <v>0</v>
      </c>
      <c r="H304" s="9">
        <f>+J66</f>
        <v>0</v>
      </c>
      <c r="I304" s="55">
        <f>+K66</f>
        <v>0</v>
      </c>
      <c r="J304" s="9">
        <f>+L66</f>
        <v>0</v>
      </c>
      <c r="K304" s="36">
        <f t="shared" si="47"/>
        <v>9665.2000000000044</v>
      </c>
      <c r="L304" s="5"/>
      <c r="M304" s="3"/>
    </row>
    <row r="305" spans="1:14" ht="15" x14ac:dyDescent="0.25">
      <c r="A305" s="17"/>
      <c r="B305" s="17"/>
      <c r="C305" s="17"/>
      <c r="D305" s="17"/>
      <c r="E305" s="17"/>
      <c r="F305" s="98" t="s">
        <v>27</v>
      </c>
      <c r="G305" s="45">
        <f>I87</f>
        <v>0</v>
      </c>
      <c r="H305" s="9">
        <f>J87</f>
        <v>0</v>
      </c>
      <c r="I305" s="55">
        <f>K87</f>
        <v>0</v>
      </c>
      <c r="J305" s="9">
        <f>L87</f>
        <v>0</v>
      </c>
      <c r="K305" s="36">
        <f t="shared" si="47"/>
        <v>9665.2000000000044</v>
      </c>
      <c r="L305" s="5"/>
      <c r="M305" s="3"/>
    </row>
    <row r="306" spans="1:14" ht="15" x14ac:dyDescent="0.25">
      <c r="A306" s="17"/>
      <c r="B306" s="17"/>
      <c r="C306" s="17"/>
      <c r="D306" s="17"/>
      <c r="E306" s="17"/>
      <c r="F306" s="98" t="s">
        <v>28</v>
      </c>
      <c r="G306" s="45">
        <f>I110</f>
        <v>300</v>
      </c>
      <c r="H306" s="9">
        <f>J110</f>
        <v>114</v>
      </c>
      <c r="I306" s="55">
        <f>K110</f>
        <v>186</v>
      </c>
      <c r="J306" s="9">
        <f>L110</f>
        <v>0</v>
      </c>
      <c r="K306" s="36">
        <f t="shared" si="47"/>
        <v>9851.2000000000044</v>
      </c>
      <c r="L306" s="5"/>
      <c r="M306" s="3"/>
    </row>
    <row r="307" spans="1:14" ht="15" x14ac:dyDescent="0.25">
      <c r="A307" s="17"/>
      <c r="B307" s="17"/>
      <c r="C307" s="17"/>
      <c r="D307" s="17"/>
      <c r="E307" s="17"/>
      <c r="F307" s="98" t="s">
        <v>29</v>
      </c>
      <c r="G307" s="45">
        <f>I134</f>
        <v>85</v>
      </c>
      <c r="H307" s="9">
        <f>J134</f>
        <v>32.299999999999997</v>
      </c>
      <c r="I307" s="55">
        <f>K134</f>
        <v>52.7</v>
      </c>
      <c r="J307" s="9">
        <f>L134</f>
        <v>0</v>
      </c>
      <c r="K307" s="36">
        <f t="shared" si="47"/>
        <v>9903.9000000000051</v>
      </c>
      <c r="L307" s="5"/>
      <c r="M307" s="3"/>
    </row>
    <row r="308" spans="1:14" ht="15" x14ac:dyDescent="0.25">
      <c r="A308" s="17"/>
      <c r="B308" s="17"/>
      <c r="C308" s="17"/>
      <c r="D308" s="17"/>
      <c r="E308" s="17"/>
      <c r="F308" s="98" t="s">
        <v>30</v>
      </c>
      <c r="G308" s="45">
        <f>I158</f>
        <v>335</v>
      </c>
      <c r="H308" s="9">
        <f>J158</f>
        <v>127.3</v>
      </c>
      <c r="I308" s="55">
        <f>K158</f>
        <v>207.7</v>
      </c>
      <c r="J308" s="9">
        <f>L158</f>
        <v>0</v>
      </c>
      <c r="K308" s="36">
        <f t="shared" si="47"/>
        <v>10111.600000000006</v>
      </c>
      <c r="L308" s="5"/>
      <c r="M308" s="3"/>
    </row>
    <row r="309" spans="1:14" ht="15" x14ac:dyDescent="0.25">
      <c r="A309" s="17"/>
      <c r="B309" s="17"/>
      <c r="C309" s="17"/>
      <c r="D309" s="17"/>
      <c r="E309" s="17"/>
      <c r="F309" s="98" t="s">
        <v>31</v>
      </c>
      <c r="G309" s="45">
        <f>I184</f>
        <v>275</v>
      </c>
      <c r="H309" s="9">
        <f>J184</f>
        <v>104.5</v>
      </c>
      <c r="I309" s="55">
        <f>K184</f>
        <v>170.5</v>
      </c>
      <c r="J309" s="9">
        <f>L184</f>
        <v>1550</v>
      </c>
      <c r="K309" s="36">
        <f t="shared" si="47"/>
        <v>8732.1000000000058</v>
      </c>
      <c r="L309" s="5"/>
      <c r="M309" s="3"/>
    </row>
    <row r="310" spans="1:14" ht="15" x14ac:dyDescent="0.25">
      <c r="A310" s="17"/>
      <c r="B310" s="17"/>
      <c r="C310" s="17"/>
      <c r="D310" s="17"/>
      <c r="E310" s="17"/>
      <c r="F310" s="98" t="s">
        <v>32</v>
      </c>
      <c r="G310" s="45">
        <f>I208</f>
        <v>120</v>
      </c>
      <c r="H310" s="9">
        <f>J208</f>
        <v>45.6</v>
      </c>
      <c r="I310" s="55">
        <f>K208</f>
        <v>74.400000000000006</v>
      </c>
      <c r="J310" s="9">
        <f>L208</f>
        <v>0</v>
      </c>
      <c r="K310" s="36">
        <f t="shared" si="47"/>
        <v>8806.5000000000055</v>
      </c>
      <c r="L310" s="5"/>
      <c r="M310" s="3"/>
    </row>
    <row r="311" spans="1:14" ht="15" x14ac:dyDescent="0.25">
      <c r="A311" s="17"/>
      <c r="B311" s="17"/>
      <c r="C311" s="17"/>
      <c r="D311" s="17"/>
      <c r="E311" s="17"/>
      <c r="F311" s="98" t="s">
        <v>15</v>
      </c>
      <c r="G311" s="45">
        <f>I233</f>
        <v>650</v>
      </c>
      <c r="H311" s="9">
        <f>J233</f>
        <v>246.99999999999997</v>
      </c>
      <c r="I311" s="55">
        <f>K233</f>
        <v>403</v>
      </c>
      <c r="J311" s="10">
        <f>L233</f>
        <v>0</v>
      </c>
      <c r="K311" s="36">
        <f t="shared" si="47"/>
        <v>9209.5000000000055</v>
      </c>
      <c r="L311" s="5"/>
      <c r="M311" s="3"/>
    </row>
    <row r="312" spans="1:14" ht="15" x14ac:dyDescent="0.25">
      <c r="A312" s="17"/>
      <c r="B312" s="17"/>
      <c r="C312" s="17"/>
      <c r="D312" s="17"/>
      <c r="E312" s="17"/>
      <c r="F312" s="98" t="s">
        <v>17</v>
      </c>
      <c r="G312" s="45">
        <f>I257</f>
        <v>1460</v>
      </c>
      <c r="H312" s="9">
        <f>J257</f>
        <v>554.80000000000007</v>
      </c>
      <c r="I312" s="55">
        <f>K257</f>
        <v>905.2</v>
      </c>
      <c r="J312" s="10">
        <f>L257</f>
        <v>0</v>
      </c>
      <c r="K312" s="36">
        <f t="shared" si="47"/>
        <v>10114.700000000006</v>
      </c>
      <c r="L312" s="5"/>
      <c r="M312" s="3"/>
    </row>
    <row r="313" spans="1:14" ht="15" x14ac:dyDescent="0.25">
      <c r="A313" s="17"/>
      <c r="B313" s="17"/>
      <c r="C313" s="17"/>
      <c r="D313" s="17"/>
      <c r="E313" s="17"/>
      <c r="F313" s="98" t="s">
        <v>16</v>
      </c>
      <c r="G313" s="45">
        <f>I291</f>
        <v>3870</v>
      </c>
      <c r="H313" s="9">
        <f>J291</f>
        <v>1470.6</v>
      </c>
      <c r="I313" s="55">
        <f>K291</f>
        <v>2399.4</v>
      </c>
      <c r="J313" s="10">
        <f>L291</f>
        <v>0</v>
      </c>
      <c r="K313" s="36">
        <f>+I313-J313+K312</f>
        <v>12514.100000000006</v>
      </c>
      <c r="L313" s="5"/>
      <c r="M313" s="3"/>
    </row>
    <row r="314" spans="1:14" ht="15" x14ac:dyDescent="0.25">
      <c r="A314" s="17"/>
      <c r="B314" s="17"/>
      <c r="C314" s="17"/>
      <c r="D314" s="17"/>
      <c r="E314" s="17"/>
      <c r="F314" s="98" t="s">
        <v>33</v>
      </c>
      <c r="G314" s="45">
        <f>SUM(G302:G313)</f>
        <v>7095</v>
      </c>
      <c r="H314" s="11">
        <f>SUM(H302:H313)</f>
        <v>2696.1</v>
      </c>
      <c r="I314" s="7">
        <f>SUM(I302:I313)</f>
        <v>4398.8999999999996</v>
      </c>
      <c r="J314" s="11">
        <f>SUM(J302:J313)</f>
        <v>1550</v>
      </c>
      <c r="K314" s="56"/>
      <c r="L314" s="57"/>
      <c r="M314" s="3"/>
    </row>
    <row r="315" spans="1:14" ht="15" x14ac:dyDescent="0.25">
      <c r="A315" s="17"/>
      <c r="F315" s="100" t="s">
        <v>34</v>
      </c>
      <c r="G315" s="108"/>
      <c r="H315" s="107"/>
      <c r="I315" s="101"/>
      <c r="J315" s="58"/>
      <c r="K315" s="5"/>
      <c r="L315" s="82"/>
      <c r="M315" s="3"/>
    </row>
    <row r="316" spans="1:14" ht="15" x14ac:dyDescent="0.25">
      <c r="A316" s="17"/>
      <c r="F316" s="102" t="s">
        <v>35</v>
      </c>
      <c r="G316" s="115"/>
      <c r="H316" s="107"/>
      <c r="I316" s="143"/>
      <c r="J316" s="12"/>
      <c r="K316" s="58"/>
      <c r="L316" s="110"/>
      <c r="M316" s="17"/>
    </row>
    <row r="317" spans="1:14" ht="15" x14ac:dyDescent="0.25">
      <c r="A317" s="17"/>
      <c r="F317" s="103" t="s">
        <v>36</v>
      </c>
      <c r="G317" s="145" t="s">
        <v>93</v>
      </c>
      <c r="J317" s="145"/>
      <c r="K317" s="58"/>
      <c r="L317" s="110"/>
      <c r="M317" s="17"/>
    </row>
    <row r="318" spans="1:14" x14ac:dyDescent="0.2">
      <c r="A318" s="17"/>
      <c r="F318" s="104" t="s">
        <v>37</v>
      </c>
      <c r="G318" s="92" t="s">
        <v>92</v>
      </c>
      <c r="H318" s="92"/>
      <c r="I318" s="92"/>
      <c r="J318" s="92"/>
      <c r="K318" s="92"/>
      <c r="L318" s="92"/>
      <c r="M318" s="17"/>
    </row>
    <row r="319" spans="1:14" ht="19.5" thickBot="1" x14ac:dyDescent="0.35">
      <c r="A319" s="17"/>
      <c r="F319" s="103" t="s">
        <v>38</v>
      </c>
      <c r="G319" s="109" t="s">
        <v>91</v>
      </c>
      <c r="H319" s="23">
        <f>+I314</f>
        <v>4398.8999999999996</v>
      </c>
      <c r="I319" s="144" t="s">
        <v>39</v>
      </c>
      <c r="J319" s="59">
        <f>+J314</f>
        <v>1550</v>
      </c>
      <c r="K319" s="13" t="s">
        <v>39</v>
      </c>
      <c r="L319" s="116">
        <f>+K301</f>
        <v>9665.2000000000044</v>
      </c>
      <c r="M319" s="60" t="s">
        <v>40</v>
      </c>
      <c r="N319" s="146">
        <f>+H319-J319+L319</f>
        <v>12514.100000000004</v>
      </c>
    </row>
    <row r="320" spans="1:14" ht="13.5" thickTop="1" x14ac:dyDescent="0.2">
      <c r="A320" s="17"/>
      <c r="F320" s="17"/>
      <c r="G320" s="81"/>
      <c r="H320" s="81"/>
      <c r="I320" s="17"/>
      <c r="K320" s="17"/>
      <c r="L320" s="82"/>
      <c r="M320" s="17"/>
    </row>
    <row r="321" spans="1:13" x14ac:dyDescent="0.2">
      <c r="A321" s="17"/>
      <c r="F321" s="62"/>
      <c r="G321" s="62" t="s">
        <v>41</v>
      </c>
      <c r="H321" s="14"/>
      <c r="I321" s="14"/>
      <c r="J321" s="14"/>
      <c r="K321" s="101"/>
      <c r="L321" s="114"/>
      <c r="M321" s="17"/>
    </row>
    <row r="322" spans="1:13" x14ac:dyDescent="0.2">
      <c r="A322" s="17"/>
      <c r="I322" s="16"/>
      <c r="J322" s="3"/>
      <c r="M322" s="17"/>
    </row>
    <row r="323" spans="1:13" x14ac:dyDescent="0.2">
      <c r="A323" s="17"/>
      <c r="I323" s="16"/>
      <c r="J323" s="3"/>
      <c r="M323" s="17"/>
    </row>
    <row r="324" spans="1:13" x14ac:dyDescent="0.2">
      <c r="A324" s="17"/>
      <c r="I324" s="16"/>
      <c r="J324" s="3"/>
      <c r="M324" s="17"/>
    </row>
    <row r="325" spans="1:13" x14ac:dyDescent="0.2">
      <c r="A325" s="17"/>
      <c r="I325" s="16"/>
      <c r="J325" s="3"/>
      <c r="M325" s="17"/>
    </row>
    <row r="326" spans="1:13" x14ac:dyDescent="0.2">
      <c r="A326" s="17"/>
      <c r="I326" s="16"/>
      <c r="J326" s="3"/>
      <c r="M326" s="17"/>
    </row>
    <row r="327" spans="1:13" x14ac:dyDescent="0.2">
      <c r="A327" s="17"/>
      <c r="I327" s="16"/>
      <c r="J327" s="3"/>
      <c r="M327" s="17"/>
    </row>
    <row r="328" spans="1:13" s="17" customFormat="1" x14ac:dyDescent="0.2">
      <c r="I328" s="16"/>
      <c r="J328" s="3"/>
      <c r="L328" s="46"/>
    </row>
    <row r="329" spans="1:13" s="17" customFormat="1" x14ac:dyDescent="0.2">
      <c r="I329" s="16"/>
      <c r="J329" s="3"/>
      <c r="L329" s="46"/>
    </row>
    <row r="330" spans="1:13" s="17" customFormat="1" x14ac:dyDescent="0.2">
      <c r="I330" s="16"/>
      <c r="J330" s="3"/>
      <c r="L330" s="46"/>
    </row>
    <row r="331" spans="1:13" s="17" customFormat="1" x14ac:dyDescent="0.2">
      <c r="I331" s="16"/>
      <c r="J331" s="3"/>
      <c r="L331" s="46"/>
    </row>
    <row r="332" spans="1:13" s="17" customFormat="1" x14ac:dyDescent="0.2">
      <c r="I332" s="16"/>
      <c r="J332" s="3"/>
      <c r="L332" s="46"/>
    </row>
    <row r="333" spans="1:13" s="17" customFormat="1" x14ac:dyDescent="0.2">
      <c r="I333" s="16"/>
      <c r="J333" s="3"/>
      <c r="L333" s="46"/>
    </row>
    <row r="334" spans="1:13" s="17" customFormat="1" x14ac:dyDescent="0.2">
      <c r="I334" s="16"/>
      <c r="J334" s="3"/>
      <c r="L334" s="46"/>
    </row>
    <row r="335" spans="1:13" s="17" customFormat="1" x14ac:dyDescent="0.2">
      <c r="I335" s="16"/>
      <c r="J335" s="3"/>
      <c r="L335" s="46"/>
    </row>
    <row r="336" spans="1:13" s="17" customFormat="1" x14ac:dyDescent="0.2">
      <c r="I336" s="16"/>
      <c r="J336" s="3"/>
      <c r="L336" s="46"/>
    </row>
    <row r="337" spans="9:12" s="17" customFormat="1" x14ac:dyDescent="0.2">
      <c r="I337" s="16"/>
      <c r="J337" s="3"/>
      <c r="L337" s="46"/>
    </row>
    <row r="338" spans="9:12" s="17" customFormat="1" x14ac:dyDescent="0.2">
      <c r="I338" s="16"/>
      <c r="J338" s="3"/>
      <c r="L338" s="46"/>
    </row>
    <row r="339" spans="9:12" s="17" customFormat="1" x14ac:dyDescent="0.2">
      <c r="I339" s="16"/>
      <c r="J339" s="3"/>
      <c r="L339" s="46"/>
    </row>
    <row r="340" spans="9:12" s="17" customFormat="1" x14ac:dyDescent="0.2">
      <c r="I340" s="16"/>
      <c r="J340" s="3"/>
      <c r="L340" s="46"/>
    </row>
    <row r="341" spans="9:12" s="17" customFormat="1" x14ac:dyDescent="0.2">
      <c r="I341" s="16"/>
      <c r="J341" s="3"/>
      <c r="L341" s="46"/>
    </row>
    <row r="342" spans="9:12" s="17" customFormat="1" x14ac:dyDescent="0.2">
      <c r="I342" s="16"/>
      <c r="J342" s="3"/>
      <c r="L342" s="46"/>
    </row>
    <row r="343" spans="9:12" s="17" customFormat="1" x14ac:dyDescent="0.2">
      <c r="I343" s="16"/>
      <c r="J343" s="3"/>
      <c r="L343" s="46"/>
    </row>
    <row r="344" spans="9:12" s="17" customFormat="1" x14ac:dyDescent="0.2">
      <c r="I344" s="16"/>
      <c r="J344" s="3"/>
      <c r="L344" s="46"/>
    </row>
    <row r="345" spans="9:12" s="17" customFormat="1" x14ac:dyDescent="0.2">
      <c r="I345" s="16"/>
      <c r="J345" s="3"/>
      <c r="L345" s="46"/>
    </row>
    <row r="346" spans="9:12" s="17" customFormat="1" x14ac:dyDescent="0.2">
      <c r="I346" s="16"/>
      <c r="J346" s="3"/>
      <c r="L346" s="46"/>
    </row>
    <row r="347" spans="9:12" s="17" customFormat="1" x14ac:dyDescent="0.2">
      <c r="I347" s="16"/>
      <c r="J347" s="3"/>
      <c r="L347" s="46"/>
    </row>
    <row r="348" spans="9:12" s="17" customFormat="1" x14ac:dyDescent="0.2">
      <c r="I348" s="16"/>
      <c r="J348" s="3"/>
      <c r="L348" s="46"/>
    </row>
    <row r="349" spans="9:12" s="17" customFormat="1" x14ac:dyDescent="0.2">
      <c r="I349" s="16"/>
      <c r="J349" s="3"/>
      <c r="L349" s="46"/>
    </row>
    <row r="350" spans="9:12" s="17" customFormat="1" x14ac:dyDescent="0.2">
      <c r="I350" s="16"/>
      <c r="J350" s="3"/>
      <c r="L350" s="46"/>
    </row>
    <row r="351" spans="9:12" s="17" customFormat="1" x14ac:dyDescent="0.2">
      <c r="I351" s="16"/>
      <c r="J351" s="3"/>
      <c r="L351" s="46"/>
    </row>
    <row r="352" spans="9:12" s="17" customFormat="1" x14ac:dyDescent="0.2">
      <c r="I352" s="16"/>
      <c r="J352" s="3"/>
      <c r="L352" s="46"/>
    </row>
    <row r="353" spans="9:12" s="17" customFormat="1" x14ac:dyDescent="0.2">
      <c r="I353" s="16"/>
      <c r="J353" s="3"/>
      <c r="L353" s="46"/>
    </row>
    <row r="354" spans="9:12" s="17" customFormat="1" x14ac:dyDescent="0.2">
      <c r="I354" s="16"/>
      <c r="J354" s="3"/>
      <c r="L354" s="46"/>
    </row>
    <row r="355" spans="9:12" s="17" customFormat="1" x14ac:dyDescent="0.2">
      <c r="I355" s="16"/>
      <c r="J355" s="3"/>
      <c r="L355" s="46"/>
    </row>
    <row r="356" spans="9:12" s="17" customFormat="1" x14ac:dyDescent="0.2">
      <c r="I356" s="16"/>
      <c r="J356" s="3"/>
      <c r="L356" s="46"/>
    </row>
    <row r="357" spans="9:12" s="17" customFormat="1" x14ac:dyDescent="0.2">
      <c r="I357" s="16"/>
      <c r="J357" s="3"/>
      <c r="L357" s="46"/>
    </row>
    <row r="358" spans="9:12" s="17" customFormat="1" x14ac:dyDescent="0.2">
      <c r="I358" s="16"/>
      <c r="J358" s="3"/>
      <c r="L358" s="46"/>
    </row>
    <row r="359" spans="9:12" s="17" customFormat="1" x14ac:dyDescent="0.2">
      <c r="I359" s="16"/>
      <c r="J359" s="3"/>
      <c r="L359" s="46"/>
    </row>
    <row r="360" spans="9:12" s="17" customFormat="1" x14ac:dyDescent="0.2">
      <c r="I360" s="16"/>
      <c r="J360" s="3"/>
      <c r="L360" s="46"/>
    </row>
    <row r="361" spans="9:12" s="17" customFormat="1" x14ac:dyDescent="0.2">
      <c r="I361" s="16"/>
      <c r="J361" s="3"/>
      <c r="L361" s="46"/>
    </row>
    <row r="362" spans="9:12" s="17" customFormat="1" x14ac:dyDescent="0.2">
      <c r="I362" s="16"/>
      <c r="J362" s="3"/>
      <c r="L362" s="46"/>
    </row>
    <row r="363" spans="9:12" s="17" customFormat="1" x14ac:dyDescent="0.2">
      <c r="I363" s="16"/>
      <c r="J363" s="3"/>
      <c r="L363" s="46"/>
    </row>
    <row r="364" spans="9:12" s="17" customFormat="1" x14ac:dyDescent="0.2">
      <c r="I364" s="16"/>
      <c r="J364" s="3"/>
      <c r="L364" s="46"/>
    </row>
    <row r="365" spans="9:12" s="17" customFormat="1" x14ac:dyDescent="0.2">
      <c r="I365" s="16"/>
      <c r="J365" s="3"/>
      <c r="L365" s="46"/>
    </row>
    <row r="366" spans="9:12" s="17" customFormat="1" x14ac:dyDescent="0.2">
      <c r="I366" s="16"/>
      <c r="J366" s="3"/>
      <c r="L366" s="46"/>
    </row>
    <row r="367" spans="9:12" s="17" customFormat="1" x14ac:dyDescent="0.2">
      <c r="I367" s="16"/>
      <c r="J367" s="3"/>
      <c r="L367" s="46"/>
    </row>
    <row r="368" spans="9:12" s="17" customFormat="1" x14ac:dyDescent="0.2">
      <c r="I368" s="16"/>
      <c r="J368" s="3"/>
      <c r="L368" s="46"/>
    </row>
    <row r="369" spans="9:12" s="17" customFormat="1" x14ac:dyDescent="0.2">
      <c r="I369" s="16"/>
      <c r="J369" s="3"/>
      <c r="L369" s="46"/>
    </row>
    <row r="370" spans="9:12" s="17" customFormat="1" x14ac:dyDescent="0.2">
      <c r="I370" s="16"/>
      <c r="J370" s="3"/>
      <c r="L370" s="46"/>
    </row>
    <row r="371" spans="9:12" s="17" customFormat="1" x14ac:dyDescent="0.2">
      <c r="I371" s="16"/>
      <c r="J371" s="3"/>
      <c r="L371" s="46"/>
    </row>
    <row r="372" spans="9:12" s="17" customFormat="1" x14ac:dyDescent="0.2">
      <c r="I372" s="16"/>
      <c r="J372" s="3"/>
      <c r="L372" s="46"/>
    </row>
    <row r="373" spans="9:12" s="17" customFormat="1" x14ac:dyDescent="0.2">
      <c r="I373" s="16"/>
      <c r="J373" s="3"/>
      <c r="L373" s="46"/>
    </row>
    <row r="374" spans="9:12" s="17" customFormat="1" x14ac:dyDescent="0.2">
      <c r="I374" s="16"/>
      <c r="J374" s="3"/>
      <c r="L374" s="46"/>
    </row>
    <row r="375" spans="9:12" s="17" customFormat="1" x14ac:dyDescent="0.2">
      <c r="I375" s="16"/>
      <c r="J375" s="3"/>
      <c r="L375" s="46"/>
    </row>
    <row r="376" spans="9:12" s="17" customFormat="1" x14ac:dyDescent="0.2">
      <c r="I376" s="16"/>
      <c r="J376" s="3"/>
      <c r="L376" s="46"/>
    </row>
    <row r="377" spans="9:12" s="17" customFormat="1" x14ac:dyDescent="0.2">
      <c r="I377" s="16"/>
      <c r="J377" s="3"/>
      <c r="L377" s="46"/>
    </row>
    <row r="378" spans="9:12" s="17" customFormat="1" x14ac:dyDescent="0.2">
      <c r="I378" s="16"/>
      <c r="J378" s="3"/>
      <c r="L378" s="46"/>
    </row>
    <row r="379" spans="9:12" s="17" customFormat="1" x14ac:dyDescent="0.2">
      <c r="I379" s="16"/>
      <c r="J379" s="3"/>
      <c r="L379" s="46"/>
    </row>
    <row r="380" spans="9:12" s="17" customFormat="1" x14ac:dyDescent="0.2">
      <c r="I380" s="16"/>
      <c r="J380" s="3"/>
      <c r="L380" s="46"/>
    </row>
    <row r="381" spans="9:12" s="17" customFormat="1" x14ac:dyDescent="0.2">
      <c r="I381" s="16"/>
      <c r="J381" s="3"/>
      <c r="L381" s="46"/>
    </row>
    <row r="382" spans="9:12" s="17" customFormat="1" x14ac:dyDescent="0.2">
      <c r="I382" s="16"/>
      <c r="J382" s="3"/>
      <c r="L382" s="46"/>
    </row>
    <row r="383" spans="9:12" s="17" customFormat="1" x14ac:dyDescent="0.2">
      <c r="I383" s="16"/>
      <c r="J383" s="3"/>
      <c r="L383" s="46"/>
    </row>
    <row r="384" spans="9:12" s="17" customFormat="1" x14ac:dyDescent="0.2">
      <c r="I384" s="16"/>
      <c r="J384" s="3"/>
      <c r="L384" s="46"/>
    </row>
    <row r="385" spans="9:12" s="17" customFormat="1" x14ac:dyDescent="0.2">
      <c r="I385" s="16"/>
      <c r="J385" s="3"/>
      <c r="L385" s="46"/>
    </row>
    <row r="386" spans="9:12" s="17" customFormat="1" x14ac:dyDescent="0.2">
      <c r="I386" s="16"/>
      <c r="J386" s="3"/>
      <c r="L386" s="46"/>
    </row>
    <row r="387" spans="9:12" s="17" customFormat="1" x14ac:dyDescent="0.2">
      <c r="I387" s="16"/>
      <c r="J387" s="3"/>
      <c r="L387" s="46"/>
    </row>
    <row r="388" spans="9:12" s="17" customFormat="1" x14ac:dyDescent="0.2">
      <c r="I388" s="16"/>
      <c r="J388" s="3"/>
      <c r="L388" s="46"/>
    </row>
    <row r="389" spans="9:12" s="17" customFormat="1" x14ac:dyDescent="0.2">
      <c r="I389" s="16"/>
      <c r="J389" s="3"/>
      <c r="L389" s="46"/>
    </row>
    <row r="390" spans="9:12" s="17" customFormat="1" x14ac:dyDescent="0.2">
      <c r="I390" s="16"/>
      <c r="J390" s="3"/>
      <c r="L390" s="46"/>
    </row>
    <row r="391" spans="9:12" s="17" customFormat="1" x14ac:dyDescent="0.2">
      <c r="I391" s="16"/>
      <c r="J391" s="3"/>
      <c r="L391" s="46"/>
    </row>
    <row r="392" spans="9:12" s="17" customFormat="1" x14ac:dyDescent="0.2">
      <c r="I392" s="16"/>
      <c r="J392" s="3"/>
      <c r="L392" s="46"/>
    </row>
    <row r="393" spans="9:12" s="17" customFormat="1" x14ac:dyDescent="0.2">
      <c r="I393" s="16"/>
      <c r="J393" s="3"/>
      <c r="L393" s="46"/>
    </row>
    <row r="394" spans="9:12" s="17" customFormat="1" x14ac:dyDescent="0.2">
      <c r="I394" s="16"/>
      <c r="J394" s="3"/>
      <c r="L394" s="46"/>
    </row>
    <row r="395" spans="9:12" s="17" customFormat="1" x14ac:dyDescent="0.2">
      <c r="I395" s="16"/>
      <c r="J395" s="3"/>
      <c r="L395" s="46"/>
    </row>
    <row r="396" spans="9:12" s="17" customFormat="1" x14ac:dyDescent="0.2">
      <c r="I396" s="16"/>
      <c r="J396" s="3"/>
      <c r="L396" s="46"/>
    </row>
    <row r="397" spans="9:12" s="17" customFormat="1" x14ac:dyDescent="0.2">
      <c r="I397" s="16"/>
      <c r="J397" s="3"/>
      <c r="L397" s="46"/>
    </row>
    <row r="398" spans="9:12" s="17" customFormat="1" x14ac:dyDescent="0.2">
      <c r="I398" s="16"/>
      <c r="J398" s="3"/>
      <c r="L398" s="46"/>
    </row>
    <row r="399" spans="9:12" s="17" customFormat="1" x14ac:dyDescent="0.2">
      <c r="I399" s="16"/>
      <c r="J399" s="3"/>
      <c r="L399" s="46"/>
    </row>
    <row r="400" spans="9:12" s="17" customFormat="1" x14ac:dyDescent="0.2">
      <c r="I400" s="16"/>
      <c r="J400" s="3"/>
      <c r="L400" s="46"/>
    </row>
    <row r="401" spans="9:12" s="17" customFormat="1" x14ac:dyDescent="0.2">
      <c r="I401" s="16"/>
      <c r="J401" s="3"/>
      <c r="L401" s="46"/>
    </row>
    <row r="402" spans="9:12" s="17" customFormat="1" x14ac:dyDescent="0.2">
      <c r="I402" s="16"/>
      <c r="J402" s="3"/>
      <c r="L402" s="46"/>
    </row>
    <row r="403" spans="9:12" s="17" customFormat="1" x14ac:dyDescent="0.2">
      <c r="I403" s="16"/>
      <c r="J403" s="3"/>
      <c r="L403" s="46"/>
    </row>
    <row r="404" spans="9:12" s="17" customFormat="1" x14ac:dyDescent="0.2">
      <c r="I404" s="16"/>
      <c r="J404" s="3"/>
      <c r="L404" s="46"/>
    </row>
    <row r="405" spans="9:12" s="17" customFormat="1" x14ac:dyDescent="0.2">
      <c r="I405" s="16"/>
      <c r="J405" s="3"/>
      <c r="L405" s="46"/>
    </row>
    <row r="406" spans="9:12" s="17" customFormat="1" x14ac:dyDescent="0.2">
      <c r="I406" s="16"/>
      <c r="J406" s="3"/>
      <c r="L406" s="46"/>
    </row>
    <row r="407" spans="9:12" s="17" customFormat="1" x14ac:dyDescent="0.2">
      <c r="I407" s="16"/>
      <c r="J407" s="3"/>
      <c r="L407" s="46"/>
    </row>
    <row r="408" spans="9:12" s="17" customFormat="1" x14ac:dyDescent="0.2">
      <c r="I408" s="16"/>
      <c r="J408" s="3"/>
      <c r="L408" s="46"/>
    </row>
    <row r="409" spans="9:12" s="17" customFormat="1" x14ac:dyDescent="0.2">
      <c r="I409" s="16"/>
      <c r="J409" s="3"/>
      <c r="L409" s="46"/>
    </row>
    <row r="410" spans="9:12" s="17" customFormat="1" x14ac:dyDescent="0.2">
      <c r="I410" s="16"/>
      <c r="J410" s="3"/>
      <c r="L410" s="46"/>
    </row>
    <row r="411" spans="9:12" s="17" customFormat="1" x14ac:dyDescent="0.2">
      <c r="I411" s="16"/>
      <c r="J411" s="3"/>
      <c r="L411" s="46"/>
    </row>
    <row r="412" spans="9:12" s="17" customFormat="1" x14ac:dyDescent="0.2">
      <c r="I412" s="16"/>
      <c r="J412" s="3"/>
      <c r="L412" s="46"/>
    </row>
    <row r="413" spans="9:12" s="17" customFormat="1" x14ac:dyDescent="0.2">
      <c r="I413" s="16"/>
      <c r="J413" s="3"/>
      <c r="L413" s="46"/>
    </row>
    <row r="414" spans="9:12" s="17" customFormat="1" x14ac:dyDescent="0.2">
      <c r="I414" s="16"/>
      <c r="J414" s="3"/>
      <c r="L414" s="46"/>
    </row>
    <row r="415" spans="9:12" s="17" customFormat="1" x14ac:dyDescent="0.2">
      <c r="I415" s="16"/>
      <c r="J415" s="3"/>
      <c r="L415" s="46"/>
    </row>
    <row r="416" spans="9:12" s="17" customFormat="1" x14ac:dyDescent="0.2">
      <c r="I416" s="16"/>
      <c r="J416" s="3"/>
      <c r="L416" s="46"/>
    </row>
    <row r="417" spans="9:12" s="17" customFormat="1" x14ac:dyDescent="0.2">
      <c r="I417" s="16"/>
      <c r="J417" s="3"/>
      <c r="L417" s="46"/>
    </row>
    <row r="418" spans="9:12" s="17" customFormat="1" x14ac:dyDescent="0.2">
      <c r="I418" s="16"/>
      <c r="J418" s="3"/>
      <c r="L418" s="46"/>
    </row>
    <row r="419" spans="9:12" s="17" customFormat="1" x14ac:dyDescent="0.2">
      <c r="I419" s="16"/>
      <c r="J419" s="3"/>
      <c r="L419" s="46"/>
    </row>
    <row r="420" spans="9:12" s="17" customFormat="1" x14ac:dyDescent="0.2">
      <c r="I420" s="16"/>
      <c r="J420" s="3"/>
      <c r="L420" s="46"/>
    </row>
    <row r="421" spans="9:12" s="17" customFormat="1" x14ac:dyDescent="0.2">
      <c r="I421" s="16"/>
      <c r="J421" s="3"/>
      <c r="L421" s="46"/>
    </row>
    <row r="422" spans="9:12" s="17" customFormat="1" x14ac:dyDescent="0.2">
      <c r="I422" s="16"/>
      <c r="J422" s="3"/>
      <c r="L422" s="46"/>
    </row>
    <row r="423" spans="9:12" s="17" customFormat="1" x14ac:dyDescent="0.2">
      <c r="I423" s="16"/>
      <c r="J423" s="3"/>
      <c r="L423" s="46"/>
    </row>
    <row r="424" spans="9:12" s="17" customFormat="1" x14ac:dyDescent="0.2">
      <c r="I424" s="16"/>
      <c r="J424" s="3"/>
      <c r="L424" s="46"/>
    </row>
    <row r="425" spans="9:12" s="17" customFormat="1" x14ac:dyDescent="0.2">
      <c r="I425" s="16"/>
      <c r="J425" s="3"/>
      <c r="L425" s="46"/>
    </row>
    <row r="426" spans="9:12" s="17" customFormat="1" x14ac:dyDescent="0.2">
      <c r="I426" s="16"/>
      <c r="J426" s="3"/>
      <c r="L426" s="46"/>
    </row>
    <row r="427" spans="9:12" s="17" customFormat="1" x14ac:dyDescent="0.2">
      <c r="I427" s="16"/>
      <c r="J427" s="3"/>
      <c r="L427" s="46"/>
    </row>
    <row r="428" spans="9:12" s="17" customFormat="1" x14ac:dyDescent="0.2">
      <c r="I428" s="16"/>
      <c r="J428" s="3"/>
      <c r="L428" s="46"/>
    </row>
    <row r="429" spans="9:12" s="17" customFormat="1" x14ac:dyDescent="0.2">
      <c r="I429" s="16"/>
      <c r="J429" s="3"/>
      <c r="L429" s="46"/>
    </row>
    <row r="430" spans="9:12" s="17" customFormat="1" x14ac:dyDescent="0.2">
      <c r="I430" s="16"/>
      <c r="J430" s="3"/>
      <c r="L430" s="46"/>
    </row>
    <row r="431" spans="9:12" s="17" customFormat="1" x14ac:dyDescent="0.2">
      <c r="I431" s="16"/>
      <c r="J431" s="3"/>
      <c r="L431" s="46"/>
    </row>
    <row r="432" spans="9:12" s="17" customFormat="1" x14ac:dyDescent="0.2">
      <c r="I432" s="16"/>
      <c r="J432" s="3"/>
      <c r="L432" s="46"/>
    </row>
    <row r="433" spans="9:12" s="17" customFormat="1" x14ac:dyDescent="0.2">
      <c r="I433" s="16"/>
      <c r="J433" s="3"/>
      <c r="L433" s="46"/>
    </row>
    <row r="434" spans="9:12" s="17" customFormat="1" x14ac:dyDescent="0.2">
      <c r="I434" s="16"/>
      <c r="J434" s="3"/>
      <c r="L434" s="46"/>
    </row>
    <row r="435" spans="9:12" s="17" customFormat="1" x14ac:dyDescent="0.2">
      <c r="I435" s="16"/>
      <c r="J435" s="3"/>
      <c r="L435" s="46"/>
    </row>
    <row r="436" spans="9:12" s="17" customFormat="1" x14ac:dyDescent="0.2">
      <c r="I436" s="16"/>
      <c r="J436" s="3"/>
      <c r="L436" s="46"/>
    </row>
    <row r="437" spans="9:12" s="17" customFormat="1" x14ac:dyDescent="0.2">
      <c r="I437" s="16"/>
      <c r="J437" s="3"/>
      <c r="L437" s="46"/>
    </row>
    <row r="438" spans="9:12" s="17" customFormat="1" x14ac:dyDescent="0.2">
      <c r="I438" s="16"/>
      <c r="J438" s="3"/>
      <c r="L438" s="46"/>
    </row>
    <row r="439" spans="9:12" s="17" customFormat="1" x14ac:dyDescent="0.2">
      <c r="I439" s="16"/>
      <c r="J439" s="3"/>
      <c r="L439" s="46"/>
    </row>
    <row r="440" spans="9:12" s="17" customFormat="1" x14ac:dyDescent="0.2">
      <c r="I440" s="16"/>
      <c r="J440" s="3"/>
      <c r="L440" s="46"/>
    </row>
    <row r="441" spans="9:12" s="17" customFormat="1" x14ac:dyDescent="0.2">
      <c r="I441" s="16"/>
      <c r="J441" s="3"/>
      <c r="L441" s="46"/>
    </row>
    <row r="442" spans="9:12" s="17" customFormat="1" x14ac:dyDescent="0.2">
      <c r="I442" s="16"/>
      <c r="J442" s="3"/>
      <c r="L442" s="46"/>
    </row>
    <row r="443" spans="9:12" s="17" customFormat="1" x14ac:dyDescent="0.2">
      <c r="I443" s="16"/>
      <c r="J443" s="3"/>
      <c r="L443" s="46"/>
    </row>
    <row r="444" spans="9:12" s="17" customFormat="1" x14ac:dyDescent="0.2">
      <c r="I444" s="16"/>
      <c r="J444" s="3"/>
      <c r="L444" s="46"/>
    </row>
    <row r="445" spans="9:12" s="17" customFormat="1" x14ac:dyDescent="0.2">
      <c r="I445" s="16"/>
      <c r="J445" s="3"/>
      <c r="L445" s="46"/>
    </row>
    <row r="446" spans="9:12" s="17" customFormat="1" x14ac:dyDescent="0.2">
      <c r="I446" s="16"/>
      <c r="J446" s="3"/>
      <c r="L446" s="46"/>
    </row>
    <row r="447" spans="9:12" s="17" customFormat="1" x14ac:dyDescent="0.2">
      <c r="I447" s="16"/>
      <c r="J447" s="3"/>
      <c r="L447" s="46"/>
    </row>
    <row r="448" spans="9:12" s="17" customFormat="1" x14ac:dyDescent="0.2">
      <c r="I448" s="16"/>
      <c r="J448" s="3"/>
      <c r="L448" s="46"/>
    </row>
    <row r="449" spans="9:12" s="17" customFormat="1" x14ac:dyDescent="0.2">
      <c r="I449" s="16"/>
      <c r="J449" s="3"/>
      <c r="L449" s="46"/>
    </row>
    <row r="450" spans="9:12" s="17" customFormat="1" x14ac:dyDescent="0.2">
      <c r="I450" s="16"/>
      <c r="J450" s="3"/>
      <c r="L450" s="46"/>
    </row>
    <row r="451" spans="9:12" s="17" customFormat="1" x14ac:dyDescent="0.2">
      <c r="I451" s="16"/>
      <c r="J451" s="3"/>
      <c r="L451" s="46"/>
    </row>
    <row r="452" spans="9:12" s="17" customFormat="1" x14ac:dyDescent="0.2">
      <c r="I452" s="16"/>
      <c r="J452" s="3"/>
      <c r="L452" s="46"/>
    </row>
    <row r="453" spans="9:12" s="17" customFormat="1" x14ac:dyDescent="0.2">
      <c r="I453" s="16"/>
      <c r="J453" s="3"/>
      <c r="L453" s="46"/>
    </row>
    <row r="454" spans="9:12" s="17" customFormat="1" x14ac:dyDescent="0.2">
      <c r="I454" s="16"/>
      <c r="J454" s="3"/>
      <c r="L454" s="46"/>
    </row>
    <row r="455" spans="9:12" s="17" customFormat="1" x14ac:dyDescent="0.2">
      <c r="I455" s="16"/>
      <c r="J455" s="3"/>
      <c r="L455" s="46"/>
    </row>
    <row r="456" spans="9:12" s="17" customFormat="1" x14ac:dyDescent="0.2">
      <c r="I456" s="16"/>
      <c r="J456" s="3"/>
      <c r="L456" s="46"/>
    </row>
    <row r="457" spans="9:12" s="17" customFormat="1" x14ac:dyDescent="0.2">
      <c r="I457" s="16"/>
      <c r="J457" s="3"/>
      <c r="L457" s="46"/>
    </row>
    <row r="458" spans="9:12" s="17" customFormat="1" x14ac:dyDescent="0.2">
      <c r="I458" s="16"/>
      <c r="L458" s="46"/>
    </row>
    <row r="459" spans="9:12" s="17" customFormat="1" x14ac:dyDescent="0.2">
      <c r="I459" s="16"/>
      <c r="L459" s="46"/>
    </row>
    <row r="460" spans="9:12" s="17" customFormat="1" x14ac:dyDescent="0.2">
      <c r="I460" s="16"/>
      <c r="L460" s="46"/>
    </row>
    <row r="461" spans="9:12" s="17" customFormat="1" x14ac:dyDescent="0.2">
      <c r="I461" s="16"/>
      <c r="L461" s="46"/>
    </row>
    <row r="462" spans="9:12" s="17" customFormat="1" x14ac:dyDescent="0.2">
      <c r="I462" s="16"/>
      <c r="L462" s="46"/>
    </row>
    <row r="463" spans="9:12" s="17" customFormat="1" x14ac:dyDescent="0.2">
      <c r="I463" s="16"/>
      <c r="L463" s="46"/>
    </row>
    <row r="464" spans="9:12" s="17" customFormat="1" x14ac:dyDescent="0.2">
      <c r="I464" s="16"/>
      <c r="L464" s="46"/>
    </row>
    <row r="465" spans="9:12" s="17" customFormat="1" x14ac:dyDescent="0.2">
      <c r="I465" s="16"/>
      <c r="L465" s="46"/>
    </row>
    <row r="466" spans="9:12" s="17" customFormat="1" x14ac:dyDescent="0.2">
      <c r="I466" s="16"/>
      <c r="L466" s="46"/>
    </row>
    <row r="467" spans="9:12" s="17" customFormat="1" x14ac:dyDescent="0.2">
      <c r="I467" s="16"/>
      <c r="L467" s="46"/>
    </row>
    <row r="468" spans="9:12" s="17" customFormat="1" x14ac:dyDescent="0.2">
      <c r="I468" s="16"/>
      <c r="L468" s="46"/>
    </row>
    <row r="469" spans="9:12" s="17" customFormat="1" x14ac:dyDescent="0.2">
      <c r="I469" s="16"/>
      <c r="L469" s="46"/>
    </row>
    <row r="470" spans="9:12" s="17" customFormat="1" x14ac:dyDescent="0.2">
      <c r="I470" s="16"/>
      <c r="L470" s="46"/>
    </row>
    <row r="471" spans="9:12" s="17" customFormat="1" x14ac:dyDescent="0.2">
      <c r="I471" s="16"/>
      <c r="L471" s="46"/>
    </row>
    <row r="472" spans="9:12" s="17" customFormat="1" x14ac:dyDescent="0.2">
      <c r="I472" s="16"/>
      <c r="L472" s="46"/>
    </row>
    <row r="2471" spans="10:12" s="17" customFormat="1" x14ac:dyDescent="0.2">
      <c r="J2471" s="3"/>
      <c r="K2471" s="3"/>
      <c r="L2471" s="16"/>
    </row>
    <row r="2486" spans="1:13" x14ac:dyDescent="0.2">
      <c r="A2486" s="17"/>
      <c r="B2486" s="63"/>
      <c r="I2486" s="16"/>
      <c r="K2486" s="17"/>
      <c r="L2486" s="46"/>
      <c r="M2486" s="17"/>
    </row>
    <row r="2490" spans="1:13" s="17" customFormat="1" x14ac:dyDescent="0.2">
      <c r="J2490" s="3"/>
      <c r="K2490" s="3"/>
      <c r="L2490" s="16"/>
    </row>
    <row r="2505" spans="1:10" x14ac:dyDescent="0.2">
      <c r="A2505" s="17"/>
      <c r="B2505" s="63"/>
      <c r="H2505" s="3"/>
      <c r="I2505" s="3"/>
    </row>
    <row r="2510" spans="1:10" x14ac:dyDescent="0.2">
      <c r="A2510" s="17"/>
      <c r="J2510" s="3"/>
    </row>
    <row r="2525" spans="1:13" x14ac:dyDescent="0.2">
      <c r="A2525" s="17"/>
      <c r="B2525" s="63"/>
      <c r="I2525" s="16"/>
      <c r="K2525" s="17"/>
      <c r="L2525" s="46"/>
      <c r="M2525" s="17"/>
    </row>
  </sheetData>
  <mergeCells count="40">
    <mergeCell ref="A32:L32"/>
    <mergeCell ref="A1:M2"/>
    <mergeCell ref="A3:M3"/>
    <mergeCell ref="A12:L12"/>
    <mergeCell ref="A21:M22"/>
    <mergeCell ref="A23:M23"/>
    <mergeCell ref="A127:L127"/>
    <mergeCell ref="A47:M48"/>
    <mergeCell ref="A49:M49"/>
    <mergeCell ref="A59:L59"/>
    <mergeCell ref="A69:M70"/>
    <mergeCell ref="A71:M71"/>
    <mergeCell ref="A81:L81"/>
    <mergeCell ref="A90:M91"/>
    <mergeCell ref="A92:M92"/>
    <mergeCell ref="A103:L103"/>
    <mergeCell ref="A113:M114"/>
    <mergeCell ref="A115:M115"/>
    <mergeCell ref="A211:M212"/>
    <mergeCell ref="A137:M138"/>
    <mergeCell ref="A139:M139"/>
    <mergeCell ref="A151:L151"/>
    <mergeCell ref="A161:M162"/>
    <mergeCell ref="A163:M163"/>
    <mergeCell ref="A175:L175"/>
    <mergeCell ref="G177:J177"/>
    <mergeCell ref="G178:J178"/>
    <mergeCell ref="A187:M188"/>
    <mergeCell ref="A189:M189"/>
    <mergeCell ref="A201:L201"/>
    <mergeCell ref="A262:M262"/>
    <mergeCell ref="A284:L284"/>
    <mergeCell ref="F296:K297"/>
    <mergeCell ref="F298:K298"/>
    <mergeCell ref="A213:M213"/>
    <mergeCell ref="A226:L226"/>
    <mergeCell ref="A236:M237"/>
    <mergeCell ref="A238:M238"/>
    <mergeCell ref="A250:L250"/>
    <mergeCell ref="A260:M261"/>
  </mergeCells>
  <pageMargins left="0.70866141732283472" right="0.70866141732283472" top="0.74803149606299213" bottom="0.74803149606299213" header="0.31496062992125984" footer="0.31496062992125984"/>
  <pageSetup scale="49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99"/>
    <pageSetUpPr fitToPage="1"/>
  </sheetPr>
  <dimension ref="A1:N2606"/>
  <sheetViews>
    <sheetView tabSelected="1" topLeftCell="A387" zoomScale="90" zoomScaleNormal="90" workbookViewId="0">
      <selection activeCell="G399" sqref="G399"/>
    </sheetView>
  </sheetViews>
  <sheetFormatPr baseColWidth="10" defaultColWidth="11.42578125" defaultRowHeight="12.75" x14ac:dyDescent="0.2"/>
  <cols>
    <col min="1" max="1" width="13.7109375" style="42" customWidth="1"/>
    <col min="2" max="2" width="7.7109375" style="43" customWidth="1"/>
    <col min="3" max="3" width="7" style="44" customWidth="1"/>
    <col min="4" max="4" width="8" style="44" customWidth="1"/>
    <col min="5" max="5" width="4.5703125" style="44" hidden="1" customWidth="1"/>
    <col min="6" max="6" width="17" style="44" customWidth="1"/>
    <col min="7" max="7" width="33.7109375" style="15" customWidth="1"/>
    <col min="8" max="8" width="25.140625" style="15" customWidth="1"/>
    <col min="9" max="9" width="19.7109375" style="46" customWidth="1"/>
    <col min="10" max="10" width="16" style="17" customWidth="1"/>
    <col min="11" max="11" width="16.140625" style="3" customWidth="1"/>
    <col min="12" max="12" width="14.140625" style="16" customWidth="1"/>
    <col min="13" max="13" width="15.5703125" style="16" customWidth="1"/>
    <col min="14" max="16384" width="11.42578125" style="17"/>
  </cols>
  <sheetData>
    <row r="1" spans="1:13" ht="15" customHeight="1" x14ac:dyDescent="0.2">
      <c r="A1" s="234" t="s">
        <v>131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</row>
    <row r="2" spans="1:13" x14ac:dyDescent="0.2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9"/>
    </row>
    <row r="3" spans="1:13" ht="15" x14ac:dyDescent="0.25">
      <c r="A3" s="240" t="s">
        <v>67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2"/>
    </row>
    <row r="4" spans="1:13" x14ac:dyDescent="0.2">
      <c r="A4" s="18" t="s">
        <v>1</v>
      </c>
      <c r="B4" s="4" t="s">
        <v>0</v>
      </c>
      <c r="C4" s="19" t="s">
        <v>2</v>
      </c>
      <c r="D4" s="19" t="s">
        <v>3</v>
      </c>
      <c r="E4" s="19" t="s">
        <v>14</v>
      </c>
      <c r="F4" s="85" t="s">
        <v>4</v>
      </c>
      <c r="G4" s="85" t="s">
        <v>5</v>
      </c>
      <c r="H4" s="19" t="s">
        <v>6</v>
      </c>
      <c r="I4" s="19" t="s">
        <v>7</v>
      </c>
      <c r="J4" s="19" t="s">
        <v>132</v>
      </c>
      <c r="K4" s="19" t="s">
        <v>133</v>
      </c>
      <c r="L4" s="19" t="s">
        <v>8</v>
      </c>
      <c r="M4" s="19" t="s">
        <v>9</v>
      </c>
    </row>
    <row r="5" spans="1:13" x14ac:dyDescent="0.2">
      <c r="A5" s="20"/>
      <c r="B5" s="21"/>
      <c r="C5" s="22"/>
      <c r="D5" s="22"/>
      <c r="E5" s="22"/>
      <c r="F5" s="22"/>
      <c r="G5" s="36"/>
      <c r="H5" s="24"/>
      <c r="I5" s="25"/>
      <c r="J5" s="26"/>
      <c r="K5" s="26"/>
      <c r="L5" s="25"/>
      <c r="M5" s="25">
        <f>'2019'!K313</f>
        <v>12514.100000000006</v>
      </c>
    </row>
    <row r="6" spans="1:13" x14ac:dyDescent="0.2">
      <c r="A6" s="79">
        <v>43832</v>
      </c>
      <c r="B6" s="150" t="s">
        <v>100</v>
      </c>
      <c r="C6" s="22"/>
      <c r="D6" s="22"/>
      <c r="E6" s="22"/>
      <c r="F6" s="22"/>
      <c r="G6" s="148" t="s">
        <v>102</v>
      </c>
      <c r="H6" s="24"/>
      <c r="I6" s="149">
        <v>320</v>
      </c>
      <c r="J6" s="6">
        <f>+I6*0.32</f>
        <v>102.4</v>
      </c>
      <c r="K6" s="6">
        <f>+I6*0.68</f>
        <v>217.60000000000002</v>
      </c>
      <c r="L6" s="25"/>
      <c r="M6" s="31">
        <f>+K6-L6+M5</f>
        <v>12731.700000000006</v>
      </c>
    </row>
    <row r="7" spans="1:13" x14ac:dyDescent="0.2">
      <c r="A7" s="79">
        <v>43833</v>
      </c>
      <c r="B7" s="150" t="s">
        <v>100</v>
      </c>
      <c r="C7" s="22"/>
      <c r="D7" s="22"/>
      <c r="E7" s="22"/>
      <c r="F7" s="22"/>
      <c r="G7" s="148" t="s">
        <v>102</v>
      </c>
      <c r="H7" s="24"/>
      <c r="I7" s="149">
        <v>260</v>
      </c>
      <c r="J7" s="6">
        <f t="shared" ref="J7:J43" si="0">+I7*0.32</f>
        <v>83.2</v>
      </c>
      <c r="K7" s="6">
        <f t="shared" ref="K7:K43" si="1">+I7*0.68</f>
        <v>176.8</v>
      </c>
      <c r="L7" s="25"/>
      <c r="M7" s="31">
        <f t="shared" ref="M7:M48" si="2">+K7-L7+M6</f>
        <v>12908.500000000005</v>
      </c>
    </row>
    <row r="8" spans="1:13" x14ac:dyDescent="0.2">
      <c r="A8" s="79">
        <v>43836</v>
      </c>
      <c r="B8" s="150" t="s">
        <v>100</v>
      </c>
      <c r="C8" s="22"/>
      <c r="D8" s="22"/>
      <c r="E8" s="22"/>
      <c r="F8" s="22"/>
      <c r="G8" s="148" t="s">
        <v>102</v>
      </c>
      <c r="H8" s="24"/>
      <c r="I8" s="149">
        <v>410</v>
      </c>
      <c r="J8" s="6">
        <f t="shared" si="0"/>
        <v>131.19999999999999</v>
      </c>
      <c r="K8" s="6">
        <f t="shared" si="1"/>
        <v>278.8</v>
      </c>
      <c r="L8" s="25"/>
      <c r="M8" s="31">
        <f t="shared" si="2"/>
        <v>13187.300000000005</v>
      </c>
    </row>
    <row r="9" spans="1:13" x14ac:dyDescent="0.2">
      <c r="A9" s="79">
        <v>43837</v>
      </c>
      <c r="B9" s="150" t="s">
        <v>100</v>
      </c>
      <c r="C9" s="22"/>
      <c r="D9" s="22"/>
      <c r="E9" s="22"/>
      <c r="F9" s="22"/>
      <c r="G9" s="148" t="s">
        <v>102</v>
      </c>
      <c r="H9" s="24"/>
      <c r="I9" s="149">
        <v>510</v>
      </c>
      <c r="J9" s="6">
        <f t="shared" si="0"/>
        <v>163.20000000000002</v>
      </c>
      <c r="K9" s="6">
        <f t="shared" si="1"/>
        <v>346.8</v>
      </c>
      <c r="L9" s="25"/>
      <c r="M9" s="31">
        <f t="shared" si="2"/>
        <v>13534.100000000004</v>
      </c>
    </row>
    <row r="10" spans="1:13" x14ac:dyDescent="0.2">
      <c r="A10" s="79">
        <v>43838</v>
      </c>
      <c r="B10" s="150" t="s">
        <v>100</v>
      </c>
      <c r="C10" s="22"/>
      <c r="D10" s="22"/>
      <c r="E10" s="22"/>
      <c r="F10" s="22"/>
      <c r="G10" s="148" t="s">
        <v>102</v>
      </c>
      <c r="H10" s="24"/>
      <c r="I10" s="149">
        <v>60</v>
      </c>
      <c r="J10" s="6">
        <f t="shared" si="0"/>
        <v>19.2</v>
      </c>
      <c r="K10" s="6">
        <f t="shared" si="1"/>
        <v>40.800000000000004</v>
      </c>
      <c r="L10" s="25"/>
      <c r="M10" s="31">
        <f t="shared" si="2"/>
        <v>13574.900000000003</v>
      </c>
    </row>
    <row r="11" spans="1:13" x14ac:dyDescent="0.2">
      <c r="A11" s="79">
        <v>43839</v>
      </c>
      <c r="B11" s="150" t="s">
        <v>100</v>
      </c>
      <c r="C11" s="22"/>
      <c r="D11" s="22"/>
      <c r="E11" s="22"/>
      <c r="F11" s="22"/>
      <c r="G11" s="148" t="s">
        <v>102</v>
      </c>
      <c r="H11" s="24"/>
      <c r="I11" s="149">
        <v>300</v>
      </c>
      <c r="J11" s="6">
        <f t="shared" si="0"/>
        <v>96</v>
      </c>
      <c r="K11" s="6">
        <f t="shared" si="1"/>
        <v>204.00000000000003</v>
      </c>
      <c r="L11" s="25"/>
      <c r="M11" s="31">
        <f t="shared" si="2"/>
        <v>13778.900000000003</v>
      </c>
    </row>
    <row r="12" spans="1:13" x14ac:dyDescent="0.2">
      <c r="A12" s="79">
        <v>43840</v>
      </c>
      <c r="B12" s="150" t="s">
        <v>100</v>
      </c>
      <c r="C12" s="22"/>
      <c r="D12" s="22"/>
      <c r="E12" s="22"/>
      <c r="F12" s="22"/>
      <c r="G12" s="148" t="s">
        <v>102</v>
      </c>
      <c r="H12" s="24"/>
      <c r="I12" s="149">
        <v>335</v>
      </c>
      <c r="J12" s="6">
        <f t="shared" si="0"/>
        <v>107.2</v>
      </c>
      <c r="K12" s="6">
        <f t="shared" si="1"/>
        <v>227.8</v>
      </c>
      <c r="L12" s="25"/>
      <c r="M12" s="31">
        <f t="shared" si="2"/>
        <v>14006.700000000003</v>
      </c>
    </row>
    <row r="13" spans="1:13" x14ac:dyDescent="0.2">
      <c r="A13" s="79">
        <v>43843</v>
      </c>
      <c r="B13" s="150" t="s">
        <v>100</v>
      </c>
      <c r="C13" s="22"/>
      <c r="D13" s="22"/>
      <c r="E13" s="22"/>
      <c r="F13" s="22"/>
      <c r="G13" s="148" t="s">
        <v>102</v>
      </c>
      <c r="H13" s="24"/>
      <c r="I13" s="149">
        <v>140</v>
      </c>
      <c r="J13" s="6">
        <f t="shared" si="0"/>
        <v>44.800000000000004</v>
      </c>
      <c r="K13" s="6">
        <f t="shared" si="1"/>
        <v>95.2</v>
      </c>
      <c r="L13" s="25"/>
      <c r="M13" s="31">
        <f t="shared" si="2"/>
        <v>14101.900000000003</v>
      </c>
    </row>
    <row r="14" spans="1:13" ht="15" x14ac:dyDescent="0.25">
      <c r="A14" s="79">
        <v>43844</v>
      </c>
      <c r="B14" s="151" t="s">
        <v>101</v>
      </c>
      <c r="C14" s="66"/>
      <c r="D14" s="67"/>
      <c r="E14" s="22"/>
      <c r="F14" s="22"/>
      <c r="G14" s="148" t="s">
        <v>103</v>
      </c>
      <c r="H14" s="67"/>
      <c r="I14" s="149">
        <v>840</v>
      </c>
      <c r="J14" s="6">
        <f t="shared" si="0"/>
        <v>268.8</v>
      </c>
      <c r="K14" s="6">
        <f t="shared" si="1"/>
        <v>571.20000000000005</v>
      </c>
      <c r="L14" s="31"/>
      <c r="M14" s="31">
        <f t="shared" si="2"/>
        <v>14673.100000000004</v>
      </c>
    </row>
    <row r="15" spans="1:13" ht="15" x14ac:dyDescent="0.25">
      <c r="A15" s="79">
        <v>43852</v>
      </c>
      <c r="B15" s="151" t="s">
        <v>101</v>
      </c>
      <c r="C15" s="66"/>
      <c r="D15" s="67"/>
      <c r="E15" s="22"/>
      <c r="F15" s="22"/>
      <c r="G15" s="148" t="s">
        <v>103</v>
      </c>
      <c r="H15" s="67"/>
      <c r="I15" s="149">
        <v>120</v>
      </c>
      <c r="J15" s="6">
        <f t="shared" si="0"/>
        <v>38.4</v>
      </c>
      <c r="K15" s="6">
        <f t="shared" si="1"/>
        <v>81.600000000000009</v>
      </c>
      <c r="L15" s="31"/>
      <c r="M15" s="31">
        <f t="shared" si="2"/>
        <v>14754.700000000004</v>
      </c>
    </row>
    <row r="16" spans="1:13" ht="15" x14ac:dyDescent="0.25">
      <c r="A16" s="79">
        <v>43853</v>
      </c>
      <c r="B16" s="151" t="s">
        <v>101</v>
      </c>
      <c r="C16" s="66"/>
      <c r="D16" s="67"/>
      <c r="E16" s="22"/>
      <c r="F16" s="22"/>
      <c r="G16" s="148" t="s">
        <v>103</v>
      </c>
      <c r="H16" s="67"/>
      <c r="I16" s="149">
        <v>480</v>
      </c>
      <c r="J16" s="6">
        <f t="shared" si="0"/>
        <v>153.6</v>
      </c>
      <c r="K16" s="6">
        <f t="shared" si="1"/>
        <v>326.40000000000003</v>
      </c>
      <c r="L16" s="31"/>
      <c r="M16" s="31">
        <f t="shared" si="2"/>
        <v>15081.100000000004</v>
      </c>
    </row>
    <row r="17" spans="1:13" x14ac:dyDescent="0.2">
      <c r="A17" s="79">
        <v>43860</v>
      </c>
      <c r="B17" s="151" t="s">
        <v>101</v>
      </c>
      <c r="C17" s="22"/>
      <c r="D17" s="22"/>
      <c r="E17" s="22"/>
      <c r="F17" s="22"/>
      <c r="G17" s="148" t="s">
        <v>103</v>
      </c>
      <c r="H17" s="24"/>
      <c r="I17" s="149">
        <v>530</v>
      </c>
      <c r="J17" s="6">
        <f t="shared" si="0"/>
        <v>169.6</v>
      </c>
      <c r="K17" s="6">
        <f t="shared" si="1"/>
        <v>360.40000000000003</v>
      </c>
      <c r="L17" s="31"/>
      <c r="M17" s="31">
        <f t="shared" si="2"/>
        <v>15441.500000000004</v>
      </c>
    </row>
    <row r="18" spans="1:13" x14ac:dyDescent="0.2">
      <c r="A18" s="79"/>
      <c r="B18" s="151"/>
      <c r="C18" s="22"/>
      <c r="D18" s="22"/>
      <c r="E18" s="22"/>
      <c r="F18" s="22"/>
      <c r="G18" s="148"/>
      <c r="H18" s="24"/>
      <c r="I18" s="149"/>
      <c r="J18" s="6">
        <f t="shared" si="0"/>
        <v>0</v>
      </c>
      <c r="K18" s="6">
        <f t="shared" si="1"/>
        <v>0</v>
      </c>
      <c r="L18" s="31"/>
      <c r="M18" s="31">
        <f t="shared" si="2"/>
        <v>15441.500000000004</v>
      </c>
    </row>
    <row r="19" spans="1:13" x14ac:dyDescent="0.2">
      <c r="A19" s="79"/>
      <c r="B19" s="151"/>
      <c r="C19" s="22"/>
      <c r="D19" s="22"/>
      <c r="E19" s="22"/>
      <c r="F19" s="22"/>
      <c r="G19" s="148"/>
      <c r="H19" s="24"/>
      <c r="I19" s="149"/>
      <c r="J19" s="6">
        <f t="shared" si="0"/>
        <v>0</v>
      </c>
      <c r="K19" s="6">
        <f t="shared" si="1"/>
        <v>0</v>
      </c>
      <c r="L19" s="31"/>
      <c r="M19" s="31">
        <f t="shared" si="2"/>
        <v>15441.500000000004</v>
      </c>
    </row>
    <row r="20" spans="1:13" x14ac:dyDescent="0.2">
      <c r="A20" s="186">
        <v>43832</v>
      </c>
      <c r="B20" s="187"/>
      <c r="C20" s="157"/>
      <c r="D20" s="157"/>
      <c r="E20" s="157"/>
      <c r="F20" s="157"/>
      <c r="G20" s="166" t="s">
        <v>120</v>
      </c>
      <c r="H20" s="167"/>
      <c r="I20" s="189">
        <v>380</v>
      </c>
      <c r="J20" s="6">
        <f t="shared" si="0"/>
        <v>121.60000000000001</v>
      </c>
      <c r="K20" s="6">
        <f t="shared" si="1"/>
        <v>258.40000000000003</v>
      </c>
      <c r="L20" s="31"/>
      <c r="M20" s="31">
        <f t="shared" si="2"/>
        <v>15699.900000000003</v>
      </c>
    </row>
    <row r="21" spans="1:13" x14ac:dyDescent="0.2">
      <c r="A21" s="186">
        <v>43833</v>
      </c>
      <c r="B21" s="187"/>
      <c r="C21" s="157"/>
      <c r="D21" s="157"/>
      <c r="E21" s="157"/>
      <c r="F21" s="157"/>
      <c r="G21" s="166" t="s">
        <v>120</v>
      </c>
      <c r="H21" s="167"/>
      <c r="I21" s="189">
        <v>320</v>
      </c>
      <c r="J21" s="6">
        <f t="shared" si="0"/>
        <v>102.4</v>
      </c>
      <c r="K21" s="6">
        <f t="shared" si="1"/>
        <v>217.60000000000002</v>
      </c>
      <c r="L21" s="31"/>
      <c r="M21" s="31">
        <f t="shared" si="2"/>
        <v>15917.500000000004</v>
      </c>
    </row>
    <row r="22" spans="1:13" x14ac:dyDescent="0.2">
      <c r="A22" s="186">
        <v>43836</v>
      </c>
      <c r="B22" s="187"/>
      <c r="C22" s="157"/>
      <c r="D22" s="157"/>
      <c r="E22" s="157"/>
      <c r="F22" s="157"/>
      <c r="G22" s="166" t="s">
        <v>120</v>
      </c>
      <c r="H22" s="167"/>
      <c r="I22" s="189">
        <v>400</v>
      </c>
      <c r="J22" s="6">
        <f t="shared" si="0"/>
        <v>128</v>
      </c>
      <c r="K22" s="6">
        <f t="shared" si="1"/>
        <v>272</v>
      </c>
      <c r="L22" s="31"/>
      <c r="M22" s="31">
        <f t="shared" si="2"/>
        <v>16189.500000000004</v>
      </c>
    </row>
    <row r="23" spans="1:13" x14ac:dyDescent="0.2">
      <c r="A23" s="186">
        <v>43837</v>
      </c>
      <c r="B23" s="187"/>
      <c r="C23" s="157"/>
      <c r="D23" s="157"/>
      <c r="E23" s="157"/>
      <c r="F23" s="157"/>
      <c r="G23" s="166" t="s">
        <v>120</v>
      </c>
      <c r="H23" s="167"/>
      <c r="I23" s="189">
        <v>510</v>
      </c>
      <c r="J23" s="6">
        <f t="shared" si="0"/>
        <v>163.20000000000002</v>
      </c>
      <c r="K23" s="6">
        <f t="shared" si="1"/>
        <v>346.8</v>
      </c>
      <c r="L23" s="31"/>
      <c r="M23" s="31">
        <f t="shared" si="2"/>
        <v>16536.300000000003</v>
      </c>
    </row>
    <row r="24" spans="1:13" x14ac:dyDescent="0.2">
      <c r="A24" s="186">
        <v>43838</v>
      </c>
      <c r="B24" s="187"/>
      <c r="C24" s="157"/>
      <c r="D24" s="157"/>
      <c r="E24" s="157"/>
      <c r="F24" s="157"/>
      <c r="G24" s="166" t="s">
        <v>120</v>
      </c>
      <c r="H24" s="167"/>
      <c r="I24" s="189">
        <v>60</v>
      </c>
      <c r="J24" s="6">
        <f t="shared" si="0"/>
        <v>19.2</v>
      </c>
      <c r="K24" s="6">
        <f t="shared" si="1"/>
        <v>40.800000000000004</v>
      </c>
      <c r="L24" s="31"/>
      <c r="M24" s="31">
        <f t="shared" si="2"/>
        <v>16577.100000000002</v>
      </c>
    </row>
    <row r="25" spans="1:13" x14ac:dyDescent="0.2">
      <c r="A25" s="186">
        <v>43839</v>
      </c>
      <c r="B25" s="187"/>
      <c r="C25" s="157"/>
      <c r="D25" s="157"/>
      <c r="E25" s="157"/>
      <c r="F25" s="157"/>
      <c r="G25" s="166" t="s">
        <v>120</v>
      </c>
      <c r="H25" s="167"/>
      <c r="I25" s="189">
        <v>300</v>
      </c>
      <c r="J25" s="6">
        <f t="shared" si="0"/>
        <v>96</v>
      </c>
      <c r="K25" s="6">
        <f t="shared" si="1"/>
        <v>204.00000000000003</v>
      </c>
      <c r="L25" s="31"/>
      <c r="M25" s="31">
        <f t="shared" si="2"/>
        <v>16781.100000000002</v>
      </c>
    </row>
    <row r="26" spans="1:13" x14ac:dyDescent="0.2">
      <c r="A26" s="186">
        <v>43840</v>
      </c>
      <c r="B26" s="187"/>
      <c r="C26" s="157"/>
      <c r="D26" s="157"/>
      <c r="E26" s="157"/>
      <c r="F26" s="157"/>
      <c r="G26" s="166" t="s">
        <v>120</v>
      </c>
      <c r="H26" s="167"/>
      <c r="I26" s="189">
        <v>310</v>
      </c>
      <c r="J26" s="6">
        <f t="shared" si="0"/>
        <v>99.2</v>
      </c>
      <c r="K26" s="6">
        <f t="shared" si="1"/>
        <v>210.8</v>
      </c>
      <c r="L26" s="31"/>
      <c r="M26" s="31">
        <f t="shared" si="2"/>
        <v>16991.900000000001</v>
      </c>
    </row>
    <row r="27" spans="1:13" x14ac:dyDescent="0.2">
      <c r="A27" s="186">
        <v>43843</v>
      </c>
      <c r="B27" s="187"/>
      <c r="C27" s="157"/>
      <c r="D27" s="157"/>
      <c r="E27" s="157"/>
      <c r="F27" s="157"/>
      <c r="G27" s="166" t="s">
        <v>120</v>
      </c>
      <c r="H27" s="167"/>
      <c r="I27" s="189">
        <v>140</v>
      </c>
      <c r="J27" s="6">
        <f t="shared" si="0"/>
        <v>44.800000000000004</v>
      </c>
      <c r="K27" s="6">
        <f t="shared" si="1"/>
        <v>95.2</v>
      </c>
      <c r="L27" s="31"/>
      <c r="M27" s="31">
        <f t="shared" si="2"/>
        <v>17087.100000000002</v>
      </c>
    </row>
    <row r="28" spans="1:13" x14ac:dyDescent="0.2">
      <c r="A28" s="186">
        <v>43844</v>
      </c>
      <c r="B28" s="187"/>
      <c r="C28" s="157"/>
      <c r="D28" s="157"/>
      <c r="E28" s="157"/>
      <c r="F28" s="157"/>
      <c r="G28" s="166" t="s">
        <v>120</v>
      </c>
      <c r="H28" s="167"/>
      <c r="I28" s="189">
        <v>770</v>
      </c>
      <c r="J28" s="6">
        <f t="shared" si="0"/>
        <v>246.4</v>
      </c>
      <c r="K28" s="6">
        <f t="shared" si="1"/>
        <v>523.6</v>
      </c>
      <c r="L28" s="31"/>
      <c r="M28" s="31">
        <f t="shared" si="2"/>
        <v>17610.7</v>
      </c>
    </row>
    <row r="29" spans="1:13" x14ac:dyDescent="0.2">
      <c r="A29" s="186">
        <v>43852</v>
      </c>
      <c r="B29" s="187"/>
      <c r="C29" s="157"/>
      <c r="D29" s="157"/>
      <c r="E29" s="157"/>
      <c r="F29" s="157"/>
      <c r="G29" s="166" t="s">
        <v>120</v>
      </c>
      <c r="H29" s="167"/>
      <c r="I29" s="189">
        <v>120</v>
      </c>
      <c r="J29" s="6">
        <f t="shared" si="0"/>
        <v>38.4</v>
      </c>
      <c r="K29" s="6">
        <f t="shared" si="1"/>
        <v>81.600000000000009</v>
      </c>
      <c r="L29" s="31"/>
      <c r="M29" s="31">
        <f t="shared" si="2"/>
        <v>17692.3</v>
      </c>
    </row>
    <row r="30" spans="1:13" x14ac:dyDescent="0.2">
      <c r="A30" s="186">
        <v>43853</v>
      </c>
      <c r="B30" s="187"/>
      <c r="C30" s="157"/>
      <c r="D30" s="157"/>
      <c r="E30" s="157"/>
      <c r="F30" s="157"/>
      <c r="G30" s="166" t="s">
        <v>120</v>
      </c>
      <c r="H30" s="167"/>
      <c r="I30" s="189">
        <v>480</v>
      </c>
      <c r="J30" s="6">
        <f t="shared" si="0"/>
        <v>153.6</v>
      </c>
      <c r="K30" s="6">
        <f t="shared" si="1"/>
        <v>326.40000000000003</v>
      </c>
      <c r="L30" s="31"/>
      <c r="M30" s="31">
        <f t="shared" si="2"/>
        <v>18018.7</v>
      </c>
    </row>
    <row r="31" spans="1:13" x14ac:dyDescent="0.2">
      <c r="A31" s="186">
        <v>43854</v>
      </c>
      <c r="B31" s="187"/>
      <c r="C31" s="157"/>
      <c r="D31" s="157"/>
      <c r="E31" s="157"/>
      <c r="F31" s="157"/>
      <c r="G31" s="166" t="s">
        <v>120</v>
      </c>
      <c r="H31" s="167"/>
      <c r="I31" s="189">
        <v>520</v>
      </c>
      <c r="J31" s="6">
        <f t="shared" si="0"/>
        <v>166.4</v>
      </c>
      <c r="K31" s="6">
        <f t="shared" si="1"/>
        <v>353.6</v>
      </c>
      <c r="L31" s="31"/>
      <c r="M31" s="31">
        <f t="shared" si="2"/>
        <v>18372.3</v>
      </c>
    </row>
    <row r="32" spans="1:13" x14ac:dyDescent="0.2">
      <c r="A32" s="186">
        <v>43860</v>
      </c>
      <c r="B32" s="187"/>
      <c r="C32" s="157"/>
      <c r="D32" s="157"/>
      <c r="E32" s="157"/>
      <c r="F32" s="157"/>
      <c r="G32" s="166" t="s">
        <v>120</v>
      </c>
      <c r="H32" s="167"/>
      <c r="I32" s="189">
        <v>260</v>
      </c>
      <c r="J32" s="6">
        <f t="shared" si="0"/>
        <v>83.2</v>
      </c>
      <c r="K32" s="6">
        <f t="shared" si="1"/>
        <v>176.8</v>
      </c>
      <c r="L32" s="31"/>
      <c r="M32" s="31">
        <f t="shared" si="2"/>
        <v>18549.099999999999</v>
      </c>
    </row>
    <row r="33" spans="1:13" x14ac:dyDescent="0.2">
      <c r="A33" s="186">
        <v>43861</v>
      </c>
      <c r="B33" s="187"/>
      <c r="C33" s="157"/>
      <c r="D33" s="157"/>
      <c r="E33" s="157"/>
      <c r="F33" s="157"/>
      <c r="G33" s="166" t="s">
        <v>120</v>
      </c>
      <c r="H33" s="167"/>
      <c r="I33" s="189">
        <v>260</v>
      </c>
      <c r="J33" s="6">
        <f t="shared" si="0"/>
        <v>83.2</v>
      </c>
      <c r="K33" s="6">
        <f t="shared" si="1"/>
        <v>176.8</v>
      </c>
      <c r="L33" s="31"/>
      <c r="M33" s="31">
        <f t="shared" si="2"/>
        <v>18725.899999999998</v>
      </c>
    </row>
    <row r="34" spans="1:13" x14ac:dyDescent="0.2">
      <c r="A34" s="186"/>
      <c r="B34" s="187"/>
      <c r="C34" s="157"/>
      <c r="D34" s="157"/>
      <c r="E34" s="157"/>
      <c r="F34" s="157"/>
      <c r="G34" s="188"/>
      <c r="H34" s="167"/>
      <c r="I34" s="189"/>
      <c r="J34" s="6">
        <f t="shared" si="0"/>
        <v>0</v>
      </c>
      <c r="K34" s="6">
        <f t="shared" si="1"/>
        <v>0</v>
      </c>
      <c r="L34" s="31"/>
      <c r="M34" s="31">
        <f t="shared" si="2"/>
        <v>18725.899999999998</v>
      </c>
    </row>
    <row r="35" spans="1:13" x14ac:dyDescent="0.2">
      <c r="A35" s="196">
        <v>43840</v>
      </c>
      <c r="B35" s="197"/>
      <c r="C35" s="198"/>
      <c r="D35" s="198"/>
      <c r="E35" s="198"/>
      <c r="F35" s="17"/>
      <c r="G35" s="198" t="s">
        <v>116</v>
      </c>
      <c r="H35" s="199"/>
      <c r="I35" s="200">
        <v>25</v>
      </c>
      <c r="J35" s="6">
        <f t="shared" si="0"/>
        <v>8</v>
      </c>
      <c r="K35" s="6">
        <f t="shared" si="1"/>
        <v>17</v>
      </c>
      <c r="L35" s="31"/>
      <c r="M35" s="31">
        <f t="shared" si="2"/>
        <v>18742.899999999998</v>
      </c>
    </row>
    <row r="36" spans="1:13" x14ac:dyDescent="0.2">
      <c r="A36" s="196">
        <v>43853</v>
      </c>
      <c r="B36" s="197"/>
      <c r="C36" s="198"/>
      <c r="D36" s="198"/>
      <c r="E36" s="198"/>
      <c r="F36" s="198"/>
      <c r="G36" s="198" t="s">
        <v>116</v>
      </c>
      <c r="H36" s="199"/>
      <c r="I36" s="200">
        <v>20</v>
      </c>
      <c r="J36" s="6">
        <f t="shared" si="0"/>
        <v>6.4</v>
      </c>
      <c r="K36" s="6">
        <f t="shared" si="1"/>
        <v>13.600000000000001</v>
      </c>
      <c r="L36" s="31"/>
      <c r="M36" s="31">
        <f t="shared" si="2"/>
        <v>18756.499999999996</v>
      </c>
    </row>
    <row r="37" spans="1:13" x14ac:dyDescent="0.2">
      <c r="A37" s="196">
        <v>43860</v>
      </c>
      <c r="B37" s="197"/>
      <c r="C37" s="198"/>
      <c r="D37" s="198"/>
      <c r="E37" s="198"/>
      <c r="F37" s="198"/>
      <c r="G37" s="198" t="s">
        <v>116</v>
      </c>
      <c r="H37" s="199"/>
      <c r="I37" s="200">
        <v>270</v>
      </c>
      <c r="J37" s="6">
        <f t="shared" si="0"/>
        <v>86.4</v>
      </c>
      <c r="K37" s="6">
        <f t="shared" si="1"/>
        <v>183.60000000000002</v>
      </c>
      <c r="L37" s="31"/>
      <c r="M37" s="31">
        <f t="shared" si="2"/>
        <v>18940.099999999995</v>
      </c>
    </row>
    <row r="38" spans="1:13" x14ac:dyDescent="0.2">
      <c r="A38" s="196"/>
      <c r="B38" s="197"/>
      <c r="C38" s="198"/>
      <c r="D38" s="198"/>
      <c r="E38" s="198"/>
      <c r="F38" s="198"/>
      <c r="G38" s="198"/>
      <c r="H38" s="199"/>
      <c r="I38" s="200"/>
      <c r="J38" s="6">
        <f t="shared" si="0"/>
        <v>0</v>
      </c>
      <c r="K38" s="6">
        <f t="shared" si="1"/>
        <v>0</v>
      </c>
      <c r="L38" s="31"/>
      <c r="M38" s="31">
        <f t="shared" si="2"/>
        <v>18940.099999999995</v>
      </c>
    </row>
    <row r="39" spans="1:13" x14ac:dyDescent="0.2">
      <c r="A39" s="196"/>
      <c r="B39" s="197"/>
      <c r="C39" s="198"/>
      <c r="D39" s="198"/>
      <c r="E39" s="198"/>
      <c r="F39" s="198"/>
      <c r="G39" s="198"/>
      <c r="H39" s="199"/>
      <c r="I39" s="200"/>
      <c r="J39" s="6">
        <f t="shared" si="0"/>
        <v>0</v>
      </c>
      <c r="K39" s="6">
        <f t="shared" si="1"/>
        <v>0</v>
      </c>
      <c r="L39" s="31"/>
      <c r="M39" s="31">
        <f t="shared" si="2"/>
        <v>18940.099999999995</v>
      </c>
    </row>
    <row r="40" spans="1:13" x14ac:dyDescent="0.2">
      <c r="A40" s="79"/>
      <c r="B40" s="151"/>
      <c r="C40" s="22"/>
      <c r="D40" s="22"/>
      <c r="E40" s="22"/>
      <c r="F40" s="22"/>
      <c r="G40" s="148"/>
      <c r="H40" s="24"/>
      <c r="I40" s="149"/>
      <c r="J40" s="6">
        <f t="shared" si="0"/>
        <v>0</v>
      </c>
      <c r="K40" s="6">
        <f t="shared" si="1"/>
        <v>0</v>
      </c>
      <c r="L40" s="31"/>
      <c r="M40" s="31">
        <f t="shared" si="2"/>
        <v>18940.099999999995</v>
      </c>
    </row>
    <row r="41" spans="1:13" x14ac:dyDescent="0.2">
      <c r="A41" s="79"/>
      <c r="B41" s="151"/>
      <c r="C41" s="22"/>
      <c r="D41" s="22"/>
      <c r="E41" s="22"/>
      <c r="F41" s="22"/>
      <c r="G41" s="148"/>
      <c r="H41" s="24"/>
      <c r="I41" s="149"/>
      <c r="J41" s="6">
        <f t="shared" si="0"/>
        <v>0</v>
      </c>
      <c r="K41" s="6">
        <f t="shared" si="1"/>
        <v>0</v>
      </c>
      <c r="L41" s="31"/>
      <c r="M41" s="31">
        <f t="shared" si="2"/>
        <v>18940.099999999995</v>
      </c>
    </row>
    <row r="42" spans="1:13" x14ac:dyDescent="0.2">
      <c r="A42" s="27"/>
      <c r="B42" s="28"/>
      <c r="C42" s="22"/>
      <c r="D42" s="22"/>
      <c r="E42" s="22"/>
      <c r="F42" s="22"/>
      <c r="G42" s="29"/>
      <c r="H42" s="24"/>
      <c r="I42" s="30"/>
      <c r="J42" s="6">
        <f t="shared" si="0"/>
        <v>0</v>
      </c>
      <c r="K42" s="6">
        <f t="shared" si="1"/>
        <v>0</v>
      </c>
      <c r="L42" s="31"/>
      <c r="M42" s="31">
        <f t="shared" si="2"/>
        <v>18940.099999999995</v>
      </c>
    </row>
    <row r="43" spans="1:13" x14ac:dyDescent="0.2">
      <c r="A43" s="27"/>
      <c r="B43" s="34"/>
      <c r="C43" s="22"/>
      <c r="D43" s="22"/>
      <c r="E43" s="22"/>
      <c r="F43" s="22"/>
      <c r="G43" s="29"/>
      <c r="H43" s="24"/>
      <c r="I43" s="30"/>
      <c r="J43" s="6">
        <f t="shared" si="0"/>
        <v>0</v>
      </c>
      <c r="K43" s="6">
        <f t="shared" si="1"/>
        <v>0</v>
      </c>
      <c r="L43" s="31"/>
      <c r="M43" s="31">
        <f t="shared" si="2"/>
        <v>18940.099999999995</v>
      </c>
    </row>
    <row r="44" spans="1:13" ht="15.75" x14ac:dyDescent="0.2">
      <c r="A44" s="231" t="s">
        <v>61</v>
      </c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3"/>
      <c r="M44" s="31">
        <f t="shared" si="2"/>
        <v>18940.099999999995</v>
      </c>
    </row>
    <row r="45" spans="1:13" x14ac:dyDescent="0.2">
      <c r="A45" s="27"/>
      <c r="B45" s="28"/>
      <c r="C45" s="22"/>
      <c r="D45" s="22"/>
      <c r="E45" s="22"/>
      <c r="F45" s="22"/>
      <c r="G45" s="29"/>
      <c r="H45" s="24"/>
      <c r="I45" s="30"/>
      <c r="J45" s="6"/>
      <c r="K45" s="6"/>
      <c r="L45" s="31"/>
      <c r="M45" s="31">
        <f t="shared" si="2"/>
        <v>18940.099999999995</v>
      </c>
    </row>
    <row r="46" spans="1:13" x14ac:dyDescent="0.2">
      <c r="A46" s="27"/>
      <c r="B46" s="28"/>
      <c r="C46" s="22"/>
      <c r="D46" s="22"/>
      <c r="E46" s="22"/>
      <c r="F46" s="22"/>
      <c r="G46" s="29"/>
      <c r="H46" s="24"/>
      <c r="I46" s="30"/>
      <c r="J46" s="6"/>
      <c r="K46" s="6"/>
      <c r="L46" s="31"/>
      <c r="M46" s="31">
        <f t="shared" si="2"/>
        <v>18940.099999999995</v>
      </c>
    </row>
    <row r="47" spans="1:13" x14ac:dyDescent="0.2">
      <c r="A47" s="27"/>
      <c r="B47" s="28"/>
      <c r="C47" s="22"/>
      <c r="D47" s="22"/>
      <c r="E47" s="22"/>
      <c r="F47" s="22"/>
      <c r="G47" s="29"/>
      <c r="H47" s="24"/>
      <c r="I47" s="30"/>
      <c r="J47" s="6"/>
      <c r="K47" s="6"/>
      <c r="L47" s="31"/>
      <c r="M47" s="31">
        <f t="shared" si="2"/>
        <v>18940.099999999995</v>
      </c>
    </row>
    <row r="48" spans="1:13" x14ac:dyDescent="0.2">
      <c r="A48" s="27"/>
      <c r="B48" s="28"/>
      <c r="C48" s="22"/>
      <c r="D48" s="22"/>
      <c r="E48" s="22"/>
      <c r="F48" s="22"/>
      <c r="G48" s="29"/>
      <c r="H48" s="24"/>
      <c r="I48" s="30"/>
      <c r="J48" s="6"/>
      <c r="K48" s="6"/>
      <c r="L48" s="31"/>
      <c r="M48" s="31">
        <f t="shared" si="2"/>
        <v>18940.099999999995</v>
      </c>
    </row>
    <row r="49" spans="1:13" ht="13.5" thickBot="1" x14ac:dyDescent="0.25">
      <c r="A49" s="27"/>
      <c r="B49" s="28"/>
      <c r="C49" s="22"/>
      <c r="D49" s="22"/>
      <c r="E49" s="22"/>
      <c r="F49" s="22"/>
      <c r="G49" s="29"/>
      <c r="H49" s="24"/>
      <c r="I49" s="30"/>
      <c r="J49" s="6"/>
      <c r="K49" s="6"/>
      <c r="L49" s="31"/>
      <c r="M49" s="31"/>
    </row>
    <row r="50" spans="1:13" ht="13.5" thickBot="1" x14ac:dyDescent="0.25">
      <c r="A50" s="18"/>
      <c r="B50" s="4"/>
      <c r="C50" s="19"/>
      <c r="D50" s="19"/>
      <c r="E50" s="37"/>
      <c r="F50" s="93"/>
      <c r="G50" s="86"/>
      <c r="H50" s="122" t="s">
        <v>42</v>
      </c>
      <c r="I50" s="123">
        <f>SUM(I6:I42)</f>
        <v>9450</v>
      </c>
      <c r="J50" s="124">
        <f>SUM(J6:J49)</f>
        <v>3024</v>
      </c>
      <c r="K50" s="125">
        <f>SUM(K6:K49)</f>
        <v>6426.0000000000027</v>
      </c>
      <c r="L50" s="126">
        <f>SUM(L45:L49)</f>
        <v>0</v>
      </c>
      <c r="M50" s="127"/>
    </row>
    <row r="51" spans="1:13" ht="13.5" thickBot="1" x14ac:dyDescent="0.25">
      <c r="A51" s="38"/>
      <c r="B51" s="39"/>
      <c r="C51" s="40"/>
      <c r="D51" s="40"/>
      <c r="E51" s="41"/>
      <c r="F51" s="94"/>
      <c r="G51" s="87"/>
      <c r="H51" s="122" t="s">
        <v>10</v>
      </c>
      <c r="I51" s="128"/>
      <c r="J51" s="129"/>
      <c r="K51" s="130"/>
      <c r="L51" s="128"/>
      <c r="M51" s="131">
        <f>+K50-L50+M5</f>
        <v>18940.100000000009</v>
      </c>
    </row>
    <row r="52" spans="1:13" x14ac:dyDescent="0.2">
      <c r="I52" s="16"/>
      <c r="J52" s="3"/>
    </row>
    <row r="53" spans="1:13" ht="15" customHeight="1" x14ac:dyDescent="0.2">
      <c r="A53" s="234" t="s">
        <v>131</v>
      </c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6"/>
    </row>
    <row r="54" spans="1:13" x14ac:dyDescent="0.2">
      <c r="A54" s="237"/>
      <c r="B54" s="238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9"/>
    </row>
    <row r="55" spans="1:13" ht="15" x14ac:dyDescent="0.25">
      <c r="A55" s="240" t="s">
        <v>66</v>
      </c>
      <c r="B55" s="241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2"/>
    </row>
    <row r="56" spans="1:13" x14ac:dyDescent="0.2">
      <c r="A56" s="18" t="s">
        <v>1</v>
      </c>
      <c r="B56" s="4" t="s">
        <v>0</v>
      </c>
      <c r="C56" s="19" t="s">
        <v>2</v>
      </c>
      <c r="D56" s="19" t="s">
        <v>3</v>
      </c>
      <c r="E56" s="19" t="s">
        <v>14</v>
      </c>
      <c r="F56" s="85" t="s">
        <v>4</v>
      </c>
      <c r="G56" s="85" t="s">
        <v>5</v>
      </c>
      <c r="H56" s="19" t="s">
        <v>6</v>
      </c>
      <c r="I56" s="19" t="s">
        <v>7</v>
      </c>
      <c r="J56" s="19" t="s">
        <v>132</v>
      </c>
      <c r="K56" s="19" t="s">
        <v>133</v>
      </c>
      <c r="L56" s="19" t="s">
        <v>8</v>
      </c>
      <c r="M56" s="19" t="s">
        <v>9</v>
      </c>
    </row>
    <row r="57" spans="1:13" x14ac:dyDescent="0.2">
      <c r="A57" s="20"/>
      <c r="B57" s="21"/>
      <c r="C57" s="22"/>
      <c r="D57" s="22"/>
      <c r="E57" s="22"/>
      <c r="F57" s="22"/>
      <c r="G57" s="36"/>
      <c r="H57" s="24"/>
      <c r="I57" s="25"/>
      <c r="J57" s="26"/>
      <c r="K57" s="26"/>
      <c r="L57" s="25"/>
      <c r="M57" s="25">
        <f>+M51</f>
        <v>18940.100000000009</v>
      </c>
    </row>
    <row r="58" spans="1:13" x14ac:dyDescent="0.2">
      <c r="A58" s="147">
        <v>43864</v>
      </c>
      <c r="B58" s="150" t="s">
        <v>106</v>
      </c>
      <c r="C58" s="22"/>
      <c r="D58" s="22"/>
      <c r="E58" s="22"/>
      <c r="F58" s="22"/>
      <c r="G58" s="148" t="s">
        <v>107</v>
      </c>
      <c r="H58" s="24"/>
      <c r="I58" s="149">
        <v>400</v>
      </c>
      <c r="J58" s="6">
        <f t="shared" ref="J58:J66" si="3">+I58*0.38</f>
        <v>152</v>
      </c>
      <c r="K58" s="6">
        <f t="shared" ref="K58:K66" si="4">+I58*0.62</f>
        <v>248</v>
      </c>
      <c r="L58" s="31"/>
      <c r="M58" s="31">
        <f t="shared" ref="M58:M98" si="5">+K58-L58+M57</f>
        <v>19188.100000000009</v>
      </c>
    </row>
    <row r="59" spans="1:13" x14ac:dyDescent="0.2">
      <c r="A59" s="147">
        <v>43865</v>
      </c>
      <c r="B59" s="150" t="s">
        <v>106</v>
      </c>
      <c r="C59" s="22"/>
      <c r="D59" s="22"/>
      <c r="E59" s="22"/>
      <c r="F59" s="22"/>
      <c r="G59" s="148" t="s">
        <v>107</v>
      </c>
      <c r="H59" s="24"/>
      <c r="I59" s="149">
        <v>540</v>
      </c>
      <c r="J59" s="6">
        <f t="shared" ref="J59:J87" si="6">+I59*0.38</f>
        <v>205.2</v>
      </c>
      <c r="K59" s="6">
        <f t="shared" ref="K59:K87" si="7">+I59*0.62</f>
        <v>334.8</v>
      </c>
      <c r="L59" s="31"/>
      <c r="M59" s="31">
        <f t="shared" si="5"/>
        <v>19522.900000000009</v>
      </c>
    </row>
    <row r="60" spans="1:13" x14ac:dyDescent="0.2">
      <c r="A60" s="147">
        <v>43871</v>
      </c>
      <c r="B60" s="150" t="s">
        <v>106</v>
      </c>
      <c r="C60" s="22"/>
      <c r="D60" s="22"/>
      <c r="E60" s="22"/>
      <c r="F60" s="22"/>
      <c r="G60" s="148" t="s">
        <v>107</v>
      </c>
      <c r="H60" s="24"/>
      <c r="I60" s="149">
        <v>240</v>
      </c>
      <c r="J60" s="6">
        <f t="shared" si="6"/>
        <v>91.2</v>
      </c>
      <c r="K60" s="6">
        <f t="shared" si="7"/>
        <v>148.80000000000001</v>
      </c>
      <c r="L60" s="31"/>
      <c r="M60" s="31">
        <f t="shared" si="5"/>
        <v>19671.700000000008</v>
      </c>
    </row>
    <row r="61" spans="1:13" x14ac:dyDescent="0.2">
      <c r="A61" s="147">
        <v>43872</v>
      </c>
      <c r="B61" s="150" t="s">
        <v>106</v>
      </c>
      <c r="C61" s="22"/>
      <c r="D61" s="22"/>
      <c r="E61" s="22"/>
      <c r="F61" s="22"/>
      <c r="G61" s="148" t="s">
        <v>107</v>
      </c>
      <c r="H61" s="24"/>
      <c r="I61" s="149">
        <v>40</v>
      </c>
      <c r="J61" s="6">
        <f t="shared" si="6"/>
        <v>15.2</v>
      </c>
      <c r="K61" s="6">
        <f t="shared" si="7"/>
        <v>24.8</v>
      </c>
      <c r="L61" s="31"/>
      <c r="M61" s="31">
        <f t="shared" si="5"/>
        <v>19696.500000000007</v>
      </c>
    </row>
    <row r="62" spans="1:13" x14ac:dyDescent="0.2">
      <c r="A62" s="147">
        <v>43873</v>
      </c>
      <c r="B62" s="150" t="s">
        <v>106</v>
      </c>
      <c r="C62" s="22"/>
      <c r="D62" s="22"/>
      <c r="E62" s="22"/>
      <c r="F62" s="22"/>
      <c r="G62" s="148" t="s">
        <v>107</v>
      </c>
      <c r="H62" s="24"/>
      <c r="I62" s="149">
        <v>270</v>
      </c>
      <c r="J62" s="6">
        <f t="shared" si="6"/>
        <v>102.6</v>
      </c>
      <c r="K62" s="6">
        <f t="shared" si="7"/>
        <v>167.4</v>
      </c>
      <c r="L62" s="31"/>
      <c r="M62" s="31">
        <f t="shared" si="5"/>
        <v>19863.900000000009</v>
      </c>
    </row>
    <row r="63" spans="1:13" x14ac:dyDescent="0.2">
      <c r="A63" s="147">
        <v>43874</v>
      </c>
      <c r="B63" s="150" t="s">
        <v>106</v>
      </c>
      <c r="C63" s="22"/>
      <c r="D63" s="22"/>
      <c r="E63" s="22"/>
      <c r="F63" s="22"/>
      <c r="G63" s="148" t="s">
        <v>107</v>
      </c>
      <c r="H63" s="24"/>
      <c r="I63" s="149">
        <v>520</v>
      </c>
      <c r="J63" s="6">
        <f t="shared" si="6"/>
        <v>197.6</v>
      </c>
      <c r="K63" s="6">
        <f t="shared" si="7"/>
        <v>322.39999999999998</v>
      </c>
      <c r="L63" s="31"/>
      <c r="M63" s="31">
        <f t="shared" si="5"/>
        <v>20186.30000000001</v>
      </c>
    </row>
    <row r="64" spans="1:13" x14ac:dyDescent="0.2">
      <c r="A64" s="147">
        <v>43875</v>
      </c>
      <c r="B64" s="150" t="s">
        <v>106</v>
      </c>
      <c r="C64" s="22"/>
      <c r="D64" s="22"/>
      <c r="E64" s="22"/>
      <c r="F64" s="22"/>
      <c r="G64" s="148" t="s">
        <v>107</v>
      </c>
      <c r="H64" s="24"/>
      <c r="I64" s="149">
        <v>260</v>
      </c>
      <c r="J64" s="6">
        <f t="shared" si="6"/>
        <v>98.8</v>
      </c>
      <c r="K64" s="6">
        <f t="shared" si="7"/>
        <v>161.19999999999999</v>
      </c>
      <c r="L64" s="31"/>
      <c r="M64" s="31">
        <f t="shared" si="5"/>
        <v>20347.500000000011</v>
      </c>
    </row>
    <row r="65" spans="1:13" x14ac:dyDescent="0.2">
      <c r="A65" s="147">
        <v>43880</v>
      </c>
      <c r="B65" s="150" t="s">
        <v>108</v>
      </c>
      <c r="C65" s="22"/>
      <c r="D65" s="22"/>
      <c r="E65" s="22"/>
      <c r="F65" s="22"/>
      <c r="G65" s="148" t="s">
        <v>109</v>
      </c>
      <c r="H65" s="24"/>
      <c r="I65" s="25">
        <v>260</v>
      </c>
      <c r="J65" s="6">
        <f t="shared" si="6"/>
        <v>98.8</v>
      </c>
      <c r="K65" s="6">
        <f t="shared" si="7"/>
        <v>161.19999999999999</v>
      </c>
      <c r="L65" s="31"/>
      <c r="M65" s="31">
        <f t="shared" si="5"/>
        <v>20508.700000000012</v>
      </c>
    </row>
    <row r="66" spans="1:13" x14ac:dyDescent="0.2">
      <c r="A66" s="147">
        <v>43889</v>
      </c>
      <c r="B66" s="150" t="s">
        <v>108</v>
      </c>
      <c r="C66" s="22"/>
      <c r="D66" s="22"/>
      <c r="E66" s="22"/>
      <c r="F66" s="22"/>
      <c r="G66" s="148" t="s">
        <v>109</v>
      </c>
      <c r="H66" s="24"/>
      <c r="I66" s="25">
        <v>260</v>
      </c>
      <c r="J66" s="6">
        <f t="shared" si="6"/>
        <v>98.8</v>
      </c>
      <c r="K66" s="6">
        <f t="shared" si="7"/>
        <v>161.19999999999999</v>
      </c>
      <c r="L66" s="31"/>
      <c r="M66" s="31">
        <f t="shared" si="5"/>
        <v>20669.900000000012</v>
      </c>
    </row>
    <row r="67" spans="1:13" x14ac:dyDescent="0.2">
      <c r="A67" s="64"/>
      <c r="B67" s="65"/>
      <c r="C67" s="22"/>
      <c r="D67" s="22"/>
      <c r="E67" s="22"/>
      <c r="F67" s="22"/>
      <c r="G67" s="91"/>
      <c r="H67" s="24"/>
      <c r="I67" s="25"/>
      <c r="J67" s="6">
        <f t="shared" si="6"/>
        <v>0</v>
      </c>
      <c r="K67" s="6">
        <f t="shared" si="7"/>
        <v>0</v>
      </c>
      <c r="L67" s="31"/>
      <c r="M67" s="31">
        <f t="shared" si="5"/>
        <v>20669.900000000012</v>
      </c>
    </row>
    <row r="68" spans="1:13" x14ac:dyDescent="0.2">
      <c r="A68" s="27"/>
      <c r="B68" s="28"/>
      <c r="C68" s="22"/>
      <c r="D68" s="22"/>
      <c r="E68" s="22"/>
      <c r="F68" s="22"/>
      <c r="G68" s="29"/>
      <c r="H68" s="24"/>
      <c r="I68" s="30"/>
      <c r="J68" s="6">
        <f t="shared" si="6"/>
        <v>0</v>
      </c>
      <c r="K68" s="6">
        <f t="shared" si="7"/>
        <v>0</v>
      </c>
      <c r="L68" s="31"/>
      <c r="M68" s="31">
        <f t="shared" si="5"/>
        <v>20669.900000000012</v>
      </c>
    </row>
    <row r="69" spans="1:13" x14ac:dyDescent="0.2">
      <c r="A69" s="190">
        <v>43864</v>
      </c>
      <c r="B69" s="165"/>
      <c r="C69" s="157"/>
      <c r="D69" s="157"/>
      <c r="E69" s="157"/>
      <c r="F69" s="157"/>
      <c r="G69" s="166" t="s">
        <v>120</v>
      </c>
      <c r="H69" s="167"/>
      <c r="I69" s="191">
        <v>400</v>
      </c>
      <c r="J69" s="6">
        <f t="shared" si="6"/>
        <v>152</v>
      </c>
      <c r="K69" s="6">
        <f t="shared" si="7"/>
        <v>248</v>
      </c>
      <c r="L69" s="31"/>
      <c r="M69" s="31">
        <f t="shared" si="5"/>
        <v>20917.900000000012</v>
      </c>
    </row>
    <row r="70" spans="1:13" x14ac:dyDescent="0.2">
      <c r="A70" s="190">
        <v>43865</v>
      </c>
      <c r="B70" s="165"/>
      <c r="C70" s="157"/>
      <c r="D70" s="157"/>
      <c r="E70" s="157"/>
      <c r="F70" s="157"/>
      <c r="G70" s="166" t="s">
        <v>120</v>
      </c>
      <c r="H70" s="167"/>
      <c r="I70" s="191">
        <v>540</v>
      </c>
      <c r="J70" s="6">
        <f t="shared" si="6"/>
        <v>205.2</v>
      </c>
      <c r="K70" s="6">
        <f t="shared" si="7"/>
        <v>334.8</v>
      </c>
      <c r="L70" s="31"/>
      <c r="M70" s="31">
        <f t="shared" si="5"/>
        <v>21252.700000000012</v>
      </c>
    </row>
    <row r="71" spans="1:13" x14ac:dyDescent="0.2">
      <c r="A71" s="190">
        <v>43871</v>
      </c>
      <c r="B71" s="165"/>
      <c r="C71" s="157"/>
      <c r="D71" s="157"/>
      <c r="E71" s="157"/>
      <c r="F71" s="157"/>
      <c r="G71" s="166" t="s">
        <v>120</v>
      </c>
      <c r="H71" s="167"/>
      <c r="I71" s="191">
        <v>240</v>
      </c>
      <c r="J71" s="6">
        <f t="shared" si="6"/>
        <v>91.2</v>
      </c>
      <c r="K71" s="6">
        <f t="shared" si="7"/>
        <v>148.80000000000001</v>
      </c>
      <c r="L71" s="31"/>
      <c r="M71" s="31">
        <f t="shared" si="5"/>
        <v>21401.500000000011</v>
      </c>
    </row>
    <row r="72" spans="1:13" x14ac:dyDescent="0.2">
      <c r="A72" s="190">
        <v>43872</v>
      </c>
      <c r="B72" s="165"/>
      <c r="C72" s="157"/>
      <c r="D72" s="157"/>
      <c r="E72" s="157"/>
      <c r="F72" s="157"/>
      <c r="G72" s="166" t="s">
        <v>120</v>
      </c>
      <c r="H72" s="167"/>
      <c r="I72" s="191">
        <v>40</v>
      </c>
      <c r="J72" s="6">
        <f t="shared" si="6"/>
        <v>15.2</v>
      </c>
      <c r="K72" s="6">
        <f t="shared" si="7"/>
        <v>24.8</v>
      </c>
      <c r="L72" s="31"/>
      <c r="M72" s="31">
        <f t="shared" si="5"/>
        <v>21426.30000000001</v>
      </c>
    </row>
    <row r="73" spans="1:13" x14ac:dyDescent="0.2">
      <c r="A73" s="190">
        <v>43873</v>
      </c>
      <c r="B73" s="165"/>
      <c r="C73" s="157"/>
      <c r="D73" s="157"/>
      <c r="E73" s="157"/>
      <c r="F73" s="157"/>
      <c r="G73" s="166" t="s">
        <v>120</v>
      </c>
      <c r="H73" s="167"/>
      <c r="I73" s="191">
        <v>260</v>
      </c>
      <c r="J73" s="6">
        <f t="shared" si="6"/>
        <v>98.8</v>
      </c>
      <c r="K73" s="6">
        <f t="shared" si="7"/>
        <v>161.19999999999999</v>
      </c>
      <c r="L73" s="31"/>
      <c r="M73" s="31">
        <f t="shared" si="5"/>
        <v>21587.500000000011</v>
      </c>
    </row>
    <row r="74" spans="1:13" x14ac:dyDescent="0.2">
      <c r="A74" s="190">
        <v>43874</v>
      </c>
      <c r="B74" s="165"/>
      <c r="C74" s="157"/>
      <c r="D74" s="157"/>
      <c r="E74" s="157"/>
      <c r="F74" s="157"/>
      <c r="G74" s="166" t="s">
        <v>120</v>
      </c>
      <c r="H74" s="167"/>
      <c r="I74" s="191">
        <v>520</v>
      </c>
      <c r="J74" s="6">
        <f t="shared" si="6"/>
        <v>197.6</v>
      </c>
      <c r="K74" s="6">
        <f t="shared" si="7"/>
        <v>322.39999999999998</v>
      </c>
      <c r="L74" s="31"/>
      <c r="M74" s="31">
        <f t="shared" si="5"/>
        <v>21909.900000000012</v>
      </c>
    </row>
    <row r="75" spans="1:13" x14ac:dyDescent="0.2">
      <c r="A75" s="190">
        <v>43875</v>
      </c>
      <c r="B75" s="165"/>
      <c r="C75" s="157"/>
      <c r="D75" s="157"/>
      <c r="E75" s="157"/>
      <c r="F75" s="157"/>
      <c r="G75" s="166" t="s">
        <v>120</v>
      </c>
      <c r="H75" s="167"/>
      <c r="I75" s="191">
        <v>260</v>
      </c>
      <c r="J75" s="6">
        <f t="shared" si="6"/>
        <v>98.8</v>
      </c>
      <c r="K75" s="6">
        <f t="shared" si="7"/>
        <v>161.19999999999999</v>
      </c>
      <c r="L75" s="31"/>
      <c r="M75" s="31">
        <f t="shared" si="5"/>
        <v>22071.100000000013</v>
      </c>
    </row>
    <row r="76" spans="1:13" x14ac:dyDescent="0.2">
      <c r="A76" s="190">
        <v>43880</v>
      </c>
      <c r="B76" s="165"/>
      <c r="C76" s="157"/>
      <c r="D76" s="157"/>
      <c r="E76" s="157"/>
      <c r="F76" s="157"/>
      <c r="G76" s="166" t="s">
        <v>120</v>
      </c>
      <c r="H76" s="167"/>
      <c r="I76" s="191">
        <v>260</v>
      </c>
      <c r="J76" s="6">
        <f t="shared" si="6"/>
        <v>98.8</v>
      </c>
      <c r="K76" s="6">
        <f t="shared" si="7"/>
        <v>161.19999999999999</v>
      </c>
      <c r="L76" s="31"/>
      <c r="M76" s="31">
        <f t="shared" si="5"/>
        <v>22232.300000000014</v>
      </c>
    </row>
    <row r="77" spans="1:13" x14ac:dyDescent="0.2">
      <c r="A77" s="190">
        <v>43886</v>
      </c>
      <c r="B77" s="165"/>
      <c r="C77" s="157"/>
      <c r="D77" s="157"/>
      <c r="E77" s="157"/>
      <c r="F77" s="157"/>
      <c r="G77" s="166" t="s">
        <v>120</v>
      </c>
      <c r="H77" s="167"/>
      <c r="I77" s="191">
        <v>120</v>
      </c>
      <c r="J77" s="6">
        <f t="shared" si="6"/>
        <v>45.6</v>
      </c>
      <c r="K77" s="6">
        <f t="shared" si="7"/>
        <v>74.400000000000006</v>
      </c>
      <c r="L77" s="31"/>
      <c r="M77" s="31">
        <f t="shared" si="5"/>
        <v>22306.700000000015</v>
      </c>
    </row>
    <row r="78" spans="1:13" x14ac:dyDescent="0.2">
      <c r="A78" s="190">
        <v>43889</v>
      </c>
      <c r="B78" s="165"/>
      <c r="C78" s="157"/>
      <c r="D78" s="157"/>
      <c r="E78" s="157"/>
      <c r="F78" s="157"/>
      <c r="G78" s="166" t="s">
        <v>120</v>
      </c>
      <c r="H78" s="167"/>
      <c r="I78" s="191">
        <v>260</v>
      </c>
      <c r="J78" s="6">
        <f t="shared" si="6"/>
        <v>98.8</v>
      </c>
      <c r="K78" s="6">
        <f t="shared" si="7"/>
        <v>161.19999999999999</v>
      </c>
      <c r="L78" s="31"/>
      <c r="M78" s="31">
        <f t="shared" si="5"/>
        <v>22467.900000000016</v>
      </c>
    </row>
    <row r="79" spans="1:13" x14ac:dyDescent="0.2">
      <c r="A79" s="190"/>
      <c r="B79" s="165"/>
      <c r="C79" s="157"/>
      <c r="D79" s="157"/>
      <c r="E79" s="157"/>
      <c r="F79" s="157"/>
      <c r="G79" s="166"/>
      <c r="H79" s="167"/>
      <c r="I79" s="191"/>
      <c r="J79" s="6">
        <f t="shared" si="6"/>
        <v>0</v>
      </c>
      <c r="K79" s="6">
        <f t="shared" si="7"/>
        <v>0</v>
      </c>
      <c r="L79" s="31"/>
      <c r="M79" s="31">
        <f t="shared" si="5"/>
        <v>22467.900000000016</v>
      </c>
    </row>
    <row r="80" spans="1:13" x14ac:dyDescent="0.2">
      <c r="A80" s="201">
        <v>43886</v>
      </c>
      <c r="B80" s="202"/>
      <c r="C80" s="198"/>
      <c r="D80" s="198"/>
      <c r="E80" s="198"/>
      <c r="F80" s="198"/>
      <c r="G80" s="198" t="s">
        <v>116</v>
      </c>
      <c r="H80" s="199"/>
      <c r="I80" s="203">
        <v>240</v>
      </c>
      <c r="J80" s="6">
        <f t="shared" si="6"/>
        <v>91.2</v>
      </c>
      <c r="K80" s="6">
        <f t="shared" si="7"/>
        <v>148.80000000000001</v>
      </c>
      <c r="L80" s="31"/>
      <c r="M80" s="31">
        <f t="shared" si="5"/>
        <v>22616.700000000015</v>
      </c>
    </row>
    <row r="81" spans="1:13" x14ac:dyDescent="0.2">
      <c r="A81" s="190"/>
      <c r="B81" s="165"/>
      <c r="C81" s="157"/>
      <c r="D81" s="157"/>
      <c r="E81" s="157"/>
      <c r="F81" s="157"/>
      <c r="G81" s="166"/>
      <c r="H81" s="167"/>
      <c r="I81" s="191"/>
      <c r="J81" s="6">
        <f t="shared" si="6"/>
        <v>0</v>
      </c>
      <c r="K81" s="6">
        <f t="shared" si="7"/>
        <v>0</v>
      </c>
      <c r="L81" s="31"/>
      <c r="M81" s="31">
        <f t="shared" si="5"/>
        <v>22616.700000000015</v>
      </c>
    </row>
    <row r="82" spans="1:13" x14ac:dyDescent="0.2">
      <c r="A82" s="190"/>
      <c r="B82" s="165"/>
      <c r="C82" s="157"/>
      <c r="D82" s="157"/>
      <c r="E82" s="157"/>
      <c r="F82" s="157"/>
      <c r="G82" s="166"/>
      <c r="H82" s="167"/>
      <c r="I82" s="191"/>
      <c r="J82" s="6">
        <f t="shared" si="6"/>
        <v>0</v>
      </c>
      <c r="K82" s="6">
        <f t="shared" si="7"/>
        <v>0</v>
      </c>
      <c r="L82" s="31"/>
      <c r="M82" s="31">
        <f t="shared" si="5"/>
        <v>22616.700000000015</v>
      </c>
    </row>
    <row r="83" spans="1:13" x14ac:dyDescent="0.2">
      <c r="A83" s="190"/>
      <c r="B83" s="165"/>
      <c r="C83" s="157"/>
      <c r="D83" s="157"/>
      <c r="E83" s="157"/>
      <c r="F83" s="157"/>
      <c r="G83" s="166"/>
      <c r="H83" s="167"/>
      <c r="I83" s="191"/>
      <c r="J83" s="6">
        <f t="shared" si="6"/>
        <v>0</v>
      </c>
      <c r="K83" s="6">
        <f t="shared" si="7"/>
        <v>0</v>
      </c>
      <c r="L83" s="31"/>
      <c r="M83" s="31">
        <f t="shared" si="5"/>
        <v>22616.700000000015</v>
      </c>
    </row>
    <row r="84" spans="1:13" x14ac:dyDescent="0.2">
      <c r="A84" s="190"/>
      <c r="B84" s="165"/>
      <c r="C84" s="157"/>
      <c r="D84" s="157"/>
      <c r="E84" s="157"/>
      <c r="F84" s="157"/>
      <c r="G84" s="166"/>
      <c r="H84" s="167"/>
      <c r="I84" s="191"/>
      <c r="J84" s="6">
        <f t="shared" si="6"/>
        <v>0</v>
      </c>
      <c r="K84" s="6">
        <f t="shared" si="7"/>
        <v>0</v>
      </c>
      <c r="L84" s="31"/>
      <c r="M84" s="31">
        <f t="shared" si="5"/>
        <v>22616.700000000015</v>
      </c>
    </row>
    <row r="85" spans="1:13" x14ac:dyDescent="0.2">
      <c r="A85" s="27"/>
      <c r="B85" s="28"/>
      <c r="C85" s="22"/>
      <c r="D85" s="22"/>
      <c r="E85" s="22"/>
      <c r="F85" s="22"/>
      <c r="G85" s="29"/>
      <c r="H85" s="24"/>
      <c r="I85" s="30"/>
      <c r="J85" s="6">
        <f t="shared" si="6"/>
        <v>0</v>
      </c>
      <c r="K85" s="6">
        <f t="shared" si="7"/>
        <v>0</v>
      </c>
      <c r="L85" s="31"/>
      <c r="M85" s="31">
        <f t="shared" si="5"/>
        <v>22616.700000000015</v>
      </c>
    </row>
    <row r="86" spans="1:13" x14ac:dyDescent="0.2">
      <c r="A86" s="27"/>
      <c r="B86" s="28"/>
      <c r="C86" s="22"/>
      <c r="D86" s="22"/>
      <c r="E86" s="22"/>
      <c r="F86" s="22"/>
      <c r="G86" s="29"/>
      <c r="H86" s="24"/>
      <c r="I86" s="30"/>
      <c r="J86" s="6">
        <f t="shared" si="6"/>
        <v>0</v>
      </c>
      <c r="K86" s="6">
        <f t="shared" si="7"/>
        <v>0</v>
      </c>
      <c r="L86" s="31"/>
      <c r="M86" s="31">
        <f t="shared" si="5"/>
        <v>22616.700000000015</v>
      </c>
    </row>
    <row r="87" spans="1:13" x14ac:dyDescent="0.2">
      <c r="A87" s="27"/>
      <c r="B87" s="34"/>
      <c r="C87" s="22"/>
      <c r="D87" s="22"/>
      <c r="E87" s="22"/>
      <c r="F87" s="22"/>
      <c r="G87" s="29"/>
      <c r="H87" s="24"/>
      <c r="I87" s="30"/>
      <c r="J87" s="6">
        <f t="shared" si="6"/>
        <v>0</v>
      </c>
      <c r="K87" s="6">
        <f t="shared" si="7"/>
        <v>0</v>
      </c>
      <c r="L87" s="31"/>
      <c r="M87" s="31">
        <f t="shared" si="5"/>
        <v>22616.700000000015</v>
      </c>
    </row>
    <row r="88" spans="1:13" ht="15.75" x14ac:dyDescent="0.2">
      <c r="A88" s="231" t="s">
        <v>62</v>
      </c>
      <c r="B88" s="232"/>
      <c r="C88" s="232"/>
      <c r="D88" s="232"/>
      <c r="E88" s="232"/>
      <c r="F88" s="232"/>
      <c r="G88" s="232"/>
      <c r="H88" s="232"/>
      <c r="I88" s="232"/>
      <c r="J88" s="232"/>
      <c r="K88" s="232"/>
      <c r="L88" s="233"/>
      <c r="M88" s="31">
        <f t="shared" si="5"/>
        <v>22616.700000000015</v>
      </c>
    </row>
    <row r="89" spans="1:13" ht="13.5" thickBot="1" x14ac:dyDescent="0.25">
      <c r="A89" s="27"/>
      <c r="B89" s="28"/>
      <c r="C89" s="22"/>
      <c r="D89" s="22"/>
      <c r="E89" s="22"/>
      <c r="F89" s="22"/>
      <c r="G89" s="29"/>
      <c r="H89" s="24"/>
      <c r="I89" s="30"/>
      <c r="J89" s="6"/>
      <c r="K89" s="6"/>
      <c r="L89" s="31"/>
      <c r="M89" s="31">
        <f t="shared" si="5"/>
        <v>22616.700000000015</v>
      </c>
    </row>
    <row r="90" spans="1:13" ht="66.75" customHeight="1" thickBot="1" x14ac:dyDescent="0.25">
      <c r="A90" s="27">
        <v>43882</v>
      </c>
      <c r="B90" s="28" t="s">
        <v>104</v>
      </c>
      <c r="C90" s="22"/>
      <c r="D90" s="22"/>
      <c r="E90" s="22"/>
      <c r="F90" s="22"/>
      <c r="G90" s="112"/>
      <c r="H90" s="251" t="s">
        <v>105</v>
      </c>
      <c r="I90" s="252"/>
      <c r="J90" s="6"/>
      <c r="K90" s="6"/>
      <c r="L90" s="31">
        <v>1400</v>
      </c>
      <c r="M90" s="31">
        <f t="shared" si="5"/>
        <v>21216.700000000015</v>
      </c>
    </row>
    <row r="91" spans="1:13" x14ac:dyDescent="0.2">
      <c r="A91" s="27"/>
      <c r="B91" s="28"/>
      <c r="C91" s="22"/>
      <c r="D91" s="22"/>
      <c r="E91" s="22"/>
      <c r="F91" s="22"/>
      <c r="G91" s="68"/>
      <c r="H91" s="24"/>
      <c r="I91" s="30"/>
      <c r="J91" s="6"/>
      <c r="K91" s="6"/>
      <c r="L91" s="31"/>
      <c r="M91" s="31">
        <f t="shared" si="5"/>
        <v>21216.700000000015</v>
      </c>
    </row>
    <row r="92" spans="1:13" x14ac:dyDescent="0.2">
      <c r="A92" s="27"/>
      <c r="B92" s="28"/>
      <c r="C92" s="22"/>
      <c r="D92" s="22"/>
      <c r="E92" s="22"/>
      <c r="F92" s="22"/>
      <c r="G92" s="29"/>
      <c r="H92" s="24"/>
      <c r="I92" s="30"/>
      <c r="J92" s="6"/>
      <c r="K92" s="6"/>
      <c r="L92" s="31"/>
      <c r="M92" s="31">
        <f t="shared" si="5"/>
        <v>21216.700000000015</v>
      </c>
    </row>
    <row r="93" spans="1:13" s="35" customFormat="1" x14ac:dyDescent="0.2">
      <c r="A93" s="27"/>
      <c r="B93" s="28"/>
      <c r="C93" s="22"/>
      <c r="D93" s="22"/>
      <c r="E93" s="22"/>
      <c r="F93" s="22"/>
      <c r="G93" s="29"/>
      <c r="H93" s="24"/>
      <c r="I93" s="30"/>
      <c r="J93" s="6"/>
      <c r="K93" s="6"/>
      <c r="L93" s="31"/>
      <c r="M93" s="31">
        <f t="shared" si="5"/>
        <v>21216.700000000015</v>
      </c>
    </row>
    <row r="94" spans="1:13" x14ac:dyDescent="0.2">
      <c r="A94" s="27"/>
      <c r="B94" s="28"/>
      <c r="C94" s="22"/>
      <c r="D94" s="22"/>
      <c r="E94" s="22"/>
      <c r="F94" s="22"/>
      <c r="G94" s="29"/>
      <c r="H94" s="24"/>
      <c r="I94" s="30"/>
      <c r="J94" s="6"/>
      <c r="K94" s="6"/>
      <c r="L94" s="31"/>
      <c r="M94" s="31">
        <f t="shared" si="5"/>
        <v>21216.700000000015</v>
      </c>
    </row>
    <row r="95" spans="1:13" x14ac:dyDescent="0.2">
      <c r="A95" s="27"/>
      <c r="B95" s="28"/>
      <c r="C95" s="22"/>
      <c r="D95" s="22"/>
      <c r="E95" s="22"/>
      <c r="F95" s="22"/>
      <c r="G95" s="29"/>
      <c r="H95" s="24"/>
      <c r="I95" s="30"/>
      <c r="J95" s="6"/>
      <c r="K95" s="6"/>
      <c r="L95" s="31"/>
      <c r="M95" s="31">
        <f t="shared" si="5"/>
        <v>21216.700000000015</v>
      </c>
    </row>
    <row r="96" spans="1:13" x14ac:dyDescent="0.2">
      <c r="A96" s="27"/>
      <c r="B96" s="28"/>
      <c r="C96" s="22"/>
      <c r="D96" s="22"/>
      <c r="E96" s="22"/>
      <c r="F96" s="22"/>
      <c r="G96" s="29"/>
      <c r="H96" s="24"/>
      <c r="I96" s="30"/>
      <c r="J96" s="6"/>
      <c r="K96" s="6"/>
      <c r="L96" s="31"/>
      <c r="M96" s="31">
        <f t="shared" si="5"/>
        <v>21216.700000000015</v>
      </c>
    </row>
    <row r="97" spans="1:13" x14ac:dyDescent="0.2">
      <c r="A97" s="27"/>
      <c r="B97" s="28"/>
      <c r="C97" s="22"/>
      <c r="D97" s="22"/>
      <c r="E97" s="22"/>
      <c r="F97" s="22"/>
      <c r="G97" s="29"/>
      <c r="H97" s="24"/>
      <c r="I97" s="30"/>
      <c r="J97" s="6"/>
      <c r="K97" s="6"/>
      <c r="L97" s="31"/>
      <c r="M97" s="31">
        <f t="shared" si="5"/>
        <v>21216.700000000015</v>
      </c>
    </row>
    <row r="98" spans="1:13" x14ac:dyDescent="0.2">
      <c r="A98" s="27"/>
      <c r="B98" s="28"/>
      <c r="C98" s="22"/>
      <c r="D98" s="22"/>
      <c r="E98" s="22"/>
      <c r="F98" s="22"/>
      <c r="G98" s="29"/>
      <c r="H98" s="24"/>
      <c r="I98" s="30"/>
      <c r="J98" s="6"/>
      <c r="K98" s="6"/>
      <c r="L98" s="31"/>
      <c r="M98" s="31">
        <f t="shared" si="5"/>
        <v>21216.700000000015</v>
      </c>
    </row>
    <row r="99" spans="1:13" ht="13.5" thickBot="1" x14ac:dyDescent="0.25">
      <c r="A99" s="27"/>
      <c r="B99" s="28"/>
      <c r="C99" s="22"/>
      <c r="D99" s="22"/>
      <c r="E99" s="22"/>
      <c r="F99" s="22"/>
      <c r="G99" s="29"/>
      <c r="H99" s="24"/>
      <c r="I99" s="30"/>
      <c r="J99" s="6"/>
      <c r="K99" s="6"/>
      <c r="L99" s="31"/>
      <c r="M99" s="31"/>
    </row>
    <row r="100" spans="1:13" ht="13.5" thickBot="1" x14ac:dyDescent="0.25">
      <c r="A100" s="18"/>
      <c r="B100" s="4"/>
      <c r="C100" s="19"/>
      <c r="D100" s="19"/>
      <c r="E100" s="37"/>
      <c r="F100" s="93"/>
      <c r="G100" s="86"/>
      <c r="H100" s="122" t="s">
        <v>60</v>
      </c>
      <c r="I100" s="123">
        <f>SUM(I58:I99)</f>
        <v>5930</v>
      </c>
      <c r="J100" s="124">
        <f>SUM(J57:J99)</f>
        <v>2253.3999999999996</v>
      </c>
      <c r="K100" s="125">
        <f>SUM(K57:K99)</f>
        <v>3676.6</v>
      </c>
      <c r="L100" s="126">
        <f>SUM(L89:L99)</f>
        <v>1400</v>
      </c>
      <c r="M100" s="127"/>
    </row>
    <row r="101" spans="1:13" ht="13.5" thickBot="1" x14ac:dyDescent="0.25">
      <c r="A101" s="38"/>
      <c r="B101" s="39"/>
      <c r="C101" s="40"/>
      <c r="D101" s="40"/>
      <c r="E101" s="41"/>
      <c r="F101" s="94"/>
      <c r="G101" s="87"/>
      <c r="H101" s="122" t="s">
        <v>10</v>
      </c>
      <c r="I101" s="128"/>
      <c r="J101" s="129"/>
      <c r="K101" s="130"/>
      <c r="L101" s="128"/>
      <c r="M101" s="131">
        <f>+K100-L100+M57</f>
        <v>21216.700000000008</v>
      </c>
    </row>
    <row r="102" spans="1:13" x14ac:dyDescent="0.2">
      <c r="A102" s="71"/>
      <c r="B102" s="72"/>
      <c r="C102" s="73"/>
      <c r="D102" s="73"/>
      <c r="E102" s="74"/>
      <c r="F102" s="113"/>
      <c r="G102" s="111"/>
      <c r="H102" s="117"/>
      <c r="I102" s="76"/>
      <c r="J102" s="77"/>
      <c r="K102" s="78"/>
      <c r="L102" s="76"/>
      <c r="M102" s="76"/>
    </row>
    <row r="103" spans="1:13" ht="15" customHeight="1" x14ac:dyDescent="0.2">
      <c r="A103" s="234" t="s">
        <v>131</v>
      </c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6"/>
    </row>
    <row r="104" spans="1:13" x14ac:dyDescent="0.2">
      <c r="A104" s="237"/>
      <c r="B104" s="238"/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  <c r="M104" s="239"/>
    </row>
    <row r="105" spans="1:13" ht="15" x14ac:dyDescent="0.25">
      <c r="A105" s="240" t="s">
        <v>13</v>
      </c>
      <c r="B105" s="241"/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2"/>
    </row>
    <row r="106" spans="1:13" x14ac:dyDescent="0.2">
      <c r="A106" s="18" t="s">
        <v>1</v>
      </c>
      <c r="B106" s="4" t="s">
        <v>0</v>
      </c>
      <c r="C106" s="19" t="s">
        <v>2</v>
      </c>
      <c r="D106" s="19" t="s">
        <v>3</v>
      </c>
      <c r="E106" s="19" t="s">
        <v>14</v>
      </c>
      <c r="F106" s="85" t="s">
        <v>4</v>
      </c>
      <c r="G106" s="85" t="s">
        <v>5</v>
      </c>
      <c r="H106" s="19" t="s">
        <v>6</v>
      </c>
      <c r="I106" s="19" t="s">
        <v>7</v>
      </c>
      <c r="J106" s="19" t="s">
        <v>132</v>
      </c>
      <c r="K106" s="19" t="s">
        <v>133</v>
      </c>
      <c r="L106" s="19" t="s">
        <v>8</v>
      </c>
      <c r="M106" s="19" t="s">
        <v>9</v>
      </c>
    </row>
    <row r="107" spans="1:13" x14ac:dyDescent="0.2">
      <c r="A107" s="20"/>
      <c r="B107" s="21"/>
      <c r="C107" s="22"/>
      <c r="D107" s="22"/>
      <c r="E107" s="22"/>
      <c r="F107" s="22"/>
      <c r="G107" s="36"/>
      <c r="H107" s="24"/>
      <c r="I107" s="25"/>
      <c r="J107" s="26"/>
      <c r="K107" s="26"/>
      <c r="L107" s="25"/>
      <c r="M107" s="25">
        <f>M101</f>
        <v>21216.700000000008</v>
      </c>
    </row>
    <row r="108" spans="1:13" x14ac:dyDescent="0.2">
      <c r="A108" s="79">
        <v>43893</v>
      </c>
      <c r="B108" s="70"/>
      <c r="C108" s="22"/>
      <c r="D108" s="22"/>
      <c r="E108" s="22"/>
      <c r="F108" s="22"/>
      <c r="G108" s="148" t="s">
        <v>110</v>
      </c>
      <c r="H108" s="24"/>
      <c r="I108" s="149">
        <v>25</v>
      </c>
      <c r="J108" s="6">
        <f>+I108*0.32</f>
        <v>8</v>
      </c>
      <c r="K108" s="6">
        <f>+I108*0.68</f>
        <v>17</v>
      </c>
      <c r="L108" s="31"/>
      <c r="M108" s="31">
        <f t="shared" ref="M108:M126" si="8">+K108-L108+M107</f>
        <v>21233.700000000008</v>
      </c>
    </row>
    <row r="109" spans="1:13" x14ac:dyDescent="0.2">
      <c r="A109" s="79">
        <v>43894</v>
      </c>
      <c r="B109" s="70"/>
      <c r="C109" s="22"/>
      <c r="D109" s="22"/>
      <c r="E109" s="22"/>
      <c r="F109" s="22"/>
      <c r="G109" s="148" t="s">
        <v>110</v>
      </c>
      <c r="H109" s="24"/>
      <c r="I109" s="149">
        <v>260</v>
      </c>
      <c r="J109" s="6">
        <f t="shared" ref="J109:J120" si="9">+I109*0.32</f>
        <v>83.2</v>
      </c>
      <c r="K109" s="6">
        <f t="shared" ref="K109:K120" si="10">+I109*0.68</f>
        <v>176.8</v>
      </c>
      <c r="L109" s="31"/>
      <c r="M109" s="31">
        <f t="shared" si="8"/>
        <v>21410.500000000007</v>
      </c>
    </row>
    <row r="110" spans="1:13" x14ac:dyDescent="0.2">
      <c r="A110" s="79">
        <v>43895</v>
      </c>
      <c r="B110" s="70"/>
      <c r="C110" s="22"/>
      <c r="D110" s="22"/>
      <c r="E110" s="22"/>
      <c r="F110" s="22"/>
      <c r="G110" s="148" t="s">
        <v>110</v>
      </c>
      <c r="H110" s="24"/>
      <c r="I110" s="149">
        <v>280</v>
      </c>
      <c r="J110" s="6">
        <f t="shared" si="9"/>
        <v>89.600000000000009</v>
      </c>
      <c r="K110" s="6">
        <f t="shared" si="10"/>
        <v>190.4</v>
      </c>
      <c r="L110" s="31"/>
      <c r="M110" s="31">
        <f t="shared" si="8"/>
        <v>21600.900000000009</v>
      </c>
    </row>
    <row r="111" spans="1:13" x14ac:dyDescent="0.2">
      <c r="A111" s="79">
        <v>43902</v>
      </c>
      <c r="B111" s="65"/>
      <c r="C111" s="22"/>
      <c r="D111" s="22"/>
      <c r="E111" s="22"/>
      <c r="F111" s="22"/>
      <c r="G111" s="148" t="s">
        <v>110</v>
      </c>
      <c r="H111" s="24"/>
      <c r="I111" s="149">
        <v>60</v>
      </c>
      <c r="J111" s="6">
        <f t="shared" si="9"/>
        <v>19.2</v>
      </c>
      <c r="K111" s="6">
        <f t="shared" si="10"/>
        <v>40.800000000000004</v>
      </c>
      <c r="L111" s="31"/>
      <c r="M111" s="31">
        <f t="shared" si="8"/>
        <v>21641.700000000008</v>
      </c>
    </row>
    <row r="112" spans="1:13" x14ac:dyDescent="0.2">
      <c r="A112" s="147"/>
      <c r="B112" s="65"/>
      <c r="C112" s="22"/>
      <c r="D112" s="22"/>
      <c r="E112" s="22"/>
      <c r="F112" s="22"/>
      <c r="G112" s="148"/>
      <c r="H112" s="24"/>
      <c r="I112" s="149"/>
      <c r="J112" s="6">
        <f t="shared" si="9"/>
        <v>0</v>
      </c>
      <c r="K112" s="6">
        <f t="shared" si="10"/>
        <v>0</v>
      </c>
      <c r="L112" s="31"/>
      <c r="M112" s="31">
        <f t="shared" si="8"/>
        <v>21641.700000000008</v>
      </c>
    </row>
    <row r="113" spans="1:13" ht="15" x14ac:dyDescent="0.25">
      <c r="A113" s="186">
        <v>43894</v>
      </c>
      <c r="B113" s="162"/>
      <c r="C113" s="157"/>
      <c r="D113" s="157"/>
      <c r="E113" s="157"/>
      <c r="F113" s="157"/>
      <c r="G113" s="166" t="s">
        <v>120</v>
      </c>
      <c r="H113" s="167"/>
      <c r="I113" s="160">
        <v>260</v>
      </c>
      <c r="J113" s="6">
        <f t="shared" si="9"/>
        <v>83.2</v>
      </c>
      <c r="K113" s="6">
        <f t="shared" si="10"/>
        <v>176.8</v>
      </c>
      <c r="L113" s="31"/>
      <c r="M113" s="31">
        <f t="shared" si="8"/>
        <v>21818.500000000007</v>
      </c>
    </row>
    <row r="114" spans="1:13" ht="15" x14ac:dyDescent="0.25">
      <c r="A114" s="186">
        <v>43895</v>
      </c>
      <c r="B114" s="162"/>
      <c r="C114" s="157"/>
      <c r="D114" s="157"/>
      <c r="E114" s="157"/>
      <c r="F114" s="157"/>
      <c r="G114" s="166" t="s">
        <v>120</v>
      </c>
      <c r="H114" s="167"/>
      <c r="I114" s="160">
        <v>280</v>
      </c>
      <c r="J114" s="6">
        <f t="shared" si="9"/>
        <v>89.600000000000009</v>
      </c>
      <c r="K114" s="6">
        <f t="shared" si="10"/>
        <v>190.4</v>
      </c>
      <c r="L114" s="31"/>
      <c r="M114" s="31">
        <f t="shared" si="8"/>
        <v>22008.900000000009</v>
      </c>
    </row>
    <row r="115" spans="1:13" x14ac:dyDescent="0.2">
      <c r="A115" s="147"/>
      <c r="B115" s="65"/>
      <c r="C115" s="22"/>
      <c r="D115" s="22"/>
      <c r="E115" s="22"/>
      <c r="F115" s="22"/>
      <c r="G115" s="148"/>
      <c r="H115" s="24"/>
      <c r="I115" s="149"/>
      <c r="J115" s="6">
        <f t="shared" si="9"/>
        <v>0</v>
      </c>
      <c r="K115" s="6">
        <f t="shared" si="10"/>
        <v>0</v>
      </c>
      <c r="L115" s="31"/>
      <c r="M115" s="31">
        <f t="shared" si="8"/>
        <v>22008.900000000009</v>
      </c>
    </row>
    <row r="116" spans="1:13" x14ac:dyDescent="0.2">
      <c r="A116" s="196">
        <v>43902</v>
      </c>
      <c r="B116" s="204"/>
      <c r="C116" s="198"/>
      <c r="D116" s="198"/>
      <c r="E116" s="198"/>
      <c r="F116" s="198"/>
      <c r="G116" s="198" t="s">
        <v>116</v>
      </c>
      <c r="H116" s="199"/>
      <c r="I116" s="200">
        <v>240</v>
      </c>
      <c r="J116" s="6">
        <f t="shared" si="9"/>
        <v>76.8</v>
      </c>
      <c r="K116" s="6">
        <f t="shared" si="10"/>
        <v>163.20000000000002</v>
      </c>
      <c r="L116" s="31"/>
      <c r="M116" s="31">
        <f t="shared" si="8"/>
        <v>22172.100000000009</v>
      </c>
    </row>
    <row r="117" spans="1:13" x14ac:dyDescent="0.2">
      <c r="A117" s="147"/>
      <c r="B117" s="65"/>
      <c r="C117" s="22"/>
      <c r="D117" s="22"/>
      <c r="E117" s="22"/>
      <c r="F117" s="22"/>
      <c r="G117" s="148"/>
      <c r="H117" s="24"/>
      <c r="I117" s="149"/>
      <c r="J117" s="6">
        <f t="shared" si="9"/>
        <v>0</v>
      </c>
      <c r="K117" s="6">
        <f t="shared" si="10"/>
        <v>0</v>
      </c>
      <c r="L117" s="31"/>
      <c r="M117" s="31">
        <f t="shared" si="8"/>
        <v>22172.100000000009</v>
      </c>
    </row>
    <row r="118" spans="1:13" x14ac:dyDescent="0.2">
      <c r="A118" s="69"/>
      <c r="B118" s="105"/>
      <c r="C118" s="22"/>
      <c r="D118" s="22"/>
      <c r="E118" s="22"/>
      <c r="F118" s="22"/>
      <c r="G118" s="106"/>
      <c r="H118" s="67"/>
      <c r="I118" s="67"/>
      <c r="J118" s="6">
        <f t="shared" si="9"/>
        <v>0</v>
      </c>
      <c r="K118" s="6">
        <f t="shared" si="10"/>
        <v>0</v>
      </c>
      <c r="L118" s="31"/>
      <c r="M118" s="31">
        <f t="shared" si="8"/>
        <v>22172.100000000009</v>
      </c>
    </row>
    <row r="119" spans="1:13" ht="15" x14ac:dyDescent="0.25">
      <c r="A119" s="64"/>
      <c r="B119" s="65"/>
      <c r="C119" s="66"/>
      <c r="D119" s="67"/>
      <c r="E119" s="22"/>
      <c r="F119" s="22"/>
      <c r="G119" s="91"/>
      <c r="H119" s="67"/>
      <c r="I119" s="67"/>
      <c r="J119" s="6">
        <f t="shared" si="9"/>
        <v>0</v>
      </c>
      <c r="K119" s="6">
        <f t="shared" si="10"/>
        <v>0</v>
      </c>
      <c r="L119" s="31"/>
      <c r="M119" s="31">
        <f t="shared" si="8"/>
        <v>22172.100000000009</v>
      </c>
    </row>
    <row r="120" spans="1:13" x14ac:dyDescent="0.2">
      <c r="A120" s="27"/>
      <c r="B120" s="34"/>
      <c r="C120" s="22"/>
      <c r="D120" s="22"/>
      <c r="E120" s="22"/>
      <c r="F120" s="22"/>
      <c r="G120" s="29"/>
      <c r="H120" s="24"/>
      <c r="I120" s="30"/>
      <c r="J120" s="6">
        <f t="shared" si="9"/>
        <v>0</v>
      </c>
      <c r="K120" s="6">
        <f t="shared" si="10"/>
        <v>0</v>
      </c>
      <c r="L120" s="31"/>
      <c r="M120" s="31">
        <f t="shared" si="8"/>
        <v>22172.100000000009</v>
      </c>
    </row>
    <row r="121" spans="1:13" ht="15.75" x14ac:dyDescent="0.2">
      <c r="A121" s="231" t="s">
        <v>63</v>
      </c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3"/>
      <c r="M121" s="31">
        <f t="shared" si="8"/>
        <v>22172.100000000009</v>
      </c>
    </row>
    <row r="122" spans="1:13" ht="13.5" thickBot="1" x14ac:dyDescent="0.25">
      <c r="A122" s="27"/>
      <c r="B122" s="28"/>
      <c r="C122" s="22"/>
      <c r="D122" s="22"/>
      <c r="E122" s="22"/>
      <c r="F122" s="22"/>
      <c r="G122" s="29"/>
      <c r="H122" s="24"/>
      <c r="I122" s="30"/>
      <c r="J122" s="6"/>
      <c r="K122" s="6"/>
      <c r="L122" s="31"/>
      <c r="M122" s="31">
        <f t="shared" si="8"/>
        <v>22172.100000000009</v>
      </c>
    </row>
    <row r="123" spans="1:13" ht="16.5" customHeight="1" thickBot="1" x14ac:dyDescent="0.25">
      <c r="A123" s="27"/>
      <c r="B123" s="28"/>
      <c r="C123" s="22"/>
      <c r="D123" s="22"/>
      <c r="E123" s="22"/>
      <c r="F123" s="22"/>
      <c r="G123" s="112"/>
      <c r="H123" s="24"/>
      <c r="I123" s="30"/>
      <c r="J123" s="6"/>
      <c r="K123" s="6"/>
      <c r="L123" s="31"/>
      <c r="M123" s="31">
        <f t="shared" si="8"/>
        <v>22172.100000000009</v>
      </c>
    </row>
    <row r="124" spans="1:13" x14ac:dyDescent="0.2">
      <c r="A124" s="27"/>
      <c r="B124" s="28"/>
      <c r="C124" s="22"/>
      <c r="D124" s="22"/>
      <c r="E124" s="22"/>
      <c r="F124" s="22"/>
      <c r="G124" s="68"/>
      <c r="H124" s="24"/>
      <c r="I124" s="30"/>
      <c r="J124" s="6"/>
      <c r="K124" s="6"/>
      <c r="L124" s="31"/>
      <c r="M124" s="31">
        <f t="shared" si="8"/>
        <v>22172.100000000009</v>
      </c>
    </row>
    <row r="125" spans="1:13" x14ac:dyDescent="0.2">
      <c r="A125" s="27"/>
      <c r="B125" s="28"/>
      <c r="C125" s="22"/>
      <c r="D125" s="22"/>
      <c r="E125" s="22"/>
      <c r="F125" s="22"/>
      <c r="G125" s="29"/>
      <c r="H125" s="24"/>
      <c r="I125" s="30"/>
      <c r="J125" s="6"/>
      <c r="K125" s="6"/>
      <c r="L125" s="31"/>
      <c r="M125" s="31">
        <f t="shared" si="8"/>
        <v>22172.100000000009</v>
      </c>
    </row>
    <row r="126" spans="1:13" x14ac:dyDescent="0.2">
      <c r="A126" s="27"/>
      <c r="B126" s="28"/>
      <c r="C126" s="22"/>
      <c r="D126" s="22"/>
      <c r="E126" s="22"/>
      <c r="F126" s="22"/>
      <c r="G126" s="29"/>
      <c r="H126" s="24"/>
      <c r="I126" s="30"/>
      <c r="J126" s="6"/>
      <c r="K126" s="6"/>
      <c r="L126" s="31"/>
      <c r="M126" s="31">
        <f t="shared" si="8"/>
        <v>22172.100000000009</v>
      </c>
    </row>
    <row r="127" spans="1:13" ht="13.5" thickBot="1" x14ac:dyDescent="0.25">
      <c r="A127" s="27"/>
      <c r="B127" s="28"/>
      <c r="C127" s="22"/>
      <c r="D127" s="22"/>
      <c r="E127" s="22"/>
      <c r="F127" s="22"/>
      <c r="G127" s="29"/>
      <c r="H127" s="24"/>
      <c r="I127" s="30"/>
      <c r="J127" s="6"/>
      <c r="K127" s="6"/>
      <c r="L127" s="31"/>
      <c r="M127" s="31"/>
    </row>
    <row r="128" spans="1:13" x14ac:dyDescent="0.2">
      <c r="A128" s="18"/>
      <c r="B128" s="4"/>
      <c r="C128" s="19"/>
      <c r="D128" s="19"/>
      <c r="E128" s="37"/>
      <c r="F128" s="93"/>
      <c r="G128" s="86"/>
      <c r="H128" s="122" t="s">
        <v>68</v>
      </c>
      <c r="I128" s="132">
        <f>SUM(I108:I127)</f>
        <v>1405</v>
      </c>
      <c r="J128" s="133">
        <f>SUM(J107:J127)</f>
        <v>449.6</v>
      </c>
      <c r="K128" s="134">
        <f>SUM(K107:K127)</f>
        <v>955.40000000000009</v>
      </c>
      <c r="L128" s="135">
        <f>SUM(L122:L127)</f>
        <v>0</v>
      </c>
      <c r="M128" s="127"/>
    </row>
    <row r="129" spans="1:14" x14ac:dyDescent="0.2">
      <c r="A129" s="38"/>
      <c r="B129" s="39"/>
      <c r="C129" s="40"/>
      <c r="D129" s="40"/>
      <c r="E129" s="41"/>
      <c r="F129" s="94"/>
      <c r="G129" s="87"/>
      <c r="H129" s="136" t="s">
        <v>10</v>
      </c>
      <c r="I129" s="137"/>
      <c r="J129" s="138"/>
      <c r="K129" s="139"/>
      <c r="L129" s="137"/>
      <c r="M129" s="137">
        <f>+K128-L128+M107</f>
        <v>22172.100000000009</v>
      </c>
    </row>
    <row r="130" spans="1:14" x14ac:dyDescent="0.2">
      <c r="A130" s="38"/>
      <c r="B130" s="39"/>
      <c r="C130" s="40"/>
      <c r="D130" s="40"/>
      <c r="E130" s="41"/>
      <c r="F130" s="94"/>
      <c r="G130" s="111"/>
      <c r="H130" s="75"/>
      <c r="I130" s="76"/>
      <c r="J130" s="77"/>
      <c r="K130" s="78"/>
      <c r="L130" s="76"/>
      <c r="M130" s="76"/>
    </row>
    <row r="131" spans="1:14" x14ac:dyDescent="0.2">
      <c r="A131" s="234" t="s">
        <v>131</v>
      </c>
      <c r="B131" s="235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6"/>
    </row>
    <row r="132" spans="1:14" x14ac:dyDescent="0.2">
      <c r="A132" s="237"/>
      <c r="B132" s="238"/>
      <c r="C132" s="238"/>
      <c r="D132" s="238"/>
      <c r="E132" s="238"/>
      <c r="F132" s="238"/>
      <c r="G132" s="238"/>
      <c r="H132" s="238"/>
      <c r="I132" s="238"/>
      <c r="J132" s="238"/>
      <c r="K132" s="238"/>
      <c r="L132" s="238"/>
      <c r="M132" s="239"/>
    </row>
    <row r="133" spans="1:14" ht="15" x14ac:dyDescent="0.25">
      <c r="A133" s="240" t="s">
        <v>64</v>
      </c>
      <c r="B133" s="241"/>
      <c r="C133" s="241"/>
      <c r="D133" s="241"/>
      <c r="E133" s="241"/>
      <c r="F133" s="241"/>
      <c r="G133" s="241"/>
      <c r="H133" s="241"/>
      <c r="I133" s="241"/>
      <c r="J133" s="241"/>
      <c r="K133" s="241"/>
      <c r="L133" s="241"/>
      <c r="M133" s="242"/>
      <c r="N133" s="2"/>
    </row>
    <row r="134" spans="1:14" ht="15" x14ac:dyDescent="0.25">
      <c r="A134" s="18" t="s">
        <v>1</v>
      </c>
      <c r="B134" s="4" t="s">
        <v>0</v>
      </c>
      <c r="C134" s="19" t="s">
        <v>2</v>
      </c>
      <c r="D134" s="19" t="s">
        <v>3</v>
      </c>
      <c r="E134" s="19" t="s">
        <v>14</v>
      </c>
      <c r="F134" s="85" t="s">
        <v>4</v>
      </c>
      <c r="G134" s="85" t="s">
        <v>5</v>
      </c>
      <c r="H134" s="19" t="s">
        <v>6</v>
      </c>
      <c r="I134" s="19" t="s">
        <v>7</v>
      </c>
      <c r="J134" s="19" t="s">
        <v>132</v>
      </c>
      <c r="K134" s="19" t="s">
        <v>133</v>
      </c>
      <c r="L134" s="19" t="s">
        <v>8</v>
      </c>
      <c r="M134" s="19" t="s">
        <v>9</v>
      </c>
      <c r="N134" s="2"/>
    </row>
    <row r="135" spans="1:14" ht="15" x14ac:dyDescent="0.25">
      <c r="A135" s="20"/>
      <c r="B135" s="21"/>
      <c r="C135" s="22"/>
      <c r="D135" s="22"/>
      <c r="E135" s="22"/>
      <c r="F135" s="22"/>
      <c r="G135" s="36"/>
      <c r="H135" s="24"/>
      <c r="I135" s="25"/>
      <c r="J135" s="26"/>
      <c r="K135" s="26"/>
      <c r="L135" s="25"/>
      <c r="M135" s="25">
        <f>M129</f>
        <v>22172.100000000009</v>
      </c>
      <c r="N135" s="5"/>
    </row>
    <row r="136" spans="1:14" ht="15" x14ac:dyDescent="0.25">
      <c r="A136" s="120"/>
      <c r="B136" s="105"/>
      <c r="C136" s="91"/>
      <c r="D136" s="22"/>
      <c r="E136" s="22"/>
      <c r="F136" s="22"/>
      <c r="G136" s="91"/>
      <c r="H136" s="22"/>
      <c r="I136" s="121"/>
      <c r="J136" s="6">
        <f>+I136*0.32</f>
        <v>0</v>
      </c>
      <c r="K136" s="6">
        <f>+I136*0.68</f>
        <v>0</v>
      </c>
      <c r="L136" s="31"/>
      <c r="M136" s="31">
        <f t="shared" ref="M136:M147" si="11">+K136-L136+M135</f>
        <v>22172.100000000009</v>
      </c>
      <c r="N136" s="52"/>
    </row>
    <row r="137" spans="1:14" ht="15" x14ac:dyDescent="0.25">
      <c r="A137" s="64"/>
      <c r="B137" s="70"/>
      <c r="C137" s="22"/>
      <c r="D137" s="22"/>
      <c r="E137" s="22"/>
      <c r="F137" s="22"/>
      <c r="G137" s="90"/>
      <c r="H137" s="24"/>
      <c r="I137" s="25"/>
      <c r="J137" s="6">
        <f t="shared" ref="J137:J142" si="12">+I137*0.32</f>
        <v>0</v>
      </c>
      <c r="K137" s="6">
        <f t="shared" ref="K137:K142" si="13">+I137*0.68</f>
        <v>0</v>
      </c>
      <c r="L137" s="31"/>
      <c r="M137" s="31">
        <f t="shared" si="11"/>
        <v>22172.100000000009</v>
      </c>
      <c r="N137" s="52"/>
    </row>
    <row r="138" spans="1:14" ht="15" x14ac:dyDescent="0.25">
      <c r="A138" s="64"/>
      <c r="B138" s="70"/>
      <c r="C138" s="22"/>
      <c r="D138" s="22"/>
      <c r="E138" s="22"/>
      <c r="F138" s="22"/>
      <c r="G138" s="90"/>
      <c r="H138" s="24"/>
      <c r="I138" s="25"/>
      <c r="J138" s="6">
        <f t="shared" si="12"/>
        <v>0</v>
      </c>
      <c r="K138" s="6">
        <f t="shared" si="13"/>
        <v>0</v>
      </c>
      <c r="L138" s="31"/>
      <c r="M138" s="31">
        <f t="shared" si="11"/>
        <v>22172.100000000009</v>
      </c>
      <c r="N138" s="52"/>
    </row>
    <row r="139" spans="1:14" x14ac:dyDescent="0.2">
      <c r="A139" s="64"/>
      <c r="B139" s="65"/>
      <c r="C139" s="22"/>
      <c r="D139" s="22"/>
      <c r="E139" s="22"/>
      <c r="F139" s="22"/>
      <c r="G139" s="91"/>
      <c r="H139" s="24"/>
      <c r="I139" s="25"/>
      <c r="J139" s="6">
        <f t="shared" si="12"/>
        <v>0</v>
      </c>
      <c r="K139" s="6">
        <f t="shared" si="13"/>
        <v>0</v>
      </c>
      <c r="L139" s="31"/>
      <c r="M139" s="31">
        <f t="shared" si="11"/>
        <v>22172.100000000009</v>
      </c>
      <c r="N139" s="16"/>
    </row>
    <row r="140" spans="1:14" ht="15" x14ac:dyDescent="0.25">
      <c r="A140" s="69"/>
      <c r="B140" s="105"/>
      <c r="C140" s="22"/>
      <c r="D140" s="22"/>
      <c r="E140" s="22"/>
      <c r="F140" s="22"/>
      <c r="G140" s="106"/>
      <c r="H140" s="67"/>
      <c r="I140" s="67"/>
      <c r="J140" s="6">
        <f t="shared" si="12"/>
        <v>0</v>
      </c>
      <c r="K140" s="6">
        <f t="shared" si="13"/>
        <v>0</v>
      </c>
      <c r="L140" s="31"/>
      <c r="M140" s="31">
        <f t="shared" si="11"/>
        <v>22172.100000000009</v>
      </c>
      <c r="N140" s="51"/>
    </row>
    <row r="141" spans="1:14" x14ac:dyDescent="0.2">
      <c r="A141" s="27"/>
      <c r="B141" s="28"/>
      <c r="C141" s="22"/>
      <c r="D141" s="22"/>
      <c r="E141" s="22"/>
      <c r="F141" s="22"/>
      <c r="G141" s="29"/>
      <c r="H141" s="24"/>
      <c r="I141" s="30"/>
      <c r="J141" s="6">
        <f t="shared" si="12"/>
        <v>0</v>
      </c>
      <c r="K141" s="6">
        <f t="shared" si="13"/>
        <v>0</v>
      </c>
      <c r="L141" s="31"/>
      <c r="M141" s="31">
        <f t="shared" si="11"/>
        <v>22172.100000000009</v>
      </c>
      <c r="N141" s="3"/>
    </row>
    <row r="142" spans="1:14" x14ac:dyDescent="0.2">
      <c r="A142" s="27"/>
      <c r="B142" s="34"/>
      <c r="C142" s="22"/>
      <c r="D142" s="22"/>
      <c r="E142" s="22"/>
      <c r="F142" s="22"/>
      <c r="G142" s="29"/>
      <c r="H142" s="24"/>
      <c r="I142" s="30"/>
      <c r="J142" s="6">
        <f t="shared" si="12"/>
        <v>0</v>
      </c>
      <c r="K142" s="6">
        <f t="shared" si="13"/>
        <v>0</v>
      </c>
      <c r="L142" s="31"/>
      <c r="M142" s="31">
        <f t="shared" si="11"/>
        <v>22172.100000000009</v>
      </c>
      <c r="N142" s="3"/>
    </row>
    <row r="143" spans="1:14" ht="15.75" x14ac:dyDescent="0.2">
      <c r="A143" s="231" t="s">
        <v>65</v>
      </c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3"/>
      <c r="M143" s="31">
        <f t="shared" si="11"/>
        <v>22172.100000000009</v>
      </c>
      <c r="N143" s="3"/>
    </row>
    <row r="144" spans="1:14" ht="15.75" thickBot="1" x14ac:dyDescent="0.3">
      <c r="A144" s="27"/>
      <c r="B144" s="28"/>
      <c r="C144" s="22"/>
      <c r="D144" s="22"/>
      <c r="E144" s="22"/>
      <c r="F144" s="22"/>
      <c r="G144" s="29"/>
      <c r="H144" s="24"/>
      <c r="I144" s="30"/>
      <c r="J144" s="6"/>
      <c r="K144" s="6"/>
      <c r="L144" s="31"/>
      <c r="M144" s="31">
        <f t="shared" si="11"/>
        <v>22172.100000000009</v>
      </c>
      <c r="N144" s="61"/>
    </row>
    <row r="145" spans="1:13" ht="13.5" thickBot="1" x14ac:dyDescent="0.25">
      <c r="A145" s="27"/>
      <c r="B145" s="28"/>
      <c r="C145" s="22"/>
      <c r="D145" s="22"/>
      <c r="E145" s="22"/>
      <c r="F145" s="22"/>
      <c r="G145" s="112"/>
      <c r="H145" s="24"/>
      <c r="I145" s="30"/>
      <c r="J145" s="6"/>
      <c r="K145" s="6"/>
      <c r="L145" s="31"/>
      <c r="M145" s="31">
        <f t="shared" si="11"/>
        <v>22172.100000000009</v>
      </c>
    </row>
    <row r="146" spans="1:13" x14ac:dyDescent="0.2">
      <c r="A146" s="27"/>
      <c r="B146" s="28"/>
      <c r="C146" s="22"/>
      <c r="D146" s="22"/>
      <c r="E146" s="22"/>
      <c r="F146" s="22"/>
      <c r="G146" s="68"/>
      <c r="H146" s="24"/>
      <c r="I146" s="30"/>
      <c r="J146" s="6"/>
      <c r="K146" s="6"/>
      <c r="L146" s="31"/>
      <c r="M146" s="31">
        <f t="shared" si="11"/>
        <v>22172.100000000009</v>
      </c>
    </row>
    <row r="147" spans="1:13" x14ac:dyDescent="0.2">
      <c r="A147" s="27"/>
      <c r="B147" s="28"/>
      <c r="C147" s="22"/>
      <c r="D147" s="22"/>
      <c r="E147" s="22"/>
      <c r="F147" s="22"/>
      <c r="G147" s="29"/>
      <c r="H147" s="24"/>
      <c r="I147" s="30"/>
      <c r="J147" s="6"/>
      <c r="K147" s="6"/>
      <c r="L147" s="31"/>
      <c r="M147" s="31">
        <f t="shared" si="11"/>
        <v>22172.100000000009</v>
      </c>
    </row>
    <row r="148" spans="1:13" ht="13.5" thickBot="1" x14ac:dyDescent="0.25">
      <c r="A148" s="27"/>
      <c r="B148" s="28"/>
      <c r="C148" s="22"/>
      <c r="D148" s="22"/>
      <c r="E148" s="22"/>
      <c r="F148" s="22"/>
      <c r="G148" s="29"/>
      <c r="H148" s="24"/>
      <c r="I148" s="30"/>
      <c r="J148" s="6"/>
      <c r="K148" s="6"/>
      <c r="L148" s="31"/>
      <c r="M148" s="31"/>
    </row>
    <row r="149" spans="1:13" x14ac:dyDescent="0.2">
      <c r="A149" s="18"/>
      <c r="B149" s="4"/>
      <c r="C149" s="19"/>
      <c r="D149" s="19"/>
      <c r="E149" s="37"/>
      <c r="F149" s="93"/>
      <c r="G149" s="86"/>
      <c r="H149" s="122" t="s">
        <v>130</v>
      </c>
      <c r="I149" s="132">
        <f>SUM(I136:I148)</f>
        <v>0</v>
      </c>
      <c r="J149" s="133">
        <f>SUM(J135:J148)</f>
        <v>0</v>
      </c>
      <c r="K149" s="134">
        <f>SUM(K135:K148)</f>
        <v>0</v>
      </c>
      <c r="L149" s="135">
        <f>SUM(L144:L148)</f>
        <v>0</v>
      </c>
      <c r="M149" s="127"/>
    </row>
    <row r="150" spans="1:13" x14ac:dyDescent="0.2">
      <c r="A150" s="38"/>
      <c r="B150" s="39"/>
      <c r="C150" s="40"/>
      <c r="D150" s="40"/>
      <c r="E150" s="41"/>
      <c r="F150" s="94"/>
      <c r="G150" s="87"/>
      <c r="H150" s="136" t="s">
        <v>10</v>
      </c>
      <c r="I150" s="137"/>
      <c r="J150" s="138"/>
      <c r="K150" s="139"/>
      <c r="L150" s="137"/>
      <c r="M150" s="137">
        <f>+K149-L149+M135</f>
        <v>22172.100000000009</v>
      </c>
    </row>
    <row r="151" spans="1:13" x14ac:dyDescent="0.2">
      <c r="A151" s="38"/>
      <c r="B151" s="39"/>
      <c r="C151" s="40"/>
      <c r="D151" s="40"/>
      <c r="E151" s="41"/>
      <c r="F151" s="94"/>
      <c r="G151" s="111"/>
      <c r="H151" s="75"/>
      <c r="I151" s="76"/>
      <c r="J151" s="77"/>
      <c r="K151" s="78"/>
      <c r="L151" s="76"/>
      <c r="M151" s="76"/>
    </row>
    <row r="152" spans="1:13" x14ac:dyDescent="0.2">
      <c r="A152" s="234" t="s">
        <v>131</v>
      </c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6"/>
    </row>
    <row r="153" spans="1:13" x14ac:dyDescent="0.2">
      <c r="A153" s="237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9"/>
    </row>
    <row r="154" spans="1:13" ht="15" x14ac:dyDescent="0.25">
      <c r="A154" s="240" t="s">
        <v>69</v>
      </c>
      <c r="B154" s="241"/>
      <c r="C154" s="241"/>
      <c r="D154" s="241"/>
      <c r="E154" s="241"/>
      <c r="F154" s="241"/>
      <c r="G154" s="241"/>
      <c r="H154" s="241"/>
      <c r="I154" s="241"/>
      <c r="J154" s="241"/>
      <c r="K154" s="241"/>
      <c r="L154" s="241"/>
      <c r="M154" s="242"/>
    </row>
    <row r="155" spans="1:13" x14ac:dyDescent="0.2">
      <c r="A155" s="18" t="s">
        <v>1</v>
      </c>
      <c r="B155" s="4" t="s">
        <v>0</v>
      </c>
      <c r="C155" s="19" t="s">
        <v>2</v>
      </c>
      <c r="D155" s="19" t="s">
        <v>3</v>
      </c>
      <c r="E155" s="19" t="s">
        <v>14</v>
      </c>
      <c r="F155" s="85" t="s">
        <v>4</v>
      </c>
      <c r="G155" s="85" t="s">
        <v>5</v>
      </c>
      <c r="H155" s="19" t="s">
        <v>6</v>
      </c>
      <c r="I155" s="19" t="s">
        <v>7</v>
      </c>
      <c r="J155" s="19" t="s">
        <v>132</v>
      </c>
      <c r="K155" s="19" t="s">
        <v>133</v>
      </c>
      <c r="L155" s="19" t="s">
        <v>8</v>
      </c>
      <c r="M155" s="19" t="s">
        <v>9</v>
      </c>
    </row>
    <row r="156" spans="1:13" x14ac:dyDescent="0.2">
      <c r="A156" s="20"/>
      <c r="B156" s="21"/>
      <c r="C156" s="22"/>
      <c r="D156" s="22"/>
      <c r="E156" s="22"/>
      <c r="F156" s="22"/>
      <c r="G156" s="36"/>
      <c r="H156" s="24"/>
      <c r="I156" s="25"/>
      <c r="J156" s="26"/>
      <c r="K156" s="26"/>
      <c r="L156" s="25"/>
      <c r="M156" s="25">
        <f>M150</f>
        <v>22172.100000000009</v>
      </c>
    </row>
    <row r="157" spans="1:13" x14ac:dyDescent="0.2">
      <c r="A157" s="120"/>
      <c r="B157" s="105"/>
      <c r="C157" s="91"/>
      <c r="D157" s="22"/>
      <c r="E157" s="22"/>
      <c r="F157" s="22"/>
      <c r="G157" s="91"/>
      <c r="H157" s="22"/>
      <c r="I157" s="121"/>
      <c r="J157" s="6">
        <f t="shared" ref="J157:J164" si="14">+I157*0.32</f>
        <v>0</v>
      </c>
      <c r="K157" s="6">
        <f t="shared" ref="K157" si="15">+I157*0.68</f>
        <v>0</v>
      </c>
      <c r="L157" s="31"/>
      <c r="M157" s="31">
        <f t="shared" ref="M157:M170" si="16">+K157-L157+M156</f>
        <v>22172.100000000009</v>
      </c>
    </row>
    <row r="158" spans="1:13" x14ac:dyDescent="0.2">
      <c r="A158" s="64"/>
      <c r="B158" s="70"/>
      <c r="C158" s="22"/>
      <c r="D158" s="22"/>
      <c r="E158" s="22"/>
      <c r="F158" s="22"/>
      <c r="G158" s="90"/>
      <c r="H158" s="24"/>
      <c r="I158" s="25"/>
      <c r="J158" s="6">
        <f t="shared" si="14"/>
        <v>0</v>
      </c>
      <c r="K158" s="6">
        <f t="shared" ref="K158:K164" si="17">+I158*0.68</f>
        <v>0</v>
      </c>
      <c r="L158" s="31"/>
      <c r="M158" s="31">
        <f t="shared" si="16"/>
        <v>22172.100000000009</v>
      </c>
    </row>
    <row r="159" spans="1:13" x14ac:dyDescent="0.2">
      <c r="A159" s="64"/>
      <c r="B159" s="70"/>
      <c r="C159" s="22"/>
      <c r="D159" s="22"/>
      <c r="E159" s="22"/>
      <c r="F159" s="22"/>
      <c r="G159" s="90"/>
      <c r="H159" s="24"/>
      <c r="I159" s="25"/>
      <c r="J159" s="6">
        <f t="shared" si="14"/>
        <v>0</v>
      </c>
      <c r="K159" s="6">
        <f t="shared" si="17"/>
        <v>0</v>
      </c>
      <c r="L159" s="31"/>
      <c r="M159" s="31">
        <f t="shared" si="16"/>
        <v>22172.100000000009</v>
      </c>
    </row>
    <row r="160" spans="1:13" x14ac:dyDescent="0.2">
      <c r="A160" s="64"/>
      <c r="B160" s="65"/>
      <c r="C160" s="22"/>
      <c r="D160" s="22"/>
      <c r="E160" s="22"/>
      <c r="F160" s="22"/>
      <c r="G160" s="91"/>
      <c r="H160" s="24"/>
      <c r="I160" s="25"/>
      <c r="J160" s="6">
        <f t="shared" si="14"/>
        <v>0</v>
      </c>
      <c r="K160" s="6">
        <f t="shared" si="17"/>
        <v>0</v>
      </c>
      <c r="L160" s="31"/>
      <c r="M160" s="31">
        <f t="shared" si="16"/>
        <v>22172.100000000009</v>
      </c>
    </row>
    <row r="161" spans="1:13" x14ac:dyDescent="0.2">
      <c r="A161" s="27"/>
      <c r="B161" s="28"/>
      <c r="C161" s="22"/>
      <c r="D161" s="22"/>
      <c r="E161" s="22"/>
      <c r="F161" s="22"/>
      <c r="G161" s="29"/>
      <c r="H161" s="24"/>
      <c r="I161" s="30"/>
      <c r="J161" s="6">
        <f t="shared" si="14"/>
        <v>0</v>
      </c>
      <c r="K161" s="6">
        <f t="shared" si="17"/>
        <v>0</v>
      </c>
      <c r="L161" s="31"/>
      <c r="M161" s="31">
        <f t="shared" si="16"/>
        <v>22172.100000000009</v>
      </c>
    </row>
    <row r="162" spans="1:13" x14ac:dyDescent="0.2">
      <c r="A162" s="27"/>
      <c r="B162" s="28"/>
      <c r="C162" s="22"/>
      <c r="D162" s="22"/>
      <c r="E162" s="22"/>
      <c r="F162" s="22"/>
      <c r="G162" s="29"/>
      <c r="H162" s="24"/>
      <c r="I162" s="30"/>
      <c r="J162" s="6">
        <f t="shared" si="14"/>
        <v>0</v>
      </c>
      <c r="K162" s="6">
        <f t="shared" si="17"/>
        <v>0</v>
      </c>
      <c r="L162" s="31"/>
      <c r="M162" s="31">
        <f t="shared" si="16"/>
        <v>22172.100000000009</v>
      </c>
    </row>
    <row r="163" spans="1:13" x14ac:dyDescent="0.2">
      <c r="A163" s="27"/>
      <c r="B163" s="28"/>
      <c r="C163" s="22"/>
      <c r="D163" s="22"/>
      <c r="E163" s="22"/>
      <c r="F163" s="22"/>
      <c r="G163" s="29"/>
      <c r="H163" s="24"/>
      <c r="I163" s="30"/>
      <c r="J163" s="6">
        <f t="shared" si="14"/>
        <v>0</v>
      </c>
      <c r="K163" s="6">
        <f t="shared" si="17"/>
        <v>0</v>
      </c>
      <c r="L163" s="31"/>
      <c r="M163" s="31">
        <f t="shared" si="16"/>
        <v>22172.100000000009</v>
      </c>
    </row>
    <row r="164" spans="1:13" x14ac:dyDescent="0.2">
      <c r="A164" s="27"/>
      <c r="B164" s="34"/>
      <c r="C164" s="22"/>
      <c r="D164" s="22"/>
      <c r="E164" s="22"/>
      <c r="F164" s="22"/>
      <c r="G164" s="29"/>
      <c r="H164" s="24"/>
      <c r="I164" s="30"/>
      <c r="J164" s="6">
        <f t="shared" si="14"/>
        <v>0</v>
      </c>
      <c r="K164" s="6">
        <f t="shared" si="17"/>
        <v>0</v>
      </c>
      <c r="L164" s="31"/>
      <c r="M164" s="31">
        <f t="shared" si="16"/>
        <v>22172.100000000009</v>
      </c>
    </row>
    <row r="165" spans="1:13" ht="15.75" x14ac:dyDescent="0.2">
      <c r="A165" s="231" t="s">
        <v>70</v>
      </c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3"/>
      <c r="M165" s="31">
        <f t="shared" si="16"/>
        <v>22172.100000000009</v>
      </c>
    </row>
    <row r="166" spans="1:13" ht="13.5" thickBot="1" x14ac:dyDescent="0.25">
      <c r="A166" s="27"/>
      <c r="B166" s="28"/>
      <c r="C166" s="22"/>
      <c r="D166" s="22"/>
      <c r="E166" s="22"/>
      <c r="F166" s="22"/>
      <c r="G166" s="29"/>
      <c r="H166" s="24"/>
      <c r="I166" s="30"/>
      <c r="J166" s="6"/>
      <c r="K166" s="6"/>
      <c r="L166" s="31"/>
      <c r="M166" s="31">
        <f t="shared" si="16"/>
        <v>22172.100000000009</v>
      </c>
    </row>
    <row r="167" spans="1:13" ht="13.5" thickBot="1" x14ac:dyDescent="0.25">
      <c r="A167" s="27"/>
      <c r="B167" s="28"/>
      <c r="C167" s="22"/>
      <c r="D167" s="22"/>
      <c r="E167" s="22"/>
      <c r="F167" s="22"/>
      <c r="G167" s="112"/>
      <c r="H167" s="24"/>
      <c r="I167" s="30"/>
      <c r="J167" s="6"/>
      <c r="K167" s="6"/>
      <c r="L167" s="31"/>
      <c r="M167" s="31">
        <f t="shared" si="16"/>
        <v>22172.100000000009</v>
      </c>
    </row>
    <row r="168" spans="1:13" x14ac:dyDescent="0.2">
      <c r="A168" s="27"/>
      <c r="B168" s="28"/>
      <c r="C168" s="22"/>
      <c r="D168" s="22"/>
      <c r="E168" s="22"/>
      <c r="F168" s="22"/>
      <c r="G168" s="68"/>
      <c r="H168" s="24"/>
      <c r="I168" s="30"/>
      <c r="J168" s="6"/>
      <c r="K168" s="6"/>
      <c r="L168" s="31"/>
      <c r="M168" s="31">
        <f t="shared" si="16"/>
        <v>22172.100000000009</v>
      </c>
    </row>
    <row r="169" spans="1:13" x14ac:dyDescent="0.2">
      <c r="A169" s="27"/>
      <c r="B169" s="28"/>
      <c r="C169" s="22"/>
      <c r="D169" s="22"/>
      <c r="E169" s="22"/>
      <c r="F169" s="22"/>
      <c r="G169" s="29"/>
      <c r="H169" s="24"/>
      <c r="I169" s="30"/>
      <c r="J169" s="6"/>
      <c r="K169" s="6"/>
      <c r="L169" s="31"/>
      <c r="M169" s="31">
        <f t="shared" si="16"/>
        <v>22172.100000000009</v>
      </c>
    </row>
    <row r="170" spans="1:13" x14ac:dyDescent="0.2">
      <c r="A170" s="27"/>
      <c r="B170" s="28"/>
      <c r="C170" s="22"/>
      <c r="D170" s="22"/>
      <c r="E170" s="22"/>
      <c r="F170" s="22"/>
      <c r="G170" s="29"/>
      <c r="H170" s="24"/>
      <c r="I170" s="30"/>
      <c r="J170" s="6"/>
      <c r="K170" s="6"/>
      <c r="L170" s="31"/>
      <c r="M170" s="31">
        <f t="shared" si="16"/>
        <v>22172.100000000009</v>
      </c>
    </row>
    <row r="171" spans="1:13" ht="13.5" thickBot="1" x14ac:dyDescent="0.25">
      <c r="A171" s="27"/>
      <c r="B171" s="28"/>
      <c r="C171" s="22"/>
      <c r="D171" s="22"/>
      <c r="E171" s="22"/>
      <c r="F171" s="22"/>
      <c r="G171" s="29"/>
      <c r="H171" s="24"/>
      <c r="I171" s="30"/>
      <c r="J171" s="6"/>
      <c r="K171" s="6"/>
      <c r="L171" s="31"/>
      <c r="M171" s="31"/>
    </row>
    <row r="172" spans="1:13" x14ac:dyDescent="0.2">
      <c r="A172" s="18"/>
      <c r="B172" s="4"/>
      <c r="C172" s="19"/>
      <c r="D172" s="19"/>
      <c r="E172" s="37"/>
      <c r="F172" s="93"/>
      <c r="G172" s="86"/>
      <c r="H172" s="122" t="s">
        <v>129</v>
      </c>
      <c r="I172" s="132">
        <f>SUM(I157:I171)</f>
        <v>0</v>
      </c>
      <c r="J172" s="133">
        <f>SUM(J156:J171)</f>
        <v>0</v>
      </c>
      <c r="K172" s="134">
        <f>SUM(K156:K171)</f>
        <v>0</v>
      </c>
      <c r="L172" s="135">
        <f>SUM(L166:L171)</f>
        <v>0</v>
      </c>
      <c r="M172" s="127"/>
    </row>
    <row r="173" spans="1:13" x14ac:dyDescent="0.2">
      <c r="A173" s="38"/>
      <c r="B173" s="39"/>
      <c r="C173" s="40"/>
      <c r="D173" s="40"/>
      <c r="E173" s="41"/>
      <c r="F173" s="94"/>
      <c r="G173" s="87"/>
      <c r="H173" s="136" t="s">
        <v>10</v>
      </c>
      <c r="I173" s="137"/>
      <c r="J173" s="138"/>
      <c r="K173" s="139"/>
      <c r="L173" s="137"/>
      <c r="M173" s="137">
        <f>+K172-L172+M156</f>
        <v>22172.100000000009</v>
      </c>
    </row>
    <row r="174" spans="1:13" x14ac:dyDescent="0.2">
      <c r="A174" s="38"/>
      <c r="B174" s="39"/>
      <c r="C174" s="40"/>
      <c r="D174" s="40"/>
      <c r="E174" s="41"/>
      <c r="F174" s="94"/>
      <c r="G174" s="111"/>
      <c r="H174" s="75"/>
      <c r="I174" s="76"/>
      <c r="J174" s="77"/>
      <c r="K174" s="78"/>
      <c r="L174" s="76"/>
      <c r="M174" s="76"/>
    </row>
    <row r="175" spans="1:13" x14ac:dyDescent="0.2">
      <c r="A175" s="234" t="s">
        <v>131</v>
      </c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6"/>
    </row>
    <row r="176" spans="1:13" x14ac:dyDescent="0.2">
      <c r="A176" s="237"/>
      <c r="B176" s="238"/>
      <c r="C176" s="238"/>
      <c r="D176" s="238"/>
      <c r="E176" s="238"/>
      <c r="F176" s="238"/>
      <c r="G176" s="238"/>
      <c r="H176" s="238"/>
      <c r="I176" s="238"/>
      <c r="J176" s="238"/>
      <c r="K176" s="238"/>
      <c r="L176" s="238"/>
      <c r="M176" s="239"/>
    </row>
    <row r="177" spans="1:13" ht="15" x14ac:dyDescent="0.25">
      <c r="A177" s="240" t="s">
        <v>73</v>
      </c>
      <c r="B177" s="241"/>
      <c r="C177" s="241"/>
      <c r="D177" s="241"/>
      <c r="E177" s="241"/>
      <c r="F177" s="241"/>
      <c r="G177" s="241"/>
      <c r="H177" s="241"/>
      <c r="I177" s="241"/>
      <c r="J177" s="241"/>
      <c r="K177" s="241"/>
      <c r="L177" s="241"/>
      <c r="M177" s="242"/>
    </row>
    <row r="178" spans="1:13" x14ac:dyDescent="0.2">
      <c r="A178" s="18" t="s">
        <v>1</v>
      </c>
      <c r="B178" s="4" t="s">
        <v>0</v>
      </c>
      <c r="C178" s="19" t="s">
        <v>2</v>
      </c>
      <c r="D178" s="19" t="s">
        <v>3</v>
      </c>
      <c r="E178" s="19" t="s">
        <v>14</v>
      </c>
      <c r="F178" s="85" t="s">
        <v>4</v>
      </c>
      <c r="G178" s="85" t="s">
        <v>5</v>
      </c>
      <c r="H178" s="19" t="s">
        <v>6</v>
      </c>
      <c r="I178" s="19" t="s">
        <v>7</v>
      </c>
      <c r="J178" s="19" t="s">
        <v>132</v>
      </c>
      <c r="K178" s="19" t="s">
        <v>133</v>
      </c>
      <c r="L178" s="19" t="s">
        <v>8</v>
      </c>
      <c r="M178" s="19" t="s">
        <v>9</v>
      </c>
    </row>
    <row r="179" spans="1:13" x14ac:dyDescent="0.2">
      <c r="A179" s="205"/>
      <c r="B179" s="206"/>
      <c r="C179" s="207"/>
      <c r="D179" s="207"/>
      <c r="E179" s="207"/>
      <c r="F179" s="207"/>
      <c r="G179" s="208"/>
      <c r="H179" s="209"/>
      <c r="I179" s="210"/>
      <c r="J179" s="211"/>
      <c r="K179" s="211"/>
      <c r="L179" s="25"/>
      <c r="M179" s="25">
        <f>M173</f>
        <v>22172.100000000009</v>
      </c>
    </row>
    <row r="180" spans="1:13" x14ac:dyDescent="0.2">
      <c r="A180" s="212">
        <v>43993</v>
      </c>
      <c r="B180" s="213"/>
      <c r="C180" s="214"/>
      <c r="D180" s="215"/>
      <c r="E180" s="215"/>
      <c r="F180" s="215"/>
      <c r="G180" s="166" t="s">
        <v>120</v>
      </c>
      <c r="H180" s="215"/>
      <c r="I180" s="216">
        <v>270</v>
      </c>
      <c r="J180" s="6">
        <f t="shared" ref="J180:J188" si="18">+I180*0.32</f>
        <v>86.4</v>
      </c>
      <c r="K180" s="6">
        <f t="shared" ref="K180" si="19">+I180*0.68</f>
        <v>183.60000000000002</v>
      </c>
      <c r="L180" s="31"/>
      <c r="M180" s="31">
        <f t="shared" ref="M180:M194" si="20">+K180-L180+M179</f>
        <v>22355.700000000008</v>
      </c>
    </row>
    <row r="181" spans="1:13" x14ac:dyDescent="0.2">
      <c r="A181" s="64"/>
      <c r="B181" s="70"/>
      <c r="C181" s="22"/>
      <c r="D181" s="22"/>
      <c r="E181" s="22"/>
      <c r="F181" s="22"/>
      <c r="G181" s="90"/>
      <c r="H181" s="24"/>
      <c r="I181" s="25"/>
      <c r="J181" s="6">
        <f t="shared" si="18"/>
        <v>0</v>
      </c>
      <c r="K181" s="6">
        <f t="shared" ref="K181:K188" si="21">+I181*0.68</f>
        <v>0</v>
      </c>
      <c r="L181" s="31"/>
      <c r="M181" s="31">
        <f t="shared" si="20"/>
        <v>22355.700000000008</v>
      </c>
    </row>
    <row r="182" spans="1:13" x14ac:dyDescent="0.2">
      <c r="A182" s="64"/>
      <c r="B182" s="70"/>
      <c r="C182" s="22"/>
      <c r="D182" s="22"/>
      <c r="E182" s="22"/>
      <c r="F182" s="22"/>
      <c r="G182" s="90"/>
      <c r="H182" s="24"/>
      <c r="I182" s="25"/>
      <c r="J182" s="6">
        <f t="shared" si="18"/>
        <v>0</v>
      </c>
      <c r="K182" s="6">
        <f t="shared" si="21"/>
        <v>0</v>
      </c>
      <c r="L182" s="31"/>
      <c r="M182" s="31">
        <f t="shared" si="20"/>
        <v>22355.700000000008</v>
      </c>
    </row>
    <row r="183" spans="1:13" x14ac:dyDescent="0.2">
      <c r="A183" s="64"/>
      <c r="B183" s="65"/>
      <c r="C183" s="22"/>
      <c r="D183" s="22"/>
      <c r="E183" s="22"/>
      <c r="F183" s="22"/>
      <c r="G183" s="91"/>
      <c r="H183" s="24"/>
      <c r="I183" s="25"/>
      <c r="J183" s="6">
        <f t="shared" si="18"/>
        <v>0</v>
      </c>
      <c r="K183" s="6">
        <f t="shared" si="21"/>
        <v>0</v>
      </c>
      <c r="L183" s="31"/>
      <c r="M183" s="31">
        <f t="shared" si="20"/>
        <v>22355.700000000008</v>
      </c>
    </row>
    <row r="184" spans="1:13" x14ac:dyDescent="0.2">
      <c r="A184" s="69"/>
      <c r="B184" s="105"/>
      <c r="C184" s="22"/>
      <c r="D184" s="22"/>
      <c r="E184" s="22"/>
      <c r="F184" s="22"/>
      <c r="G184" s="106"/>
      <c r="H184" s="67"/>
      <c r="I184" s="67"/>
      <c r="J184" s="6">
        <f t="shared" si="18"/>
        <v>0</v>
      </c>
      <c r="K184" s="6">
        <f t="shared" si="21"/>
        <v>0</v>
      </c>
      <c r="L184" s="31"/>
      <c r="M184" s="31">
        <f t="shared" si="20"/>
        <v>22355.700000000008</v>
      </c>
    </row>
    <row r="185" spans="1:13" ht="15" x14ac:dyDescent="0.25">
      <c r="A185" s="64"/>
      <c r="B185" s="65"/>
      <c r="C185" s="66"/>
      <c r="D185" s="67"/>
      <c r="E185" s="22"/>
      <c r="F185" s="22"/>
      <c r="G185" s="91"/>
      <c r="H185" s="67"/>
      <c r="I185" s="67"/>
      <c r="J185" s="6">
        <f t="shared" si="18"/>
        <v>0</v>
      </c>
      <c r="K185" s="6">
        <f t="shared" si="21"/>
        <v>0</v>
      </c>
      <c r="L185" s="31"/>
      <c r="M185" s="31">
        <f t="shared" si="20"/>
        <v>22355.700000000008</v>
      </c>
    </row>
    <row r="186" spans="1:13" x14ac:dyDescent="0.2">
      <c r="A186" s="27"/>
      <c r="B186" s="28"/>
      <c r="C186" s="22"/>
      <c r="D186" s="22"/>
      <c r="E186" s="22"/>
      <c r="F186" s="22"/>
      <c r="G186" s="29"/>
      <c r="H186" s="24"/>
      <c r="I186" s="24"/>
      <c r="J186" s="6">
        <f t="shared" si="18"/>
        <v>0</v>
      </c>
      <c r="K186" s="6">
        <f t="shared" si="21"/>
        <v>0</v>
      </c>
      <c r="L186" s="31"/>
      <c r="M186" s="31">
        <f t="shared" si="20"/>
        <v>22355.700000000008</v>
      </c>
    </row>
    <row r="187" spans="1:13" x14ac:dyDescent="0.2">
      <c r="A187" s="27"/>
      <c r="B187" s="28"/>
      <c r="C187" s="22"/>
      <c r="D187" s="22"/>
      <c r="E187" s="22"/>
      <c r="F187" s="22"/>
      <c r="G187" s="29"/>
      <c r="H187" s="24"/>
      <c r="I187" s="30"/>
      <c r="J187" s="6">
        <f t="shared" si="18"/>
        <v>0</v>
      </c>
      <c r="K187" s="6">
        <f t="shared" si="21"/>
        <v>0</v>
      </c>
      <c r="L187" s="31"/>
      <c r="M187" s="31">
        <f t="shared" si="20"/>
        <v>22355.700000000008</v>
      </c>
    </row>
    <row r="188" spans="1:13" x14ac:dyDescent="0.2">
      <c r="A188" s="27"/>
      <c r="B188" s="34"/>
      <c r="C188" s="22"/>
      <c r="D188" s="22"/>
      <c r="E188" s="22"/>
      <c r="F188" s="22"/>
      <c r="G188" s="29"/>
      <c r="H188" s="24"/>
      <c r="I188" s="30"/>
      <c r="J188" s="6">
        <f t="shared" si="18"/>
        <v>0</v>
      </c>
      <c r="K188" s="6">
        <f t="shared" si="21"/>
        <v>0</v>
      </c>
      <c r="L188" s="31"/>
      <c r="M188" s="31">
        <f t="shared" si="20"/>
        <v>22355.700000000008</v>
      </c>
    </row>
    <row r="189" spans="1:13" ht="15.75" x14ac:dyDescent="0.2">
      <c r="A189" s="231" t="s">
        <v>74</v>
      </c>
      <c r="B189" s="232"/>
      <c r="C189" s="232"/>
      <c r="D189" s="232"/>
      <c r="E189" s="232"/>
      <c r="F189" s="232"/>
      <c r="G189" s="232"/>
      <c r="H189" s="232"/>
      <c r="I189" s="232"/>
      <c r="J189" s="232"/>
      <c r="K189" s="232"/>
      <c r="L189" s="233"/>
      <c r="M189" s="31">
        <f t="shared" si="20"/>
        <v>22355.700000000008</v>
      </c>
    </row>
    <row r="190" spans="1:13" ht="13.5" thickBot="1" x14ac:dyDescent="0.25">
      <c r="A190" s="27"/>
      <c r="B190" s="28"/>
      <c r="C190" s="22"/>
      <c r="D190" s="22"/>
      <c r="E190" s="22"/>
      <c r="F190" s="22"/>
      <c r="G190" s="29"/>
      <c r="H190" s="24"/>
      <c r="I190" s="30"/>
      <c r="J190" s="6"/>
      <c r="K190" s="6"/>
      <c r="L190" s="31"/>
      <c r="M190" s="31">
        <f t="shared" si="20"/>
        <v>22355.700000000008</v>
      </c>
    </row>
    <row r="191" spans="1:13" ht="13.5" thickBot="1" x14ac:dyDescent="0.25">
      <c r="A191" s="27"/>
      <c r="B191" s="28"/>
      <c r="C191" s="22"/>
      <c r="D191" s="22"/>
      <c r="E191" s="22"/>
      <c r="F191" s="22"/>
      <c r="G191" s="112"/>
      <c r="H191" s="24"/>
      <c r="I191" s="30"/>
      <c r="J191" s="6"/>
      <c r="K191" s="6"/>
      <c r="L191" s="31"/>
      <c r="M191" s="31">
        <f t="shared" si="20"/>
        <v>22355.700000000008</v>
      </c>
    </row>
    <row r="192" spans="1:13" x14ac:dyDescent="0.2">
      <c r="A192" s="27"/>
      <c r="B192" s="28"/>
      <c r="C192" s="22"/>
      <c r="D192" s="22"/>
      <c r="E192" s="22"/>
      <c r="F192" s="22"/>
      <c r="G192" s="68"/>
      <c r="H192" s="24"/>
      <c r="I192" s="30"/>
      <c r="J192" s="6"/>
      <c r="K192" s="6"/>
      <c r="L192" s="31"/>
      <c r="M192" s="31">
        <f t="shared" si="20"/>
        <v>22355.700000000008</v>
      </c>
    </row>
    <row r="193" spans="1:13" x14ac:dyDescent="0.2">
      <c r="A193" s="27"/>
      <c r="B193" s="28"/>
      <c r="C193" s="22"/>
      <c r="D193" s="22"/>
      <c r="E193" s="22"/>
      <c r="F193" s="22"/>
      <c r="G193" s="29"/>
      <c r="H193" s="24"/>
      <c r="I193" s="30"/>
      <c r="J193" s="6"/>
      <c r="K193" s="6"/>
      <c r="L193" s="31"/>
      <c r="M193" s="31">
        <f t="shared" si="20"/>
        <v>22355.700000000008</v>
      </c>
    </row>
    <row r="194" spans="1:13" x14ac:dyDescent="0.2">
      <c r="A194" s="27"/>
      <c r="B194" s="28"/>
      <c r="C194" s="22"/>
      <c r="D194" s="22"/>
      <c r="E194" s="22"/>
      <c r="F194" s="22"/>
      <c r="G194" s="29"/>
      <c r="H194" s="24"/>
      <c r="I194" s="30"/>
      <c r="J194" s="6"/>
      <c r="K194" s="6"/>
      <c r="L194" s="31"/>
      <c r="M194" s="31">
        <f t="shared" si="20"/>
        <v>22355.700000000008</v>
      </c>
    </row>
    <row r="195" spans="1:13" ht="13.5" thickBot="1" x14ac:dyDescent="0.25">
      <c r="A195" s="27"/>
      <c r="B195" s="28"/>
      <c r="C195" s="22"/>
      <c r="D195" s="22"/>
      <c r="E195" s="22"/>
      <c r="F195" s="22"/>
      <c r="G195" s="29"/>
      <c r="H195" s="24"/>
      <c r="I195" s="30"/>
      <c r="J195" s="6"/>
      <c r="K195" s="6"/>
      <c r="L195" s="31"/>
      <c r="M195" s="31"/>
    </row>
    <row r="196" spans="1:13" x14ac:dyDescent="0.2">
      <c r="A196" s="18"/>
      <c r="B196" s="4"/>
      <c r="C196" s="19"/>
      <c r="D196" s="19"/>
      <c r="E196" s="37"/>
      <c r="F196" s="93"/>
      <c r="G196" s="86"/>
      <c r="H196" s="122" t="s">
        <v>128</v>
      </c>
      <c r="I196" s="132">
        <f>SUM(I180:I195)</f>
        <v>270</v>
      </c>
      <c r="J196" s="133">
        <f>SUM(J179:J195)</f>
        <v>86.4</v>
      </c>
      <c r="K196" s="134">
        <f>SUM(K179:K195)</f>
        <v>183.60000000000002</v>
      </c>
      <c r="L196" s="135">
        <f>SUM(L190:L195)</f>
        <v>0</v>
      </c>
      <c r="M196" s="127"/>
    </row>
    <row r="197" spans="1:13" x14ac:dyDescent="0.2">
      <c r="A197" s="38"/>
      <c r="B197" s="39"/>
      <c r="C197" s="40"/>
      <c r="D197" s="40"/>
      <c r="E197" s="41"/>
      <c r="F197" s="94"/>
      <c r="G197" s="87"/>
      <c r="H197" s="136" t="s">
        <v>10</v>
      </c>
      <c r="I197" s="137"/>
      <c r="J197" s="138"/>
      <c r="K197" s="139"/>
      <c r="L197" s="137"/>
      <c r="M197" s="137">
        <f>+K196-L196+M179</f>
        <v>22355.700000000008</v>
      </c>
    </row>
    <row r="198" spans="1:13" x14ac:dyDescent="0.2">
      <c r="A198" s="38"/>
      <c r="B198" s="39"/>
      <c r="C198" s="40"/>
      <c r="D198" s="40"/>
      <c r="E198" s="41"/>
      <c r="F198" s="94"/>
      <c r="G198" s="111"/>
      <c r="H198" s="75"/>
      <c r="I198" s="76"/>
      <c r="J198" s="77"/>
      <c r="K198" s="78"/>
      <c r="L198" s="76"/>
      <c r="M198" s="76"/>
    </row>
    <row r="199" spans="1:13" x14ac:dyDescent="0.2">
      <c r="A199" s="234" t="s">
        <v>131</v>
      </c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6"/>
    </row>
    <row r="200" spans="1:13" x14ac:dyDescent="0.2">
      <c r="A200" s="237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9"/>
    </row>
    <row r="201" spans="1:13" ht="15" x14ac:dyDescent="0.25">
      <c r="A201" s="240" t="s">
        <v>75</v>
      </c>
      <c r="B201" s="241"/>
      <c r="C201" s="241"/>
      <c r="D201" s="241"/>
      <c r="E201" s="241"/>
      <c r="F201" s="241"/>
      <c r="G201" s="241"/>
      <c r="H201" s="241"/>
      <c r="I201" s="241"/>
      <c r="J201" s="241"/>
      <c r="K201" s="241"/>
      <c r="L201" s="241"/>
      <c r="M201" s="242"/>
    </row>
    <row r="202" spans="1:13" x14ac:dyDescent="0.2">
      <c r="A202" s="18" t="s">
        <v>1</v>
      </c>
      <c r="B202" s="4" t="s">
        <v>0</v>
      </c>
      <c r="C202" s="19" t="s">
        <v>2</v>
      </c>
      <c r="D202" s="19" t="s">
        <v>3</v>
      </c>
      <c r="E202" s="19" t="s">
        <v>14</v>
      </c>
      <c r="F202" s="85" t="s">
        <v>4</v>
      </c>
      <c r="G202" s="85" t="s">
        <v>5</v>
      </c>
      <c r="H202" s="19" t="s">
        <v>6</v>
      </c>
      <c r="I202" s="19" t="s">
        <v>7</v>
      </c>
      <c r="J202" s="19" t="s">
        <v>132</v>
      </c>
      <c r="K202" s="19" t="s">
        <v>133</v>
      </c>
      <c r="L202" s="19" t="s">
        <v>8</v>
      </c>
      <c r="M202" s="19" t="s">
        <v>9</v>
      </c>
    </row>
    <row r="203" spans="1:13" x14ac:dyDescent="0.2">
      <c r="A203" s="20"/>
      <c r="B203" s="21"/>
      <c r="C203" s="22"/>
      <c r="D203" s="22"/>
      <c r="E203" s="22"/>
      <c r="F203" s="22"/>
      <c r="G203" s="36"/>
      <c r="H203" s="24"/>
      <c r="I203" s="25"/>
      <c r="J203" s="26"/>
      <c r="K203" s="26"/>
      <c r="L203" s="25"/>
      <c r="M203" s="25">
        <f>M197</f>
        <v>22355.700000000008</v>
      </c>
    </row>
    <row r="204" spans="1:13" x14ac:dyDescent="0.2">
      <c r="A204" s="120">
        <v>44044</v>
      </c>
      <c r="B204" s="105"/>
      <c r="C204" s="91"/>
      <c r="D204" s="22"/>
      <c r="E204" s="22"/>
      <c r="F204" s="22"/>
      <c r="G204" s="166" t="s">
        <v>120</v>
      </c>
      <c r="H204" s="22"/>
      <c r="I204" s="121">
        <v>240</v>
      </c>
      <c r="J204" s="6">
        <f t="shared" ref="J204:J212" si="22">+I204*0.32</f>
        <v>76.8</v>
      </c>
      <c r="K204" s="6">
        <f t="shared" ref="K204" si="23">+I204*0.68</f>
        <v>163.20000000000002</v>
      </c>
      <c r="L204" s="31"/>
      <c r="M204" s="31">
        <f t="shared" ref="M204:M218" si="24">+K204-L204+M203</f>
        <v>22518.900000000009</v>
      </c>
    </row>
    <row r="205" spans="1:13" x14ac:dyDescent="0.2">
      <c r="A205" s="64"/>
      <c r="B205" s="70"/>
      <c r="C205" s="22"/>
      <c r="D205" s="22"/>
      <c r="E205" s="22"/>
      <c r="F205" s="22"/>
      <c r="G205" s="90"/>
      <c r="H205" s="24"/>
      <c r="I205" s="25"/>
      <c r="J205" s="6">
        <f t="shared" si="22"/>
        <v>0</v>
      </c>
      <c r="K205" s="6">
        <f t="shared" ref="K205:K212" si="25">+I205*0.68</f>
        <v>0</v>
      </c>
      <c r="L205" s="31"/>
      <c r="M205" s="31">
        <f t="shared" si="24"/>
        <v>22518.900000000009</v>
      </c>
    </row>
    <row r="206" spans="1:13" x14ac:dyDescent="0.2">
      <c r="A206" s="64"/>
      <c r="B206" s="70"/>
      <c r="C206" s="22"/>
      <c r="D206" s="22"/>
      <c r="E206" s="22"/>
      <c r="F206" s="22"/>
      <c r="G206" s="90"/>
      <c r="H206" s="24"/>
      <c r="I206" s="25"/>
      <c r="J206" s="6">
        <f t="shared" si="22"/>
        <v>0</v>
      </c>
      <c r="K206" s="6">
        <f t="shared" si="25"/>
        <v>0</v>
      </c>
      <c r="L206" s="31"/>
      <c r="M206" s="31">
        <f t="shared" si="24"/>
        <v>22518.900000000009</v>
      </c>
    </row>
    <row r="207" spans="1:13" x14ac:dyDescent="0.2">
      <c r="A207" s="64"/>
      <c r="B207" s="65"/>
      <c r="C207" s="22"/>
      <c r="D207" s="22"/>
      <c r="E207" s="22"/>
      <c r="F207" s="22"/>
      <c r="G207" s="91"/>
      <c r="H207" s="24"/>
      <c r="I207" s="25"/>
      <c r="J207" s="6">
        <f t="shared" si="22"/>
        <v>0</v>
      </c>
      <c r="K207" s="6">
        <f t="shared" si="25"/>
        <v>0</v>
      </c>
      <c r="L207" s="31"/>
      <c r="M207" s="31">
        <f t="shared" si="24"/>
        <v>22518.900000000009</v>
      </c>
    </row>
    <row r="208" spans="1:13" x14ac:dyDescent="0.2">
      <c r="A208" s="69"/>
      <c r="B208" s="105"/>
      <c r="C208" s="22"/>
      <c r="D208" s="22"/>
      <c r="E208" s="22"/>
      <c r="F208" s="22"/>
      <c r="G208" s="106"/>
      <c r="H208" s="67"/>
      <c r="I208" s="67"/>
      <c r="J208" s="6">
        <f t="shared" si="22"/>
        <v>0</v>
      </c>
      <c r="K208" s="6">
        <f t="shared" si="25"/>
        <v>0</v>
      </c>
      <c r="L208" s="31"/>
      <c r="M208" s="31">
        <f t="shared" si="24"/>
        <v>22518.900000000009</v>
      </c>
    </row>
    <row r="209" spans="1:13" ht="15" x14ac:dyDescent="0.25">
      <c r="A209" s="64"/>
      <c r="B209" s="65"/>
      <c r="C209" s="66"/>
      <c r="D209" s="67"/>
      <c r="E209" s="22"/>
      <c r="F209" s="22"/>
      <c r="G209" s="91"/>
      <c r="H209" s="67"/>
      <c r="I209" s="67"/>
      <c r="J209" s="6">
        <f t="shared" si="22"/>
        <v>0</v>
      </c>
      <c r="K209" s="6">
        <f t="shared" si="25"/>
        <v>0</v>
      </c>
      <c r="L209" s="31"/>
      <c r="M209" s="31">
        <f t="shared" si="24"/>
        <v>22518.900000000009</v>
      </c>
    </row>
    <row r="210" spans="1:13" x14ac:dyDescent="0.2">
      <c r="A210" s="27"/>
      <c r="B210" s="28"/>
      <c r="C210" s="22"/>
      <c r="D210" s="22"/>
      <c r="E210" s="22"/>
      <c r="F210" s="22"/>
      <c r="G210" s="29"/>
      <c r="H210" s="24"/>
      <c r="I210" s="24"/>
      <c r="J210" s="6">
        <f t="shared" si="22"/>
        <v>0</v>
      </c>
      <c r="K210" s="6">
        <f t="shared" si="25"/>
        <v>0</v>
      </c>
      <c r="L210" s="31"/>
      <c r="M210" s="31">
        <f t="shared" si="24"/>
        <v>22518.900000000009</v>
      </c>
    </row>
    <row r="211" spans="1:13" x14ac:dyDescent="0.2">
      <c r="A211" s="27"/>
      <c r="B211" s="28"/>
      <c r="C211" s="22"/>
      <c r="D211" s="22"/>
      <c r="E211" s="22"/>
      <c r="F211" s="22"/>
      <c r="G211" s="29"/>
      <c r="H211" s="24"/>
      <c r="I211" s="30"/>
      <c r="J211" s="6">
        <f t="shared" si="22"/>
        <v>0</v>
      </c>
      <c r="K211" s="6">
        <f t="shared" si="25"/>
        <v>0</v>
      </c>
      <c r="L211" s="31"/>
      <c r="M211" s="31">
        <f t="shared" si="24"/>
        <v>22518.900000000009</v>
      </c>
    </row>
    <row r="212" spans="1:13" x14ac:dyDescent="0.2">
      <c r="A212" s="27"/>
      <c r="B212" s="34"/>
      <c r="C212" s="22"/>
      <c r="D212" s="22"/>
      <c r="E212" s="22"/>
      <c r="F212" s="22"/>
      <c r="G212" s="29"/>
      <c r="H212" s="24"/>
      <c r="I212" s="30"/>
      <c r="J212" s="6">
        <f t="shared" si="22"/>
        <v>0</v>
      </c>
      <c r="K212" s="6">
        <f t="shared" si="25"/>
        <v>0</v>
      </c>
      <c r="L212" s="31"/>
      <c r="M212" s="31">
        <f t="shared" si="24"/>
        <v>22518.900000000009</v>
      </c>
    </row>
    <row r="213" spans="1:13" ht="15.75" x14ac:dyDescent="0.2">
      <c r="A213" s="231" t="s">
        <v>76</v>
      </c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3"/>
      <c r="M213" s="31">
        <f t="shared" si="24"/>
        <v>22518.900000000009</v>
      </c>
    </row>
    <row r="214" spans="1:13" ht="13.5" thickBot="1" x14ac:dyDescent="0.25">
      <c r="A214" s="27"/>
      <c r="B214" s="28"/>
      <c r="C214" s="22"/>
      <c r="D214" s="22"/>
      <c r="E214" s="22"/>
      <c r="F214" s="22"/>
      <c r="G214" s="29"/>
      <c r="H214" s="24"/>
      <c r="I214" s="30"/>
      <c r="J214" s="6"/>
      <c r="K214" s="6"/>
      <c r="L214" s="31"/>
      <c r="M214" s="31">
        <f t="shared" si="24"/>
        <v>22518.900000000009</v>
      </c>
    </row>
    <row r="215" spans="1:13" ht="13.5" thickBot="1" x14ac:dyDescent="0.25">
      <c r="A215" s="27"/>
      <c r="B215" s="28"/>
      <c r="C215" s="22"/>
      <c r="D215" s="22"/>
      <c r="E215" s="22"/>
      <c r="F215" s="22"/>
      <c r="G215" s="112"/>
      <c r="H215" s="24"/>
      <c r="I215" s="30"/>
      <c r="J215" s="6"/>
      <c r="K215" s="6"/>
      <c r="L215" s="31"/>
      <c r="M215" s="31">
        <f t="shared" si="24"/>
        <v>22518.900000000009</v>
      </c>
    </row>
    <row r="216" spans="1:13" x14ac:dyDescent="0.2">
      <c r="A216" s="27"/>
      <c r="B216" s="28"/>
      <c r="C216" s="22"/>
      <c r="D216" s="22"/>
      <c r="E216" s="22"/>
      <c r="F216" s="22"/>
      <c r="G216" s="68"/>
      <c r="H216" s="24"/>
      <c r="I216" s="30"/>
      <c r="J216" s="6"/>
      <c r="K216" s="6"/>
      <c r="L216" s="31"/>
      <c r="M216" s="31">
        <f t="shared" si="24"/>
        <v>22518.900000000009</v>
      </c>
    </row>
    <row r="217" spans="1:13" x14ac:dyDescent="0.2">
      <c r="A217" s="27"/>
      <c r="B217" s="28"/>
      <c r="C217" s="22"/>
      <c r="D217" s="22"/>
      <c r="E217" s="22"/>
      <c r="F217" s="22"/>
      <c r="G217" s="29"/>
      <c r="H217" s="24"/>
      <c r="I217" s="30"/>
      <c r="J217" s="6"/>
      <c r="K217" s="6"/>
      <c r="L217" s="31"/>
      <c r="M217" s="31">
        <f t="shared" si="24"/>
        <v>22518.900000000009</v>
      </c>
    </row>
    <row r="218" spans="1:13" x14ac:dyDescent="0.2">
      <c r="A218" s="27"/>
      <c r="B218" s="28"/>
      <c r="C218" s="22"/>
      <c r="D218" s="22"/>
      <c r="E218" s="22"/>
      <c r="F218" s="22"/>
      <c r="G218" s="29"/>
      <c r="H218" s="24"/>
      <c r="I218" s="30"/>
      <c r="J218" s="6"/>
      <c r="K218" s="6"/>
      <c r="L218" s="31"/>
      <c r="M218" s="31">
        <f t="shared" si="24"/>
        <v>22518.900000000009</v>
      </c>
    </row>
    <row r="219" spans="1:13" ht="13.5" thickBot="1" x14ac:dyDescent="0.25">
      <c r="A219" s="27"/>
      <c r="B219" s="28"/>
      <c r="C219" s="22"/>
      <c r="D219" s="22"/>
      <c r="E219" s="22"/>
      <c r="F219" s="22"/>
      <c r="G219" s="29"/>
      <c r="H219" s="24"/>
      <c r="I219" s="30"/>
      <c r="J219" s="6"/>
      <c r="K219" s="6"/>
      <c r="L219" s="31"/>
      <c r="M219" s="31"/>
    </row>
    <row r="220" spans="1:13" x14ac:dyDescent="0.2">
      <c r="A220" s="18"/>
      <c r="B220" s="4"/>
      <c r="C220" s="19"/>
      <c r="D220" s="19"/>
      <c r="E220" s="37"/>
      <c r="F220" s="93"/>
      <c r="G220" s="86"/>
      <c r="H220" s="122" t="s">
        <v>127</v>
      </c>
      <c r="I220" s="132">
        <f>SUM(I204:I219)</f>
        <v>240</v>
      </c>
      <c r="J220" s="133">
        <f>SUM(J203:J219)</f>
        <v>76.8</v>
      </c>
      <c r="K220" s="134">
        <f>SUM(K203:K219)</f>
        <v>163.20000000000002</v>
      </c>
      <c r="L220" s="135">
        <f>SUM(L214:L219)</f>
        <v>0</v>
      </c>
      <c r="M220" s="127"/>
    </row>
    <row r="221" spans="1:13" x14ac:dyDescent="0.2">
      <c r="A221" s="38"/>
      <c r="B221" s="39"/>
      <c r="C221" s="40"/>
      <c r="D221" s="40"/>
      <c r="E221" s="41"/>
      <c r="F221" s="94"/>
      <c r="G221" s="87"/>
      <c r="H221" s="136" t="s">
        <v>10</v>
      </c>
      <c r="I221" s="137"/>
      <c r="J221" s="138"/>
      <c r="K221" s="139"/>
      <c r="L221" s="137"/>
      <c r="M221" s="137">
        <f>+K220-L220+M203</f>
        <v>22518.900000000009</v>
      </c>
    </row>
    <row r="222" spans="1:13" x14ac:dyDescent="0.2">
      <c r="A222" s="38"/>
      <c r="B222" s="39"/>
      <c r="C222" s="40"/>
      <c r="D222" s="40"/>
      <c r="E222" s="41"/>
      <c r="F222" s="94"/>
      <c r="G222" s="111"/>
      <c r="H222" s="75"/>
      <c r="I222" s="76"/>
      <c r="J222" s="77"/>
      <c r="K222" s="78"/>
      <c r="L222" s="76"/>
      <c r="M222" s="76"/>
    </row>
    <row r="223" spans="1:13" x14ac:dyDescent="0.2">
      <c r="A223" s="234" t="s">
        <v>131</v>
      </c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6"/>
    </row>
    <row r="224" spans="1:13" x14ac:dyDescent="0.2">
      <c r="A224" s="237"/>
      <c r="B224" s="238"/>
      <c r="C224" s="238"/>
      <c r="D224" s="238"/>
      <c r="E224" s="238"/>
      <c r="F224" s="238"/>
      <c r="G224" s="238"/>
      <c r="H224" s="238"/>
      <c r="I224" s="238"/>
      <c r="J224" s="238"/>
      <c r="K224" s="238"/>
      <c r="L224" s="238"/>
      <c r="M224" s="239"/>
    </row>
    <row r="225" spans="1:13" ht="15" x14ac:dyDescent="0.25">
      <c r="A225" s="240" t="s">
        <v>77</v>
      </c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2"/>
    </row>
    <row r="226" spans="1:13" x14ac:dyDescent="0.2">
      <c r="A226" s="18" t="s">
        <v>1</v>
      </c>
      <c r="B226" s="4" t="s">
        <v>0</v>
      </c>
      <c r="C226" s="19" t="s">
        <v>2</v>
      </c>
      <c r="D226" s="19" t="s">
        <v>3</v>
      </c>
      <c r="E226" s="19" t="s">
        <v>14</v>
      </c>
      <c r="F226" s="85" t="s">
        <v>4</v>
      </c>
      <c r="G226" s="85" t="s">
        <v>5</v>
      </c>
      <c r="H226" s="19" t="s">
        <v>6</v>
      </c>
      <c r="I226" s="19" t="s">
        <v>7</v>
      </c>
      <c r="J226" s="19" t="s">
        <v>132</v>
      </c>
      <c r="K226" s="19" t="s">
        <v>133</v>
      </c>
      <c r="L226" s="19" t="s">
        <v>8</v>
      </c>
      <c r="M226" s="19" t="s">
        <v>9</v>
      </c>
    </row>
    <row r="227" spans="1:13" x14ac:dyDescent="0.2">
      <c r="A227" s="20"/>
      <c r="B227" s="21"/>
      <c r="C227" s="22"/>
      <c r="D227" s="22"/>
      <c r="E227" s="22"/>
      <c r="F227" s="22"/>
      <c r="G227" s="36"/>
      <c r="H227" s="24"/>
      <c r="I227" s="25"/>
      <c r="J227" s="26"/>
      <c r="K227" s="26"/>
      <c r="L227" s="25"/>
      <c r="M227" s="25">
        <f>M221</f>
        <v>22518.900000000009</v>
      </c>
    </row>
    <row r="228" spans="1:13" x14ac:dyDescent="0.2">
      <c r="A228" s="140">
        <v>44054</v>
      </c>
      <c r="B228" s="105"/>
      <c r="C228" s="91"/>
      <c r="D228" s="22"/>
      <c r="E228" s="22"/>
      <c r="F228" s="22"/>
      <c r="G228" s="198" t="s">
        <v>116</v>
      </c>
      <c r="H228" s="22"/>
      <c r="I228" s="142">
        <v>220</v>
      </c>
      <c r="J228" s="6">
        <f t="shared" ref="J228:J236" si="26">+I228*0.32</f>
        <v>70.400000000000006</v>
      </c>
      <c r="K228" s="6">
        <f t="shared" ref="K228" si="27">+I228*0.68</f>
        <v>149.60000000000002</v>
      </c>
      <c r="L228" s="31"/>
      <c r="M228" s="31">
        <f t="shared" ref="M228:M242" si="28">+K228-L228+M227</f>
        <v>22668.500000000007</v>
      </c>
    </row>
    <row r="229" spans="1:13" x14ac:dyDescent="0.2">
      <c r="C229" s="22"/>
      <c r="D229" s="22"/>
      <c r="E229" s="22"/>
      <c r="F229" s="22"/>
      <c r="G229" s="90"/>
      <c r="H229" s="24"/>
      <c r="I229" s="25"/>
      <c r="J229" s="6">
        <f t="shared" si="26"/>
        <v>0</v>
      </c>
      <c r="K229" s="6">
        <f t="shared" ref="K229:K236" si="29">+I229*0.68</f>
        <v>0</v>
      </c>
      <c r="L229" s="31"/>
      <c r="M229" s="31">
        <f t="shared" si="28"/>
        <v>22668.500000000007</v>
      </c>
    </row>
    <row r="230" spans="1:13" x14ac:dyDescent="0.2">
      <c r="A230" s="64"/>
      <c r="B230" s="70"/>
      <c r="C230" s="22"/>
      <c r="D230" s="22"/>
      <c r="E230" s="22"/>
      <c r="F230" s="22"/>
      <c r="G230" s="90"/>
      <c r="H230" s="24"/>
      <c r="I230" s="25"/>
      <c r="J230" s="6">
        <f t="shared" si="26"/>
        <v>0</v>
      </c>
      <c r="K230" s="6">
        <f t="shared" si="29"/>
        <v>0</v>
      </c>
      <c r="L230" s="31"/>
      <c r="M230" s="31">
        <f t="shared" si="28"/>
        <v>22668.500000000007</v>
      </c>
    </row>
    <row r="231" spans="1:13" x14ac:dyDescent="0.2">
      <c r="A231" s="64"/>
      <c r="B231" s="65"/>
      <c r="C231" s="22"/>
      <c r="D231" s="22"/>
      <c r="E231" s="22"/>
      <c r="F231" s="22"/>
      <c r="G231" s="91"/>
      <c r="H231" s="24"/>
      <c r="I231" s="25"/>
      <c r="J231" s="6">
        <f t="shared" si="26"/>
        <v>0</v>
      </c>
      <c r="K231" s="6">
        <f t="shared" si="29"/>
        <v>0</v>
      </c>
      <c r="L231" s="31"/>
      <c r="M231" s="31">
        <f t="shared" si="28"/>
        <v>22668.500000000007</v>
      </c>
    </row>
    <row r="232" spans="1:13" x14ac:dyDescent="0.2">
      <c r="A232" s="69"/>
      <c r="B232" s="105"/>
      <c r="C232" s="22"/>
      <c r="D232" s="22"/>
      <c r="E232" s="22"/>
      <c r="F232" s="22"/>
      <c r="G232" s="106"/>
      <c r="H232" s="67"/>
      <c r="I232" s="67"/>
      <c r="J232" s="6">
        <f t="shared" si="26"/>
        <v>0</v>
      </c>
      <c r="K232" s="6">
        <f t="shared" si="29"/>
        <v>0</v>
      </c>
      <c r="L232" s="31"/>
      <c r="M232" s="31">
        <f t="shared" si="28"/>
        <v>22668.500000000007</v>
      </c>
    </row>
    <row r="233" spans="1:13" ht="15" x14ac:dyDescent="0.25">
      <c r="A233" s="64"/>
      <c r="B233" s="65"/>
      <c r="C233" s="66"/>
      <c r="D233" s="67"/>
      <c r="E233" s="22"/>
      <c r="F233" s="22"/>
      <c r="G233" s="91"/>
      <c r="H233" s="67"/>
      <c r="I233" s="67"/>
      <c r="J233" s="6">
        <f t="shared" si="26"/>
        <v>0</v>
      </c>
      <c r="K233" s="6">
        <f t="shared" si="29"/>
        <v>0</v>
      </c>
      <c r="L233" s="31"/>
      <c r="M233" s="31">
        <f t="shared" si="28"/>
        <v>22668.500000000007</v>
      </c>
    </row>
    <row r="234" spans="1:13" x14ac:dyDescent="0.2">
      <c r="A234" s="27"/>
      <c r="B234" s="28"/>
      <c r="C234" s="22"/>
      <c r="D234" s="22"/>
      <c r="E234" s="22"/>
      <c r="F234" s="22"/>
      <c r="G234" s="29"/>
      <c r="H234" s="24"/>
      <c r="I234" s="24"/>
      <c r="J234" s="6">
        <f t="shared" si="26"/>
        <v>0</v>
      </c>
      <c r="K234" s="6">
        <f t="shared" si="29"/>
        <v>0</v>
      </c>
      <c r="L234" s="31"/>
      <c r="M234" s="31">
        <f t="shared" si="28"/>
        <v>22668.500000000007</v>
      </c>
    </row>
    <row r="235" spans="1:13" x14ac:dyDescent="0.2">
      <c r="A235" s="27"/>
      <c r="B235" s="28"/>
      <c r="C235" s="22"/>
      <c r="D235" s="22"/>
      <c r="E235" s="22"/>
      <c r="F235" s="22"/>
      <c r="G235" s="29"/>
      <c r="H235" s="24"/>
      <c r="I235" s="30"/>
      <c r="J235" s="6">
        <f t="shared" si="26"/>
        <v>0</v>
      </c>
      <c r="K235" s="6">
        <f t="shared" si="29"/>
        <v>0</v>
      </c>
      <c r="L235" s="31"/>
      <c r="M235" s="31">
        <f t="shared" si="28"/>
        <v>22668.500000000007</v>
      </c>
    </row>
    <row r="236" spans="1:13" x14ac:dyDescent="0.2">
      <c r="A236" s="27"/>
      <c r="B236" s="34"/>
      <c r="C236" s="22"/>
      <c r="D236" s="22"/>
      <c r="E236" s="22"/>
      <c r="F236" s="22"/>
      <c r="G236" s="29"/>
      <c r="H236" s="24"/>
      <c r="I236" s="30"/>
      <c r="J236" s="6">
        <f t="shared" si="26"/>
        <v>0</v>
      </c>
      <c r="K236" s="6">
        <f t="shared" si="29"/>
        <v>0</v>
      </c>
      <c r="L236" s="31"/>
      <c r="M236" s="31">
        <f t="shared" si="28"/>
        <v>22668.500000000007</v>
      </c>
    </row>
    <row r="237" spans="1:13" ht="15.75" x14ac:dyDescent="0.2">
      <c r="A237" s="231" t="s">
        <v>80</v>
      </c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3"/>
      <c r="M237" s="31">
        <f t="shared" si="28"/>
        <v>22668.500000000007</v>
      </c>
    </row>
    <row r="238" spans="1:13" x14ac:dyDescent="0.2">
      <c r="A238" s="27"/>
      <c r="B238" s="28"/>
      <c r="C238" s="22"/>
      <c r="D238" s="22"/>
      <c r="E238" s="22"/>
      <c r="F238" s="22"/>
      <c r="G238" s="29"/>
      <c r="H238" s="24"/>
      <c r="I238" s="30"/>
      <c r="J238" s="6"/>
      <c r="K238" s="6"/>
      <c r="L238" s="31"/>
      <c r="M238" s="31">
        <f t="shared" si="28"/>
        <v>22668.500000000007</v>
      </c>
    </row>
    <row r="239" spans="1:13" ht="35.25" customHeight="1" x14ac:dyDescent="0.2">
      <c r="A239" s="27"/>
      <c r="B239" s="28"/>
      <c r="C239" s="22"/>
      <c r="D239" s="22"/>
      <c r="E239" s="22"/>
      <c r="F239" s="22"/>
      <c r="G239" s="248"/>
      <c r="H239" s="249"/>
      <c r="I239" s="249"/>
      <c r="J239" s="250"/>
      <c r="K239" s="6"/>
      <c r="L239" s="31"/>
      <c r="M239" s="31">
        <f t="shared" si="28"/>
        <v>22668.500000000007</v>
      </c>
    </row>
    <row r="240" spans="1:13" x14ac:dyDescent="0.2">
      <c r="A240" s="27"/>
      <c r="B240" s="28"/>
      <c r="C240" s="22"/>
      <c r="D240" s="22"/>
      <c r="E240" s="22"/>
      <c r="F240" s="22"/>
      <c r="G240" s="248"/>
      <c r="H240" s="249"/>
      <c r="I240" s="249"/>
      <c r="J240" s="250"/>
      <c r="K240" s="6"/>
      <c r="L240" s="31"/>
      <c r="M240" s="31">
        <f t="shared" si="28"/>
        <v>22668.500000000007</v>
      </c>
    </row>
    <row r="241" spans="1:13" x14ac:dyDescent="0.2">
      <c r="A241" s="27"/>
      <c r="B241" s="28"/>
      <c r="C241" s="22"/>
      <c r="D241" s="22"/>
      <c r="E241" s="22"/>
      <c r="F241" s="22"/>
      <c r="G241" s="29"/>
      <c r="H241" s="24"/>
      <c r="I241" s="30"/>
      <c r="J241" s="6"/>
      <c r="K241" s="6"/>
      <c r="L241" s="31"/>
      <c r="M241" s="31">
        <f t="shared" si="28"/>
        <v>22668.500000000007</v>
      </c>
    </row>
    <row r="242" spans="1:13" x14ac:dyDescent="0.2">
      <c r="A242" s="27"/>
      <c r="B242" s="28"/>
      <c r="C242" s="22"/>
      <c r="D242" s="22"/>
      <c r="E242" s="22"/>
      <c r="F242" s="22"/>
      <c r="G242" s="29"/>
      <c r="H242" s="24"/>
      <c r="I242" s="30"/>
      <c r="J242" s="6"/>
      <c r="K242" s="6"/>
      <c r="L242" s="31"/>
      <c r="M242" s="31">
        <f t="shared" si="28"/>
        <v>22668.500000000007</v>
      </c>
    </row>
    <row r="243" spans="1:13" ht="13.5" thickBot="1" x14ac:dyDescent="0.25">
      <c r="A243" s="27"/>
      <c r="B243" s="28"/>
      <c r="C243" s="22"/>
      <c r="D243" s="22"/>
      <c r="E243" s="22"/>
      <c r="F243" s="22"/>
      <c r="G243" s="29"/>
      <c r="H243" s="24"/>
      <c r="I243" s="30"/>
      <c r="J243" s="6"/>
      <c r="K243" s="6"/>
      <c r="L243" s="31"/>
      <c r="M243" s="31"/>
    </row>
    <row r="244" spans="1:13" x14ac:dyDescent="0.2">
      <c r="A244" s="18"/>
      <c r="B244" s="4"/>
      <c r="C244" s="19"/>
      <c r="D244" s="19"/>
      <c r="E244" s="37"/>
      <c r="F244" s="93"/>
      <c r="G244" s="86"/>
      <c r="H244" s="122" t="s">
        <v>126</v>
      </c>
      <c r="I244" s="132">
        <f>SUM(I228:I243)</f>
        <v>220</v>
      </c>
      <c r="J244" s="133">
        <f>SUM(J227:J243)</f>
        <v>70.400000000000006</v>
      </c>
      <c r="K244" s="134">
        <f>SUM(K227:K243)</f>
        <v>149.60000000000002</v>
      </c>
      <c r="L244" s="135">
        <f>SUM(L238:L243)</f>
        <v>0</v>
      </c>
      <c r="M244" s="127"/>
    </row>
    <row r="245" spans="1:13" x14ac:dyDescent="0.2">
      <c r="A245" s="38"/>
      <c r="B245" s="39"/>
      <c r="C245" s="40"/>
      <c r="D245" s="40"/>
      <c r="E245" s="41"/>
      <c r="F245" s="94"/>
      <c r="G245" s="87"/>
      <c r="H245" s="136" t="s">
        <v>10</v>
      </c>
      <c r="I245" s="137"/>
      <c r="J245" s="138"/>
      <c r="K245" s="139"/>
      <c r="L245" s="137"/>
      <c r="M245" s="137">
        <f>+K244-L244+M227</f>
        <v>22668.500000000007</v>
      </c>
    </row>
    <row r="246" spans="1:13" x14ac:dyDescent="0.2">
      <c r="A246" s="38"/>
      <c r="B246" s="39"/>
      <c r="C246" s="40"/>
      <c r="D246" s="40"/>
      <c r="E246" s="41"/>
      <c r="F246" s="94"/>
      <c r="G246" s="111"/>
      <c r="H246" s="75"/>
      <c r="I246" s="76"/>
      <c r="J246" s="77"/>
      <c r="K246" s="78"/>
      <c r="L246" s="76"/>
      <c r="M246" s="76"/>
    </row>
    <row r="247" spans="1:13" x14ac:dyDescent="0.2">
      <c r="A247" s="234" t="s">
        <v>131</v>
      </c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6"/>
    </row>
    <row r="248" spans="1:13" x14ac:dyDescent="0.2">
      <c r="A248" s="237"/>
      <c r="B248" s="238"/>
      <c r="C248" s="238"/>
      <c r="D248" s="238"/>
      <c r="E248" s="238"/>
      <c r="F248" s="238"/>
      <c r="G248" s="238"/>
      <c r="H248" s="238"/>
      <c r="I248" s="238"/>
      <c r="J248" s="238"/>
      <c r="K248" s="238"/>
      <c r="L248" s="238"/>
      <c r="M248" s="239"/>
    </row>
    <row r="249" spans="1:13" ht="15" x14ac:dyDescent="0.25">
      <c r="A249" s="240" t="s">
        <v>78</v>
      </c>
      <c r="B249" s="241"/>
      <c r="C249" s="241"/>
      <c r="D249" s="241"/>
      <c r="E249" s="241"/>
      <c r="F249" s="241"/>
      <c r="G249" s="241"/>
      <c r="H249" s="241"/>
      <c r="I249" s="241"/>
      <c r="J249" s="241"/>
      <c r="K249" s="241"/>
      <c r="L249" s="241"/>
      <c r="M249" s="242"/>
    </row>
    <row r="250" spans="1:13" x14ac:dyDescent="0.2">
      <c r="A250" s="18" t="s">
        <v>1</v>
      </c>
      <c r="B250" s="4" t="s">
        <v>0</v>
      </c>
      <c r="C250" s="19" t="s">
        <v>2</v>
      </c>
      <c r="D250" s="19" t="s">
        <v>3</v>
      </c>
      <c r="E250" s="19" t="s">
        <v>14</v>
      </c>
      <c r="F250" s="85" t="s">
        <v>4</v>
      </c>
      <c r="G250" s="85" t="s">
        <v>5</v>
      </c>
      <c r="H250" s="19" t="s">
        <v>6</v>
      </c>
      <c r="I250" s="19" t="s">
        <v>7</v>
      </c>
      <c r="J250" s="19" t="s">
        <v>132</v>
      </c>
      <c r="K250" s="19" t="s">
        <v>133</v>
      </c>
      <c r="L250" s="19" t="s">
        <v>8</v>
      </c>
      <c r="M250" s="19" t="s">
        <v>9</v>
      </c>
    </row>
    <row r="251" spans="1:13" x14ac:dyDescent="0.2">
      <c r="A251" s="20"/>
      <c r="B251" s="21"/>
      <c r="C251" s="22"/>
      <c r="D251" s="22"/>
      <c r="E251" s="22"/>
      <c r="F251" s="22"/>
      <c r="G251" s="36"/>
      <c r="H251" s="24"/>
      <c r="I251" s="25"/>
      <c r="J251" s="26"/>
      <c r="K251" s="26"/>
      <c r="L251" s="25"/>
      <c r="M251" s="25">
        <f>M245</f>
        <v>22668.500000000007</v>
      </c>
    </row>
    <row r="252" spans="1:13" x14ac:dyDescent="0.2">
      <c r="A252" s="79">
        <v>44078</v>
      </c>
      <c r="B252" s="105"/>
      <c r="C252" s="91"/>
      <c r="D252" s="22"/>
      <c r="E252" s="22"/>
      <c r="F252" s="22"/>
      <c r="G252" s="91"/>
      <c r="H252" s="22"/>
      <c r="I252" s="121">
        <v>260</v>
      </c>
      <c r="J252" s="6">
        <f t="shared" ref="J252:J260" si="30">+I252*0.32</f>
        <v>83.2</v>
      </c>
      <c r="K252" s="6">
        <f t="shared" ref="K252" si="31">+I252*0.68</f>
        <v>176.8</v>
      </c>
      <c r="L252" s="31"/>
      <c r="M252" s="31">
        <f t="shared" ref="M252:M266" si="32">+K252-L252+M251</f>
        <v>22845.300000000007</v>
      </c>
    </row>
    <row r="253" spans="1:13" x14ac:dyDescent="0.2">
      <c r="A253" s="64"/>
      <c r="B253" s="70"/>
      <c r="C253" s="22"/>
      <c r="D253" s="22"/>
      <c r="E253" s="22"/>
      <c r="F253" s="22"/>
      <c r="G253" s="90"/>
      <c r="H253" s="24"/>
      <c r="I253" s="25"/>
      <c r="J253" s="6">
        <f t="shared" si="30"/>
        <v>0</v>
      </c>
      <c r="K253" s="6">
        <f t="shared" ref="K253:K260" si="33">+I253*0.68</f>
        <v>0</v>
      </c>
      <c r="L253" s="31"/>
      <c r="M253" s="31">
        <f t="shared" si="32"/>
        <v>22845.300000000007</v>
      </c>
    </row>
    <row r="254" spans="1:13" x14ac:dyDescent="0.2">
      <c r="A254" s="217">
        <v>44085</v>
      </c>
      <c r="B254" s="218"/>
      <c r="C254" s="198"/>
      <c r="D254" s="198"/>
      <c r="E254" s="198"/>
      <c r="F254" s="198"/>
      <c r="G254" s="198" t="s">
        <v>116</v>
      </c>
      <c r="H254" s="199"/>
      <c r="I254" s="219">
        <v>260</v>
      </c>
      <c r="J254" s="6">
        <f t="shared" si="30"/>
        <v>83.2</v>
      </c>
      <c r="K254" s="6">
        <f t="shared" si="33"/>
        <v>176.8</v>
      </c>
      <c r="L254" s="31"/>
      <c r="M254" s="31">
        <f t="shared" si="32"/>
        <v>23022.100000000006</v>
      </c>
    </row>
    <row r="255" spans="1:13" x14ac:dyDescent="0.2">
      <c r="A255" s="217">
        <v>44096</v>
      </c>
      <c r="B255" s="204"/>
      <c r="C255" s="198"/>
      <c r="D255" s="198"/>
      <c r="E255" s="198"/>
      <c r="F255" s="198"/>
      <c r="G255" s="198" t="s">
        <v>116</v>
      </c>
      <c r="H255" s="199"/>
      <c r="I255" s="219">
        <v>180</v>
      </c>
      <c r="J255" s="6">
        <f t="shared" si="30"/>
        <v>57.6</v>
      </c>
      <c r="K255" s="6">
        <f t="shared" si="33"/>
        <v>122.4</v>
      </c>
      <c r="L255" s="31"/>
      <c r="M255" s="31">
        <f t="shared" si="32"/>
        <v>23144.500000000007</v>
      </c>
    </row>
    <row r="256" spans="1:13" x14ac:dyDescent="0.2">
      <c r="A256" s="221" t="s">
        <v>117</v>
      </c>
      <c r="B256" s="222"/>
      <c r="C256" s="198"/>
      <c r="D256" s="198"/>
      <c r="E256" s="198"/>
      <c r="F256" s="198"/>
      <c r="G256" s="198" t="s">
        <v>116</v>
      </c>
      <c r="H256" s="223"/>
      <c r="I256" s="223">
        <v>720</v>
      </c>
      <c r="J256" s="6">
        <f t="shared" si="30"/>
        <v>230.4</v>
      </c>
      <c r="K256" s="6">
        <f t="shared" si="33"/>
        <v>489.6</v>
      </c>
      <c r="L256" s="31"/>
      <c r="M256" s="31">
        <f t="shared" si="32"/>
        <v>23634.100000000006</v>
      </c>
    </row>
    <row r="257" spans="1:13" ht="15" x14ac:dyDescent="0.25">
      <c r="A257" s="64"/>
      <c r="B257" s="65"/>
      <c r="C257" s="66"/>
      <c r="D257" s="67"/>
      <c r="E257" s="22"/>
      <c r="F257" s="22"/>
      <c r="G257" s="91"/>
      <c r="H257" s="67"/>
      <c r="I257" s="67"/>
      <c r="J257" s="6">
        <f t="shared" si="30"/>
        <v>0</v>
      </c>
      <c r="K257" s="6">
        <f t="shared" si="33"/>
        <v>0</v>
      </c>
      <c r="L257" s="31"/>
      <c r="M257" s="31">
        <f t="shared" si="32"/>
        <v>23634.100000000006</v>
      </c>
    </row>
    <row r="258" spans="1:13" x14ac:dyDescent="0.2">
      <c r="A258" s="27"/>
      <c r="B258" s="28"/>
      <c r="C258" s="22"/>
      <c r="D258" s="22"/>
      <c r="E258" s="22"/>
      <c r="F258" s="22"/>
      <c r="G258" s="29"/>
      <c r="H258" s="24"/>
      <c r="I258" s="24"/>
      <c r="J258" s="6">
        <f t="shared" si="30"/>
        <v>0</v>
      </c>
      <c r="K258" s="6">
        <f t="shared" si="33"/>
        <v>0</v>
      </c>
      <c r="L258" s="31"/>
      <c r="M258" s="31">
        <f t="shared" si="32"/>
        <v>23634.100000000006</v>
      </c>
    </row>
    <row r="259" spans="1:13" x14ac:dyDescent="0.2">
      <c r="A259" s="27"/>
      <c r="B259" s="28"/>
      <c r="C259" s="22"/>
      <c r="D259" s="22"/>
      <c r="E259" s="22"/>
      <c r="F259" s="22"/>
      <c r="G259" s="29"/>
      <c r="H259" s="24"/>
      <c r="I259" s="30"/>
      <c r="J259" s="6">
        <f t="shared" si="30"/>
        <v>0</v>
      </c>
      <c r="K259" s="6">
        <f t="shared" si="33"/>
        <v>0</v>
      </c>
      <c r="L259" s="31"/>
      <c r="M259" s="31">
        <f t="shared" si="32"/>
        <v>23634.100000000006</v>
      </c>
    </row>
    <row r="260" spans="1:13" x14ac:dyDescent="0.2">
      <c r="A260" s="27"/>
      <c r="B260" s="34"/>
      <c r="C260" s="22"/>
      <c r="D260" s="22"/>
      <c r="E260" s="22"/>
      <c r="F260" s="22"/>
      <c r="G260" s="29"/>
      <c r="H260" s="24"/>
      <c r="I260" s="30"/>
      <c r="J260" s="6">
        <f t="shared" si="30"/>
        <v>0</v>
      </c>
      <c r="K260" s="6">
        <f t="shared" si="33"/>
        <v>0</v>
      </c>
      <c r="L260" s="31"/>
      <c r="M260" s="31">
        <f t="shared" si="32"/>
        <v>23634.100000000006</v>
      </c>
    </row>
    <row r="261" spans="1:13" ht="15.75" x14ac:dyDescent="0.2">
      <c r="A261" s="231" t="s">
        <v>79</v>
      </c>
      <c r="B261" s="232"/>
      <c r="C261" s="232"/>
      <c r="D261" s="232"/>
      <c r="E261" s="232"/>
      <c r="F261" s="232"/>
      <c r="G261" s="232"/>
      <c r="H261" s="232"/>
      <c r="I261" s="232"/>
      <c r="J261" s="232"/>
      <c r="K261" s="232"/>
      <c r="L261" s="233"/>
      <c r="M261" s="31">
        <f t="shared" si="32"/>
        <v>23634.100000000006</v>
      </c>
    </row>
    <row r="262" spans="1:13" ht="13.5" thickBot="1" x14ac:dyDescent="0.25">
      <c r="A262" s="27"/>
      <c r="B262" s="28"/>
      <c r="C262" s="22"/>
      <c r="D262" s="22"/>
      <c r="E262" s="22"/>
      <c r="F262" s="22"/>
      <c r="G262" s="29"/>
      <c r="H262" s="24"/>
      <c r="I262" s="30"/>
      <c r="J262" s="6"/>
      <c r="K262" s="6"/>
      <c r="L262" s="31"/>
      <c r="M262" s="31">
        <f t="shared" si="32"/>
        <v>23634.100000000006</v>
      </c>
    </row>
    <row r="263" spans="1:13" ht="13.5" thickBot="1" x14ac:dyDescent="0.25">
      <c r="A263" s="27"/>
      <c r="B263" s="28"/>
      <c r="C263" s="22"/>
      <c r="D263" s="22"/>
      <c r="E263" s="22"/>
      <c r="F263" s="22"/>
      <c r="G263" s="112"/>
      <c r="H263" s="24"/>
      <c r="I263" s="30"/>
      <c r="J263" s="6"/>
      <c r="K263" s="6"/>
      <c r="L263" s="31"/>
      <c r="M263" s="31">
        <f t="shared" si="32"/>
        <v>23634.100000000006</v>
      </c>
    </row>
    <row r="264" spans="1:13" x14ac:dyDescent="0.2">
      <c r="A264" s="27"/>
      <c r="B264" s="28"/>
      <c r="C264" s="22"/>
      <c r="D264" s="22"/>
      <c r="E264" s="22"/>
      <c r="F264" s="22"/>
      <c r="G264" s="68"/>
      <c r="H264" s="24"/>
      <c r="I264" s="30"/>
      <c r="J264" s="6"/>
      <c r="K264" s="6"/>
      <c r="L264" s="31"/>
      <c r="M264" s="31">
        <f t="shared" si="32"/>
        <v>23634.100000000006</v>
      </c>
    </row>
    <row r="265" spans="1:13" x14ac:dyDescent="0.2">
      <c r="A265" s="27"/>
      <c r="B265" s="28"/>
      <c r="C265" s="22"/>
      <c r="D265" s="22"/>
      <c r="E265" s="22"/>
      <c r="F265" s="22"/>
      <c r="G265" s="29"/>
      <c r="H265" s="24"/>
      <c r="I265" s="30"/>
      <c r="J265" s="6"/>
      <c r="K265" s="6"/>
      <c r="L265" s="31"/>
      <c r="M265" s="31">
        <f t="shared" si="32"/>
        <v>23634.100000000006</v>
      </c>
    </row>
    <row r="266" spans="1:13" x14ac:dyDescent="0.2">
      <c r="A266" s="27"/>
      <c r="B266" s="28"/>
      <c r="C266" s="22"/>
      <c r="D266" s="22"/>
      <c r="E266" s="22"/>
      <c r="F266" s="22"/>
      <c r="G266" s="29"/>
      <c r="H266" s="24"/>
      <c r="I266" s="30"/>
      <c r="J266" s="6"/>
      <c r="K266" s="6"/>
      <c r="L266" s="31"/>
      <c r="M266" s="31">
        <f t="shared" si="32"/>
        <v>23634.100000000006</v>
      </c>
    </row>
    <row r="267" spans="1:13" ht="13.5" thickBot="1" x14ac:dyDescent="0.25">
      <c r="A267" s="27"/>
      <c r="B267" s="28"/>
      <c r="C267" s="22"/>
      <c r="D267" s="22"/>
      <c r="E267" s="22"/>
      <c r="F267" s="22"/>
      <c r="G267" s="29"/>
      <c r="H267" s="24"/>
      <c r="I267" s="30"/>
      <c r="J267" s="6"/>
      <c r="K267" s="6"/>
      <c r="L267" s="31"/>
      <c r="M267" s="31"/>
    </row>
    <row r="268" spans="1:13" x14ac:dyDescent="0.2">
      <c r="A268" s="18"/>
      <c r="B268" s="4"/>
      <c r="C268" s="19"/>
      <c r="D268" s="19"/>
      <c r="E268" s="37"/>
      <c r="F268" s="93"/>
      <c r="G268" s="86"/>
      <c r="H268" s="122" t="s">
        <v>125</v>
      </c>
      <c r="I268" s="132">
        <f>SUM(I252:I267)</f>
        <v>1420</v>
      </c>
      <c r="J268" s="133">
        <f>SUM(J251:J267)</f>
        <v>454.4</v>
      </c>
      <c r="K268" s="134">
        <f>SUM(K251:K267)</f>
        <v>965.6</v>
      </c>
      <c r="L268" s="135">
        <f>SUM(L262:L267)</f>
        <v>0</v>
      </c>
      <c r="M268" s="127"/>
    </row>
    <row r="269" spans="1:13" x14ac:dyDescent="0.2">
      <c r="A269" s="38"/>
      <c r="B269" s="39"/>
      <c r="C269" s="40"/>
      <c r="D269" s="40"/>
      <c r="E269" s="41"/>
      <c r="F269" s="94"/>
      <c r="G269" s="87"/>
      <c r="H269" s="136" t="s">
        <v>10</v>
      </c>
      <c r="I269" s="137"/>
      <c r="J269" s="138"/>
      <c r="K269" s="139"/>
      <c r="L269" s="137"/>
      <c r="M269" s="137">
        <f>+K268-L268+M251</f>
        <v>23634.100000000006</v>
      </c>
    </row>
    <row r="270" spans="1:13" x14ac:dyDescent="0.2">
      <c r="A270" s="38"/>
      <c r="B270" s="39"/>
      <c r="C270" s="40"/>
      <c r="D270" s="40"/>
      <c r="E270" s="41"/>
      <c r="F270" s="94"/>
      <c r="G270" s="111"/>
      <c r="H270" s="75"/>
      <c r="I270" s="76"/>
      <c r="J270" s="77"/>
      <c r="K270" s="78"/>
      <c r="L270" s="76"/>
      <c r="M270" s="76"/>
    </row>
    <row r="271" spans="1:13" x14ac:dyDescent="0.2">
      <c r="A271" s="234" t="s">
        <v>131</v>
      </c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6"/>
    </row>
    <row r="272" spans="1:13" x14ac:dyDescent="0.2">
      <c r="A272" s="237"/>
      <c r="B272" s="238"/>
      <c r="C272" s="238"/>
      <c r="D272" s="238"/>
      <c r="E272" s="238"/>
      <c r="F272" s="238"/>
      <c r="G272" s="238"/>
      <c r="H272" s="238"/>
      <c r="I272" s="238"/>
      <c r="J272" s="238"/>
      <c r="K272" s="238"/>
      <c r="L272" s="238"/>
      <c r="M272" s="239"/>
    </row>
    <row r="273" spans="1:13" ht="15" x14ac:dyDescent="0.25">
      <c r="A273" s="240" t="s">
        <v>81</v>
      </c>
      <c r="B273" s="241"/>
      <c r="C273" s="241"/>
      <c r="D273" s="241"/>
      <c r="E273" s="241"/>
      <c r="F273" s="241"/>
      <c r="G273" s="241"/>
      <c r="H273" s="241"/>
      <c r="I273" s="241"/>
      <c r="J273" s="241"/>
      <c r="K273" s="241"/>
      <c r="L273" s="241"/>
      <c r="M273" s="242"/>
    </row>
    <row r="274" spans="1:13" x14ac:dyDescent="0.2">
      <c r="A274" s="18" t="s">
        <v>1</v>
      </c>
      <c r="B274" s="4" t="s">
        <v>0</v>
      </c>
      <c r="C274" s="19" t="s">
        <v>2</v>
      </c>
      <c r="D274" s="19" t="s">
        <v>3</v>
      </c>
      <c r="E274" s="19" t="s">
        <v>14</v>
      </c>
      <c r="F274" s="85" t="s">
        <v>4</v>
      </c>
      <c r="G274" s="85" t="s">
        <v>5</v>
      </c>
      <c r="H274" s="19" t="s">
        <v>6</v>
      </c>
      <c r="I274" s="19" t="s">
        <v>7</v>
      </c>
      <c r="J274" s="19" t="s">
        <v>132</v>
      </c>
      <c r="K274" s="19" t="s">
        <v>133</v>
      </c>
      <c r="L274" s="19" t="s">
        <v>8</v>
      </c>
      <c r="M274" s="19" t="s">
        <v>9</v>
      </c>
    </row>
    <row r="275" spans="1:13" ht="13.5" thickBot="1" x14ac:dyDescent="0.25">
      <c r="A275" s="20"/>
      <c r="B275" s="21"/>
      <c r="C275" s="22"/>
      <c r="D275" s="22"/>
      <c r="E275" s="22"/>
      <c r="F275" s="22"/>
      <c r="G275" s="36"/>
      <c r="H275" s="24"/>
      <c r="I275" s="25"/>
      <c r="J275" s="26"/>
      <c r="K275" s="26"/>
      <c r="L275" s="25"/>
      <c r="M275" s="25">
        <f>M269</f>
        <v>23634.100000000006</v>
      </c>
    </row>
    <row r="276" spans="1:13" ht="15.75" thickBot="1" x14ac:dyDescent="0.3">
      <c r="A276" s="224">
        <v>44113</v>
      </c>
      <c r="B276" s="222"/>
      <c r="C276" s="220"/>
      <c r="D276" s="198"/>
      <c r="E276" s="198"/>
      <c r="F276" s="198"/>
      <c r="G276" s="198" t="s">
        <v>116</v>
      </c>
      <c r="H276" s="198"/>
      <c r="I276" s="225">
        <v>239</v>
      </c>
      <c r="J276" s="6">
        <f t="shared" ref="J276:J284" si="34">+I276*0.32</f>
        <v>76.48</v>
      </c>
      <c r="K276" s="6">
        <f t="shared" ref="K276" si="35">+I276*0.68</f>
        <v>162.52000000000001</v>
      </c>
      <c r="L276" s="31"/>
      <c r="M276" s="31">
        <f t="shared" ref="M276:M290" si="36">+K276-L276+M275</f>
        <v>23796.620000000006</v>
      </c>
    </row>
    <row r="277" spans="1:13" ht="15.75" thickBot="1" x14ac:dyDescent="0.3">
      <c r="A277" s="224">
        <v>44117</v>
      </c>
      <c r="B277" s="218"/>
      <c r="C277" s="198"/>
      <c r="D277" s="198"/>
      <c r="E277" s="198"/>
      <c r="F277" s="198"/>
      <c r="G277" s="198" t="s">
        <v>116</v>
      </c>
      <c r="H277" s="199"/>
      <c r="I277" s="219">
        <v>239</v>
      </c>
      <c r="J277" s="6">
        <f t="shared" si="34"/>
        <v>76.48</v>
      </c>
      <c r="K277" s="6">
        <f t="shared" ref="K277:K284" si="37">+I277*0.68</f>
        <v>162.52000000000001</v>
      </c>
      <c r="L277" s="31"/>
      <c r="M277" s="31">
        <f t="shared" si="36"/>
        <v>23959.140000000007</v>
      </c>
    </row>
    <row r="278" spans="1:13" ht="15.75" thickBot="1" x14ac:dyDescent="0.3">
      <c r="A278" s="224">
        <v>44125</v>
      </c>
      <c r="B278" s="218"/>
      <c r="C278" s="198"/>
      <c r="D278" s="198"/>
      <c r="E278" s="198"/>
      <c r="F278" s="198"/>
      <c r="G278" s="198" t="s">
        <v>116</v>
      </c>
      <c r="H278" s="199"/>
      <c r="I278" s="219">
        <v>239</v>
      </c>
      <c r="J278" s="6">
        <f t="shared" si="34"/>
        <v>76.48</v>
      </c>
      <c r="K278" s="6">
        <f t="shared" si="37"/>
        <v>162.52000000000001</v>
      </c>
      <c r="L278" s="31"/>
      <c r="M278" s="31">
        <f t="shared" si="36"/>
        <v>24121.660000000007</v>
      </c>
    </row>
    <row r="279" spans="1:13" ht="15.75" thickBot="1" x14ac:dyDescent="0.3">
      <c r="A279" s="224">
        <v>44131</v>
      </c>
      <c r="B279" s="204"/>
      <c r="C279" s="198"/>
      <c r="D279" s="198"/>
      <c r="E279" s="198"/>
      <c r="F279" s="198"/>
      <c r="G279" s="198" t="s">
        <v>116</v>
      </c>
      <c r="H279" s="199"/>
      <c r="I279" s="219">
        <v>949</v>
      </c>
      <c r="J279" s="6">
        <f t="shared" si="34"/>
        <v>303.68</v>
      </c>
      <c r="K279" s="6">
        <f t="shared" si="37"/>
        <v>645.32000000000005</v>
      </c>
      <c r="L279" s="31"/>
      <c r="M279" s="31">
        <f t="shared" si="36"/>
        <v>24766.980000000007</v>
      </c>
    </row>
    <row r="280" spans="1:13" ht="15.75" thickBot="1" x14ac:dyDescent="0.3">
      <c r="A280" s="224">
        <v>44132</v>
      </c>
      <c r="B280" s="222"/>
      <c r="C280" s="198"/>
      <c r="D280" s="198"/>
      <c r="E280" s="198"/>
      <c r="F280" s="198"/>
      <c r="G280" s="198" t="s">
        <v>116</v>
      </c>
      <c r="H280" s="223"/>
      <c r="I280" s="223">
        <v>239</v>
      </c>
      <c r="J280" s="6">
        <f t="shared" si="34"/>
        <v>76.48</v>
      </c>
      <c r="K280" s="6">
        <f t="shared" si="37"/>
        <v>162.52000000000001</v>
      </c>
      <c r="L280" s="31"/>
      <c r="M280" s="31">
        <f t="shared" si="36"/>
        <v>24929.500000000007</v>
      </c>
    </row>
    <row r="281" spans="1:13" ht="15.75" thickBot="1" x14ac:dyDescent="0.3">
      <c r="A281" s="226">
        <v>44133</v>
      </c>
      <c r="B281" s="204"/>
      <c r="C281" s="227"/>
      <c r="D281" s="223"/>
      <c r="E281" s="198"/>
      <c r="F281" s="198"/>
      <c r="G281" s="198" t="s">
        <v>116</v>
      </c>
      <c r="H281" s="223"/>
      <c r="I281" s="223">
        <v>478</v>
      </c>
      <c r="J281" s="6">
        <f t="shared" si="34"/>
        <v>152.96</v>
      </c>
      <c r="K281" s="6">
        <f t="shared" si="37"/>
        <v>325.04000000000002</v>
      </c>
      <c r="L281" s="31"/>
      <c r="M281" s="31">
        <f t="shared" si="36"/>
        <v>25254.540000000008</v>
      </c>
    </row>
    <row r="282" spans="1:13" ht="13.5" thickTop="1" x14ac:dyDescent="0.2">
      <c r="A282" s="27"/>
      <c r="B282" s="28"/>
      <c r="C282" s="22"/>
      <c r="D282" s="22"/>
      <c r="E282" s="22"/>
      <c r="F282" s="22"/>
      <c r="G282" s="29"/>
      <c r="H282" s="24"/>
      <c r="I282" s="24"/>
      <c r="J282" s="6">
        <f t="shared" si="34"/>
        <v>0</v>
      </c>
      <c r="K282" s="6">
        <f t="shared" si="37"/>
        <v>0</v>
      </c>
      <c r="L282" s="31"/>
      <c r="M282" s="31">
        <f t="shared" si="36"/>
        <v>25254.540000000008</v>
      </c>
    </row>
    <row r="283" spans="1:13" x14ac:dyDescent="0.2">
      <c r="A283" s="27"/>
      <c r="B283" s="28"/>
      <c r="C283" s="22"/>
      <c r="D283" s="22"/>
      <c r="E283" s="22"/>
      <c r="F283" s="22"/>
      <c r="G283" s="29"/>
      <c r="H283" s="24"/>
      <c r="I283" s="30"/>
      <c r="J283" s="6">
        <f t="shared" si="34"/>
        <v>0</v>
      </c>
      <c r="K283" s="6">
        <f t="shared" si="37"/>
        <v>0</v>
      </c>
      <c r="L283" s="31"/>
      <c r="M283" s="31">
        <f t="shared" si="36"/>
        <v>25254.540000000008</v>
      </c>
    </row>
    <row r="284" spans="1:13" x14ac:dyDescent="0.2">
      <c r="A284" s="27"/>
      <c r="B284" s="34"/>
      <c r="C284" s="22"/>
      <c r="D284" s="22"/>
      <c r="E284" s="22"/>
      <c r="F284" s="22"/>
      <c r="G284" s="29"/>
      <c r="H284" s="24"/>
      <c r="I284" s="30"/>
      <c r="J284" s="6">
        <f t="shared" si="34"/>
        <v>0</v>
      </c>
      <c r="K284" s="6">
        <f t="shared" si="37"/>
        <v>0</v>
      </c>
      <c r="L284" s="31"/>
      <c r="M284" s="31">
        <f t="shared" si="36"/>
        <v>25254.540000000008</v>
      </c>
    </row>
    <row r="285" spans="1:13" ht="15.75" x14ac:dyDescent="0.2">
      <c r="A285" s="231" t="s">
        <v>82</v>
      </c>
      <c r="B285" s="232"/>
      <c r="C285" s="232"/>
      <c r="D285" s="232"/>
      <c r="E285" s="232"/>
      <c r="F285" s="232"/>
      <c r="G285" s="232"/>
      <c r="H285" s="232"/>
      <c r="I285" s="232"/>
      <c r="J285" s="232"/>
      <c r="K285" s="232"/>
      <c r="L285" s="233"/>
      <c r="M285" s="31">
        <f t="shared" si="36"/>
        <v>25254.540000000008</v>
      </c>
    </row>
    <row r="286" spans="1:13" ht="13.5" thickBot="1" x14ac:dyDescent="0.25">
      <c r="A286" s="27" t="s">
        <v>15</v>
      </c>
      <c r="B286" s="28"/>
      <c r="C286" s="22"/>
      <c r="D286" s="22"/>
      <c r="E286" s="22"/>
      <c r="F286" s="22"/>
      <c r="G286" s="192" t="s">
        <v>111</v>
      </c>
      <c r="H286" s="193"/>
      <c r="I286" s="30"/>
      <c r="J286" s="6"/>
      <c r="K286" s="6"/>
      <c r="L286" s="31"/>
      <c r="M286" s="31">
        <f t="shared" si="36"/>
        <v>25254.540000000008</v>
      </c>
    </row>
    <row r="287" spans="1:13" ht="13.5" thickBot="1" x14ac:dyDescent="0.25">
      <c r="A287" s="27"/>
      <c r="B287" s="28"/>
      <c r="C287" s="22"/>
      <c r="D287" s="22"/>
      <c r="E287" s="22"/>
      <c r="F287" s="22"/>
      <c r="G287" s="194"/>
      <c r="H287" s="193" t="s">
        <v>112</v>
      </c>
      <c r="I287" s="30"/>
      <c r="J287" s="6"/>
      <c r="K287" s="6"/>
      <c r="L287" s="31">
        <v>2000</v>
      </c>
      <c r="M287" s="31">
        <f t="shared" si="36"/>
        <v>23254.540000000008</v>
      </c>
    </row>
    <row r="288" spans="1:13" x14ac:dyDescent="0.2">
      <c r="A288" s="27"/>
      <c r="B288" s="28"/>
      <c r="C288" s="22"/>
      <c r="D288" s="22"/>
      <c r="E288" s="22"/>
      <c r="F288" s="22"/>
      <c r="G288" s="195"/>
      <c r="H288" s="193" t="s">
        <v>113</v>
      </c>
      <c r="I288" s="30"/>
      <c r="J288" s="6"/>
      <c r="K288" s="6"/>
      <c r="L288" s="31">
        <v>1000</v>
      </c>
      <c r="M288" s="31">
        <f t="shared" si="36"/>
        <v>22254.540000000008</v>
      </c>
    </row>
    <row r="289" spans="1:13" x14ac:dyDescent="0.2">
      <c r="A289" s="27"/>
      <c r="B289" s="28"/>
      <c r="C289" s="22"/>
      <c r="D289" s="22"/>
      <c r="E289" s="22"/>
      <c r="F289" s="22"/>
      <c r="G289" s="29"/>
      <c r="H289" s="24"/>
      <c r="I289" s="30"/>
      <c r="J289" s="6"/>
      <c r="K289" s="6"/>
      <c r="L289" s="31"/>
      <c r="M289" s="31">
        <f t="shared" si="36"/>
        <v>22254.540000000008</v>
      </c>
    </row>
    <row r="290" spans="1:13" x14ac:dyDescent="0.2">
      <c r="A290" s="27"/>
      <c r="B290" s="28"/>
      <c r="C290" s="22"/>
      <c r="D290" s="22"/>
      <c r="E290" s="22"/>
      <c r="F290" s="22"/>
      <c r="G290" s="29"/>
      <c r="H290" s="24"/>
      <c r="I290" s="30"/>
      <c r="J290" s="6"/>
      <c r="K290" s="6"/>
      <c r="L290" s="31"/>
      <c r="M290" s="31">
        <f t="shared" si="36"/>
        <v>22254.540000000008</v>
      </c>
    </row>
    <row r="291" spans="1:13" ht="13.5" thickBot="1" x14ac:dyDescent="0.25">
      <c r="A291" s="27"/>
      <c r="B291" s="28"/>
      <c r="C291" s="22"/>
      <c r="D291" s="22"/>
      <c r="E291" s="22"/>
      <c r="F291" s="22"/>
      <c r="G291" s="29"/>
      <c r="H291" s="24"/>
      <c r="I291" s="30"/>
      <c r="J291" s="6"/>
      <c r="K291" s="6"/>
      <c r="L291" s="31"/>
      <c r="M291" s="31"/>
    </row>
    <row r="292" spans="1:13" x14ac:dyDescent="0.2">
      <c r="A292" s="18"/>
      <c r="B292" s="4"/>
      <c r="C292" s="19"/>
      <c r="D292" s="19"/>
      <c r="E292" s="37"/>
      <c r="F292" s="93"/>
      <c r="G292" s="86"/>
      <c r="H292" s="122" t="s">
        <v>124</v>
      </c>
      <c r="I292" s="132">
        <f>SUM(I276:I291)</f>
        <v>2383</v>
      </c>
      <c r="J292" s="133">
        <f>SUM(J275:J291)</f>
        <v>762.56000000000006</v>
      </c>
      <c r="K292" s="134">
        <f>SUM(K275:K291)</f>
        <v>1620.44</v>
      </c>
      <c r="L292" s="135">
        <f>SUM(L286:L291)</f>
        <v>3000</v>
      </c>
      <c r="M292" s="127"/>
    </row>
    <row r="293" spans="1:13" x14ac:dyDescent="0.2">
      <c r="A293" s="38"/>
      <c r="B293" s="39"/>
      <c r="C293" s="40"/>
      <c r="D293" s="40"/>
      <c r="E293" s="41"/>
      <c r="F293" s="94"/>
      <c r="G293" s="87"/>
      <c r="H293" s="136" t="s">
        <v>10</v>
      </c>
      <c r="I293" s="137"/>
      <c r="J293" s="138"/>
      <c r="K293" s="139"/>
      <c r="L293" s="137"/>
      <c r="M293" s="137">
        <f>+K292-L292+M275</f>
        <v>22254.540000000005</v>
      </c>
    </row>
    <row r="294" spans="1:13" x14ac:dyDescent="0.2">
      <c r="A294" s="38"/>
      <c r="B294" s="39"/>
      <c r="C294" s="40"/>
      <c r="D294" s="40"/>
      <c r="E294" s="41"/>
      <c r="F294" s="94"/>
      <c r="G294" s="111"/>
      <c r="H294" s="75"/>
      <c r="I294" s="76"/>
      <c r="J294" s="77"/>
      <c r="K294" s="78"/>
      <c r="L294" s="76"/>
      <c r="M294" s="76"/>
    </row>
    <row r="295" spans="1:13" x14ac:dyDescent="0.2">
      <c r="A295" s="234" t="s">
        <v>131</v>
      </c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6"/>
    </row>
    <row r="296" spans="1:13" x14ac:dyDescent="0.2">
      <c r="A296" s="237"/>
      <c r="B296" s="238"/>
      <c r="C296" s="238"/>
      <c r="D296" s="238"/>
      <c r="E296" s="238"/>
      <c r="F296" s="238"/>
      <c r="G296" s="238"/>
      <c r="H296" s="238"/>
      <c r="I296" s="238"/>
      <c r="J296" s="238"/>
      <c r="K296" s="238"/>
      <c r="L296" s="238"/>
      <c r="M296" s="239"/>
    </row>
    <row r="297" spans="1:13" ht="15" x14ac:dyDescent="0.25">
      <c r="A297" s="240" t="s">
        <v>85</v>
      </c>
      <c r="B297" s="241"/>
      <c r="C297" s="241"/>
      <c r="D297" s="241"/>
      <c r="E297" s="241"/>
      <c r="F297" s="241"/>
      <c r="G297" s="241"/>
      <c r="H297" s="241"/>
      <c r="I297" s="241"/>
      <c r="J297" s="241"/>
      <c r="K297" s="241"/>
      <c r="L297" s="241"/>
      <c r="M297" s="242"/>
    </row>
    <row r="298" spans="1:13" x14ac:dyDescent="0.2">
      <c r="A298" s="18" t="s">
        <v>1</v>
      </c>
      <c r="B298" s="4" t="s">
        <v>0</v>
      </c>
      <c r="C298" s="19" t="s">
        <v>2</v>
      </c>
      <c r="D298" s="19" t="s">
        <v>3</v>
      </c>
      <c r="E298" s="19" t="s">
        <v>14</v>
      </c>
      <c r="F298" s="85" t="s">
        <v>4</v>
      </c>
      <c r="G298" s="85" t="s">
        <v>5</v>
      </c>
      <c r="H298" s="19" t="s">
        <v>6</v>
      </c>
      <c r="I298" s="19" t="s">
        <v>7</v>
      </c>
      <c r="J298" s="19" t="s">
        <v>132</v>
      </c>
      <c r="K298" s="19" t="s">
        <v>133</v>
      </c>
      <c r="L298" s="19" t="s">
        <v>8</v>
      </c>
      <c r="M298" s="19" t="s">
        <v>9</v>
      </c>
    </row>
    <row r="299" spans="1:13" x14ac:dyDescent="0.2">
      <c r="A299" s="20"/>
      <c r="B299" s="21"/>
      <c r="C299" s="22"/>
      <c r="D299" s="22"/>
      <c r="E299" s="22"/>
      <c r="F299" s="22"/>
      <c r="G299" s="36"/>
      <c r="H299" s="24"/>
      <c r="I299" s="25"/>
      <c r="J299" s="26"/>
      <c r="K299" s="26"/>
      <c r="L299" s="25"/>
      <c r="M299" s="25">
        <f>M293</f>
        <v>22254.540000000005</v>
      </c>
    </row>
    <row r="300" spans="1:13" x14ac:dyDescent="0.2">
      <c r="A300" s="196">
        <v>44139</v>
      </c>
      <c r="B300" s="218"/>
      <c r="C300" s="220"/>
      <c r="D300" s="198"/>
      <c r="E300" s="198"/>
      <c r="F300" s="198"/>
      <c r="G300" s="198" t="s">
        <v>116</v>
      </c>
      <c r="H300" s="198"/>
      <c r="I300" s="223">
        <v>239</v>
      </c>
      <c r="J300" s="6">
        <f t="shared" ref="J300:J323" si="38">+I300*0.32</f>
        <v>76.48</v>
      </c>
      <c r="K300" s="6">
        <f t="shared" ref="K300" si="39">+I300*0.68</f>
        <v>162.52000000000001</v>
      </c>
      <c r="L300" s="31"/>
      <c r="M300" s="31">
        <f t="shared" ref="M300:M329" si="40">+K300-L300+M299</f>
        <v>22417.060000000005</v>
      </c>
    </row>
    <row r="301" spans="1:13" x14ac:dyDescent="0.2">
      <c r="A301" s="196">
        <v>44141</v>
      </c>
      <c r="B301" s="218"/>
      <c r="C301" s="198"/>
      <c r="D301" s="198"/>
      <c r="E301" s="198"/>
      <c r="F301" s="198"/>
      <c r="G301" s="198" t="s">
        <v>116</v>
      </c>
      <c r="H301" s="199"/>
      <c r="I301" s="223">
        <v>640</v>
      </c>
      <c r="J301" s="6">
        <f t="shared" si="38"/>
        <v>204.8</v>
      </c>
      <c r="K301" s="6">
        <f t="shared" ref="K301:K323" si="41">+I301*0.68</f>
        <v>435.20000000000005</v>
      </c>
      <c r="L301" s="31"/>
      <c r="M301" s="31">
        <f t="shared" si="40"/>
        <v>22852.260000000006</v>
      </c>
    </row>
    <row r="302" spans="1:13" x14ac:dyDescent="0.2">
      <c r="A302" s="196">
        <v>44142</v>
      </c>
      <c r="B302" s="218"/>
      <c r="C302" s="198"/>
      <c r="D302" s="198"/>
      <c r="E302" s="198"/>
      <c r="F302" s="198"/>
      <c r="G302" s="198" t="s">
        <v>116</v>
      </c>
      <c r="H302" s="199"/>
      <c r="I302" s="223">
        <v>320</v>
      </c>
      <c r="J302" s="6">
        <f t="shared" si="38"/>
        <v>102.4</v>
      </c>
      <c r="K302" s="6">
        <f t="shared" si="41"/>
        <v>217.60000000000002</v>
      </c>
      <c r="L302" s="31"/>
      <c r="M302" s="31">
        <f t="shared" si="40"/>
        <v>23069.860000000004</v>
      </c>
    </row>
    <row r="303" spans="1:13" x14ac:dyDescent="0.2">
      <c r="A303" s="196">
        <v>44144</v>
      </c>
      <c r="B303" s="218"/>
      <c r="C303" s="198"/>
      <c r="D303" s="198"/>
      <c r="E303" s="198"/>
      <c r="F303" s="198"/>
      <c r="G303" s="198" t="s">
        <v>116</v>
      </c>
      <c r="H303" s="199"/>
      <c r="I303" s="223">
        <v>800</v>
      </c>
      <c r="J303" s="6">
        <f t="shared" si="38"/>
        <v>256</v>
      </c>
      <c r="K303" s="6">
        <f t="shared" si="41"/>
        <v>544</v>
      </c>
      <c r="L303" s="31"/>
      <c r="M303" s="31">
        <f t="shared" si="40"/>
        <v>23613.860000000004</v>
      </c>
    </row>
    <row r="304" spans="1:13" x14ac:dyDescent="0.2">
      <c r="A304" s="196">
        <v>44146</v>
      </c>
      <c r="B304" s="218"/>
      <c r="C304" s="198"/>
      <c r="D304" s="198"/>
      <c r="E304" s="198"/>
      <c r="F304" s="198"/>
      <c r="G304" s="198" t="s">
        <v>116</v>
      </c>
      <c r="H304" s="199"/>
      <c r="I304" s="223">
        <v>320</v>
      </c>
      <c r="J304" s="6">
        <f t="shared" si="38"/>
        <v>102.4</v>
      </c>
      <c r="K304" s="6">
        <f t="shared" si="41"/>
        <v>217.60000000000002</v>
      </c>
      <c r="L304" s="31"/>
      <c r="M304" s="31">
        <f t="shared" si="40"/>
        <v>23831.460000000003</v>
      </c>
    </row>
    <row r="305" spans="1:13" x14ac:dyDescent="0.2">
      <c r="A305" s="196">
        <v>44147</v>
      </c>
      <c r="B305" s="218"/>
      <c r="C305" s="198"/>
      <c r="D305" s="198"/>
      <c r="E305" s="198"/>
      <c r="F305" s="198"/>
      <c r="G305" s="198" t="s">
        <v>116</v>
      </c>
      <c r="H305" s="199"/>
      <c r="I305" s="223">
        <v>1120</v>
      </c>
      <c r="J305" s="6">
        <f t="shared" si="38"/>
        <v>358.40000000000003</v>
      </c>
      <c r="K305" s="6">
        <f t="shared" si="41"/>
        <v>761.6</v>
      </c>
      <c r="L305" s="31"/>
      <c r="M305" s="31">
        <f t="shared" si="40"/>
        <v>24593.06</v>
      </c>
    </row>
    <row r="306" spans="1:13" x14ac:dyDescent="0.2">
      <c r="A306" s="196">
        <v>44148</v>
      </c>
      <c r="B306" s="218"/>
      <c r="C306" s="198"/>
      <c r="D306" s="198"/>
      <c r="E306" s="198"/>
      <c r="F306" s="198"/>
      <c r="G306" s="198" t="s">
        <v>116</v>
      </c>
      <c r="H306" s="199"/>
      <c r="I306" s="223">
        <v>802</v>
      </c>
      <c r="J306" s="6">
        <f t="shared" si="38"/>
        <v>256.64</v>
      </c>
      <c r="K306" s="6">
        <f t="shared" si="41"/>
        <v>545.36</v>
      </c>
      <c r="L306" s="31"/>
      <c r="M306" s="31">
        <f t="shared" si="40"/>
        <v>25138.420000000002</v>
      </c>
    </row>
    <row r="307" spans="1:13" x14ac:dyDescent="0.2">
      <c r="A307" s="196">
        <v>44151</v>
      </c>
      <c r="B307" s="218"/>
      <c r="C307" s="198"/>
      <c r="D307" s="198"/>
      <c r="E307" s="198"/>
      <c r="F307" s="198"/>
      <c r="G307" s="198" t="s">
        <v>116</v>
      </c>
      <c r="H307" s="199"/>
      <c r="I307" s="223">
        <v>320</v>
      </c>
      <c r="J307" s="6">
        <f t="shared" si="38"/>
        <v>102.4</v>
      </c>
      <c r="K307" s="6">
        <f t="shared" si="41"/>
        <v>217.60000000000002</v>
      </c>
      <c r="L307" s="31"/>
      <c r="M307" s="31">
        <f t="shared" si="40"/>
        <v>25356.02</v>
      </c>
    </row>
    <row r="308" spans="1:13" x14ac:dyDescent="0.2">
      <c r="A308" s="196">
        <v>44152</v>
      </c>
      <c r="B308" s="218"/>
      <c r="C308" s="198"/>
      <c r="D308" s="198"/>
      <c r="E308" s="198"/>
      <c r="F308" s="198"/>
      <c r="G308" s="198" t="s">
        <v>116</v>
      </c>
      <c r="H308" s="199"/>
      <c r="I308" s="223">
        <v>640</v>
      </c>
      <c r="J308" s="6">
        <f t="shared" si="38"/>
        <v>204.8</v>
      </c>
      <c r="K308" s="6">
        <f t="shared" si="41"/>
        <v>435.20000000000005</v>
      </c>
      <c r="L308" s="31"/>
      <c r="M308" s="31">
        <f t="shared" si="40"/>
        <v>25791.22</v>
      </c>
    </row>
    <row r="309" spans="1:13" x14ac:dyDescent="0.2">
      <c r="A309" s="196">
        <v>44156</v>
      </c>
      <c r="B309" s="218"/>
      <c r="C309" s="198"/>
      <c r="D309" s="198"/>
      <c r="E309" s="198"/>
      <c r="F309" s="198"/>
      <c r="G309" s="198" t="s">
        <v>116</v>
      </c>
      <c r="H309" s="199"/>
      <c r="I309" s="223">
        <v>640</v>
      </c>
      <c r="J309" s="6">
        <f t="shared" si="38"/>
        <v>204.8</v>
      </c>
      <c r="K309" s="6">
        <f t="shared" si="41"/>
        <v>435.20000000000005</v>
      </c>
      <c r="L309" s="31"/>
      <c r="M309" s="31">
        <f t="shared" si="40"/>
        <v>26226.420000000002</v>
      </c>
    </row>
    <row r="310" spans="1:13" x14ac:dyDescent="0.2">
      <c r="A310" s="196">
        <v>44158</v>
      </c>
      <c r="B310" s="218"/>
      <c r="C310" s="198"/>
      <c r="D310" s="198"/>
      <c r="E310" s="198"/>
      <c r="F310" s="198"/>
      <c r="G310" s="198" t="s">
        <v>116</v>
      </c>
      <c r="H310" s="199"/>
      <c r="I310" s="223">
        <v>520</v>
      </c>
      <c r="J310" s="6">
        <f t="shared" si="38"/>
        <v>166.4</v>
      </c>
      <c r="K310" s="6">
        <f t="shared" si="41"/>
        <v>353.6</v>
      </c>
      <c r="L310" s="31"/>
      <c r="M310" s="31">
        <f t="shared" si="40"/>
        <v>26580.02</v>
      </c>
    </row>
    <row r="311" spans="1:13" x14ac:dyDescent="0.2">
      <c r="A311" s="196">
        <v>44159</v>
      </c>
      <c r="B311" s="204"/>
      <c r="C311" s="198"/>
      <c r="D311" s="198"/>
      <c r="E311" s="198"/>
      <c r="F311" s="198"/>
      <c r="G311" s="198" t="s">
        <v>116</v>
      </c>
      <c r="H311" s="199"/>
      <c r="I311" s="228">
        <v>410</v>
      </c>
      <c r="J311" s="6">
        <f t="shared" si="38"/>
        <v>131.19999999999999</v>
      </c>
      <c r="K311" s="6">
        <f t="shared" si="41"/>
        <v>278.8</v>
      </c>
      <c r="L311" s="31"/>
      <c r="M311" s="31">
        <f t="shared" si="40"/>
        <v>26858.82</v>
      </c>
    </row>
    <row r="312" spans="1:13" x14ac:dyDescent="0.2">
      <c r="A312" s="196">
        <v>44160</v>
      </c>
      <c r="B312" s="222"/>
      <c r="C312" s="198"/>
      <c r="D312" s="198"/>
      <c r="E312" s="198"/>
      <c r="F312" s="198"/>
      <c r="G312" s="198" t="s">
        <v>116</v>
      </c>
      <c r="H312" s="223"/>
      <c r="I312" s="223">
        <v>260</v>
      </c>
      <c r="J312" s="6">
        <f t="shared" si="38"/>
        <v>83.2</v>
      </c>
      <c r="K312" s="6">
        <f t="shared" si="41"/>
        <v>176.8</v>
      </c>
      <c r="L312" s="31"/>
      <c r="M312" s="31">
        <f t="shared" si="40"/>
        <v>27035.62</v>
      </c>
    </row>
    <row r="313" spans="1:13" ht="15" x14ac:dyDescent="0.25">
      <c r="A313" s="196">
        <v>44161</v>
      </c>
      <c r="B313" s="204"/>
      <c r="C313" s="227"/>
      <c r="D313" s="223"/>
      <c r="E313" s="198"/>
      <c r="F313" s="198"/>
      <c r="G313" s="198" t="s">
        <v>116</v>
      </c>
      <c r="H313" s="223"/>
      <c r="I313" s="223">
        <v>780</v>
      </c>
      <c r="J313" s="6">
        <f t="shared" si="38"/>
        <v>249.6</v>
      </c>
      <c r="K313" s="6">
        <f t="shared" si="41"/>
        <v>530.40000000000009</v>
      </c>
      <c r="L313" s="31"/>
      <c r="M313" s="31">
        <f t="shared" si="40"/>
        <v>27566.02</v>
      </c>
    </row>
    <row r="314" spans="1:13" x14ac:dyDescent="0.2">
      <c r="A314" s="196">
        <v>44162</v>
      </c>
      <c r="B314" s="202"/>
      <c r="C314" s="198"/>
      <c r="D314" s="198"/>
      <c r="E314" s="198"/>
      <c r="F314" s="198"/>
      <c r="G314" s="198" t="s">
        <v>116</v>
      </c>
      <c r="H314" s="199"/>
      <c r="I314" s="228">
        <v>410</v>
      </c>
      <c r="J314" s="6">
        <f t="shared" si="38"/>
        <v>131.19999999999999</v>
      </c>
      <c r="K314" s="6">
        <f t="shared" si="41"/>
        <v>278.8</v>
      </c>
      <c r="L314" s="31"/>
      <c r="M314" s="31">
        <f t="shared" si="40"/>
        <v>27844.82</v>
      </c>
    </row>
    <row r="315" spans="1:13" x14ac:dyDescent="0.2">
      <c r="A315" s="196"/>
      <c r="B315" s="202"/>
      <c r="C315" s="198"/>
      <c r="D315" s="198"/>
      <c r="E315" s="198"/>
      <c r="F315" s="198"/>
      <c r="G315" s="198"/>
      <c r="H315" s="199"/>
      <c r="I315" s="228"/>
      <c r="J315" s="6">
        <f t="shared" si="38"/>
        <v>0</v>
      </c>
      <c r="K315" s="6">
        <f t="shared" si="41"/>
        <v>0</v>
      </c>
      <c r="L315" s="31"/>
      <c r="M315" s="31">
        <f t="shared" ref="M315:M322" si="42">+K315-L315+M314</f>
        <v>27844.82</v>
      </c>
    </row>
    <row r="316" spans="1:13" ht="13.5" thickBot="1" x14ac:dyDescent="0.25">
      <c r="A316" s="196"/>
      <c r="B316" s="202"/>
      <c r="C316" s="198"/>
      <c r="D316" s="198"/>
      <c r="E316" s="198"/>
      <c r="F316" s="198"/>
      <c r="G316" s="198"/>
      <c r="H316" s="199"/>
      <c r="I316" s="228"/>
      <c r="J316" s="6">
        <f t="shared" si="38"/>
        <v>0</v>
      </c>
      <c r="K316" s="6">
        <f t="shared" si="41"/>
        <v>0</v>
      </c>
      <c r="L316" s="31"/>
      <c r="M316" s="31">
        <f t="shared" si="42"/>
        <v>27844.82</v>
      </c>
    </row>
    <row r="317" spans="1:13" ht="16.5" thickTop="1" thickBot="1" x14ac:dyDescent="0.3">
      <c r="A317" s="255">
        <v>44147</v>
      </c>
      <c r="B317" s="256"/>
      <c r="C317" s="215"/>
      <c r="D317" s="215"/>
      <c r="E317" s="215"/>
      <c r="F317" s="215"/>
      <c r="G317" s="215" t="s">
        <v>119</v>
      </c>
      <c r="H317" s="257"/>
      <c r="I317" s="258">
        <v>240</v>
      </c>
      <c r="J317" s="6">
        <f t="shared" si="38"/>
        <v>76.8</v>
      </c>
      <c r="K317" s="6">
        <f t="shared" si="41"/>
        <v>163.20000000000002</v>
      </c>
      <c r="L317" s="31"/>
      <c r="M317" s="31">
        <f t="shared" si="42"/>
        <v>28008.02</v>
      </c>
    </row>
    <row r="318" spans="1:13" ht="15.75" thickBot="1" x14ac:dyDescent="0.3">
      <c r="A318" s="259">
        <v>44158</v>
      </c>
      <c r="B318" s="256"/>
      <c r="C318" s="215"/>
      <c r="D318" s="215"/>
      <c r="E318" s="215"/>
      <c r="F318" s="215"/>
      <c r="G318" s="215" t="s">
        <v>119</v>
      </c>
      <c r="H318" s="257"/>
      <c r="I318" s="258">
        <v>260</v>
      </c>
      <c r="J318" s="6">
        <f t="shared" si="38"/>
        <v>83.2</v>
      </c>
      <c r="K318" s="6">
        <f t="shared" si="41"/>
        <v>176.8</v>
      </c>
      <c r="L318" s="31"/>
      <c r="M318" s="31">
        <f t="shared" si="42"/>
        <v>28184.82</v>
      </c>
    </row>
    <row r="319" spans="1:13" ht="15.75" thickBot="1" x14ac:dyDescent="0.3">
      <c r="A319" s="259">
        <v>44159</v>
      </c>
      <c r="B319" s="256"/>
      <c r="C319" s="215"/>
      <c r="D319" s="215"/>
      <c r="E319" s="215"/>
      <c r="F319" s="215"/>
      <c r="G319" s="215" t="s">
        <v>119</v>
      </c>
      <c r="H319" s="257"/>
      <c r="I319" s="258">
        <v>81</v>
      </c>
      <c r="J319" s="6">
        <f t="shared" si="38"/>
        <v>25.92</v>
      </c>
      <c r="K319" s="6">
        <f t="shared" si="41"/>
        <v>55.080000000000005</v>
      </c>
      <c r="L319" s="31"/>
      <c r="M319" s="31">
        <f t="shared" si="42"/>
        <v>28239.9</v>
      </c>
    </row>
    <row r="320" spans="1:13" ht="15.75" thickBot="1" x14ac:dyDescent="0.3">
      <c r="A320" s="260">
        <v>44160</v>
      </c>
      <c r="B320" s="256"/>
      <c r="C320" s="215"/>
      <c r="D320" s="215"/>
      <c r="E320" s="215"/>
      <c r="F320" s="215"/>
      <c r="G320" s="215" t="s">
        <v>119</v>
      </c>
      <c r="H320" s="257"/>
      <c r="I320" s="258">
        <v>260</v>
      </c>
      <c r="J320" s="6">
        <f t="shared" si="38"/>
        <v>83.2</v>
      </c>
      <c r="K320" s="6">
        <f t="shared" si="41"/>
        <v>176.8</v>
      </c>
      <c r="L320" s="31"/>
      <c r="M320" s="31">
        <f t="shared" si="42"/>
        <v>28416.7</v>
      </c>
    </row>
    <row r="321" spans="1:13" ht="13.5" thickTop="1" x14ac:dyDescent="0.2">
      <c r="A321" s="196"/>
      <c r="B321" s="202"/>
      <c r="C321" s="198"/>
      <c r="D321" s="198"/>
      <c r="E321" s="198"/>
      <c r="F321" s="198"/>
      <c r="G321" s="198"/>
      <c r="H321" s="199"/>
      <c r="I321" s="228"/>
      <c r="J321" s="6">
        <f t="shared" si="38"/>
        <v>0</v>
      </c>
      <c r="K321" s="6">
        <f t="shared" si="41"/>
        <v>0</v>
      </c>
      <c r="L321" s="31"/>
      <c r="M321" s="31">
        <f t="shared" si="42"/>
        <v>28416.7</v>
      </c>
    </row>
    <row r="322" spans="1:13" x14ac:dyDescent="0.2">
      <c r="A322" s="27"/>
      <c r="B322" s="28"/>
      <c r="C322" s="22"/>
      <c r="D322" s="22"/>
      <c r="E322" s="22"/>
      <c r="F322" s="22"/>
      <c r="G322" s="29"/>
      <c r="H322" s="24"/>
      <c r="I322" s="30"/>
      <c r="J322" s="6">
        <f t="shared" si="38"/>
        <v>0</v>
      </c>
      <c r="K322" s="6">
        <f t="shared" si="41"/>
        <v>0</v>
      </c>
      <c r="L322" s="31"/>
      <c r="M322" s="31">
        <f t="shared" si="42"/>
        <v>28416.7</v>
      </c>
    </row>
    <row r="323" spans="1:13" x14ac:dyDescent="0.2">
      <c r="A323" s="27"/>
      <c r="B323" s="34"/>
      <c r="C323" s="22"/>
      <c r="D323" s="22"/>
      <c r="E323" s="22"/>
      <c r="F323" s="22"/>
      <c r="G323" s="29"/>
      <c r="H323" s="24"/>
      <c r="I323" s="30"/>
      <c r="J323" s="6">
        <f t="shared" si="38"/>
        <v>0</v>
      </c>
      <c r="K323" s="6">
        <f t="shared" si="41"/>
        <v>0</v>
      </c>
      <c r="L323" s="31"/>
      <c r="M323" s="31">
        <f t="shared" si="40"/>
        <v>28416.7</v>
      </c>
    </row>
    <row r="324" spans="1:13" ht="15.75" x14ac:dyDescent="0.2">
      <c r="A324" s="231" t="s">
        <v>86</v>
      </c>
      <c r="B324" s="232"/>
      <c r="C324" s="232"/>
      <c r="D324" s="232"/>
      <c r="E324" s="232"/>
      <c r="F324" s="232"/>
      <c r="G324" s="232"/>
      <c r="H324" s="232"/>
      <c r="I324" s="232"/>
      <c r="J324" s="232"/>
      <c r="K324" s="232"/>
      <c r="L324" s="233"/>
      <c r="M324" s="31">
        <f t="shared" si="40"/>
        <v>28416.7</v>
      </c>
    </row>
    <row r="325" spans="1:13" x14ac:dyDescent="0.2">
      <c r="A325" s="27"/>
      <c r="B325" s="28"/>
      <c r="C325" s="22"/>
      <c r="D325" s="22"/>
      <c r="E325" s="22"/>
      <c r="F325" s="22"/>
      <c r="G325" s="29"/>
      <c r="H325" s="24"/>
      <c r="I325" s="30"/>
      <c r="J325" s="6"/>
      <c r="K325" s="6"/>
      <c r="L325" s="31"/>
      <c r="M325" s="31">
        <f t="shared" si="40"/>
        <v>28416.7</v>
      </c>
    </row>
    <row r="326" spans="1:13" ht="33.75" customHeight="1" x14ac:dyDescent="0.2">
      <c r="A326" s="27"/>
      <c r="B326" s="28"/>
      <c r="C326" s="22"/>
      <c r="D326" s="22"/>
      <c r="E326" s="22"/>
      <c r="F326" s="269"/>
      <c r="G326" s="270" t="s">
        <v>114</v>
      </c>
      <c r="H326" s="270"/>
      <c r="I326" s="30"/>
      <c r="J326" s="6"/>
      <c r="K326" s="6"/>
      <c r="L326" s="31">
        <v>600</v>
      </c>
      <c r="M326" s="31">
        <f t="shared" si="40"/>
        <v>27816.7</v>
      </c>
    </row>
    <row r="327" spans="1:13" ht="39.75" customHeight="1" x14ac:dyDescent="0.2">
      <c r="A327" s="27"/>
      <c r="B327" s="28"/>
      <c r="C327" s="22"/>
      <c r="D327" s="22"/>
      <c r="E327" s="22"/>
      <c r="F327" s="269"/>
      <c r="G327" s="271" t="s">
        <v>115</v>
      </c>
      <c r="H327" s="271"/>
      <c r="I327" s="271"/>
      <c r="J327" s="6"/>
      <c r="K327" s="6"/>
      <c r="L327" s="31">
        <v>5000</v>
      </c>
      <c r="M327" s="31">
        <f t="shared" si="40"/>
        <v>22816.7</v>
      </c>
    </row>
    <row r="328" spans="1:13" x14ac:dyDescent="0.2">
      <c r="A328" s="27"/>
      <c r="B328" s="28"/>
      <c r="C328" s="22"/>
      <c r="D328" s="22"/>
      <c r="E328" s="22"/>
      <c r="F328" s="22"/>
      <c r="G328" s="29"/>
      <c r="H328" s="24"/>
      <c r="I328" s="30"/>
      <c r="J328" s="6"/>
      <c r="K328" s="6"/>
      <c r="L328" s="31"/>
      <c r="M328" s="31">
        <f t="shared" si="40"/>
        <v>22816.7</v>
      </c>
    </row>
    <row r="329" spans="1:13" x14ac:dyDescent="0.2">
      <c r="A329" s="27"/>
      <c r="B329" s="28"/>
      <c r="C329" s="22"/>
      <c r="D329" s="22"/>
      <c r="E329" s="22"/>
      <c r="F329" s="22"/>
      <c r="G329" s="29"/>
      <c r="H329" s="24"/>
      <c r="I329" s="30"/>
      <c r="J329" s="6"/>
      <c r="K329" s="6"/>
      <c r="L329" s="31"/>
      <c r="M329" s="31">
        <f t="shared" si="40"/>
        <v>22816.7</v>
      </c>
    </row>
    <row r="330" spans="1:13" ht="13.5" thickBot="1" x14ac:dyDescent="0.25">
      <c r="A330" s="27"/>
      <c r="B330" s="28"/>
      <c r="C330" s="22"/>
      <c r="D330" s="22"/>
      <c r="E330" s="22"/>
      <c r="F330" s="22"/>
      <c r="G330" s="29"/>
      <c r="H330" s="24"/>
      <c r="I330" s="30"/>
      <c r="J330" s="6"/>
      <c r="K330" s="6"/>
      <c r="L330" s="31"/>
      <c r="M330" s="31"/>
    </row>
    <row r="331" spans="1:13" x14ac:dyDescent="0.2">
      <c r="A331" s="18"/>
      <c r="B331" s="4"/>
      <c r="C331" s="19"/>
      <c r="D331" s="19"/>
      <c r="E331" s="37"/>
      <c r="F331" s="93"/>
      <c r="G331" s="86"/>
      <c r="H331" s="122" t="s">
        <v>123</v>
      </c>
      <c r="I331" s="132">
        <f>SUM(I300:I330)</f>
        <v>9062</v>
      </c>
      <c r="J331" s="133">
        <f>SUM(J299:J330)</f>
        <v>2899.8399999999992</v>
      </c>
      <c r="K331" s="134">
        <f>SUM(K299:K330)</f>
        <v>6162.1600000000017</v>
      </c>
      <c r="L331" s="135">
        <f>SUM(L325:L330)</f>
        <v>5600</v>
      </c>
      <c r="M331" s="127"/>
    </row>
    <row r="332" spans="1:13" x14ac:dyDescent="0.2">
      <c r="A332" s="38"/>
      <c r="B332" s="39"/>
      <c r="C332" s="40"/>
      <c r="D332" s="40"/>
      <c r="E332" s="41"/>
      <c r="F332" s="94"/>
      <c r="G332" s="87"/>
      <c r="H332" s="136" t="s">
        <v>10</v>
      </c>
      <c r="I332" s="137"/>
      <c r="J332" s="138"/>
      <c r="K332" s="139"/>
      <c r="L332" s="137"/>
      <c r="M332" s="137">
        <f>+K331-L331+M299</f>
        <v>22816.700000000004</v>
      </c>
    </row>
    <row r="333" spans="1:13" x14ac:dyDescent="0.2">
      <c r="A333" s="38"/>
      <c r="B333" s="39"/>
      <c r="C333" s="40"/>
      <c r="D333" s="40"/>
      <c r="E333" s="41"/>
      <c r="F333" s="94"/>
      <c r="G333" s="111"/>
      <c r="H333" s="75"/>
      <c r="I333" s="76"/>
      <c r="J333" s="77"/>
      <c r="K333" s="78"/>
      <c r="L333" s="76"/>
      <c r="M333" s="76"/>
    </row>
    <row r="334" spans="1:13" x14ac:dyDescent="0.2">
      <c r="A334" s="234" t="s">
        <v>131</v>
      </c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6"/>
    </row>
    <row r="335" spans="1:13" x14ac:dyDescent="0.2">
      <c r="A335" s="237"/>
      <c r="B335" s="238"/>
      <c r="C335" s="238"/>
      <c r="D335" s="238"/>
      <c r="E335" s="238"/>
      <c r="F335" s="238"/>
      <c r="G335" s="238"/>
      <c r="H335" s="238"/>
      <c r="I335" s="238"/>
      <c r="J335" s="238"/>
      <c r="K335" s="238"/>
      <c r="L335" s="238"/>
      <c r="M335" s="239"/>
    </row>
    <row r="336" spans="1:13" ht="15" x14ac:dyDescent="0.25">
      <c r="A336" s="240" t="s">
        <v>87</v>
      </c>
      <c r="B336" s="241"/>
      <c r="C336" s="241"/>
      <c r="D336" s="241"/>
      <c r="E336" s="241"/>
      <c r="F336" s="241"/>
      <c r="G336" s="241"/>
      <c r="H336" s="241"/>
      <c r="I336" s="241"/>
      <c r="J336" s="241"/>
      <c r="K336" s="241"/>
      <c r="L336" s="241"/>
      <c r="M336" s="242"/>
    </row>
    <row r="337" spans="1:13" x14ac:dyDescent="0.2">
      <c r="A337" s="18" t="s">
        <v>1</v>
      </c>
      <c r="B337" s="4" t="s">
        <v>0</v>
      </c>
      <c r="C337" s="19" t="s">
        <v>2</v>
      </c>
      <c r="D337" s="19" t="s">
        <v>3</v>
      </c>
      <c r="E337" s="19" t="s">
        <v>14</v>
      </c>
      <c r="F337" s="85" t="s">
        <v>4</v>
      </c>
      <c r="G337" s="85" t="s">
        <v>5</v>
      </c>
      <c r="H337" s="19" t="s">
        <v>6</v>
      </c>
      <c r="I337" s="19" t="s">
        <v>7</v>
      </c>
      <c r="J337" s="19" t="s">
        <v>132</v>
      </c>
      <c r="K337" s="19" t="s">
        <v>133</v>
      </c>
      <c r="L337" s="19" t="s">
        <v>8</v>
      </c>
      <c r="M337" s="19" t="s">
        <v>9</v>
      </c>
    </row>
    <row r="338" spans="1:13" x14ac:dyDescent="0.2">
      <c r="A338" s="20"/>
      <c r="B338" s="21"/>
      <c r="C338" s="22"/>
      <c r="D338" s="22"/>
      <c r="E338" s="22"/>
      <c r="F338" s="22"/>
      <c r="G338" s="36"/>
      <c r="H338" s="24"/>
      <c r="I338" s="25"/>
      <c r="J338" s="26"/>
      <c r="K338" s="26"/>
      <c r="L338" s="25"/>
      <c r="M338" s="25">
        <f>M332</f>
        <v>22816.700000000004</v>
      </c>
    </row>
    <row r="339" spans="1:13" x14ac:dyDescent="0.2">
      <c r="A339" s="229">
        <v>44167</v>
      </c>
      <c r="B339" s="222"/>
      <c r="C339" s="220"/>
      <c r="D339" s="198"/>
      <c r="E339" s="198"/>
      <c r="F339" s="198"/>
      <c r="G339" s="198" t="s">
        <v>116</v>
      </c>
      <c r="H339" s="198"/>
      <c r="I339" s="230">
        <v>410</v>
      </c>
      <c r="J339" s="6">
        <f t="shared" ref="J339:J364" si="43">+I339*0.32</f>
        <v>131.19999999999999</v>
      </c>
      <c r="K339" s="6">
        <f t="shared" ref="K339" si="44">+I339*0.68</f>
        <v>278.8</v>
      </c>
      <c r="L339" s="31"/>
      <c r="M339" s="31">
        <f>+K339-L339+M338</f>
        <v>23095.500000000004</v>
      </c>
    </row>
    <row r="340" spans="1:13" x14ac:dyDescent="0.2">
      <c r="A340" s="229">
        <v>44168</v>
      </c>
      <c r="B340" s="218"/>
      <c r="C340" s="198"/>
      <c r="D340" s="198"/>
      <c r="E340" s="198"/>
      <c r="F340" s="198"/>
      <c r="G340" s="198" t="s">
        <v>116</v>
      </c>
      <c r="H340" s="199"/>
      <c r="I340" s="230">
        <v>220</v>
      </c>
      <c r="J340" s="6">
        <f t="shared" si="43"/>
        <v>70.400000000000006</v>
      </c>
      <c r="K340" s="6">
        <f t="shared" ref="K340:K364" si="45">+I340*0.68</f>
        <v>149.60000000000002</v>
      </c>
      <c r="L340" s="31"/>
      <c r="M340" s="31">
        <f t="shared" ref="M340:M370" si="46">+K340-L340+M339</f>
        <v>23245.100000000002</v>
      </c>
    </row>
    <row r="341" spans="1:13" x14ac:dyDescent="0.2">
      <c r="A341" s="229">
        <v>44169</v>
      </c>
      <c r="B341" s="218"/>
      <c r="C341" s="198"/>
      <c r="D341" s="198"/>
      <c r="E341" s="198"/>
      <c r="F341" s="198"/>
      <c r="G341" s="198" t="s">
        <v>116</v>
      </c>
      <c r="H341" s="199"/>
      <c r="I341" s="230">
        <v>440</v>
      </c>
      <c r="J341" s="6">
        <f t="shared" si="43"/>
        <v>140.80000000000001</v>
      </c>
      <c r="K341" s="6">
        <f t="shared" si="45"/>
        <v>299.20000000000005</v>
      </c>
      <c r="L341" s="31"/>
      <c r="M341" s="31">
        <f t="shared" ref="M341:M358" si="47">+K341-L341+M340</f>
        <v>23544.300000000003</v>
      </c>
    </row>
    <row r="342" spans="1:13" x14ac:dyDescent="0.2">
      <c r="A342" s="229">
        <v>44172</v>
      </c>
      <c r="B342" s="218"/>
      <c r="C342" s="198"/>
      <c r="D342" s="198"/>
      <c r="E342" s="198"/>
      <c r="F342" s="198"/>
      <c r="G342" s="198" t="s">
        <v>116</v>
      </c>
      <c r="H342" s="199"/>
      <c r="I342" s="230">
        <v>1160</v>
      </c>
      <c r="J342" s="6">
        <f t="shared" si="43"/>
        <v>371.2</v>
      </c>
      <c r="K342" s="6">
        <f t="shared" si="45"/>
        <v>788.80000000000007</v>
      </c>
      <c r="L342" s="31"/>
      <c r="M342" s="31">
        <f t="shared" si="47"/>
        <v>24333.100000000002</v>
      </c>
    </row>
    <row r="343" spans="1:13" x14ac:dyDescent="0.2">
      <c r="A343" s="229">
        <v>44174</v>
      </c>
      <c r="B343" s="218"/>
      <c r="C343" s="198"/>
      <c r="D343" s="198"/>
      <c r="E343" s="198"/>
      <c r="F343" s="198"/>
      <c r="G343" s="198" t="s">
        <v>116</v>
      </c>
      <c r="H343" s="199"/>
      <c r="I343" s="230">
        <v>330</v>
      </c>
      <c r="J343" s="6">
        <f t="shared" si="43"/>
        <v>105.60000000000001</v>
      </c>
      <c r="K343" s="6">
        <f t="shared" si="45"/>
        <v>224.4</v>
      </c>
      <c r="L343" s="31"/>
      <c r="M343" s="31">
        <f t="shared" si="47"/>
        <v>24557.500000000004</v>
      </c>
    </row>
    <row r="344" spans="1:13" x14ac:dyDescent="0.2">
      <c r="A344" s="229">
        <v>44175</v>
      </c>
      <c r="B344" s="218"/>
      <c r="C344" s="198"/>
      <c r="D344" s="198"/>
      <c r="E344" s="198"/>
      <c r="F344" s="198"/>
      <c r="G344" s="198" t="s">
        <v>116</v>
      </c>
      <c r="H344" s="199"/>
      <c r="I344" s="230">
        <v>1540</v>
      </c>
      <c r="J344" s="6">
        <f t="shared" si="43"/>
        <v>492.8</v>
      </c>
      <c r="K344" s="6">
        <f t="shared" si="45"/>
        <v>1047.2</v>
      </c>
      <c r="L344" s="31"/>
      <c r="M344" s="31">
        <f t="shared" si="47"/>
        <v>25604.700000000004</v>
      </c>
    </row>
    <row r="345" spans="1:13" x14ac:dyDescent="0.2">
      <c r="A345" s="229">
        <v>44176</v>
      </c>
      <c r="B345" s="218"/>
      <c r="C345" s="198"/>
      <c r="D345" s="198"/>
      <c r="E345" s="198"/>
      <c r="F345" s="198"/>
      <c r="G345" s="198" t="s">
        <v>116</v>
      </c>
      <c r="H345" s="199"/>
      <c r="I345" s="230">
        <v>660</v>
      </c>
      <c r="J345" s="6">
        <f t="shared" si="43"/>
        <v>211.20000000000002</v>
      </c>
      <c r="K345" s="6">
        <f t="shared" si="45"/>
        <v>448.8</v>
      </c>
      <c r="L345" s="31"/>
      <c r="M345" s="31">
        <f t="shared" si="47"/>
        <v>26053.500000000004</v>
      </c>
    </row>
    <row r="346" spans="1:13" x14ac:dyDescent="0.2">
      <c r="A346" s="229">
        <v>44177</v>
      </c>
      <c r="B346" s="218"/>
      <c r="C346" s="198"/>
      <c r="D346" s="198"/>
      <c r="E346" s="198"/>
      <c r="F346" s="198"/>
      <c r="G346" s="198" t="s">
        <v>116</v>
      </c>
      <c r="H346" s="199"/>
      <c r="I346" s="230">
        <v>660</v>
      </c>
      <c r="J346" s="6">
        <f t="shared" si="43"/>
        <v>211.20000000000002</v>
      </c>
      <c r="K346" s="6">
        <f t="shared" si="45"/>
        <v>448.8</v>
      </c>
      <c r="L346" s="31"/>
      <c r="M346" s="31">
        <f t="shared" si="47"/>
        <v>26502.300000000003</v>
      </c>
    </row>
    <row r="347" spans="1:13" x14ac:dyDescent="0.2">
      <c r="A347" s="229">
        <v>44179</v>
      </c>
      <c r="B347" s="218"/>
      <c r="C347" s="198"/>
      <c r="D347" s="198"/>
      <c r="E347" s="198"/>
      <c r="F347" s="198"/>
      <c r="G347" s="198" t="s">
        <v>116</v>
      </c>
      <c r="H347" s="199"/>
      <c r="I347" s="230">
        <v>880</v>
      </c>
      <c r="J347" s="6">
        <f t="shared" si="43"/>
        <v>281.60000000000002</v>
      </c>
      <c r="K347" s="6">
        <f t="shared" si="45"/>
        <v>598.40000000000009</v>
      </c>
      <c r="L347" s="31"/>
      <c r="M347" s="31">
        <f t="shared" si="47"/>
        <v>27100.700000000004</v>
      </c>
    </row>
    <row r="348" spans="1:13" x14ac:dyDescent="0.2">
      <c r="A348" s="229">
        <v>44180</v>
      </c>
      <c r="B348" s="218"/>
      <c r="C348" s="198"/>
      <c r="D348" s="198"/>
      <c r="E348" s="198"/>
      <c r="F348" s="198"/>
      <c r="G348" s="198" t="s">
        <v>116</v>
      </c>
      <c r="H348" s="199"/>
      <c r="I348" s="230">
        <v>220</v>
      </c>
      <c r="J348" s="6">
        <f t="shared" si="43"/>
        <v>70.400000000000006</v>
      </c>
      <c r="K348" s="6">
        <f t="shared" si="45"/>
        <v>149.60000000000002</v>
      </c>
      <c r="L348" s="31"/>
      <c r="M348" s="31">
        <f t="shared" si="47"/>
        <v>27250.300000000003</v>
      </c>
    </row>
    <row r="349" spans="1:13" x14ac:dyDescent="0.2">
      <c r="A349" s="229">
        <v>44181</v>
      </c>
      <c r="B349" s="218"/>
      <c r="C349" s="198"/>
      <c r="D349" s="198"/>
      <c r="E349" s="198"/>
      <c r="F349" s="198"/>
      <c r="G349" s="198" t="s">
        <v>116</v>
      </c>
      <c r="H349" s="199"/>
      <c r="I349" s="230">
        <v>220</v>
      </c>
      <c r="J349" s="6">
        <f t="shared" si="43"/>
        <v>70.400000000000006</v>
      </c>
      <c r="K349" s="6">
        <f t="shared" si="45"/>
        <v>149.60000000000002</v>
      </c>
      <c r="L349" s="31"/>
      <c r="M349" s="31">
        <f t="shared" si="47"/>
        <v>27399.9</v>
      </c>
    </row>
    <row r="350" spans="1:13" x14ac:dyDescent="0.2">
      <c r="A350" s="229"/>
      <c r="B350" s="218"/>
      <c r="C350" s="198"/>
      <c r="D350" s="198"/>
      <c r="E350" s="198"/>
      <c r="F350" s="198"/>
      <c r="G350" s="198"/>
      <c r="H350" s="199"/>
      <c r="I350" s="230"/>
      <c r="J350" s="6">
        <f t="shared" si="43"/>
        <v>0</v>
      </c>
      <c r="K350" s="6">
        <f t="shared" si="45"/>
        <v>0</v>
      </c>
      <c r="L350" s="31"/>
      <c r="M350" s="31">
        <f t="shared" ref="M350:M357" si="48">+K350-L350+M349</f>
        <v>27399.9</v>
      </c>
    </row>
    <row r="351" spans="1:13" x14ac:dyDescent="0.2">
      <c r="A351" s="229"/>
      <c r="B351" s="218"/>
      <c r="C351" s="198"/>
      <c r="D351" s="198"/>
      <c r="E351" s="198"/>
      <c r="F351" s="198"/>
      <c r="G351" s="198"/>
      <c r="H351" s="199"/>
      <c r="I351" s="230"/>
      <c r="J351" s="6">
        <f t="shared" si="43"/>
        <v>0</v>
      </c>
      <c r="K351" s="6">
        <f t="shared" si="45"/>
        <v>0</v>
      </c>
      <c r="L351" s="31"/>
      <c r="M351" s="31">
        <f t="shared" si="48"/>
        <v>27399.9</v>
      </c>
    </row>
    <row r="352" spans="1:13" x14ac:dyDescent="0.2">
      <c r="A352" s="229"/>
      <c r="B352" s="218"/>
      <c r="C352" s="198"/>
      <c r="D352" s="198"/>
      <c r="E352" s="198"/>
      <c r="F352" s="198"/>
      <c r="G352" s="198"/>
      <c r="H352" s="199"/>
      <c r="I352" s="230"/>
      <c r="J352" s="6">
        <f t="shared" si="43"/>
        <v>0</v>
      </c>
      <c r="K352" s="6">
        <f t="shared" si="45"/>
        <v>0</v>
      </c>
      <c r="L352" s="31"/>
      <c r="M352" s="31">
        <f t="shared" si="48"/>
        <v>27399.9</v>
      </c>
    </row>
    <row r="353" spans="1:13" ht="13.5" thickBot="1" x14ac:dyDescent="0.25">
      <c r="A353" s="229"/>
      <c r="B353" s="218"/>
      <c r="C353" s="198"/>
      <c r="D353" s="198"/>
      <c r="E353" s="198"/>
      <c r="F353" s="198"/>
      <c r="G353" s="198"/>
      <c r="H353" s="199"/>
      <c r="I353" s="230"/>
      <c r="J353" s="6">
        <f t="shared" si="43"/>
        <v>0</v>
      </c>
      <c r="K353" s="6">
        <f t="shared" si="45"/>
        <v>0</v>
      </c>
      <c r="L353" s="31"/>
      <c r="M353" s="31">
        <f t="shared" si="48"/>
        <v>27399.9</v>
      </c>
    </row>
    <row r="354" spans="1:13" ht="16.5" thickTop="1" thickBot="1" x14ac:dyDescent="0.3">
      <c r="A354" s="255">
        <v>44168</v>
      </c>
      <c r="B354" s="261"/>
      <c r="C354" s="215"/>
      <c r="D354" s="215"/>
      <c r="E354" s="215"/>
      <c r="F354" s="215"/>
      <c r="G354" s="215" t="s">
        <v>119</v>
      </c>
      <c r="H354" s="257"/>
      <c r="I354" s="262">
        <v>170</v>
      </c>
      <c r="J354" s="6">
        <f t="shared" si="43"/>
        <v>54.4</v>
      </c>
      <c r="K354" s="6">
        <f t="shared" si="45"/>
        <v>115.60000000000001</v>
      </c>
      <c r="L354" s="31"/>
      <c r="M354" s="31">
        <f t="shared" si="48"/>
        <v>27515.5</v>
      </c>
    </row>
    <row r="355" spans="1:13" ht="15.75" thickBot="1" x14ac:dyDescent="0.3">
      <c r="A355" s="259">
        <v>44170</v>
      </c>
      <c r="B355" s="261"/>
      <c r="C355" s="215"/>
      <c r="D355" s="215"/>
      <c r="E355" s="215"/>
      <c r="F355" s="215"/>
      <c r="G355" s="215" t="s">
        <v>119</v>
      </c>
      <c r="H355" s="257"/>
      <c r="I355" s="262">
        <v>520</v>
      </c>
      <c r="J355" s="6">
        <f t="shared" si="43"/>
        <v>166.4</v>
      </c>
      <c r="K355" s="6">
        <f t="shared" si="45"/>
        <v>353.6</v>
      </c>
      <c r="L355" s="31"/>
      <c r="M355" s="31">
        <f t="shared" si="48"/>
        <v>27869.1</v>
      </c>
    </row>
    <row r="356" spans="1:13" ht="15.75" thickBot="1" x14ac:dyDescent="0.3">
      <c r="A356" s="259">
        <v>44172</v>
      </c>
      <c r="B356" s="261"/>
      <c r="C356" s="215"/>
      <c r="D356" s="215"/>
      <c r="E356" s="215"/>
      <c r="F356" s="215"/>
      <c r="G356" s="215" t="s">
        <v>119</v>
      </c>
      <c r="H356" s="257"/>
      <c r="I356" s="262">
        <v>260</v>
      </c>
      <c r="J356" s="6">
        <f t="shared" si="43"/>
        <v>83.2</v>
      </c>
      <c r="K356" s="6">
        <f t="shared" si="45"/>
        <v>176.8</v>
      </c>
      <c r="L356" s="31"/>
      <c r="M356" s="31">
        <f t="shared" si="48"/>
        <v>28045.899999999998</v>
      </c>
    </row>
    <row r="357" spans="1:13" ht="15.75" thickBot="1" x14ac:dyDescent="0.3">
      <c r="A357" s="259">
        <v>44174</v>
      </c>
      <c r="B357" s="261"/>
      <c r="C357" s="215"/>
      <c r="D357" s="215"/>
      <c r="E357" s="215"/>
      <c r="F357" s="215"/>
      <c r="G357" s="215" t="s">
        <v>119</v>
      </c>
      <c r="H357" s="257"/>
      <c r="I357" s="262">
        <v>260</v>
      </c>
      <c r="J357" s="6">
        <f t="shared" si="43"/>
        <v>83.2</v>
      </c>
      <c r="K357" s="6">
        <f t="shared" si="45"/>
        <v>176.8</v>
      </c>
      <c r="L357" s="31"/>
      <c r="M357" s="31">
        <f t="shared" si="48"/>
        <v>28222.699999999997</v>
      </c>
    </row>
    <row r="358" spans="1:13" ht="15.75" thickBot="1" x14ac:dyDescent="0.3">
      <c r="A358" s="259">
        <v>44175</v>
      </c>
      <c r="B358" s="261"/>
      <c r="C358" s="215"/>
      <c r="D358" s="215"/>
      <c r="E358" s="215"/>
      <c r="F358" s="215"/>
      <c r="G358" s="215" t="s">
        <v>119</v>
      </c>
      <c r="H358" s="257"/>
      <c r="I358" s="263">
        <v>540</v>
      </c>
      <c r="J358" s="6">
        <f t="shared" si="43"/>
        <v>172.8</v>
      </c>
      <c r="K358" s="6">
        <f t="shared" si="45"/>
        <v>367.20000000000005</v>
      </c>
      <c r="L358" s="31"/>
      <c r="M358" s="31">
        <f t="shared" si="47"/>
        <v>28589.899999999998</v>
      </c>
    </row>
    <row r="359" spans="1:13" ht="15.75" thickBot="1" x14ac:dyDescent="0.3">
      <c r="A359" s="259">
        <v>44180</v>
      </c>
      <c r="B359" s="264"/>
      <c r="C359" s="215"/>
      <c r="D359" s="215"/>
      <c r="E359" s="215"/>
      <c r="F359" s="215"/>
      <c r="G359" s="215" t="s">
        <v>119</v>
      </c>
      <c r="H359" s="257"/>
      <c r="I359" s="263">
        <v>260</v>
      </c>
      <c r="J359" s="6">
        <f t="shared" si="43"/>
        <v>83.2</v>
      </c>
      <c r="K359" s="6">
        <f t="shared" si="45"/>
        <v>176.8</v>
      </c>
      <c r="L359" s="31"/>
      <c r="M359" s="31">
        <f t="shared" si="46"/>
        <v>28766.699999999997</v>
      </c>
    </row>
    <row r="360" spans="1:13" ht="15.75" thickBot="1" x14ac:dyDescent="0.3">
      <c r="A360" s="259">
        <v>44187</v>
      </c>
      <c r="B360" s="213"/>
      <c r="C360" s="215"/>
      <c r="D360" s="215"/>
      <c r="E360" s="215"/>
      <c r="F360" s="215"/>
      <c r="G360" s="215" t="s">
        <v>119</v>
      </c>
      <c r="H360" s="265"/>
      <c r="I360" s="266">
        <v>240</v>
      </c>
      <c r="J360" s="6">
        <f t="shared" si="43"/>
        <v>76.8</v>
      </c>
      <c r="K360" s="6">
        <f t="shared" si="45"/>
        <v>163.20000000000002</v>
      </c>
      <c r="L360" s="31"/>
      <c r="M360" s="31">
        <f t="shared" si="46"/>
        <v>28929.899999999998</v>
      </c>
    </row>
    <row r="361" spans="1:13" ht="15.75" thickBot="1" x14ac:dyDescent="0.3">
      <c r="A361" s="259">
        <v>44193</v>
      </c>
      <c r="B361" s="264"/>
      <c r="C361" s="267"/>
      <c r="D361" s="265"/>
      <c r="E361" s="215"/>
      <c r="F361" s="215"/>
      <c r="G361" s="215" t="s">
        <v>119</v>
      </c>
      <c r="H361" s="265"/>
      <c r="I361" s="266">
        <v>240</v>
      </c>
      <c r="J361" s="6">
        <f t="shared" si="43"/>
        <v>76.8</v>
      </c>
      <c r="K361" s="6">
        <f t="shared" si="45"/>
        <v>163.20000000000002</v>
      </c>
      <c r="L361" s="31"/>
      <c r="M361" s="31">
        <f t="shared" si="46"/>
        <v>29093.1</v>
      </c>
    </row>
    <row r="362" spans="1:13" ht="15.75" thickBot="1" x14ac:dyDescent="0.3">
      <c r="A362" s="260">
        <v>44194</v>
      </c>
      <c r="B362" s="256"/>
      <c r="C362" s="215"/>
      <c r="D362" s="215"/>
      <c r="E362" s="215"/>
      <c r="F362" s="215"/>
      <c r="G362" s="215" t="s">
        <v>119</v>
      </c>
      <c r="H362" s="257"/>
      <c r="I362" s="268">
        <v>70</v>
      </c>
      <c r="J362" s="6">
        <f t="shared" si="43"/>
        <v>22.400000000000002</v>
      </c>
      <c r="K362" s="6">
        <f t="shared" si="45"/>
        <v>47.6</v>
      </c>
      <c r="L362" s="31"/>
      <c r="M362" s="31">
        <f t="shared" si="46"/>
        <v>29140.699999999997</v>
      </c>
    </row>
    <row r="363" spans="1:13" ht="13.5" thickTop="1" x14ac:dyDescent="0.2">
      <c r="A363" s="27"/>
      <c r="B363" s="28"/>
      <c r="C363" s="22"/>
      <c r="D363" s="22"/>
      <c r="E363" s="22"/>
      <c r="F363" s="22"/>
      <c r="G363" s="29"/>
      <c r="H363" s="24"/>
      <c r="I363" s="30"/>
      <c r="J363" s="6">
        <f t="shared" si="43"/>
        <v>0</v>
      </c>
      <c r="K363" s="6">
        <f t="shared" si="45"/>
        <v>0</v>
      </c>
      <c r="L363" s="31"/>
      <c r="M363" s="31">
        <f t="shared" si="46"/>
        <v>29140.699999999997</v>
      </c>
    </row>
    <row r="364" spans="1:13" x14ac:dyDescent="0.2">
      <c r="A364" s="27"/>
      <c r="B364" s="34"/>
      <c r="C364" s="22"/>
      <c r="D364" s="22"/>
      <c r="E364" s="22"/>
      <c r="F364" s="22"/>
      <c r="G364" s="29"/>
      <c r="H364" s="24"/>
      <c r="I364" s="30"/>
      <c r="J364" s="6">
        <f t="shared" si="43"/>
        <v>0</v>
      </c>
      <c r="K364" s="6">
        <f t="shared" si="45"/>
        <v>0</v>
      </c>
      <c r="L364" s="31"/>
      <c r="M364" s="31">
        <f t="shared" si="46"/>
        <v>29140.699999999997</v>
      </c>
    </row>
    <row r="365" spans="1:13" ht="15.75" x14ac:dyDescent="0.2">
      <c r="A365" s="231" t="s">
        <v>121</v>
      </c>
      <c r="B365" s="232"/>
      <c r="C365" s="232"/>
      <c r="D365" s="232"/>
      <c r="E365" s="232"/>
      <c r="F365" s="232"/>
      <c r="G365" s="232"/>
      <c r="H365" s="232"/>
      <c r="I365" s="232"/>
      <c r="J365" s="232"/>
      <c r="K365" s="232"/>
      <c r="L365" s="233"/>
      <c r="M365" s="31">
        <f t="shared" si="46"/>
        <v>29140.699999999997</v>
      </c>
    </row>
    <row r="366" spans="1:13" ht="13.5" thickBot="1" x14ac:dyDescent="0.25">
      <c r="A366" s="27"/>
      <c r="B366" s="28"/>
      <c r="C366" s="22"/>
      <c r="D366" s="22"/>
      <c r="E366" s="22"/>
      <c r="F366" s="22"/>
      <c r="G366" s="29"/>
      <c r="H366" s="24"/>
      <c r="I366" s="30"/>
      <c r="J366" s="6"/>
      <c r="K366" s="6"/>
      <c r="L366" s="31"/>
      <c r="M366" s="31">
        <f t="shared" si="46"/>
        <v>29140.699999999997</v>
      </c>
    </row>
    <row r="367" spans="1:13" ht="13.5" thickBot="1" x14ac:dyDescent="0.25">
      <c r="A367" s="27"/>
      <c r="B367" s="28"/>
      <c r="C367" s="22"/>
      <c r="D367" s="22"/>
      <c r="E367" s="22"/>
      <c r="F367" s="22"/>
      <c r="G367" s="112"/>
      <c r="H367" s="24"/>
      <c r="I367" s="30"/>
      <c r="J367" s="6"/>
      <c r="K367" s="6"/>
      <c r="L367" s="31"/>
      <c r="M367" s="31">
        <f t="shared" si="46"/>
        <v>29140.699999999997</v>
      </c>
    </row>
    <row r="368" spans="1:13" x14ac:dyDescent="0.2">
      <c r="A368" s="27"/>
      <c r="B368" s="28"/>
      <c r="C368" s="22"/>
      <c r="D368" s="22"/>
      <c r="E368" s="22"/>
      <c r="F368" s="22"/>
      <c r="G368" s="68"/>
      <c r="H368" s="24"/>
      <c r="I368" s="30"/>
      <c r="J368" s="6"/>
      <c r="K368" s="6"/>
      <c r="L368" s="31"/>
      <c r="M368" s="31">
        <f t="shared" si="46"/>
        <v>29140.699999999997</v>
      </c>
    </row>
    <row r="369" spans="1:13" x14ac:dyDescent="0.2">
      <c r="A369" s="27"/>
      <c r="B369" s="28"/>
      <c r="C369" s="22"/>
      <c r="D369" s="22"/>
      <c r="E369" s="22"/>
      <c r="F369" s="22"/>
      <c r="G369" s="29"/>
      <c r="H369" s="24"/>
      <c r="I369" s="30"/>
      <c r="J369" s="6"/>
      <c r="K369" s="6"/>
      <c r="L369" s="31"/>
      <c r="M369" s="31">
        <f t="shared" si="46"/>
        <v>29140.699999999997</v>
      </c>
    </row>
    <row r="370" spans="1:13" x14ac:dyDescent="0.2">
      <c r="A370" s="27"/>
      <c r="B370" s="28"/>
      <c r="C370" s="22"/>
      <c r="D370" s="22"/>
      <c r="E370" s="22"/>
      <c r="F370" s="22"/>
      <c r="G370" s="29"/>
      <c r="H370" s="24"/>
      <c r="I370" s="30"/>
      <c r="J370" s="6"/>
      <c r="K370" s="6"/>
      <c r="L370" s="31"/>
      <c r="M370" s="31">
        <f t="shared" si="46"/>
        <v>29140.699999999997</v>
      </c>
    </row>
    <row r="371" spans="1:13" ht="13.5" thickBot="1" x14ac:dyDescent="0.25">
      <c r="A371" s="27"/>
      <c r="B371" s="28"/>
      <c r="C371" s="22"/>
      <c r="D371" s="22"/>
      <c r="E371" s="22"/>
      <c r="F371" s="22"/>
      <c r="G371" s="29"/>
      <c r="H371" s="24"/>
      <c r="I371" s="30"/>
      <c r="J371" s="6"/>
      <c r="K371" s="6"/>
      <c r="L371" s="31"/>
      <c r="M371" s="31"/>
    </row>
    <row r="372" spans="1:13" x14ac:dyDescent="0.2">
      <c r="A372" s="18"/>
      <c r="B372" s="4"/>
      <c r="C372" s="19"/>
      <c r="D372" s="19"/>
      <c r="E372" s="37"/>
      <c r="F372" s="93"/>
      <c r="G372" s="86"/>
      <c r="H372" s="122" t="s">
        <v>122</v>
      </c>
      <c r="I372" s="132">
        <f>SUM(I339:I371)</f>
        <v>9300</v>
      </c>
      <c r="J372" s="133">
        <f>SUM(J338:J371)</f>
        <v>2976.0000000000005</v>
      </c>
      <c r="K372" s="134">
        <f>SUM(K338:K371)</f>
        <v>6324.0000000000018</v>
      </c>
      <c r="L372" s="135">
        <f>SUM(L366:L371)</f>
        <v>0</v>
      </c>
      <c r="M372" s="127"/>
    </row>
    <row r="373" spans="1:13" x14ac:dyDescent="0.2">
      <c r="A373" s="38"/>
      <c r="B373" s="39"/>
      <c r="C373" s="40"/>
      <c r="D373" s="40"/>
      <c r="E373" s="41"/>
      <c r="F373" s="94"/>
      <c r="G373" s="87"/>
      <c r="H373" s="136" t="s">
        <v>10</v>
      </c>
      <c r="I373" s="137"/>
      <c r="J373" s="138"/>
      <c r="K373" s="139"/>
      <c r="L373" s="137"/>
      <c r="M373" s="137">
        <f>+K372-L372+M338</f>
        <v>29140.700000000004</v>
      </c>
    </row>
    <row r="374" spans="1:13" x14ac:dyDescent="0.2">
      <c r="A374" s="38"/>
      <c r="B374" s="39"/>
      <c r="C374" s="40"/>
      <c r="D374" s="40"/>
      <c r="E374" s="41"/>
      <c r="F374" s="94"/>
      <c r="G374" s="111"/>
      <c r="H374" s="75"/>
      <c r="I374" s="76"/>
      <c r="J374" s="77"/>
      <c r="K374" s="78"/>
      <c r="L374" s="76"/>
      <c r="M374" s="76"/>
    </row>
    <row r="375" spans="1:13" x14ac:dyDescent="0.2">
      <c r="A375" s="38"/>
      <c r="B375" s="39"/>
      <c r="C375" s="40"/>
      <c r="D375" s="40"/>
      <c r="E375" s="41"/>
      <c r="F375" s="94"/>
      <c r="G375" s="111"/>
      <c r="H375" s="75"/>
      <c r="I375" s="76"/>
      <c r="J375" s="77"/>
      <c r="K375" s="78"/>
      <c r="L375" s="76"/>
      <c r="M375" s="76"/>
    </row>
    <row r="376" spans="1:13" x14ac:dyDescent="0.2">
      <c r="A376" s="38"/>
      <c r="B376" s="39"/>
      <c r="C376" s="40"/>
      <c r="D376" s="40"/>
      <c r="E376" s="41"/>
      <c r="F376" s="94"/>
      <c r="G376" s="111"/>
      <c r="H376" s="75"/>
      <c r="I376" s="76"/>
      <c r="J376" s="77"/>
      <c r="K376" s="78"/>
      <c r="L376" s="76"/>
      <c r="M376" s="76"/>
    </row>
    <row r="377" spans="1:13" ht="15" x14ac:dyDescent="0.25">
      <c r="B377" s="1"/>
      <c r="C377" s="50"/>
      <c r="D377" s="50"/>
      <c r="E377" s="50"/>
      <c r="F377" s="243" t="s">
        <v>18</v>
      </c>
      <c r="G377" s="243"/>
      <c r="H377" s="243"/>
      <c r="I377" s="243"/>
      <c r="J377" s="243"/>
      <c r="K377" s="243"/>
      <c r="L377" s="2"/>
      <c r="M377" s="3"/>
    </row>
    <row r="378" spans="1:13" ht="15" x14ac:dyDescent="0.25">
      <c r="B378" s="17"/>
      <c r="C378" s="17"/>
      <c r="D378" s="17"/>
      <c r="E378" s="17"/>
      <c r="F378" s="244"/>
      <c r="G378" s="244"/>
      <c r="H378" s="244"/>
      <c r="I378" s="244"/>
      <c r="J378" s="244"/>
      <c r="K378" s="244"/>
      <c r="L378" s="2"/>
      <c r="M378" s="3"/>
    </row>
    <row r="379" spans="1:13" ht="15" x14ac:dyDescent="0.25">
      <c r="B379" s="17"/>
      <c r="C379" s="17"/>
      <c r="D379" s="17"/>
      <c r="E379" s="17"/>
      <c r="F379" s="245" t="s">
        <v>135</v>
      </c>
      <c r="G379" s="246"/>
      <c r="H379" s="246"/>
      <c r="I379" s="246"/>
      <c r="J379" s="246"/>
      <c r="K379" s="247"/>
      <c r="L379" s="5"/>
      <c r="M379" s="17"/>
    </row>
    <row r="380" spans="1:13" ht="15" x14ac:dyDescent="0.25">
      <c r="B380" s="17"/>
      <c r="C380" s="17"/>
      <c r="D380" s="17"/>
      <c r="E380" s="17"/>
      <c r="F380" s="95"/>
      <c r="G380" s="47" t="s">
        <v>19</v>
      </c>
      <c r="H380" s="47" t="s">
        <v>20</v>
      </c>
      <c r="I380" s="47" t="s">
        <v>21</v>
      </c>
      <c r="J380" s="7" t="s">
        <v>22</v>
      </c>
      <c r="K380" s="49" t="s">
        <v>23</v>
      </c>
      <c r="L380" s="5"/>
      <c r="M380" s="5"/>
    </row>
    <row r="381" spans="1:13" ht="15" x14ac:dyDescent="0.25">
      <c r="B381" s="17"/>
      <c r="C381" s="17"/>
      <c r="D381" s="17"/>
      <c r="E381" s="17"/>
      <c r="F381" s="97" t="s">
        <v>4</v>
      </c>
      <c r="G381" s="47" t="s">
        <v>7</v>
      </c>
      <c r="H381" s="7" t="s">
        <v>132</v>
      </c>
      <c r="I381" s="7" t="s">
        <v>133</v>
      </c>
      <c r="J381" s="7" t="s">
        <v>12</v>
      </c>
      <c r="K381" s="53" t="s">
        <v>24</v>
      </c>
      <c r="L381" s="5"/>
      <c r="M381" s="5"/>
    </row>
    <row r="382" spans="1:13" ht="15" x14ac:dyDescent="0.25">
      <c r="B382" s="17"/>
      <c r="C382" s="17"/>
      <c r="D382" s="17"/>
      <c r="E382" s="17"/>
      <c r="F382" s="96" t="s">
        <v>25</v>
      </c>
      <c r="G382" s="88"/>
      <c r="H382" s="54"/>
      <c r="I382" s="54"/>
      <c r="J382" s="8"/>
      <c r="K382" s="48">
        <f>+M5</f>
        <v>12514.100000000006</v>
      </c>
      <c r="L382" s="5"/>
      <c r="M382" s="5"/>
    </row>
    <row r="383" spans="1:13" ht="15" x14ac:dyDescent="0.25">
      <c r="B383" s="17"/>
      <c r="C383" s="17"/>
      <c r="D383" s="17"/>
      <c r="E383" s="17"/>
      <c r="F383" s="98" t="s">
        <v>26</v>
      </c>
      <c r="G383" s="45">
        <f>+I50</f>
        <v>9450</v>
      </c>
      <c r="H383" s="9">
        <f>+G383*0.32</f>
        <v>3024</v>
      </c>
      <c r="I383" s="55">
        <f>+G383*0.68</f>
        <v>6426.0000000000009</v>
      </c>
      <c r="J383" s="9">
        <f>+L50</f>
        <v>0</v>
      </c>
      <c r="K383" s="36">
        <f>I383-J383+K382</f>
        <v>18940.100000000006</v>
      </c>
      <c r="L383" s="5"/>
      <c r="M383" s="17"/>
    </row>
    <row r="384" spans="1:13" ht="15" x14ac:dyDescent="0.25">
      <c r="B384" s="17"/>
      <c r="C384" s="17"/>
      <c r="D384" s="17"/>
      <c r="E384" s="17"/>
      <c r="F384" s="98" t="s">
        <v>11</v>
      </c>
      <c r="G384" s="45">
        <f>+I100</f>
        <v>5930</v>
      </c>
      <c r="H384" s="9">
        <f t="shared" ref="H384:H395" si="49">+G384*0.32</f>
        <v>1897.6000000000001</v>
      </c>
      <c r="I384" s="55">
        <f t="shared" ref="I384:I395" si="50">+G384*0.68</f>
        <v>4032.4</v>
      </c>
      <c r="J384" s="9">
        <f>+L100</f>
        <v>1400</v>
      </c>
      <c r="K384" s="36">
        <f t="shared" ref="K384:K394" si="51">+I384-J384+K383</f>
        <v>21572.500000000007</v>
      </c>
      <c r="L384" s="5"/>
      <c r="M384" s="2"/>
    </row>
    <row r="385" spans="1:14" ht="15" x14ac:dyDescent="0.25">
      <c r="A385" s="17"/>
      <c r="B385" s="17"/>
      <c r="C385" s="17"/>
      <c r="D385" s="17"/>
      <c r="E385" s="17"/>
      <c r="F385" s="99" t="s">
        <v>13</v>
      </c>
      <c r="G385" s="45">
        <f>+I128</f>
        <v>1405</v>
      </c>
      <c r="H385" s="9">
        <f t="shared" si="49"/>
        <v>449.6</v>
      </c>
      <c r="I385" s="55">
        <f t="shared" si="50"/>
        <v>955.40000000000009</v>
      </c>
      <c r="J385" s="9">
        <f>+L128</f>
        <v>0</v>
      </c>
      <c r="K385" s="36">
        <f t="shared" si="51"/>
        <v>22527.900000000009</v>
      </c>
      <c r="L385" s="5"/>
      <c r="M385" s="3"/>
    </row>
    <row r="386" spans="1:14" ht="15" x14ac:dyDescent="0.25">
      <c r="A386" s="17"/>
      <c r="B386" s="17"/>
      <c r="C386" s="17"/>
      <c r="D386" s="17"/>
      <c r="E386" s="17"/>
      <c r="F386" s="98" t="s">
        <v>27</v>
      </c>
      <c r="G386" s="45">
        <f>I149</f>
        <v>0</v>
      </c>
      <c r="H386" s="9">
        <f t="shared" si="49"/>
        <v>0</v>
      </c>
      <c r="I386" s="55">
        <f t="shared" si="50"/>
        <v>0</v>
      </c>
      <c r="J386" s="9">
        <f>L149</f>
        <v>0</v>
      </c>
      <c r="K386" s="36">
        <f t="shared" si="51"/>
        <v>22527.900000000009</v>
      </c>
      <c r="L386" s="5"/>
      <c r="M386" s="3"/>
    </row>
    <row r="387" spans="1:14" ht="15" x14ac:dyDescent="0.25">
      <c r="A387" s="17"/>
      <c r="B387" s="17"/>
      <c r="C387" s="17"/>
      <c r="D387" s="17"/>
      <c r="E387" s="17"/>
      <c r="F387" s="98" t="s">
        <v>28</v>
      </c>
      <c r="G387" s="45">
        <f>I172</f>
        <v>0</v>
      </c>
      <c r="H387" s="9">
        <f t="shared" si="49"/>
        <v>0</v>
      </c>
      <c r="I387" s="55">
        <f t="shared" si="50"/>
        <v>0</v>
      </c>
      <c r="J387" s="9">
        <f>L172</f>
        <v>0</v>
      </c>
      <c r="K387" s="36">
        <f t="shared" si="51"/>
        <v>22527.900000000009</v>
      </c>
      <c r="L387" s="5"/>
      <c r="M387" s="3"/>
    </row>
    <row r="388" spans="1:14" ht="15" x14ac:dyDescent="0.25">
      <c r="A388" s="17"/>
      <c r="B388" s="17"/>
      <c r="C388" s="17"/>
      <c r="D388" s="17"/>
      <c r="E388" s="17"/>
      <c r="F388" s="98" t="s">
        <v>29</v>
      </c>
      <c r="G388" s="45">
        <f>I196</f>
        <v>270</v>
      </c>
      <c r="H388" s="9">
        <f t="shared" si="49"/>
        <v>86.4</v>
      </c>
      <c r="I388" s="55">
        <f t="shared" si="50"/>
        <v>183.60000000000002</v>
      </c>
      <c r="J388" s="9">
        <f>L196</f>
        <v>0</v>
      </c>
      <c r="K388" s="36">
        <f t="shared" si="51"/>
        <v>22711.500000000007</v>
      </c>
      <c r="L388" s="5"/>
      <c r="M388" s="3"/>
    </row>
    <row r="389" spans="1:14" ht="15" x14ac:dyDescent="0.25">
      <c r="A389" s="17"/>
      <c r="B389" s="17"/>
      <c r="C389" s="17"/>
      <c r="D389" s="17"/>
      <c r="E389" s="17"/>
      <c r="F389" s="98" t="s">
        <v>30</v>
      </c>
      <c r="G389" s="45">
        <f>I220</f>
        <v>240</v>
      </c>
      <c r="H389" s="9">
        <f t="shared" si="49"/>
        <v>76.8</v>
      </c>
      <c r="I389" s="55">
        <f t="shared" si="50"/>
        <v>163.20000000000002</v>
      </c>
      <c r="J389" s="9">
        <f>L220</f>
        <v>0</v>
      </c>
      <c r="K389" s="36">
        <f t="shared" si="51"/>
        <v>22874.700000000008</v>
      </c>
      <c r="L389" s="5"/>
      <c r="M389" s="3"/>
    </row>
    <row r="390" spans="1:14" ht="15" x14ac:dyDescent="0.25">
      <c r="A390" s="17"/>
      <c r="B390" s="17"/>
      <c r="C390" s="17"/>
      <c r="D390" s="17"/>
      <c r="E390" s="17"/>
      <c r="F390" s="98" t="s">
        <v>31</v>
      </c>
      <c r="G390" s="45">
        <f>I244</f>
        <v>220</v>
      </c>
      <c r="H390" s="9">
        <f t="shared" si="49"/>
        <v>70.400000000000006</v>
      </c>
      <c r="I390" s="55">
        <f t="shared" si="50"/>
        <v>149.60000000000002</v>
      </c>
      <c r="J390" s="9">
        <f>L244</f>
        <v>0</v>
      </c>
      <c r="K390" s="36">
        <f t="shared" si="51"/>
        <v>23024.300000000007</v>
      </c>
      <c r="L390" s="5"/>
      <c r="M390" s="3"/>
    </row>
    <row r="391" spans="1:14" ht="15" x14ac:dyDescent="0.25">
      <c r="A391" s="17"/>
      <c r="B391" s="17"/>
      <c r="C391" s="17"/>
      <c r="D391" s="17"/>
      <c r="E391" s="17"/>
      <c r="F391" s="98" t="s">
        <v>32</v>
      </c>
      <c r="G391" s="45">
        <f>I268</f>
        <v>1420</v>
      </c>
      <c r="H391" s="9">
        <f t="shared" si="49"/>
        <v>454.40000000000003</v>
      </c>
      <c r="I391" s="55">
        <f t="shared" si="50"/>
        <v>965.6</v>
      </c>
      <c r="J391" s="9">
        <f>L268</f>
        <v>0</v>
      </c>
      <c r="K391" s="36">
        <f t="shared" si="51"/>
        <v>23989.900000000005</v>
      </c>
      <c r="L391" s="5"/>
      <c r="M391" s="3"/>
    </row>
    <row r="392" spans="1:14" ht="15" x14ac:dyDescent="0.25">
      <c r="A392" s="17"/>
      <c r="B392" s="17"/>
      <c r="C392" s="17"/>
      <c r="D392" s="17"/>
      <c r="E392" s="17"/>
      <c r="F392" s="98" t="s">
        <v>15</v>
      </c>
      <c r="G392" s="45">
        <f>I292</f>
        <v>2383</v>
      </c>
      <c r="H392" s="9">
        <f t="shared" si="49"/>
        <v>762.56000000000006</v>
      </c>
      <c r="I392" s="55">
        <f t="shared" si="50"/>
        <v>1620.44</v>
      </c>
      <c r="J392" s="10">
        <f>L292</f>
        <v>3000</v>
      </c>
      <c r="K392" s="36">
        <f t="shared" si="51"/>
        <v>22610.340000000004</v>
      </c>
      <c r="L392" s="5"/>
      <c r="M392" s="3"/>
    </row>
    <row r="393" spans="1:14" ht="15" x14ac:dyDescent="0.25">
      <c r="A393" s="17"/>
      <c r="B393" s="17"/>
      <c r="C393" s="17"/>
      <c r="D393" s="17"/>
      <c r="E393" s="17"/>
      <c r="F393" s="98" t="s">
        <v>17</v>
      </c>
      <c r="G393" s="45">
        <f>I331</f>
        <v>9062</v>
      </c>
      <c r="H393" s="9">
        <f t="shared" si="49"/>
        <v>2899.84</v>
      </c>
      <c r="I393" s="55">
        <f t="shared" si="50"/>
        <v>6162.1600000000008</v>
      </c>
      <c r="J393" s="10">
        <f>L331</f>
        <v>5600</v>
      </c>
      <c r="K393" s="36">
        <f t="shared" si="51"/>
        <v>23172.500000000004</v>
      </c>
      <c r="L393" s="5"/>
      <c r="M393" s="3"/>
    </row>
    <row r="394" spans="1:14" ht="15" x14ac:dyDescent="0.25">
      <c r="A394" s="17"/>
      <c r="B394" s="17"/>
      <c r="C394" s="17"/>
      <c r="D394" s="17"/>
      <c r="E394" s="17"/>
      <c r="F394" s="98" t="s">
        <v>16</v>
      </c>
      <c r="G394" s="45">
        <f>I372</f>
        <v>9300</v>
      </c>
      <c r="H394" s="9">
        <f t="shared" si="49"/>
        <v>2976</v>
      </c>
      <c r="I394" s="55">
        <f t="shared" si="50"/>
        <v>6324</v>
      </c>
      <c r="J394" s="10">
        <f>L372</f>
        <v>0</v>
      </c>
      <c r="K394" s="36">
        <f t="shared" si="51"/>
        <v>29496.500000000004</v>
      </c>
      <c r="L394" s="5"/>
      <c r="M394" s="3"/>
    </row>
    <row r="395" spans="1:14" ht="15" x14ac:dyDescent="0.25">
      <c r="A395" s="17"/>
      <c r="B395" s="17"/>
      <c r="C395" s="17"/>
      <c r="D395" s="17"/>
      <c r="E395" s="17"/>
      <c r="F395" s="98" t="s">
        <v>33</v>
      </c>
      <c r="G395" s="45">
        <f>SUM(G383:G394)</f>
        <v>39680</v>
      </c>
      <c r="H395" s="9">
        <f t="shared" si="49"/>
        <v>12697.6</v>
      </c>
      <c r="I395" s="55">
        <f t="shared" si="50"/>
        <v>26982.400000000001</v>
      </c>
      <c r="J395" s="11">
        <f>SUM(J383:J394)</f>
        <v>10000</v>
      </c>
      <c r="K395" s="56"/>
      <c r="L395" s="57"/>
      <c r="M395" s="3"/>
    </row>
    <row r="396" spans="1:14" ht="15" x14ac:dyDescent="0.25">
      <c r="A396" s="17"/>
      <c r="F396" s="100" t="s">
        <v>34</v>
      </c>
      <c r="G396" s="108"/>
      <c r="H396" s="107"/>
      <c r="I396" s="101"/>
      <c r="J396" s="58"/>
      <c r="K396" s="5"/>
      <c r="L396" s="82"/>
      <c r="M396" s="3"/>
    </row>
    <row r="397" spans="1:14" ht="15" x14ac:dyDescent="0.25">
      <c r="A397" s="17"/>
      <c r="F397" s="102" t="s">
        <v>35</v>
      </c>
      <c r="G397" s="115"/>
      <c r="H397" s="107"/>
      <c r="I397" s="143"/>
      <c r="J397" s="12"/>
      <c r="K397" s="58"/>
      <c r="L397" s="110"/>
      <c r="M397" s="17"/>
    </row>
    <row r="398" spans="1:14" ht="15" x14ac:dyDescent="0.25">
      <c r="A398" s="17"/>
      <c r="F398" s="103" t="s">
        <v>36</v>
      </c>
      <c r="G398" s="145" t="s">
        <v>137</v>
      </c>
      <c r="J398" s="145"/>
      <c r="K398" s="58"/>
      <c r="L398" s="110"/>
      <c r="M398" s="17"/>
    </row>
    <row r="399" spans="1:14" x14ac:dyDescent="0.2">
      <c r="A399" s="17"/>
      <c r="F399" s="104" t="s">
        <v>37</v>
      </c>
      <c r="G399" s="92" t="s">
        <v>92</v>
      </c>
      <c r="H399" s="92"/>
      <c r="I399" s="92"/>
      <c r="J399" s="92"/>
      <c r="K399" s="92"/>
      <c r="L399" s="92"/>
      <c r="M399" s="17"/>
    </row>
    <row r="400" spans="1:14" ht="19.5" thickBot="1" x14ac:dyDescent="0.35">
      <c r="A400" s="17"/>
      <c r="F400" s="103" t="s">
        <v>38</v>
      </c>
      <c r="G400" s="109" t="s">
        <v>91</v>
      </c>
      <c r="H400" s="23">
        <f>+I395</f>
        <v>26982.400000000001</v>
      </c>
      <c r="I400" s="144" t="s">
        <v>39</v>
      </c>
      <c r="J400" s="59">
        <f>+J395</f>
        <v>10000</v>
      </c>
      <c r="K400" s="13" t="s">
        <v>39</v>
      </c>
      <c r="L400" s="116">
        <f>+K382</f>
        <v>12514.100000000006</v>
      </c>
      <c r="M400" s="60" t="s">
        <v>40</v>
      </c>
      <c r="N400" s="146">
        <f>+H400-J400+L400</f>
        <v>29496.500000000007</v>
      </c>
    </row>
    <row r="401" spans="1:13" ht="13.5" thickTop="1" x14ac:dyDescent="0.2">
      <c r="A401" s="17"/>
      <c r="F401" s="17"/>
      <c r="G401" s="81"/>
      <c r="H401" s="81"/>
      <c r="I401" s="17"/>
      <c r="K401" s="17"/>
      <c r="L401" s="82"/>
      <c r="M401" s="17"/>
    </row>
    <row r="402" spans="1:13" x14ac:dyDescent="0.2">
      <c r="A402" s="17"/>
      <c r="F402" s="62"/>
      <c r="G402" s="62" t="s">
        <v>41</v>
      </c>
      <c r="H402" s="14"/>
      <c r="I402" s="14"/>
      <c r="J402" s="14"/>
      <c r="K402" s="101"/>
      <c r="L402" s="114"/>
      <c r="M402" s="17"/>
    </row>
    <row r="403" spans="1:13" x14ac:dyDescent="0.2">
      <c r="A403" s="17"/>
      <c r="I403" s="16"/>
      <c r="J403" s="3"/>
      <c r="M403" s="17"/>
    </row>
    <row r="404" spans="1:13" x14ac:dyDescent="0.2">
      <c r="A404" s="17"/>
      <c r="I404" s="16"/>
      <c r="J404" s="3"/>
      <c r="M404" s="17"/>
    </row>
    <row r="405" spans="1:13" x14ac:dyDescent="0.2">
      <c r="A405" s="17"/>
      <c r="I405" s="16"/>
      <c r="J405" s="3"/>
      <c r="M405" s="17"/>
    </row>
    <row r="406" spans="1:13" x14ac:dyDescent="0.2">
      <c r="A406" s="17"/>
      <c r="I406" s="16"/>
      <c r="J406" s="3"/>
      <c r="M406" s="17"/>
    </row>
    <row r="407" spans="1:13" ht="9.75" customHeight="1" x14ac:dyDescent="0.2">
      <c r="A407" s="17"/>
      <c r="I407" s="16"/>
      <c r="J407" s="3"/>
      <c r="M407" s="17"/>
    </row>
    <row r="408" spans="1:13" x14ac:dyDescent="0.2">
      <c r="A408" s="17"/>
      <c r="I408" s="16"/>
      <c r="J408" s="3"/>
      <c r="M408" s="17"/>
    </row>
    <row r="409" spans="1:13" s="17" customFormat="1" x14ac:dyDescent="0.2">
      <c r="I409" s="16"/>
      <c r="J409" s="3"/>
      <c r="L409" s="46"/>
    </row>
    <row r="410" spans="1:13" s="17" customFormat="1" x14ac:dyDescent="0.2">
      <c r="I410" s="16"/>
      <c r="J410" s="3"/>
      <c r="L410" s="46"/>
    </row>
    <row r="411" spans="1:13" s="17" customFormat="1" x14ac:dyDescent="0.2">
      <c r="I411" s="16"/>
      <c r="J411" s="3"/>
      <c r="L411" s="46"/>
    </row>
    <row r="412" spans="1:13" s="17" customFormat="1" x14ac:dyDescent="0.2">
      <c r="I412" s="16"/>
      <c r="J412" s="3"/>
      <c r="L412" s="46"/>
    </row>
    <row r="413" spans="1:13" s="17" customFormat="1" x14ac:dyDescent="0.2">
      <c r="I413" s="16"/>
      <c r="J413" s="3"/>
      <c r="L413" s="46"/>
    </row>
    <row r="414" spans="1:13" s="17" customFormat="1" x14ac:dyDescent="0.2">
      <c r="I414" s="16"/>
      <c r="J414" s="3"/>
      <c r="L414" s="46"/>
    </row>
    <row r="415" spans="1:13" s="17" customFormat="1" x14ac:dyDescent="0.2">
      <c r="I415" s="16"/>
      <c r="J415" s="3"/>
      <c r="L415" s="46"/>
    </row>
    <row r="416" spans="1:13" s="17" customFormat="1" x14ac:dyDescent="0.2">
      <c r="I416" s="16"/>
      <c r="J416" s="3"/>
      <c r="L416" s="46"/>
    </row>
    <row r="417" spans="9:12" s="17" customFormat="1" x14ac:dyDescent="0.2">
      <c r="I417" s="16"/>
      <c r="J417" s="3"/>
      <c r="L417" s="46"/>
    </row>
    <row r="418" spans="9:12" s="17" customFormat="1" x14ac:dyDescent="0.2">
      <c r="I418" s="16"/>
      <c r="J418" s="3"/>
      <c r="L418" s="46"/>
    </row>
    <row r="419" spans="9:12" s="17" customFormat="1" x14ac:dyDescent="0.2">
      <c r="I419" s="16"/>
      <c r="J419" s="3"/>
      <c r="L419" s="46"/>
    </row>
    <row r="420" spans="9:12" s="17" customFormat="1" x14ac:dyDescent="0.2">
      <c r="I420" s="16"/>
      <c r="J420" s="3"/>
      <c r="L420" s="46"/>
    </row>
    <row r="421" spans="9:12" s="17" customFormat="1" x14ac:dyDescent="0.2">
      <c r="I421" s="16"/>
      <c r="J421" s="3"/>
      <c r="L421" s="46"/>
    </row>
    <row r="422" spans="9:12" s="17" customFormat="1" x14ac:dyDescent="0.2">
      <c r="I422" s="16"/>
      <c r="J422" s="3"/>
      <c r="L422" s="46"/>
    </row>
    <row r="423" spans="9:12" s="17" customFormat="1" x14ac:dyDescent="0.2">
      <c r="I423" s="16"/>
      <c r="J423" s="3"/>
      <c r="L423" s="46"/>
    </row>
    <row r="424" spans="9:12" s="17" customFormat="1" x14ac:dyDescent="0.2">
      <c r="I424" s="16"/>
      <c r="J424" s="3"/>
      <c r="L424" s="46"/>
    </row>
    <row r="425" spans="9:12" s="17" customFormat="1" x14ac:dyDescent="0.2">
      <c r="I425" s="16"/>
      <c r="J425" s="3"/>
      <c r="L425" s="46"/>
    </row>
    <row r="426" spans="9:12" s="17" customFormat="1" x14ac:dyDescent="0.2">
      <c r="I426" s="16"/>
      <c r="J426" s="3"/>
      <c r="L426" s="46"/>
    </row>
    <row r="427" spans="9:12" s="17" customFormat="1" x14ac:dyDescent="0.2">
      <c r="I427" s="16"/>
      <c r="J427" s="3"/>
      <c r="L427" s="46"/>
    </row>
    <row r="428" spans="9:12" s="17" customFormat="1" x14ac:dyDescent="0.2">
      <c r="I428" s="16"/>
      <c r="J428" s="3"/>
      <c r="L428" s="46"/>
    </row>
    <row r="429" spans="9:12" s="17" customFormat="1" x14ac:dyDescent="0.2">
      <c r="I429" s="16"/>
      <c r="J429" s="3"/>
      <c r="L429" s="46"/>
    </row>
    <row r="430" spans="9:12" s="17" customFormat="1" x14ac:dyDescent="0.2">
      <c r="I430" s="16"/>
      <c r="J430" s="3"/>
      <c r="L430" s="46"/>
    </row>
    <row r="431" spans="9:12" s="17" customFormat="1" x14ac:dyDescent="0.2">
      <c r="I431" s="16"/>
      <c r="J431" s="3"/>
      <c r="L431" s="46"/>
    </row>
    <row r="432" spans="9:12" s="17" customFormat="1" x14ac:dyDescent="0.2">
      <c r="I432" s="16"/>
      <c r="J432" s="3"/>
      <c r="L432" s="46"/>
    </row>
    <row r="433" spans="9:12" s="17" customFormat="1" x14ac:dyDescent="0.2">
      <c r="I433" s="16"/>
      <c r="J433" s="3"/>
      <c r="L433" s="46"/>
    </row>
    <row r="434" spans="9:12" s="17" customFormat="1" x14ac:dyDescent="0.2">
      <c r="I434" s="16"/>
      <c r="J434" s="3"/>
      <c r="L434" s="46"/>
    </row>
    <row r="435" spans="9:12" s="17" customFormat="1" x14ac:dyDescent="0.2">
      <c r="I435" s="16"/>
      <c r="J435" s="3"/>
      <c r="L435" s="46"/>
    </row>
    <row r="436" spans="9:12" s="17" customFormat="1" x14ac:dyDescent="0.2">
      <c r="I436" s="16"/>
      <c r="J436" s="3"/>
      <c r="L436" s="46"/>
    </row>
    <row r="437" spans="9:12" s="17" customFormat="1" x14ac:dyDescent="0.2">
      <c r="I437" s="16"/>
      <c r="J437" s="3"/>
      <c r="L437" s="46"/>
    </row>
    <row r="438" spans="9:12" s="17" customFormat="1" x14ac:dyDescent="0.2">
      <c r="I438" s="16"/>
      <c r="J438" s="3"/>
      <c r="L438" s="46"/>
    </row>
    <row r="439" spans="9:12" s="17" customFormat="1" x14ac:dyDescent="0.2">
      <c r="I439" s="16"/>
      <c r="J439" s="3"/>
      <c r="L439" s="46"/>
    </row>
    <row r="440" spans="9:12" s="17" customFormat="1" x14ac:dyDescent="0.2">
      <c r="I440" s="16"/>
      <c r="J440" s="3"/>
      <c r="L440" s="46"/>
    </row>
    <row r="441" spans="9:12" s="17" customFormat="1" x14ac:dyDescent="0.2">
      <c r="I441" s="16"/>
      <c r="J441" s="3"/>
      <c r="L441" s="46"/>
    </row>
    <row r="442" spans="9:12" s="17" customFormat="1" x14ac:dyDescent="0.2">
      <c r="I442" s="16"/>
      <c r="J442" s="3"/>
      <c r="L442" s="46"/>
    </row>
    <row r="443" spans="9:12" s="17" customFormat="1" x14ac:dyDescent="0.2">
      <c r="I443" s="16"/>
      <c r="J443" s="3"/>
      <c r="L443" s="46"/>
    </row>
    <row r="444" spans="9:12" s="17" customFormat="1" x14ac:dyDescent="0.2">
      <c r="I444" s="16"/>
      <c r="J444" s="3"/>
      <c r="L444" s="46"/>
    </row>
    <row r="445" spans="9:12" s="17" customFormat="1" x14ac:dyDescent="0.2">
      <c r="I445" s="16"/>
      <c r="J445" s="3"/>
      <c r="L445" s="46"/>
    </row>
    <row r="446" spans="9:12" s="17" customFormat="1" x14ac:dyDescent="0.2">
      <c r="I446" s="16"/>
      <c r="J446" s="3"/>
      <c r="L446" s="46"/>
    </row>
    <row r="447" spans="9:12" s="17" customFormat="1" x14ac:dyDescent="0.2">
      <c r="I447" s="16"/>
      <c r="J447" s="3"/>
      <c r="L447" s="46"/>
    </row>
    <row r="448" spans="9:12" s="17" customFormat="1" x14ac:dyDescent="0.2">
      <c r="I448" s="16"/>
      <c r="J448" s="3"/>
      <c r="L448" s="46"/>
    </row>
    <row r="449" spans="9:12" s="17" customFormat="1" x14ac:dyDescent="0.2">
      <c r="I449" s="16"/>
      <c r="J449" s="3"/>
      <c r="L449" s="46"/>
    </row>
    <row r="450" spans="9:12" s="17" customFormat="1" x14ac:dyDescent="0.2">
      <c r="I450" s="16"/>
      <c r="J450" s="3"/>
      <c r="L450" s="46"/>
    </row>
    <row r="451" spans="9:12" s="17" customFormat="1" x14ac:dyDescent="0.2">
      <c r="I451" s="16"/>
      <c r="J451" s="3"/>
      <c r="L451" s="46"/>
    </row>
    <row r="452" spans="9:12" s="17" customFormat="1" x14ac:dyDescent="0.2">
      <c r="I452" s="16"/>
      <c r="J452" s="3"/>
      <c r="L452" s="46"/>
    </row>
    <row r="453" spans="9:12" s="17" customFormat="1" x14ac:dyDescent="0.2">
      <c r="I453" s="16"/>
      <c r="J453" s="3"/>
      <c r="L453" s="46"/>
    </row>
    <row r="454" spans="9:12" s="17" customFormat="1" x14ac:dyDescent="0.2">
      <c r="I454" s="16"/>
      <c r="J454" s="3"/>
      <c r="L454" s="46"/>
    </row>
    <row r="455" spans="9:12" s="17" customFormat="1" x14ac:dyDescent="0.2">
      <c r="I455" s="16"/>
      <c r="J455" s="3"/>
      <c r="L455" s="46"/>
    </row>
    <row r="456" spans="9:12" s="17" customFormat="1" x14ac:dyDescent="0.2">
      <c r="I456" s="16"/>
      <c r="J456" s="3"/>
      <c r="L456" s="46"/>
    </row>
    <row r="457" spans="9:12" s="17" customFormat="1" x14ac:dyDescent="0.2">
      <c r="I457" s="16"/>
      <c r="J457" s="3"/>
      <c r="L457" s="46"/>
    </row>
    <row r="458" spans="9:12" s="17" customFormat="1" x14ac:dyDescent="0.2">
      <c r="I458" s="16"/>
      <c r="J458" s="3"/>
      <c r="L458" s="46"/>
    </row>
    <row r="459" spans="9:12" s="17" customFormat="1" x14ac:dyDescent="0.2">
      <c r="I459" s="16"/>
      <c r="J459" s="3"/>
      <c r="L459" s="46"/>
    </row>
    <row r="460" spans="9:12" s="17" customFormat="1" x14ac:dyDescent="0.2">
      <c r="I460" s="16"/>
      <c r="J460" s="3"/>
      <c r="L460" s="46"/>
    </row>
    <row r="461" spans="9:12" s="17" customFormat="1" x14ac:dyDescent="0.2">
      <c r="I461" s="16"/>
      <c r="J461" s="3"/>
      <c r="L461" s="46"/>
    </row>
    <row r="462" spans="9:12" s="17" customFormat="1" x14ac:dyDescent="0.2">
      <c r="I462" s="16"/>
      <c r="J462" s="3"/>
      <c r="L462" s="46"/>
    </row>
    <row r="463" spans="9:12" s="17" customFormat="1" x14ac:dyDescent="0.2">
      <c r="I463" s="16"/>
      <c r="J463" s="3"/>
      <c r="L463" s="46"/>
    </row>
    <row r="464" spans="9:12" s="17" customFormat="1" x14ac:dyDescent="0.2">
      <c r="I464" s="16"/>
      <c r="J464" s="3"/>
      <c r="L464" s="46"/>
    </row>
    <row r="465" spans="9:12" s="17" customFormat="1" x14ac:dyDescent="0.2">
      <c r="I465" s="16"/>
      <c r="J465" s="3"/>
      <c r="L465" s="46"/>
    </row>
    <row r="466" spans="9:12" s="17" customFormat="1" x14ac:dyDescent="0.2">
      <c r="I466" s="16"/>
      <c r="J466" s="3"/>
      <c r="L466" s="46"/>
    </row>
    <row r="467" spans="9:12" s="17" customFormat="1" x14ac:dyDescent="0.2">
      <c r="I467" s="16"/>
      <c r="J467" s="3"/>
      <c r="L467" s="46"/>
    </row>
    <row r="468" spans="9:12" s="17" customFormat="1" x14ac:dyDescent="0.2">
      <c r="I468" s="16"/>
      <c r="J468" s="3"/>
      <c r="L468" s="46"/>
    </row>
    <row r="469" spans="9:12" s="17" customFormat="1" x14ac:dyDescent="0.2">
      <c r="I469" s="16"/>
      <c r="J469" s="3"/>
      <c r="L469" s="46"/>
    </row>
    <row r="470" spans="9:12" s="17" customFormat="1" x14ac:dyDescent="0.2">
      <c r="I470" s="16"/>
      <c r="J470" s="3"/>
      <c r="L470" s="46"/>
    </row>
    <row r="471" spans="9:12" s="17" customFormat="1" x14ac:dyDescent="0.2">
      <c r="I471" s="16"/>
      <c r="J471" s="3"/>
      <c r="L471" s="46"/>
    </row>
    <row r="472" spans="9:12" s="17" customFormat="1" x14ac:dyDescent="0.2">
      <c r="I472" s="16"/>
      <c r="J472" s="3"/>
      <c r="L472" s="46"/>
    </row>
    <row r="473" spans="9:12" s="17" customFormat="1" x14ac:dyDescent="0.2">
      <c r="I473" s="16"/>
      <c r="J473" s="3"/>
      <c r="L473" s="46"/>
    </row>
    <row r="474" spans="9:12" s="17" customFormat="1" x14ac:dyDescent="0.2">
      <c r="I474" s="16"/>
      <c r="J474" s="3"/>
      <c r="L474" s="46"/>
    </row>
    <row r="475" spans="9:12" s="17" customFormat="1" x14ac:dyDescent="0.2">
      <c r="I475" s="16"/>
      <c r="J475" s="3"/>
      <c r="L475" s="46"/>
    </row>
    <row r="476" spans="9:12" s="17" customFormat="1" x14ac:dyDescent="0.2">
      <c r="I476" s="16"/>
      <c r="J476" s="3"/>
      <c r="L476" s="46"/>
    </row>
    <row r="477" spans="9:12" s="17" customFormat="1" x14ac:dyDescent="0.2">
      <c r="I477" s="16"/>
      <c r="J477" s="3"/>
      <c r="L477" s="46"/>
    </row>
    <row r="478" spans="9:12" s="17" customFormat="1" x14ac:dyDescent="0.2">
      <c r="I478" s="16"/>
      <c r="J478" s="3"/>
      <c r="L478" s="46"/>
    </row>
    <row r="479" spans="9:12" s="17" customFormat="1" x14ac:dyDescent="0.2">
      <c r="I479" s="16"/>
      <c r="J479" s="3"/>
      <c r="L479" s="46"/>
    </row>
    <row r="480" spans="9:12" s="17" customFormat="1" x14ac:dyDescent="0.2">
      <c r="I480" s="16"/>
      <c r="J480" s="3"/>
      <c r="L480" s="46"/>
    </row>
    <row r="481" spans="9:12" s="17" customFormat="1" x14ac:dyDescent="0.2">
      <c r="I481" s="16"/>
      <c r="J481" s="3"/>
      <c r="L481" s="46"/>
    </row>
    <row r="482" spans="9:12" s="17" customFormat="1" x14ac:dyDescent="0.2">
      <c r="I482" s="16"/>
      <c r="J482" s="3"/>
      <c r="L482" s="46"/>
    </row>
    <row r="483" spans="9:12" s="17" customFormat="1" x14ac:dyDescent="0.2">
      <c r="I483" s="16"/>
      <c r="J483" s="3"/>
      <c r="L483" s="46"/>
    </row>
    <row r="484" spans="9:12" s="17" customFormat="1" x14ac:dyDescent="0.2">
      <c r="I484" s="16"/>
      <c r="J484" s="3"/>
      <c r="L484" s="46"/>
    </row>
    <row r="485" spans="9:12" s="17" customFormat="1" x14ac:dyDescent="0.2">
      <c r="I485" s="16"/>
      <c r="J485" s="3"/>
      <c r="L485" s="46"/>
    </row>
    <row r="486" spans="9:12" s="17" customFormat="1" x14ac:dyDescent="0.2">
      <c r="I486" s="16"/>
      <c r="J486" s="3"/>
      <c r="L486" s="46"/>
    </row>
    <row r="487" spans="9:12" s="17" customFormat="1" x14ac:dyDescent="0.2">
      <c r="I487" s="16"/>
      <c r="J487" s="3"/>
      <c r="L487" s="46"/>
    </row>
    <row r="488" spans="9:12" s="17" customFormat="1" x14ac:dyDescent="0.2">
      <c r="I488" s="16"/>
      <c r="J488" s="3"/>
      <c r="L488" s="46"/>
    </row>
    <row r="489" spans="9:12" s="17" customFormat="1" x14ac:dyDescent="0.2">
      <c r="I489" s="16"/>
      <c r="J489" s="3"/>
      <c r="L489" s="46"/>
    </row>
    <row r="490" spans="9:12" s="17" customFormat="1" x14ac:dyDescent="0.2">
      <c r="I490" s="16"/>
      <c r="J490" s="3"/>
      <c r="L490" s="46"/>
    </row>
    <row r="491" spans="9:12" s="17" customFormat="1" x14ac:dyDescent="0.2">
      <c r="I491" s="16"/>
      <c r="J491" s="3"/>
      <c r="L491" s="46"/>
    </row>
    <row r="492" spans="9:12" s="17" customFormat="1" x14ac:dyDescent="0.2">
      <c r="I492" s="16"/>
      <c r="J492" s="3"/>
      <c r="L492" s="46"/>
    </row>
    <row r="493" spans="9:12" s="17" customFormat="1" x14ac:dyDescent="0.2">
      <c r="I493" s="16"/>
      <c r="J493" s="3"/>
      <c r="L493" s="46"/>
    </row>
    <row r="494" spans="9:12" s="17" customFormat="1" x14ac:dyDescent="0.2">
      <c r="I494" s="16"/>
      <c r="J494" s="3"/>
      <c r="L494" s="46"/>
    </row>
    <row r="495" spans="9:12" s="17" customFormat="1" x14ac:dyDescent="0.2">
      <c r="I495" s="16"/>
      <c r="J495" s="3"/>
      <c r="L495" s="46"/>
    </row>
    <row r="496" spans="9:12" s="17" customFormat="1" x14ac:dyDescent="0.2">
      <c r="I496" s="16"/>
      <c r="J496" s="3"/>
      <c r="L496" s="46"/>
    </row>
    <row r="497" spans="9:12" s="17" customFormat="1" x14ac:dyDescent="0.2">
      <c r="I497" s="16"/>
      <c r="J497" s="3"/>
      <c r="L497" s="46"/>
    </row>
    <row r="498" spans="9:12" s="17" customFormat="1" x14ac:dyDescent="0.2">
      <c r="I498" s="16"/>
      <c r="J498" s="3"/>
      <c r="L498" s="46"/>
    </row>
    <row r="499" spans="9:12" s="17" customFormat="1" x14ac:dyDescent="0.2">
      <c r="I499" s="16"/>
      <c r="J499" s="3"/>
      <c r="L499" s="46"/>
    </row>
    <row r="500" spans="9:12" s="17" customFormat="1" x14ac:dyDescent="0.2">
      <c r="I500" s="16"/>
      <c r="J500" s="3"/>
      <c r="L500" s="46"/>
    </row>
    <row r="501" spans="9:12" s="17" customFormat="1" x14ac:dyDescent="0.2">
      <c r="I501" s="16"/>
      <c r="J501" s="3"/>
      <c r="L501" s="46"/>
    </row>
    <row r="502" spans="9:12" s="17" customFormat="1" x14ac:dyDescent="0.2">
      <c r="I502" s="16"/>
      <c r="J502" s="3"/>
      <c r="L502" s="46"/>
    </row>
    <row r="503" spans="9:12" s="17" customFormat="1" x14ac:dyDescent="0.2">
      <c r="I503" s="16"/>
      <c r="J503" s="3"/>
      <c r="L503" s="46"/>
    </row>
    <row r="504" spans="9:12" s="17" customFormat="1" x14ac:dyDescent="0.2">
      <c r="I504" s="16"/>
      <c r="J504" s="3"/>
      <c r="L504" s="46"/>
    </row>
    <row r="505" spans="9:12" s="17" customFormat="1" x14ac:dyDescent="0.2">
      <c r="I505" s="16"/>
      <c r="J505" s="3"/>
      <c r="L505" s="46"/>
    </row>
    <row r="506" spans="9:12" s="17" customFormat="1" x14ac:dyDescent="0.2">
      <c r="I506" s="16"/>
      <c r="J506" s="3"/>
      <c r="L506" s="46"/>
    </row>
    <row r="507" spans="9:12" s="17" customFormat="1" x14ac:dyDescent="0.2">
      <c r="I507" s="16"/>
      <c r="J507" s="3"/>
      <c r="L507" s="46"/>
    </row>
    <row r="508" spans="9:12" s="17" customFormat="1" x14ac:dyDescent="0.2">
      <c r="I508" s="16"/>
      <c r="J508" s="3"/>
      <c r="L508" s="46"/>
    </row>
    <row r="509" spans="9:12" s="17" customFormat="1" x14ac:dyDescent="0.2">
      <c r="I509" s="16"/>
      <c r="J509" s="3"/>
      <c r="L509" s="46"/>
    </row>
    <row r="510" spans="9:12" s="17" customFormat="1" x14ac:dyDescent="0.2">
      <c r="I510" s="16"/>
      <c r="J510" s="3"/>
      <c r="L510" s="46"/>
    </row>
    <row r="511" spans="9:12" s="17" customFormat="1" x14ac:dyDescent="0.2">
      <c r="I511" s="16"/>
      <c r="J511" s="3"/>
      <c r="L511" s="46"/>
    </row>
    <row r="512" spans="9:12" s="17" customFormat="1" x14ac:dyDescent="0.2">
      <c r="I512" s="16"/>
      <c r="J512" s="3"/>
      <c r="L512" s="46"/>
    </row>
    <row r="513" spans="9:12" s="17" customFormat="1" x14ac:dyDescent="0.2">
      <c r="I513" s="16"/>
      <c r="J513" s="3"/>
      <c r="L513" s="46"/>
    </row>
    <row r="514" spans="9:12" s="17" customFormat="1" x14ac:dyDescent="0.2">
      <c r="I514" s="16"/>
      <c r="J514" s="3"/>
      <c r="L514" s="46"/>
    </row>
    <row r="515" spans="9:12" s="17" customFormat="1" x14ac:dyDescent="0.2">
      <c r="I515" s="16"/>
      <c r="J515" s="3"/>
      <c r="L515" s="46"/>
    </row>
    <row r="516" spans="9:12" s="17" customFormat="1" x14ac:dyDescent="0.2">
      <c r="I516" s="16"/>
      <c r="J516" s="3"/>
      <c r="L516" s="46"/>
    </row>
    <row r="517" spans="9:12" s="17" customFormat="1" x14ac:dyDescent="0.2">
      <c r="I517" s="16"/>
      <c r="J517" s="3"/>
      <c r="L517" s="46"/>
    </row>
    <row r="518" spans="9:12" s="17" customFormat="1" x14ac:dyDescent="0.2">
      <c r="I518" s="16"/>
      <c r="J518" s="3"/>
      <c r="L518" s="46"/>
    </row>
    <row r="519" spans="9:12" s="17" customFormat="1" x14ac:dyDescent="0.2">
      <c r="I519" s="16"/>
      <c r="J519" s="3"/>
      <c r="L519" s="46"/>
    </row>
    <row r="520" spans="9:12" s="17" customFormat="1" x14ac:dyDescent="0.2">
      <c r="I520" s="16"/>
      <c r="J520" s="3"/>
      <c r="L520" s="46"/>
    </row>
    <row r="521" spans="9:12" s="17" customFormat="1" x14ac:dyDescent="0.2">
      <c r="I521" s="16"/>
      <c r="J521" s="3"/>
      <c r="L521" s="46"/>
    </row>
    <row r="522" spans="9:12" s="17" customFormat="1" x14ac:dyDescent="0.2">
      <c r="I522" s="16"/>
      <c r="J522" s="3"/>
      <c r="L522" s="46"/>
    </row>
    <row r="523" spans="9:12" s="17" customFormat="1" x14ac:dyDescent="0.2">
      <c r="I523" s="16"/>
      <c r="J523" s="3"/>
      <c r="L523" s="46"/>
    </row>
    <row r="524" spans="9:12" s="17" customFormat="1" x14ac:dyDescent="0.2">
      <c r="I524" s="16"/>
      <c r="J524" s="3"/>
      <c r="L524" s="46"/>
    </row>
    <row r="525" spans="9:12" s="17" customFormat="1" x14ac:dyDescent="0.2">
      <c r="I525" s="16"/>
      <c r="J525" s="3"/>
      <c r="L525" s="46"/>
    </row>
    <row r="526" spans="9:12" s="17" customFormat="1" x14ac:dyDescent="0.2">
      <c r="I526" s="16"/>
      <c r="J526" s="3"/>
      <c r="L526" s="46"/>
    </row>
    <row r="527" spans="9:12" s="17" customFormat="1" x14ac:dyDescent="0.2">
      <c r="I527" s="16"/>
      <c r="J527" s="3"/>
      <c r="L527" s="46"/>
    </row>
    <row r="528" spans="9:12" s="17" customFormat="1" x14ac:dyDescent="0.2">
      <c r="I528" s="16"/>
      <c r="J528" s="3"/>
      <c r="L528" s="46"/>
    </row>
    <row r="529" spans="9:12" s="17" customFormat="1" x14ac:dyDescent="0.2">
      <c r="I529" s="16"/>
      <c r="J529" s="3"/>
      <c r="L529" s="46"/>
    </row>
    <row r="530" spans="9:12" s="17" customFormat="1" x14ac:dyDescent="0.2">
      <c r="I530" s="16"/>
      <c r="J530" s="3"/>
      <c r="L530" s="46"/>
    </row>
    <row r="531" spans="9:12" s="17" customFormat="1" x14ac:dyDescent="0.2">
      <c r="I531" s="16"/>
      <c r="J531" s="3"/>
      <c r="L531" s="46"/>
    </row>
    <row r="532" spans="9:12" s="17" customFormat="1" x14ac:dyDescent="0.2">
      <c r="I532" s="16"/>
      <c r="J532" s="3"/>
      <c r="L532" s="46"/>
    </row>
    <row r="533" spans="9:12" s="17" customFormat="1" x14ac:dyDescent="0.2">
      <c r="I533" s="16"/>
      <c r="J533" s="3"/>
      <c r="L533" s="46"/>
    </row>
    <row r="534" spans="9:12" s="17" customFormat="1" x14ac:dyDescent="0.2">
      <c r="I534" s="16"/>
      <c r="J534" s="3"/>
      <c r="L534" s="46"/>
    </row>
    <row r="535" spans="9:12" s="17" customFormat="1" x14ac:dyDescent="0.2">
      <c r="I535" s="16"/>
      <c r="J535" s="3"/>
      <c r="L535" s="46"/>
    </row>
    <row r="536" spans="9:12" s="17" customFormat="1" x14ac:dyDescent="0.2">
      <c r="I536" s="16"/>
      <c r="J536" s="3"/>
      <c r="L536" s="46"/>
    </row>
    <row r="537" spans="9:12" s="17" customFormat="1" x14ac:dyDescent="0.2">
      <c r="I537" s="16"/>
      <c r="J537" s="3"/>
      <c r="L537" s="46"/>
    </row>
    <row r="538" spans="9:12" s="17" customFormat="1" x14ac:dyDescent="0.2">
      <c r="I538" s="16"/>
      <c r="J538" s="3"/>
      <c r="L538" s="46"/>
    </row>
    <row r="539" spans="9:12" s="17" customFormat="1" x14ac:dyDescent="0.2">
      <c r="I539" s="16"/>
      <c r="L539" s="46"/>
    </row>
    <row r="540" spans="9:12" s="17" customFormat="1" x14ac:dyDescent="0.2">
      <c r="I540" s="16"/>
      <c r="L540" s="46"/>
    </row>
    <row r="541" spans="9:12" s="17" customFormat="1" x14ac:dyDescent="0.2">
      <c r="I541" s="16"/>
      <c r="L541" s="46"/>
    </row>
    <row r="542" spans="9:12" s="17" customFormat="1" x14ac:dyDescent="0.2">
      <c r="I542" s="16"/>
      <c r="L542" s="46"/>
    </row>
    <row r="543" spans="9:12" s="17" customFormat="1" x14ac:dyDescent="0.2">
      <c r="I543" s="16"/>
      <c r="L543" s="46"/>
    </row>
    <row r="544" spans="9:12" s="17" customFormat="1" x14ac:dyDescent="0.2">
      <c r="I544" s="16"/>
      <c r="L544" s="46"/>
    </row>
    <row r="545" spans="9:12" s="17" customFormat="1" x14ac:dyDescent="0.2">
      <c r="I545" s="16"/>
      <c r="L545" s="46"/>
    </row>
    <row r="546" spans="9:12" s="17" customFormat="1" x14ac:dyDescent="0.2">
      <c r="I546" s="16"/>
      <c r="L546" s="46"/>
    </row>
    <row r="547" spans="9:12" s="17" customFormat="1" x14ac:dyDescent="0.2">
      <c r="I547" s="16"/>
      <c r="L547" s="46"/>
    </row>
    <row r="548" spans="9:12" s="17" customFormat="1" x14ac:dyDescent="0.2">
      <c r="I548" s="16"/>
      <c r="L548" s="46"/>
    </row>
    <row r="549" spans="9:12" s="17" customFormat="1" x14ac:dyDescent="0.2">
      <c r="I549" s="16"/>
      <c r="L549" s="46"/>
    </row>
    <row r="550" spans="9:12" s="17" customFormat="1" x14ac:dyDescent="0.2">
      <c r="I550" s="16"/>
      <c r="L550" s="46"/>
    </row>
    <row r="551" spans="9:12" s="17" customFormat="1" x14ac:dyDescent="0.2">
      <c r="I551" s="16"/>
      <c r="L551" s="46"/>
    </row>
    <row r="552" spans="9:12" s="17" customFormat="1" x14ac:dyDescent="0.2">
      <c r="I552" s="16"/>
      <c r="L552" s="46"/>
    </row>
    <row r="553" spans="9:12" s="17" customFormat="1" x14ac:dyDescent="0.2">
      <c r="I553" s="16"/>
      <c r="L553" s="46"/>
    </row>
    <row r="2552" spans="10:12" s="17" customFormat="1" x14ac:dyDescent="0.2">
      <c r="J2552" s="3"/>
      <c r="K2552" s="3"/>
      <c r="L2552" s="16"/>
    </row>
    <row r="2567" spans="1:13" x14ac:dyDescent="0.2">
      <c r="A2567" s="17"/>
      <c r="B2567" s="63"/>
      <c r="I2567" s="16"/>
      <c r="K2567" s="17"/>
      <c r="L2567" s="46"/>
      <c r="M2567" s="17"/>
    </row>
    <row r="2571" spans="1:13" s="17" customFormat="1" x14ac:dyDescent="0.2">
      <c r="J2571" s="3"/>
      <c r="K2571" s="3"/>
      <c r="L2571" s="16"/>
    </row>
    <row r="2586" spans="1:10" x14ac:dyDescent="0.2">
      <c r="A2586" s="17"/>
      <c r="B2586" s="63"/>
      <c r="H2586" s="3"/>
      <c r="I2586" s="3"/>
    </row>
    <row r="2591" spans="1:10" x14ac:dyDescent="0.2">
      <c r="A2591" s="17"/>
      <c r="J2591" s="3"/>
    </row>
    <row r="2606" spans="1:13" x14ac:dyDescent="0.2">
      <c r="A2606" s="17"/>
      <c r="B2606" s="63"/>
      <c r="I2606" s="16"/>
      <c r="K2606" s="17"/>
      <c r="L2606" s="46"/>
      <c r="M2606" s="17"/>
    </row>
  </sheetData>
  <mergeCells count="43">
    <mergeCell ref="A334:M335"/>
    <mergeCell ref="A336:M336"/>
    <mergeCell ref="A365:L365"/>
    <mergeCell ref="A324:L324"/>
    <mergeCell ref="A271:M272"/>
    <mergeCell ref="A273:M273"/>
    <mergeCell ref="A285:L285"/>
    <mergeCell ref="A295:M296"/>
    <mergeCell ref="A297:M297"/>
    <mergeCell ref="G326:H326"/>
    <mergeCell ref="G327:I327"/>
    <mergeCell ref="A261:L261"/>
    <mergeCell ref="A213:L213"/>
    <mergeCell ref="A223:M224"/>
    <mergeCell ref="A225:M225"/>
    <mergeCell ref="A237:L237"/>
    <mergeCell ref="A247:M248"/>
    <mergeCell ref="G239:J239"/>
    <mergeCell ref="G240:J240"/>
    <mergeCell ref="A88:L88"/>
    <mergeCell ref="A103:M104"/>
    <mergeCell ref="A1:M2"/>
    <mergeCell ref="A3:M3"/>
    <mergeCell ref="A44:L44"/>
    <mergeCell ref="A53:M54"/>
    <mergeCell ref="A55:M55"/>
    <mergeCell ref="H90:I90"/>
    <mergeCell ref="A105:M105"/>
    <mergeCell ref="A121:L121"/>
    <mergeCell ref="F377:K378"/>
    <mergeCell ref="F379:K379"/>
    <mergeCell ref="A131:M132"/>
    <mergeCell ref="A133:M133"/>
    <mergeCell ref="A143:L143"/>
    <mergeCell ref="A152:M153"/>
    <mergeCell ref="A154:M154"/>
    <mergeCell ref="A165:L165"/>
    <mergeCell ref="A175:M176"/>
    <mergeCell ref="A177:M177"/>
    <mergeCell ref="A189:L189"/>
    <mergeCell ref="A199:M200"/>
    <mergeCell ref="A201:M201"/>
    <mergeCell ref="A249:M249"/>
  </mergeCells>
  <phoneticPr fontId="22" type="noConversion"/>
  <pageMargins left="0.70866141732283472" right="0.70866141732283472" top="0.74803149606299213" bottom="0.74803149606299213" header="0.31496062992125984" footer="0.31496062992125984"/>
  <pageSetup scale="49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5E25-BAC1-4C18-A3E8-36738E756ED7}">
  <sheetPr>
    <tabColor rgb="FFFF6699"/>
    <pageSetUpPr fitToPage="1"/>
  </sheetPr>
  <dimension ref="A1:N2606"/>
  <sheetViews>
    <sheetView topLeftCell="A385" zoomScale="90" zoomScaleNormal="90" workbookViewId="0">
      <selection activeCell="N400" sqref="N400"/>
    </sheetView>
  </sheetViews>
  <sheetFormatPr baseColWidth="10" defaultColWidth="11.42578125" defaultRowHeight="12.75" x14ac:dyDescent="0.2"/>
  <cols>
    <col min="1" max="1" width="13.7109375" style="42" customWidth="1"/>
    <col min="2" max="2" width="7.7109375" style="43" customWidth="1"/>
    <col min="3" max="3" width="7" style="44" customWidth="1"/>
    <col min="4" max="4" width="8" style="44" customWidth="1"/>
    <col min="5" max="5" width="4.5703125" style="44" hidden="1" customWidth="1"/>
    <col min="6" max="6" width="17" style="44" customWidth="1"/>
    <col min="7" max="7" width="33.7109375" style="15" customWidth="1"/>
    <col min="8" max="8" width="25.140625" style="15" customWidth="1"/>
    <col min="9" max="9" width="19.7109375" style="46" customWidth="1"/>
    <col min="10" max="10" width="16" style="17" customWidth="1"/>
    <col min="11" max="11" width="16.140625" style="3" customWidth="1"/>
    <col min="12" max="12" width="14.140625" style="16" customWidth="1"/>
    <col min="13" max="13" width="15.5703125" style="16" customWidth="1"/>
    <col min="14" max="16384" width="11.42578125" style="17"/>
  </cols>
  <sheetData>
    <row r="1" spans="1:13" ht="15" customHeight="1" x14ac:dyDescent="0.2">
      <c r="A1" s="234" t="s">
        <v>134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</row>
    <row r="2" spans="1:13" x14ac:dyDescent="0.2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9"/>
    </row>
    <row r="3" spans="1:13" ht="15" x14ac:dyDescent="0.25">
      <c r="A3" s="240" t="s">
        <v>67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2"/>
    </row>
    <row r="4" spans="1:13" x14ac:dyDescent="0.2">
      <c r="A4" s="18" t="s">
        <v>1</v>
      </c>
      <c r="B4" s="4" t="s">
        <v>0</v>
      </c>
      <c r="C4" s="19" t="s">
        <v>2</v>
      </c>
      <c r="D4" s="19" t="s">
        <v>3</v>
      </c>
      <c r="E4" s="19" t="s">
        <v>14</v>
      </c>
      <c r="F4" s="85" t="s">
        <v>4</v>
      </c>
      <c r="G4" s="85" t="s">
        <v>5</v>
      </c>
      <c r="H4" s="19" t="s">
        <v>6</v>
      </c>
      <c r="I4" s="19" t="s">
        <v>7</v>
      </c>
      <c r="J4" s="19" t="s">
        <v>132</v>
      </c>
      <c r="K4" s="19" t="s">
        <v>133</v>
      </c>
      <c r="L4" s="19" t="s">
        <v>8</v>
      </c>
      <c r="M4" s="19" t="s">
        <v>9</v>
      </c>
    </row>
    <row r="5" spans="1:13" x14ac:dyDescent="0.2">
      <c r="A5" s="20"/>
      <c r="B5" s="21"/>
      <c r="C5" s="22"/>
      <c r="D5" s="22"/>
      <c r="E5" s="22"/>
      <c r="F5" s="22"/>
      <c r="G5" s="36"/>
      <c r="H5" s="24"/>
      <c r="I5" s="25"/>
      <c r="J5" s="26"/>
      <c r="K5" s="26"/>
      <c r="L5" s="25"/>
      <c r="M5" s="25">
        <f>'2019'!K313</f>
        <v>12514.100000000006</v>
      </c>
    </row>
    <row r="6" spans="1:13" x14ac:dyDescent="0.2">
      <c r="A6" s="79">
        <v>44202</v>
      </c>
      <c r="B6" s="150"/>
      <c r="C6" s="22"/>
      <c r="D6" s="22"/>
      <c r="E6" s="22"/>
      <c r="F6" s="22"/>
      <c r="G6" s="148"/>
      <c r="H6" s="24" t="s">
        <v>118</v>
      </c>
      <c r="I6" s="149">
        <v>110</v>
      </c>
      <c r="J6" s="6">
        <f>+I6*0.32</f>
        <v>35.200000000000003</v>
      </c>
      <c r="K6" s="6">
        <f>+I6*0.68</f>
        <v>74.800000000000011</v>
      </c>
      <c r="L6" s="25"/>
      <c r="M6" s="31">
        <f>+K6-L6+M5</f>
        <v>12588.900000000005</v>
      </c>
    </row>
    <row r="7" spans="1:13" x14ac:dyDescent="0.2">
      <c r="A7" s="79">
        <v>44203</v>
      </c>
      <c r="B7" s="150"/>
      <c r="C7" s="22"/>
      <c r="D7" s="22"/>
      <c r="E7" s="22"/>
      <c r="F7" s="22"/>
      <c r="G7" s="148"/>
      <c r="H7" s="24" t="s">
        <v>118</v>
      </c>
      <c r="I7" s="149">
        <v>160</v>
      </c>
      <c r="J7" s="6">
        <f t="shared" ref="J7:J43" si="0">+I7*0.32</f>
        <v>51.2</v>
      </c>
      <c r="K7" s="6">
        <f t="shared" ref="K7:K43" si="1">+I7*0.68</f>
        <v>108.80000000000001</v>
      </c>
      <c r="L7" s="25"/>
      <c r="M7" s="31">
        <f t="shared" ref="M7:M48" si="2">+K7-L7+M6</f>
        <v>12697.700000000004</v>
      </c>
    </row>
    <row r="8" spans="1:13" x14ac:dyDescent="0.2">
      <c r="A8" s="79">
        <v>44204</v>
      </c>
      <c r="B8" s="150"/>
      <c r="C8" s="22"/>
      <c r="D8" s="22"/>
      <c r="E8" s="22"/>
      <c r="F8" s="22"/>
      <c r="G8" s="148"/>
      <c r="H8" s="24" t="s">
        <v>118</v>
      </c>
      <c r="I8" s="149">
        <v>140</v>
      </c>
      <c r="J8" s="6">
        <f t="shared" si="0"/>
        <v>44.800000000000004</v>
      </c>
      <c r="K8" s="6">
        <f t="shared" si="1"/>
        <v>95.2</v>
      </c>
      <c r="L8" s="25"/>
      <c r="M8" s="31">
        <f t="shared" si="2"/>
        <v>12792.900000000005</v>
      </c>
    </row>
    <row r="9" spans="1:13" x14ac:dyDescent="0.2">
      <c r="A9" s="79">
        <v>44211</v>
      </c>
      <c r="B9" s="150"/>
      <c r="C9" s="22"/>
      <c r="D9" s="22"/>
      <c r="E9" s="22"/>
      <c r="F9" s="22"/>
      <c r="G9" s="148"/>
      <c r="H9" s="24" t="s">
        <v>118</v>
      </c>
      <c r="I9" s="149">
        <v>110</v>
      </c>
      <c r="J9" s="6">
        <f t="shared" si="0"/>
        <v>35.200000000000003</v>
      </c>
      <c r="K9" s="6">
        <f t="shared" si="1"/>
        <v>74.800000000000011</v>
      </c>
      <c r="L9" s="25"/>
      <c r="M9" s="31">
        <f t="shared" si="2"/>
        <v>12867.700000000004</v>
      </c>
    </row>
    <row r="10" spans="1:13" x14ac:dyDescent="0.2">
      <c r="A10" s="79">
        <v>44222</v>
      </c>
      <c r="B10" s="150"/>
      <c r="C10" s="22"/>
      <c r="D10" s="22"/>
      <c r="E10" s="22"/>
      <c r="F10" s="22"/>
      <c r="G10" s="148"/>
      <c r="H10" s="24" t="s">
        <v>118</v>
      </c>
      <c r="I10" s="149">
        <v>80</v>
      </c>
      <c r="J10" s="6">
        <f t="shared" si="0"/>
        <v>25.6</v>
      </c>
      <c r="K10" s="6">
        <f t="shared" si="1"/>
        <v>54.400000000000006</v>
      </c>
      <c r="L10" s="25"/>
      <c r="M10" s="31">
        <f t="shared" si="2"/>
        <v>12922.100000000004</v>
      </c>
    </row>
    <row r="11" spans="1:13" x14ac:dyDescent="0.2">
      <c r="A11" s="79">
        <v>44225</v>
      </c>
      <c r="B11" s="150"/>
      <c r="C11" s="22"/>
      <c r="D11" s="22"/>
      <c r="E11" s="22"/>
      <c r="F11" s="22"/>
      <c r="G11" s="148"/>
      <c r="H11" s="24" t="s">
        <v>118</v>
      </c>
      <c r="I11" s="149">
        <v>70</v>
      </c>
      <c r="J11" s="6">
        <f t="shared" si="0"/>
        <v>22.400000000000002</v>
      </c>
      <c r="K11" s="6">
        <f t="shared" si="1"/>
        <v>47.6</v>
      </c>
      <c r="L11" s="25"/>
      <c r="M11" s="31">
        <f t="shared" si="2"/>
        <v>12969.700000000004</v>
      </c>
    </row>
    <row r="12" spans="1:13" x14ac:dyDescent="0.2">
      <c r="A12" s="79"/>
      <c r="B12" s="150"/>
      <c r="C12" s="22"/>
      <c r="D12" s="22"/>
      <c r="E12" s="22"/>
      <c r="F12" s="22"/>
      <c r="G12" s="148"/>
      <c r="H12" s="24"/>
      <c r="I12" s="149"/>
      <c r="J12" s="6">
        <f t="shared" si="0"/>
        <v>0</v>
      </c>
      <c r="K12" s="6">
        <f t="shared" si="1"/>
        <v>0</v>
      </c>
      <c r="L12" s="25"/>
      <c r="M12" s="31">
        <f t="shared" si="2"/>
        <v>12969.700000000004</v>
      </c>
    </row>
    <row r="13" spans="1:13" x14ac:dyDescent="0.2">
      <c r="A13" s="79"/>
      <c r="B13" s="150"/>
      <c r="C13" s="22"/>
      <c r="D13" s="22"/>
      <c r="E13" s="22"/>
      <c r="F13" s="22"/>
      <c r="G13" s="148"/>
      <c r="H13" s="24"/>
      <c r="I13" s="149"/>
      <c r="J13" s="6">
        <f t="shared" si="0"/>
        <v>0</v>
      </c>
      <c r="K13" s="6">
        <f t="shared" si="1"/>
        <v>0</v>
      </c>
      <c r="L13" s="25"/>
      <c r="M13" s="31">
        <f t="shared" si="2"/>
        <v>12969.700000000004</v>
      </c>
    </row>
    <row r="14" spans="1:13" ht="15" x14ac:dyDescent="0.25">
      <c r="A14" s="79"/>
      <c r="B14" s="151"/>
      <c r="C14" s="66"/>
      <c r="D14" s="67"/>
      <c r="E14" s="22"/>
      <c r="F14" s="22"/>
      <c r="G14" s="148"/>
      <c r="H14" s="67"/>
      <c r="I14" s="149"/>
      <c r="J14" s="6">
        <f t="shared" si="0"/>
        <v>0</v>
      </c>
      <c r="K14" s="6">
        <f t="shared" si="1"/>
        <v>0</v>
      </c>
      <c r="L14" s="31"/>
      <c r="M14" s="31">
        <f t="shared" si="2"/>
        <v>12969.700000000004</v>
      </c>
    </row>
    <row r="15" spans="1:13" ht="15" x14ac:dyDescent="0.25">
      <c r="A15" s="79"/>
      <c r="B15" s="151"/>
      <c r="C15" s="66"/>
      <c r="D15" s="67"/>
      <c r="E15" s="22"/>
      <c r="F15" s="22"/>
      <c r="G15" s="148"/>
      <c r="H15" s="67"/>
      <c r="I15" s="149"/>
      <c r="J15" s="6">
        <f t="shared" si="0"/>
        <v>0</v>
      </c>
      <c r="K15" s="6">
        <f t="shared" si="1"/>
        <v>0</v>
      </c>
      <c r="L15" s="31"/>
      <c r="M15" s="31">
        <f t="shared" si="2"/>
        <v>12969.700000000004</v>
      </c>
    </row>
    <row r="16" spans="1:13" ht="15" x14ac:dyDescent="0.25">
      <c r="A16" s="79"/>
      <c r="B16" s="151"/>
      <c r="C16" s="66"/>
      <c r="D16" s="67"/>
      <c r="E16" s="22"/>
      <c r="F16" s="22"/>
      <c r="G16" s="148"/>
      <c r="H16" s="67"/>
      <c r="I16" s="149"/>
      <c r="J16" s="6">
        <f t="shared" si="0"/>
        <v>0</v>
      </c>
      <c r="K16" s="6">
        <f t="shared" si="1"/>
        <v>0</v>
      </c>
      <c r="L16" s="31"/>
      <c r="M16" s="31">
        <f t="shared" si="2"/>
        <v>12969.700000000004</v>
      </c>
    </row>
    <row r="17" spans="1:13" x14ac:dyDescent="0.2">
      <c r="A17" s="79"/>
      <c r="B17" s="151"/>
      <c r="C17" s="22"/>
      <c r="D17" s="22"/>
      <c r="E17" s="22"/>
      <c r="F17" s="22"/>
      <c r="G17" s="148"/>
      <c r="H17" s="24"/>
      <c r="I17" s="149"/>
      <c r="J17" s="6">
        <f t="shared" si="0"/>
        <v>0</v>
      </c>
      <c r="K17" s="6">
        <f t="shared" si="1"/>
        <v>0</v>
      </c>
      <c r="L17" s="31"/>
      <c r="M17" s="31">
        <f t="shared" si="2"/>
        <v>12969.700000000004</v>
      </c>
    </row>
    <row r="18" spans="1:13" x14ac:dyDescent="0.2">
      <c r="A18" s="79"/>
      <c r="B18" s="151"/>
      <c r="C18" s="22"/>
      <c r="D18" s="22"/>
      <c r="E18" s="22"/>
      <c r="F18" s="22"/>
      <c r="G18" s="148"/>
      <c r="H18" s="24"/>
      <c r="I18" s="149"/>
      <c r="J18" s="6">
        <f t="shared" si="0"/>
        <v>0</v>
      </c>
      <c r="K18" s="6">
        <f t="shared" si="1"/>
        <v>0</v>
      </c>
      <c r="L18" s="31"/>
      <c r="M18" s="31">
        <f t="shared" si="2"/>
        <v>12969.700000000004</v>
      </c>
    </row>
    <row r="19" spans="1:13" x14ac:dyDescent="0.2">
      <c r="A19" s="79"/>
      <c r="B19" s="151"/>
      <c r="C19" s="22"/>
      <c r="D19" s="22"/>
      <c r="E19" s="22"/>
      <c r="F19" s="22"/>
      <c r="G19" s="148"/>
      <c r="H19" s="24"/>
      <c r="I19" s="149"/>
      <c r="J19" s="6">
        <f t="shared" si="0"/>
        <v>0</v>
      </c>
      <c r="K19" s="6">
        <f t="shared" si="1"/>
        <v>0</v>
      </c>
      <c r="L19" s="31"/>
      <c r="M19" s="31">
        <f t="shared" si="2"/>
        <v>12969.700000000004</v>
      </c>
    </row>
    <row r="20" spans="1:13" x14ac:dyDescent="0.2">
      <c r="A20" s="186"/>
      <c r="B20" s="187"/>
      <c r="C20" s="157"/>
      <c r="D20" s="157"/>
      <c r="E20" s="157"/>
      <c r="F20" s="157"/>
      <c r="G20" s="166"/>
      <c r="H20" s="167"/>
      <c r="I20" s="189"/>
      <c r="J20" s="6">
        <f t="shared" si="0"/>
        <v>0</v>
      </c>
      <c r="K20" s="6">
        <f t="shared" si="1"/>
        <v>0</v>
      </c>
      <c r="L20" s="31"/>
      <c r="M20" s="31">
        <f t="shared" si="2"/>
        <v>12969.700000000004</v>
      </c>
    </row>
    <row r="21" spans="1:13" x14ac:dyDescent="0.2">
      <c r="A21" s="186"/>
      <c r="B21" s="187"/>
      <c r="C21" s="157"/>
      <c r="D21" s="157"/>
      <c r="E21" s="157"/>
      <c r="F21" s="157"/>
      <c r="G21" s="166"/>
      <c r="H21" s="167"/>
      <c r="I21" s="189"/>
      <c r="J21" s="6">
        <f t="shared" si="0"/>
        <v>0</v>
      </c>
      <c r="K21" s="6">
        <f t="shared" si="1"/>
        <v>0</v>
      </c>
      <c r="L21" s="31"/>
      <c r="M21" s="31">
        <f t="shared" si="2"/>
        <v>12969.700000000004</v>
      </c>
    </row>
    <row r="22" spans="1:13" x14ac:dyDescent="0.2">
      <c r="A22" s="186"/>
      <c r="B22" s="187"/>
      <c r="C22" s="157"/>
      <c r="D22" s="157"/>
      <c r="E22" s="157"/>
      <c r="F22" s="157"/>
      <c r="G22" s="166"/>
      <c r="H22" s="167"/>
      <c r="I22" s="189"/>
      <c r="J22" s="6">
        <f t="shared" si="0"/>
        <v>0</v>
      </c>
      <c r="K22" s="6">
        <f t="shared" si="1"/>
        <v>0</v>
      </c>
      <c r="L22" s="31"/>
      <c r="M22" s="31">
        <f t="shared" si="2"/>
        <v>12969.700000000004</v>
      </c>
    </row>
    <row r="23" spans="1:13" x14ac:dyDescent="0.2">
      <c r="A23" s="186"/>
      <c r="B23" s="187"/>
      <c r="C23" s="157"/>
      <c r="D23" s="157"/>
      <c r="E23" s="157"/>
      <c r="F23" s="157"/>
      <c r="G23" s="166"/>
      <c r="H23" s="167"/>
      <c r="I23" s="189"/>
      <c r="J23" s="6">
        <f t="shared" si="0"/>
        <v>0</v>
      </c>
      <c r="K23" s="6">
        <f t="shared" si="1"/>
        <v>0</v>
      </c>
      <c r="L23" s="31"/>
      <c r="M23" s="31">
        <f t="shared" si="2"/>
        <v>12969.700000000004</v>
      </c>
    </row>
    <row r="24" spans="1:13" x14ac:dyDescent="0.2">
      <c r="A24" s="186"/>
      <c r="B24" s="187"/>
      <c r="C24" s="157"/>
      <c r="D24" s="157"/>
      <c r="E24" s="157"/>
      <c r="F24" s="157"/>
      <c r="G24" s="166"/>
      <c r="H24" s="167"/>
      <c r="I24" s="189"/>
      <c r="J24" s="6">
        <f t="shared" si="0"/>
        <v>0</v>
      </c>
      <c r="K24" s="6">
        <f t="shared" si="1"/>
        <v>0</v>
      </c>
      <c r="L24" s="31"/>
      <c r="M24" s="31">
        <f t="shared" si="2"/>
        <v>12969.700000000004</v>
      </c>
    </row>
    <row r="25" spans="1:13" x14ac:dyDescent="0.2">
      <c r="A25" s="186"/>
      <c r="B25" s="187"/>
      <c r="C25" s="157"/>
      <c r="D25" s="157"/>
      <c r="E25" s="157"/>
      <c r="F25" s="157"/>
      <c r="G25" s="166"/>
      <c r="H25" s="167"/>
      <c r="I25" s="189"/>
      <c r="J25" s="6">
        <f t="shared" si="0"/>
        <v>0</v>
      </c>
      <c r="K25" s="6">
        <f t="shared" si="1"/>
        <v>0</v>
      </c>
      <c r="L25" s="31"/>
      <c r="M25" s="31">
        <f t="shared" si="2"/>
        <v>12969.700000000004</v>
      </c>
    </row>
    <row r="26" spans="1:13" x14ac:dyDescent="0.2">
      <c r="A26" s="186"/>
      <c r="B26" s="187"/>
      <c r="C26" s="157"/>
      <c r="D26" s="157"/>
      <c r="E26" s="157"/>
      <c r="F26" s="157"/>
      <c r="G26" s="166"/>
      <c r="H26" s="167"/>
      <c r="I26" s="189"/>
      <c r="J26" s="6">
        <f t="shared" si="0"/>
        <v>0</v>
      </c>
      <c r="K26" s="6">
        <f t="shared" si="1"/>
        <v>0</v>
      </c>
      <c r="L26" s="31"/>
      <c r="M26" s="31">
        <f t="shared" si="2"/>
        <v>12969.700000000004</v>
      </c>
    </row>
    <row r="27" spans="1:13" x14ac:dyDescent="0.2">
      <c r="A27" s="186"/>
      <c r="B27" s="187"/>
      <c r="C27" s="157"/>
      <c r="D27" s="157"/>
      <c r="E27" s="157"/>
      <c r="F27" s="157"/>
      <c r="G27" s="166"/>
      <c r="H27" s="167"/>
      <c r="I27" s="189"/>
      <c r="J27" s="6">
        <f t="shared" si="0"/>
        <v>0</v>
      </c>
      <c r="K27" s="6">
        <f t="shared" si="1"/>
        <v>0</v>
      </c>
      <c r="L27" s="31"/>
      <c r="M27" s="31">
        <f t="shared" si="2"/>
        <v>12969.700000000004</v>
      </c>
    </row>
    <row r="28" spans="1:13" x14ac:dyDescent="0.2">
      <c r="A28" s="186"/>
      <c r="B28" s="187"/>
      <c r="C28" s="157"/>
      <c r="D28" s="157"/>
      <c r="E28" s="157"/>
      <c r="F28" s="157"/>
      <c r="G28" s="166"/>
      <c r="H28" s="167"/>
      <c r="I28" s="189"/>
      <c r="J28" s="6">
        <f t="shared" si="0"/>
        <v>0</v>
      </c>
      <c r="K28" s="6">
        <f t="shared" si="1"/>
        <v>0</v>
      </c>
      <c r="L28" s="31"/>
      <c r="M28" s="31">
        <f t="shared" si="2"/>
        <v>12969.700000000004</v>
      </c>
    </row>
    <row r="29" spans="1:13" x14ac:dyDescent="0.2">
      <c r="A29" s="186"/>
      <c r="B29" s="187"/>
      <c r="C29" s="157"/>
      <c r="D29" s="157"/>
      <c r="E29" s="157"/>
      <c r="F29" s="157"/>
      <c r="G29" s="166"/>
      <c r="H29" s="167"/>
      <c r="I29" s="189"/>
      <c r="J29" s="6">
        <f t="shared" si="0"/>
        <v>0</v>
      </c>
      <c r="K29" s="6">
        <f t="shared" si="1"/>
        <v>0</v>
      </c>
      <c r="L29" s="31"/>
      <c r="M29" s="31">
        <f t="shared" si="2"/>
        <v>12969.700000000004</v>
      </c>
    </row>
    <row r="30" spans="1:13" x14ac:dyDescent="0.2">
      <c r="A30" s="186"/>
      <c r="B30" s="187"/>
      <c r="C30" s="157"/>
      <c r="D30" s="157"/>
      <c r="E30" s="157"/>
      <c r="F30" s="157"/>
      <c r="G30" s="166"/>
      <c r="H30" s="167"/>
      <c r="I30" s="189"/>
      <c r="J30" s="6">
        <f t="shared" si="0"/>
        <v>0</v>
      </c>
      <c r="K30" s="6">
        <f t="shared" si="1"/>
        <v>0</v>
      </c>
      <c r="L30" s="31"/>
      <c r="M30" s="31">
        <f t="shared" si="2"/>
        <v>12969.700000000004</v>
      </c>
    </row>
    <row r="31" spans="1:13" x14ac:dyDescent="0.2">
      <c r="A31" s="186"/>
      <c r="B31" s="187"/>
      <c r="C31" s="157"/>
      <c r="D31" s="157"/>
      <c r="E31" s="157"/>
      <c r="F31" s="157"/>
      <c r="G31" s="166"/>
      <c r="H31" s="167"/>
      <c r="I31" s="189"/>
      <c r="J31" s="6">
        <f t="shared" si="0"/>
        <v>0</v>
      </c>
      <c r="K31" s="6">
        <f t="shared" si="1"/>
        <v>0</v>
      </c>
      <c r="L31" s="31"/>
      <c r="M31" s="31">
        <f t="shared" si="2"/>
        <v>12969.700000000004</v>
      </c>
    </row>
    <row r="32" spans="1:13" x14ac:dyDescent="0.2">
      <c r="A32" s="186"/>
      <c r="B32" s="187"/>
      <c r="C32" s="157"/>
      <c r="D32" s="157"/>
      <c r="E32" s="157"/>
      <c r="F32" s="157"/>
      <c r="G32" s="166"/>
      <c r="H32" s="167"/>
      <c r="I32" s="189"/>
      <c r="J32" s="6">
        <f t="shared" si="0"/>
        <v>0</v>
      </c>
      <c r="K32" s="6">
        <f t="shared" si="1"/>
        <v>0</v>
      </c>
      <c r="L32" s="31"/>
      <c r="M32" s="31">
        <f t="shared" si="2"/>
        <v>12969.700000000004</v>
      </c>
    </row>
    <row r="33" spans="1:13" x14ac:dyDescent="0.2">
      <c r="A33" s="186"/>
      <c r="B33" s="187"/>
      <c r="C33" s="157"/>
      <c r="D33" s="157"/>
      <c r="E33" s="157"/>
      <c r="F33" s="157"/>
      <c r="G33" s="166"/>
      <c r="H33" s="167"/>
      <c r="I33" s="189"/>
      <c r="J33" s="6">
        <f t="shared" si="0"/>
        <v>0</v>
      </c>
      <c r="K33" s="6">
        <f t="shared" si="1"/>
        <v>0</v>
      </c>
      <c r="L33" s="31"/>
      <c r="M33" s="31">
        <f t="shared" si="2"/>
        <v>12969.700000000004</v>
      </c>
    </row>
    <row r="34" spans="1:13" x14ac:dyDescent="0.2">
      <c r="A34" s="186"/>
      <c r="B34" s="187"/>
      <c r="C34" s="157"/>
      <c r="D34" s="157"/>
      <c r="E34" s="157"/>
      <c r="F34" s="157"/>
      <c r="G34" s="188"/>
      <c r="H34" s="167"/>
      <c r="I34" s="189"/>
      <c r="J34" s="6">
        <f t="shared" si="0"/>
        <v>0</v>
      </c>
      <c r="K34" s="6">
        <f t="shared" si="1"/>
        <v>0</v>
      </c>
      <c r="L34" s="31"/>
      <c r="M34" s="31">
        <f t="shared" si="2"/>
        <v>12969.700000000004</v>
      </c>
    </row>
    <row r="35" spans="1:13" x14ac:dyDescent="0.2">
      <c r="A35" s="196"/>
      <c r="B35" s="197"/>
      <c r="C35" s="198"/>
      <c r="D35" s="198"/>
      <c r="E35" s="198"/>
      <c r="F35" s="17"/>
      <c r="G35" s="198"/>
      <c r="H35" s="199"/>
      <c r="I35" s="200"/>
      <c r="J35" s="6">
        <f t="shared" si="0"/>
        <v>0</v>
      </c>
      <c r="K35" s="6">
        <f t="shared" si="1"/>
        <v>0</v>
      </c>
      <c r="L35" s="31"/>
      <c r="M35" s="31">
        <f t="shared" si="2"/>
        <v>12969.700000000004</v>
      </c>
    </row>
    <row r="36" spans="1:13" x14ac:dyDescent="0.2">
      <c r="A36" s="196"/>
      <c r="B36" s="197"/>
      <c r="C36" s="198"/>
      <c r="D36" s="198"/>
      <c r="E36" s="198"/>
      <c r="F36" s="198"/>
      <c r="G36" s="198"/>
      <c r="H36" s="199"/>
      <c r="I36" s="200"/>
      <c r="J36" s="6">
        <f t="shared" si="0"/>
        <v>0</v>
      </c>
      <c r="K36" s="6">
        <f t="shared" si="1"/>
        <v>0</v>
      </c>
      <c r="L36" s="31"/>
      <c r="M36" s="31">
        <f t="shared" si="2"/>
        <v>12969.700000000004</v>
      </c>
    </row>
    <row r="37" spans="1:13" x14ac:dyDescent="0.2">
      <c r="A37" s="196"/>
      <c r="B37" s="197"/>
      <c r="C37" s="198"/>
      <c r="D37" s="198"/>
      <c r="E37" s="198"/>
      <c r="F37" s="198"/>
      <c r="G37" s="198"/>
      <c r="H37" s="199"/>
      <c r="I37" s="200"/>
      <c r="J37" s="6">
        <f t="shared" si="0"/>
        <v>0</v>
      </c>
      <c r="K37" s="6">
        <f t="shared" si="1"/>
        <v>0</v>
      </c>
      <c r="L37" s="31"/>
      <c r="M37" s="31">
        <f t="shared" si="2"/>
        <v>12969.700000000004</v>
      </c>
    </row>
    <row r="38" spans="1:13" x14ac:dyDescent="0.2">
      <c r="A38" s="196"/>
      <c r="B38" s="197"/>
      <c r="C38" s="198"/>
      <c r="D38" s="198"/>
      <c r="E38" s="198"/>
      <c r="F38" s="198"/>
      <c r="G38" s="198"/>
      <c r="H38" s="199"/>
      <c r="I38" s="200"/>
      <c r="J38" s="6">
        <f t="shared" si="0"/>
        <v>0</v>
      </c>
      <c r="K38" s="6">
        <f t="shared" si="1"/>
        <v>0</v>
      </c>
      <c r="L38" s="31"/>
      <c r="M38" s="31">
        <f t="shared" si="2"/>
        <v>12969.700000000004</v>
      </c>
    </row>
    <row r="39" spans="1:13" x14ac:dyDescent="0.2">
      <c r="A39" s="196"/>
      <c r="B39" s="197"/>
      <c r="C39" s="198"/>
      <c r="D39" s="198"/>
      <c r="E39" s="198"/>
      <c r="F39" s="198"/>
      <c r="G39" s="198"/>
      <c r="H39" s="199"/>
      <c r="I39" s="200"/>
      <c r="J39" s="6">
        <f t="shared" si="0"/>
        <v>0</v>
      </c>
      <c r="K39" s="6">
        <f t="shared" si="1"/>
        <v>0</v>
      </c>
      <c r="L39" s="31"/>
      <c r="M39" s="31">
        <f t="shared" si="2"/>
        <v>12969.700000000004</v>
      </c>
    </row>
    <row r="40" spans="1:13" x14ac:dyDescent="0.2">
      <c r="A40" s="79"/>
      <c r="B40" s="151"/>
      <c r="C40" s="22"/>
      <c r="D40" s="22"/>
      <c r="E40" s="22"/>
      <c r="F40" s="22"/>
      <c r="G40" s="148"/>
      <c r="H40" s="24"/>
      <c r="I40" s="149"/>
      <c r="J40" s="6">
        <f t="shared" si="0"/>
        <v>0</v>
      </c>
      <c r="K40" s="6">
        <f t="shared" si="1"/>
        <v>0</v>
      </c>
      <c r="L40" s="31"/>
      <c r="M40" s="31">
        <f t="shared" si="2"/>
        <v>12969.700000000004</v>
      </c>
    </row>
    <row r="41" spans="1:13" x14ac:dyDescent="0.2">
      <c r="A41" s="79"/>
      <c r="B41" s="151"/>
      <c r="C41" s="22"/>
      <c r="D41" s="22"/>
      <c r="E41" s="22"/>
      <c r="F41" s="22"/>
      <c r="G41" s="148"/>
      <c r="H41" s="24"/>
      <c r="I41" s="149"/>
      <c r="J41" s="6">
        <f t="shared" si="0"/>
        <v>0</v>
      </c>
      <c r="K41" s="6">
        <f t="shared" si="1"/>
        <v>0</v>
      </c>
      <c r="L41" s="31"/>
      <c r="M41" s="31">
        <f t="shared" si="2"/>
        <v>12969.700000000004</v>
      </c>
    </row>
    <row r="42" spans="1:13" x14ac:dyDescent="0.2">
      <c r="A42" s="27"/>
      <c r="B42" s="28"/>
      <c r="C42" s="22"/>
      <c r="D42" s="22"/>
      <c r="E42" s="22"/>
      <c r="F42" s="22"/>
      <c r="G42" s="29"/>
      <c r="H42" s="24"/>
      <c r="I42" s="30"/>
      <c r="J42" s="6">
        <f t="shared" si="0"/>
        <v>0</v>
      </c>
      <c r="K42" s="6">
        <f t="shared" si="1"/>
        <v>0</v>
      </c>
      <c r="L42" s="31"/>
      <c r="M42" s="31">
        <f t="shared" si="2"/>
        <v>12969.700000000004</v>
      </c>
    </row>
    <row r="43" spans="1:13" x14ac:dyDescent="0.2">
      <c r="A43" s="27"/>
      <c r="B43" s="34"/>
      <c r="C43" s="22"/>
      <c r="D43" s="22"/>
      <c r="E43" s="22"/>
      <c r="F43" s="22"/>
      <c r="G43" s="29"/>
      <c r="H43" s="24"/>
      <c r="I43" s="30"/>
      <c r="J43" s="6">
        <f t="shared" si="0"/>
        <v>0</v>
      </c>
      <c r="K43" s="6">
        <f t="shared" si="1"/>
        <v>0</v>
      </c>
      <c r="L43" s="31"/>
      <c r="M43" s="31">
        <f t="shared" si="2"/>
        <v>12969.700000000004</v>
      </c>
    </row>
    <row r="44" spans="1:13" ht="15.75" x14ac:dyDescent="0.2">
      <c r="A44" s="231" t="s">
        <v>61</v>
      </c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3"/>
      <c r="M44" s="31">
        <f t="shared" si="2"/>
        <v>12969.700000000004</v>
      </c>
    </row>
    <row r="45" spans="1:13" x14ac:dyDescent="0.2">
      <c r="A45" s="27"/>
      <c r="B45" s="28"/>
      <c r="C45" s="22"/>
      <c r="D45" s="22"/>
      <c r="E45" s="22"/>
      <c r="F45" s="22"/>
      <c r="G45" s="29"/>
      <c r="H45" s="24"/>
      <c r="I45" s="30"/>
      <c r="J45" s="6"/>
      <c r="K45" s="6"/>
      <c r="L45" s="31"/>
      <c r="M45" s="31">
        <f t="shared" si="2"/>
        <v>12969.700000000004</v>
      </c>
    </row>
    <row r="46" spans="1:13" x14ac:dyDescent="0.2">
      <c r="A46" s="27"/>
      <c r="B46" s="28"/>
      <c r="C46" s="22"/>
      <c r="D46" s="22"/>
      <c r="E46" s="22"/>
      <c r="F46" s="22"/>
      <c r="G46" s="29"/>
      <c r="H46" s="24"/>
      <c r="I46" s="30"/>
      <c r="J46" s="6"/>
      <c r="K46" s="6"/>
      <c r="L46" s="31"/>
      <c r="M46" s="31">
        <f t="shared" si="2"/>
        <v>12969.700000000004</v>
      </c>
    </row>
    <row r="47" spans="1:13" x14ac:dyDescent="0.2">
      <c r="A47" s="27"/>
      <c r="B47" s="28"/>
      <c r="C47" s="22"/>
      <c r="D47" s="22"/>
      <c r="E47" s="22"/>
      <c r="F47" s="22"/>
      <c r="G47" s="29"/>
      <c r="H47" s="24"/>
      <c r="I47" s="30"/>
      <c r="J47" s="6"/>
      <c r="K47" s="6"/>
      <c r="L47" s="31"/>
      <c r="M47" s="31">
        <f t="shared" si="2"/>
        <v>12969.700000000004</v>
      </c>
    </row>
    <row r="48" spans="1:13" x14ac:dyDescent="0.2">
      <c r="A48" s="27"/>
      <c r="B48" s="28"/>
      <c r="C48" s="22"/>
      <c r="D48" s="22"/>
      <c r="E48" s="22"/>
      <c r="F48" s="22"/>
      <c r="G48" s="29"/>
      <c r="H48" s="24"/>
      <c r="I48" s="30"/>
      <c r="J48" s="6"/>
      <c r="K48" s="6"/>
      <c r="L48" s="31"/>
      <c r="M48" s="31">
        <f t="shared" si="2"/>
        <v>12969.700000000004</v>
      </c>
    </row>
    <row r="49" spans="1:13" ht="13.5" thickBot="1" x14ac:dyDescent="0.25">
      <c r="A49" s="27"/>
      <c r="B49" s="28"/>
      <c r="C49" s="22"/>
      <c r="D49" s="22"/>
      <c r="E49" s="22"/>
      <c r="F49" s="22"/>
      <c r="G49" s="29"/>
      <c r="H49" s="24"/>
      <c r="I49" s="30"/>
      <c r="J49" s="6"/>
      <c r="K49" s="6"/>
      <c r="L49" s="31"/>
      <c r="M49" s="31"/>
    </row>
    <row r="50" spans="1:13" ht="13.5" thickBot="1" x14ac:dyDescent="0.25">
      <c r="A50" s="18"/>
      <c r="B50" s="4"/>
      <c r="C50" s="19"/>
      <c r="D50" s="19"/>
      <c r="E50" s="37"/>
      <c r="F50" s="93"/>
      <c r="G50" s="86"/>
      <c r="H50" s="122" t="s">
        <v>42</v>
      </c>
      <c r="I50" s="123">
        <f>SUM(I6:I42)</f>
        <v>670</v>
      </c>
      <c r="J50" s="124">
        <f>SUM(J6:J49)</f>
        <v>214.40000000000003</v>
      </c>
      <c r="K50" s="125">
        <f>SUM(K6:K49)</f>
        <v>455.6</v>
      </c>
      <c r="L50" s="126">
        <f>SUM(L45:L49)</f>
        <v>0</v>
      </c>
      <c r="M50" s="127"/>
    </row>
    <row r="51" spans="1:13" ht="13.5" thickBot="1" x14ac:dyDescent="0.25">
      <c r="A51" s="38"/>
      <c r="B51" s="39"/>
      <c r="C51" s="40"/>
      <c r="D51" s="40"/>
      <c r="E51" s="41"/>
      <c r="F51" s="94"/>
      <c r="G51" s="87"/>
      <c r="H51" s="122" t="s">
        <v>10</v>
      </c>
      <c r="I51" s="128"/>
      <c r="J51" s="129"/>
      <c r="K51" s="130"/>
      <c r="L51" s="128"/>
      <c r="M51" s="131">
        <f>+K50-L50+M5</f>
        <v>12969.700000000006</v>
      </c>
    </row>
    <row r="52" spans="1:13" x14ac:dyDescent="0.2">
      <c r="I52" s="16"/>
      <c r="J52" s="3"/>
    </row>
    <row r="53" spans="1:13" ht="15" customHeight="1" x14ac:dyDescent="0.2">
      <c r="A53" s="234" t="s">
        <v>134</v>
      </c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6"/>
    </row>
    <row r="54" spans="1:13" x14ac:dyDescent="0.2">
      <c r="A54" s="237"/>
      <c r="B54" s="238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9"/>
    </row>
    <row r="55" spans="1:13" ht="15" x14ac:dyDescent="0.25">
      <c r="A55" s="240" t="s">
        <v>66</v>
      </c>
      <c r="B55" s="241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2"/>
    </row>
    <row r="56" spans="1:13" x14ac:dyDescent="0.2">
      <c r="A56" s="18" t="s">
        <v>1</v>
      </c>
      <c r="B56" s="4" t="s">
        <v>0</v>
      </c>
      <c r="C56" s="19" t="s">
        <v>2</v>
      </c>
      <c r="D56" s="19" t="s">
        <v>3</v>
      </c>
      <c r="E56" s="19" t="s">
        <v>14</v>
      </c>
      <c r="F56" s="85" t="s">
        <v>4</v>
      </c>
      <c r="G56" s="85" t="s">
        <v>5</v>
      </c>
      <c r="H56" s="19" t="s">
        <v>6</v>
      </c>
      <c r="I56" s="19" t="s">
        <v>7</v>
      </c>
      <c r="J56" s="19" t="s">
        <v>132</v>
      </c>
      <c r="K56" s="19" t="s">
        <v>133</v>
      </c>
      <c r="L56" s="19" t="s">
        <v>8</v>
      </c>
      <c r="M56" s="19" t="s">
        <v>9</v>
      </c>
    </row>
    <row r="57" spans="1:13" x14ac:dyDescent="0.2">
      <c r="A57" s="20"/>
      <c r="B57" s="21"/>
      <c r="C57" s="22"/>
      <c r="D57" s="22"/>
      <c r="E57" s="22"/>
      <c r="F57" s="22"/>
      <c r="G57" s="36"/>
      <c r="H57" s="24"/>
      <c r="I57" s="25"/>
      <c r="J57" s="26"/>
      <c r="K57" s="26"/>
      <c r="L57" s="25"/>
      <c r="M57" s="25">
        <f>+M51</f>
        <v>12969.700000000006</v>
      </c>
    </row>
    <row r="58" spans="1:13" ht="15" x14ac:dyDescent="0.25">
      <c r="A58" s="254">
        <v>44229</v>
      </c>
      <c r="B58" s="253"/>
      <c r="C58" s="22"/>
      <c r="D58" s="22"/>
      <c r="E58" s="22"/>
      <c r="F58" s="22"/>
      <c r="G58" s="148"/>
      <c r="H58" s="24" t="s">
        <v>118</v>
      </c>
      <c r="I58" s="149">
        <v>81</v>
      </c>
      <c r="J58" s="6">
        <f t="shared" ref="J58:J87" si="3">+I58*0.38</f>
        <v>30.78</v>
      </c>
      <c r="K58" s="6">
        <f t="shared" ref="K58:K87" si="4">+I58*0.62</f>
        <v>50.22</v>
      </c>
      <c r="L58" s="31"/>
      <c r="M58" s="31">
        <f t="shared" ref="M58:M98" si="5">+K58-L58+M57</f>
        <v>13019.920000000006</v>
      </c>
    </row>
    <row r="59" spans="1:13" ht="15" x14ac:dyDescent="0.25">
      <c r="A59" s="254">
        <v>44238</v>
      </c>
      <c r="B59" s="253"/>
      <c r="C59" s="22"/>
      <c r="D59" s="22"/>
      <c r="E59" s="22"/>
      <c r="F59" s="22"/>
      <c r="G59" s="148"/>
      <c r="H59" s="24" t="s">
        <v>118</v>
      </c>
      <c r="I59" s="149">
        <v>260</v>
      </c>
      <c r="J59" s="6">
        <f t="shared" si="3"/>
        <v>98.8</v>
      </c>
      <c r="K59" s="6">
        <f t="shared" si="4"/>
        <v>161.19999999999999</v>
      </c>
      <c r="L59" s="31"/>
      <c r="M59" s="31">
        <f t="shared" si="5"/>
        <v>13181.120000000006</v>
      </c>
    </row>
    <row r="60" spans="1:13" x14ac:dyDescent="0.2">
      <c r="A60" s="147"/>
      <c r="B60" s="150"/>
      <c r="C60" s="22"/>
      <c r="D60" s="22"/>
      <c r="E60" s="22"/>
      <c r="F60" s="22"/>
      <c r="G60" s="148"/>
      <c r="H60" s="24"/>
      <c r="I60" s="149"/>
      <c r="J60" s="6">
        <f t="shared" si="3"/>
        <v>0</v>
      </c>
      <c r="K60" s="6">
        <f t="shared" si="4"/>
        <v>0</v>
      </c>
      <c r="L60" s="31"/>
      <c r="M60" s="31">
        <f t="shared" si="5"/>
        <v>13181.120000000006</v>
      </c>
    </row>
    <row r="61" spans="1:13" x14ac:dyDescent="0.2">
      <c r="A61" s="147"/>
      <c r="B61" s="150"/>
      <c r="C61" s="22"/>
      <c r="D61" s="22"/>
      <c r="E61" s="22"/>
      <c r="F61" s="22"/>
      <c r="G61" s="148"/>
      <c r="H61" s="24"/>
      <c r="I61" s="149"/>
      <c r="J61" s="6">
        <f t="shared" si="3"/>
        <v>0</v>
      </c>
      <c r="K61" s="6">
        <f t="shared" si="4"/>
        <v>0</v>
      </c>
      <c r="L61" s="31"/>
      <c r="M61" s="31">
        <f t="shared" si="5"/>
        <v>13181.120000000006</v>
      </c>
    </row>
    <row r="62" spans="1:13" x14ac:dyDescent="0.2">
      <c r="A62" s="147"/>
      <c r="B62" s="150"/>
      <c r="C62" s="22"/>
      <c r="D62" s="22"/>
      <c r="E62" s="22"/>
      <c r="F62" s="22"/>
      <c r="G62" s="148"/>
      <c r="H62" s="24"/>
      <c r="I62" s="149"/>
      <c r="J62" s="6">
        <f t="shared" si="3"/>
        <v>0</v>
      </c>
      <c r="K62" s="6">
        <f t="shared" si="4"/>
        <v>0</v>
      </c>
      <c r="L62" s="31"/>
      <c r="M62" s="31">
        <f t="shared" si="5"/>
        <v>13181.120000000006</v>
      </c>
    </row>
    <row r="63" spans="1:13" x14ac:dyDescent="0.2">
      <c r="A63" s="147"/>
      <c r="B63" s="150"/>
      <c r="C63" s="22"/>
      <c r="D63" s="22"/>
      <c r="E63" s="22"/>
      <c r="F63" s="22"/>
      <c r="G63" s="148"/>
      <c r="H63" s="24"/>
      <c r="I63" s="149"/>
      <c r="J63" s="6">
        <f t="shared" si="3"/>
        <v>0</v>
      </c>
      <c r="K63" s="6">
        <f t="shared" si="4"/>
        <v>0</v>
      </c>
      <c r="L63" s="31"/>
      <c r="M63" s="31">
        <f t="shared" si="5"/>
        <v>13181.120000000006</v>
      </c>
    </row>
    <row r="64" spans="1:13" x14ac:dyDescent="0.2">
      <c r="A64" s="147"/>
      <c r="B64" s="150"/>
      <c r="C64" s="22"/>
      <c r="D64" s="22"/>
      <c r="E64" s="22"/>
      <c r="F64" s="22"/>
      <c r="G64" s="148"/>
      <c r="H64" s="24"/>
      <c r="I64" s="149"/>
      <c r="J64" s="6">
        <f t="shared" si="3"/>
        <v>0</v>
      </c>
      <c r="K64" s="6">
        <f t="shared" si="4"/>
        <v>0</v>
      </c>
      <c r="L64" s="31"/>
      <c r="M64" s="31">
        <f t="shared" si="5"/>
        <v>13181.120000000006</v>
      </c>
    </row>
    <row r="65" spans="1:13" x14ac:dyDescent="0.2">
      <c r="A65" s="147"/>
      <c r="B65" s="150"/>
      <c r="C65" s="22"/>
      <c r="D65" s="22"/>
      <c r="E65" s="22"/>
      <c r="F65" s="22"/>
      <c r="G65" s="148"/>
      <c r="H65" s="24"/>
      <c r="I65" s="25"/>
      <c r="J65" s="6">
        <f t="shared" si="3"/>
        <v>0</v>
      </c>
      <c r="K65" s="6">
        <f t="shared" si="4"/>
        <v>0</v>
      </c>
      <c r="L65" s="31"/>
      <c r="M65" s="31">
        <f t="shared" si="5"/>
        <v>13181.120000000006</v>
      </c>
    </row>
    <row r="66" spans="1:13" x14ac:dyDescent="0.2">
      <c r="A66" s="147"/>
      <c r="B66" s="150"/>
      <c r="C66" s="22"/>
      <c r="D66" s="22"/>
      <c r="E66" s="22"/>
      <c r="F66" s="22"/>
      <c r="G66" s="148"/>
      <c r="H66" s="24"/>
      <c r="I66" s="25"/>
      <c r="J66" s="6">
        <f t="shared" si="3"/>
        <v>0</v>
      </c>
      <c r="K66" s="6">
        <f t="shared" si="4"/>
        <v>0</v>
      </c>
      <c r="L66" s="31"/>
      <c r="M66" s="31">
        <f t="shared" si="5"/>
        <v>13181.120000000006</v>
      </c>
    </row>
    <row r="67" spans="1:13" x14ac:dyDescent="0.2">
      <c r="A67" s="64"/>
      <c r="B67" s="65"/>
      <c r="C67" s="22"/>
      <c r="D67" s="22"/>
      <c r="E67" s="22"/>
      <c r="F67" s="22"/>
      <c r="G67" s="91"/>
      <c r="H67" s="24"/>
      <c r="I67" s="25"/>
      <c r="J67" s="6">
        <f t="shared" si="3"/>
        <v>0</v>
      </c>
      <c r="K67" s="6">
        <f t="shared" si="4"/>
        <v>0</v>
      </c>
      <c r="L67" s="31"/>
      <c r="M67" s="31">
        <f t="shared" si="5"/>
        <v>13181.120000000006</v>
      </c>
    </row>
    <row r="68" spans="1:13" x14ac:dyDescent="0.2">
      <c r="A68" s="27"/>
      <c r="B68" s="28"/>
      <c r="C68" s="22"/>
      <c r="D68" s="22"/>
      <c r="E68" s="22"/>
      <c r="F68" s="22"/>
      <c r="G68" s="29"/>
      <c r="H68" s="24"/>
      <c r="I68" s="30"/>
      <c r="J68" s="6">
        <f t="shared" si="3"/>
        <v>0</v>
      </c>
      <c r="K68" s="6">
        <f t="shared" si="4"/>
        <v>0</v>
      </c>
      <c r="L68" s="31"/>
      <c r="M68" s="31">
        <f t="shared" si="5"/>
        <v>13181.120000000006</v>
      </c>
    </row>
    <row r="69" spans="1:13" x14ac:dyDescent="0.2">
      <c r="A69" s="190"/>
      <c r="B69" s="165"/>
      <c r="C69" s="157"/>
      <c r="D69" s="157"/>
      <c r="E69" s="157"/>
      <c r="F69" s="157"/>
      <c r="G69" s="166"/>
      <c r="H69" s="167"/>
      <c r="I69" s="191"/>
      <c r="J69" s="6">
        <f t="shared" si="3"/>
        <v>0</v>
      </c>
      <c r="K69" s="6">
        <f t="shared" si="4"/>
        <v>0</v>
      </c>
      <c r="L69" s="31"/>
      <c r="M69" s="31">
        <f t="shared" si="5"/>
        <v>13181.120000000006</v>
      </c>
    </row>
    <row r="70" spans="1:13" x14ac:dyDescent="0.2">
      <c r="A70" s="190"/>
      <c r="B70" s="165"/>
      <c r="C70" s="157"/>
      <c r="D70" s="157"/>
      <c r="E70" s="157"/>
      <c r="F70" s="157"/>
      <c r="G70" s="166"/>
      <c r="H70" s="167"/>
      <c r="I70" s="191"/>
      <c r="J70" s="6">
        <f t="shared" si="3"/>
        <v>0</v>
      </c>
      <c r="K70" s="6">
        <f t="shared" si="4"/>
        <v>0</v>
      </c>
      <c r="L70" s="31"/>
      <c r="M70" s="31">
        <f t="shared" si="5"/>
        <v>13181.120000000006</v>
      </c>
    </row>
    <row r="71" spans="1:13" x14ac:dyDescent="0.2">
      <c r="A71" s="190"/>
      <c r="B71" s="165"/>
      <c r="C71" s="157"/>
      <c r="D71" s="157"/>
      <c r="E71" s="157"/>
      <c r="F71" s="157"/>
      <c r="G71" s="166"/>
      <c r="H71" s="167"/>
      <c r="I71" s="191"/>
      <c r="J71" s="6">
        <f t="shared" si="3"/>
        <v>0</v>
      </c>
      <c r="K71" s="6">
        <f t="shared" si="4"/>
        <v>0</v>
      </c>
      <c r="L71" s="31"/>
      <c r="M71" s="31">
        <f t="shared" si="5"/>
        <v>13181.120000000006</v>
      </c>
    </row>
    <row r="72" spans="1:13" x14ac:dyDescent="0.2">
      <c r="A72" s="190"/>
      <c r="B72" s="165"/>
      <c r="C72" s="157"/>
      <c r="D72" s="157"/>
      <c r="E72" s="157"/>
      <c r="F72" s="157"/>
      <c r="G72" s="166"/>
      <c r="H72" s="167"/>
      <c r="I72" s="191"/>
      <c r="J72" s="6">
        <f t="shared" si="3"/>
        <v>0</v>
      </c>
      <c r="K72" s="6">
        <f t="shared" si="4"/>
        <v>0</v>
      </c>
      <c r="L72" s="31"/>
      <c r="M72" s="31">
        <f t="shared" si="5"/>
        <v>13181.120000000006</v>
      </c>
    </row>
    <row r="73" spans="1:13" x14ac:dyDescent="0.2">
      <c r="A73" s="190"/>
      <c r="B73" s="165"/>
      <c r="C73" s="157"/>
      <c r="D73" s="157"/>
      <c r="E73" s="157"/>
      <c r="F73" s="157"/>
      <c r="G73" s="166"/>
      <c r="H73" s="167"/>
      <c r="I73" s="191"/>
      <c r="J73" s="6">
        <f t="shared" si="3"/>
        <v>0</v>
      </c>
      <c r="K73" s="6">
        <f t="shared" si="4"/>
        <v>0</v>
      </c>
      <c r="L73" s="31"/>
      <c r="M73" s="31">
        <f t="shared" si="5"/>
        <v>13181.120000000006</v>
      </c>
    </row>
    <row r="74" spans="1:13" x14ac:dyDescent="0.2">
      <c r="A74" s="190"/>
      <c r="B74" s="165"/>
      <c r="C74" s="157"/>
      <c r="D74" s="157"/>
      <c r="E74" s="157"/>
      <c r="F74" s="157"/>
      <c r="G74" s="166"/>
      <c r="H74" s="167"/>
      <c r="I74" s="191"/>
      <c r="J74" s="6">
        <f t="shared" si="3"/>
        <v>0</v>
      </c>
      <c r="K74" s="6">
        <f t="shared" si="4"/>
        <v>0</v>
      </c>
      <c r="L74" s="31"/>
      <c r="M74" s="31">
        <f t="shared" si="5"/>
        <v>13181.120000000006</v>
      </c>
    </row>
    <row r="75" spans="1:13" x14ac:dyDescent="0.2">
      <c r="A75" s="190"/>
      <c r="B75" s="165"/>
      <c r="C75" s="157"/>
      <c r="D75" s="157"/>
      <c r="E75" s="157"/>
      <c r="F75" s="157"/>
      <c r="G75" s="166"/>
      <c r="H75" s="167"/>
      <c r="I75" s="191"/>
      <c r="J75" s="6">
        <f t="shared" si="3"/>
        <v>0</v>
      </c>
      <c r="K75" s="6">
        <f t="shared" si="4"/>
        <v>0</v>
      </c>
      <c r="L75" s="31"/>
      <c r="M75" s="31">
        <f t="shared" si="5"/>
        <v>13181.120000000006</v>
      </c>
    </row>
    <row r="76" spans="1:13" x14ac:dyDescent="0.2">
      <c r="A76" s="190"/>
      <c r="B76" s="165"/>
      <c r="C76" s="157"/>
      <c r="D76" s="157"/>
      <c r="E76" s="157"/>
      <c r="F76" s="157"/>
      <c r="G76" s="166"/>
      <c r="H76" s="167"/>
      <c r="I76" s="191"/>
      <c r="J76" s="6">
        <f t="shared" si="3"/>
        <v>0</v>
      </c>
      <c r="K76" s="6">
        <f t="shared" si="4"/>
        <v>0</v>
      </c>
      <c r="L76" s="31"/>
      <c r="M76" s="31">
        <f t="shared" si="5"/>
        <v>13181.120000000006</v>
      </c>
    </row>
    <row r="77" spans="1:13" x14ac:dyDescent="0.2">
      <c r="A77" s="190"/>
      <c r="B77" s="165"/>
      <c r="C77" s="157"/>
      <c r="D77" s="157"/>
      <c r="E77" s="157"/>
      <c r="F77" s="157"/>
      <c r="G77" s="166"/>
      <c r="H77" s="167"/>
      <c r="I77" s="191"/>
      <c r="J77" s="6">
        <f t="shared" si="3"/>
        <v>0</v>
      </c>
      <c r="K77" s="6">
        <f t="shared" si="4"/>
        <v>0</v>
      </c>
      <c r="L77" s="31"/>
      <c r="M77" s="31">
        <f t="shared" si="5"/>
        <v>13181.120000000006</v>
      </c>
    </row>
    <row r="78" spans="1:13" x14ac:dyDescent="0.2">
      <c r="A78" s="190"/>
      <c r="B78" s="165"/>
      <c r="C78" s="157"/>
      <c r="D78" s="157"/>
      <c r="E78" s="157"/>
      <c r="F78" s="157"/>
      <c r="G78" s="166"/>
      <c r="H78" s="167"/>
      <c r="I78" s="191"/>
      <c r="J78" s="6">
        <f t="shared" si="3"/>
        <v>0</v>
      </c>
      <c r="K78" s="6">
        <f t="shared" si="4"/>
        <v>0</v>
      </c>
      <c r="L78" s="31"/>
      <c r="M78" s="31">
        <f t="shared" si="5"/>
        <v>13181.120000000006</v>
      </c>
    </row>
    <row r="79" spans="1:13" x14ac:dyDescent="0.2">
      <c r="A79" s="190"/>
      <c r="B79" s="165"/>
      <c r="C79" s="157"/>
      <c r="D79" s="157"/>
      <c r="E79" s="157"/>
      <c r="F79" s="157"/>
      <c r="G79" s="166"/>
      <c r="H79" s="167"/>
      <c r="I79" s="191"/>
      <c r="J79" s="6">
        <f t="shared" si="3"/>
        <v>0</v>
      </c>
      <c r="K79" s="6">
        <f t="shared" si="4"/>
        <v>0</v>
      </c>
      <c r="L79" s="31"/>
      <c r="M79" s="31">
        <f t="shared" si="5"/>
        <v>13181.120000000006</v>
      </c>
    </row>
    <row r="80" spans="1:13" x14ac:dyDescent="0.2">
      <c r="A80" s="201"/>
      <c r="B80" s="202"/>
      <c r="C80" s="198"/>
      <c r="D80" s="198"/>
      <c r="E80" s="198"/>
      <c r="F80" s="198"/>
      <c r="G80" s="198"/>
      <c r="H80" s="199"/>
      <c r="I80" s="203"/>
      <c r="J80" s="6">
        <f t="shared" si="3"/>
        <v>0</v>
      </c>
      <c r="K80" s="6">
        <f t="shared" si="4"/>
        <v>0</v>
      </c>
      <c r="L80" s="31"/>
      <c r="M80" s="31">
        <f t="shared" si="5"/>
        <v>13181.120000000006</v>
      </c>
    </row>
    <row r="81" spans="1:13" x14ac:dyDescent="0.2">
      <c r="A81" s="190"/>
      <c r="B81" s="165"/>
      <c r="C81" s="157"/>
      <c r="D81" s="157"/>
      <c r="E81" s="157"/>
      <c r="F81" s="157"/>
      <c r="G81" s="166"/>
      <c r="H81" s="167"/>
      <c r="I81" s="191"/>
      <c r="J81" s="6">
        <f t="shared" si="3"/>
        <v>0</v>
      </c>
      <c r="K81" s="6">
        <f t="shared" si="4"/>
        <v>0</v>
      </c>
      <c r="L81" s="31"/>
      <c r="M81" s="31">
        <f t="shared" si="5"/>
        <v>13181.120000000006</v>
      </c>
    </row>
    <row r="82" spans="1:13" x14ac:dyDescent="0.2">
      <c r="A82" s="190"/>
      <c r="B82" s="165"/>
      <c r="C82" s="157"/>
      <c r="D82" s="157"/>
      <c r="E82" s="157"/>
      <c r="F82" s="157"/>
      <c r="G82" s="166"/>
      <c r="H82" s="167"/>
      <c r="I82" s="191"/>
      <c r="J82" s="6">
        <f t="shared" si="3"/>
        <v>0</v>
      </c>
      <c r="K82" s="6">
        <f t="shared" si="4"/>
        <v>0</v>
      </c>
      <c r="L82" s="31"/>
      <c r="M82" s="31">
        <f t="shared" si="5"/>
        <v>13181.120000000006</v>
      </c>
    </row>
    <row r="83" spans="1:13" x14ac:dyDescent="0.2">
      <c r="A83" s="190"/>
      <c r="B83" s="165"/>
      <c r="C83" s="157"/>
      <c r="D83" s="157"/>
      <c r="E83" s="157"/>
      <c r="F83" s="157"/>
      <c r="G83" s="166"/>
      <c r="H83" s="167"/>
      <c r="I83" s="191"/>
      <c r="J83" s="6">
        <f t="shared" si="3"/>
        <v>0</v>
      </c>
      <c r="K83" s="6">
        <f t="shared" si="4"/>
        <v>0</v>
      </c>
      <c r="L83" s="31"/>
      <c r="M83" s="31">
        <f t="shared" si="5"/>
        <v>13181.120000000006</v>
      </c>
    </row>
    <row r="84" spans="1:13" x14ac:dyDescent="0.2">
      <c r="A84" s="190"/>
      <c r="B84" s="165"/>
      <c r="C84" s="157"/>
      <c r="D84" s="157"/>
      <c r="E84" s="157"/>
      <c r="F84" s="157"/>
      <c r="G84" s="166"/>
      <c r="H84" s="167"/>
      <c r="I84" s="191"/>
      <c r="J84" s="6">
        <f t="shared" si="3"/>
        <v>0</v>
      </c>
      <c r="K84" s="6">
        <f t="shared" si="4"/>
        <v>0</v>
      </c>
      <c r="L84" s="31"/>
      <c r="M84" s="31">
        <f t="shared" si="5"/>
        <v>13181.120000000006</v>
      </c>
    </row>
    <row r="85" spans="1:13" x14ac:dyDescent="0.2">
      <c r="A85" s="27"/>
      <c r="B85" s="28"/>
      <c r="C85" s="22"/>
      <c r="D85" s="22"/>
      <c r="E85" s="22"/>
      <c r="F85" s="22"/>
      <c r="G85" s="29"/>
      <c r="H85" s="24"/>
      <c r="I85" s="30"/>
      <c r="J85" s="6">
        <f t="shared" si="3"/>
        <v>0</v>
      </c>
      <c r="K85" s="6">
        <f t="shared" si="4"/>
        <v>0</v>
      </c>
      <c r="L85" s="31"/>
      <c r="M85" s="31">
        <f t="shared" si="5"/>
        <v>13181.120000000006</v>
      </c>
    </row>
    <row r="86" spans="1:13" x14ac:dyDescent="0.2">
      <c r="A86" s="27"/>
      <c r="B86" s="28"/>
      <c r="C86" s="22"/>
      <c r="D86" s="22"/>
      <c r="E86" s="22"/>
      <c r="F86" s="22"/>
      <c r="G86" s="29"/>
      <c r="H86" s="24"/>
      <c r="I86" s="30"/>
      <c r="J86" s="6">
        <f t="shared" si="3"/>
        <v>0</v>
      </c>
      <c r="K86" s="6">
        <f t="shared" si="4"/>
        <v>0</v>
      </c>
      <c r="L86" s="31"/>
      <c r="M86" s="31">
        <f t="shared" si="5"/>
        <v>13181.120000000006</v>
      </c>
    </row>
    <row r="87" spans="1:13" x14ac:dyDescent="0.2">
      <c r="A87" s="27"/>
      <c r="B87" s="34"/>
      <c r="C87" s="22"/>
      <c r="D87" s="22"/>
      <c r="E87" s="22"/>
      <c r="F87" s="22"/>
      <c r="G87" s="29"/>
      <c r="H87" s="24"/>
      <c r="I87" s="30"/>
      <c r="J87" s="6">
        <f t="shared" si="3"/>
        <v>0</v>
      </c>
      <c r="K87" s="6">
        <f t="shared" si="4"/>
        <v>0</v>
      </c>
      <c r="L87" s="31"/>
      <c r="M87" s="31">
        <f t="shared" si="5"/>
        <v>13181.120000000006</v>
      </c>
    </row>
    <row r="88" spans="1:13" ht="15.75" x14ac:dyDescent="0.2">
      <c r="A88" s="231" t="s">
        <v>62</v>
      </c>
      <c r="B88" s="232"/>
      <c r="C88" s="232"/>
      <c r="D88" s="232"/>
      <c r="E88" s="232"/>
      <c r="F88" s="232"/>
      <c r="G88" s="232"/>
      <c r="H88" s="232"/>
      <c r="I88" s="232"/>
      <c r="J88" s="232"/>
      <c r="K88" s="232"/>
      <c r="L88" s="233"/>
      <c r="M88" s="31">
        <f t="shared" si="5"/>
        <v>13181.120000000006</v>
      </c>
    </row>
    <row r="89" spans="1:13" ht="13.5" thickBot="1" x14ac:dyDescent="0.25">
      <c r="A89" s="27"/>
      <c r="B89" s="28"/>
      <c r="C89" s="22"/>
      <c r="D89" s="22"/>
      <c r="E89" s="22"/>
      <c r="F89" s="22"/>
      <c r="G89" s="29"/>
      <c r="H89" s="24"/>
      <c r="I89" s="30"/>
      <c r="J89" s="6"/>
      <c r="K89" s="6"/>
      <c r="L89" s="31"/>
      <c r="M89" s="31">
        <f t="shared" si="5"/>
        <v>13181.120000000006</v>
      </c>
    </row>
    <row r="90" spans="1:13" ht="14.25" customHeight="1" thickBot="1" x14ac:dyDescent="0.25">
      <c r="A90" s="27"/>
      <c r="B90" s="28"/>
      <c r="C90" s="22"/>
      <c r="D90" s="22"/>
      <c r="E90" s="22"/>
      <c r="F90" s="22"/>
      <c r="G90" s="112"/>
      <c r="H90" s="251"/>
      <c r="I90" s="252"/>
      <c r="J90" s="6"/>
      <c r="K90" s="6"/>
      <c r="L90" s="31"/>
      <c r="M90" s="31">
        <f t="shared" si="5"/>
        <v>13181.120000000006</v>
      </c>
    </row>
    <row r="91" spans="1:13" x14ac:dyDescent="0.2">
      <c r="A91" s="27"/>
      <c r="B91" s="28"/>
      <c r="C91" s="22"/>
      <c r="D91" s="22"/>
      <c r="E91" s="22"/>
      <c r="F91" s="22"/>
      <c r="G91" s="68"/>
      <c r="H91" s="24"/>
      <c r="I91" s="30"/>
      <c r="J91" s="6"/>
      <c r="K91" s="6"/>
      <c r="L91" s="31"/>
      <c r="M91" s="31">
        <f t="shared" si="5"/>
        <v>13181.120000000006</v>
      </c>
    </row>
    <row r="92" spans="1:13" x14ac:dyDescent="0.2">
      <c r="A92" s="27"/>
      <c r="B92" s="28"/>
      <c r="C92" s="22"/>
      <c r="D92" s="22"/>
      <c r="E92" s="22"/>
      <c r="F92" s="22"/>
      <c r="G92" s="29"/>
      <c r="H92" s="24"/>
      <c r="I92" s="30"/>
      <c r="J92" s="6"/>
      <c r="K92" s="6"/>
      <c r="L92" s="31"/>
      <c r="M92" s="31">
        <f t="shared" si="5"/>
        <v>13181.120000000006</v>
      </c>
    </row>
    <row r="93" spans="1:13" s="35" customFormat="1" x14ac:dyDescent="0.2">
      <c r="A93" s="27"/>
      <c r="B93" s="28"/>
      <c r="C93" s="22"/>
      <c r="D93" s="22"/>
      <c r="E93" s="22"/>
      <c r="F93" s="22"/>
      <c r="G93" s="29"/>
      <c r="H93" s="24"/>
      <c r="I93" s="30"/>
      <c r="J93" s="6"/>
      <c r="K93" s="6"/>
      <c r="L93" s="31"/>
      <c r="M93" s="31">
        <f t="shared" si="5"/>
        <v>13181.120000000006</v>
      </c>
    </row>
    <row r="94" spans="1:13" x14ac:dyDescent="0.2">
      <c r="A94" s="27"/>
      <c r="B94" s="28"/>
      <c r="C94" s="22"/>
      <c r="D94" s="22"/>
      <c r="E94" s="22"/>
      <c r="F94" s="22"/>
      <c r="G94" s="29"/>
      <c r="H94" s="24"/>
      <c r="I94" s="30"/>
      <c r="J94" s="6"/>
      <c r="K94" s="6"/>
      <c r="L94" s="31"/>
      <c r="M94" s="31">
        <f t="shared" si="5"/>
        <v>13181.120000000006</v>
      </c>
    </row>
    <row r="95" spans="1:13" x14ac:dyDescent="0.2">
      <c r="A95" s="27"/>
      <c r="B95" s="28"/>
      <c r="C95" s="22"/>
      <c r="D95" s="22"/>
      <c r="E95" s="22"/>
      <c r="F95" s="22"/>
      <c r="G95" s="29"/>
      <c r="H95" s="24"/>
      <c r="I95" s="30"/>
      <c r="J95" s="6"/>
      <c r="K95" s="6"/>
      <c r="L95" s="31"/>
      <c r="M95" s="31">
        <f t="shared" si="5"/>
        <v>13181.120000000006</v>
      </c>
    </row>
    <row r="96" spans="1:13" x14ac:dyDescent="0.2">
      <c r="A96" s="27"/>
      <c r="B96" s="28"/>
      <c r="C96" s="22"/>
      <c r="D96" s="22"/>
      <c r="E96" s="22"/>
      <c r="F96" s="22"/>
      <c r="G96" s="29"/>
      <c r="H96" s="24"/>
      <c r="I96" s="30"/>
      <c r="J96" s="6"/>
      <c r="K96" s="6"/>
      <c r="L96" s="31"/>
      <c r="M96" s="31">
        <f t="shared" si="5"/>
        <v>13181.120000000006</v>
      </c>
    </row>
    <row r="97" spans="1:13" x14ac:dyDescent="0.2">
      <c r="A97" s="27"/>
      <c r="B97" s="28"/>
      <c r="C97" s="22"/>
      <c r="D97" s="22"/>
      <c r="E97" s="22"/>
      <c r="F97" s="22"/>
      <c r="G97" s="29"/>
      <c r="H97" s="24"/>
      <c r="I97" s="30"/>
      <c r="J97" s="6"/>
      <c r="K97" s="6"/>
      <c r="L97" s="31"/>
      <c r="M97" s="31">
        <f t="shared" si="5"/>
        <v>13181.120000000006</v>
      </c>
    </row>
    <row r="98" spans="1:13" x14ac:dyDescent="0.2">
      <c r="A98" s="27"/>
      <c r="B98" s="28"/>
      <c r="C98" s="22"/>
      <c r="D98" s="22"/>
      <c r="E98" s="22"/>
      <c r="F98" s="22"/>
      <c r="G98" s="29"/>
      <c r="H98" s="24"/>
      <c r="I98" s="30"/>
      <c r="J98" s="6"/>
      <c r="K98" s="6"/>
      <c r="L98" s="31"/>
      <c r="M98" s="31">
        <f t="shared" si="5"/>
        <v>13181.120000000006</v>
      </c>
    </row>
    <row r="99" spans="1:13" ht="13.5" thickBot="1" x14ac:dyDescent="0.25">
      <c r="A99" s="27"/>
      <c r="B99" s="28"/>
      <c r="C99" s="22"/>
      <c r="D99" s="22"/>
      <c r="E99" s="22"/>
      <c r="F99" s="22"/>
      <c r="G99" s="29"/>
      <c r="H99" s="24"/>
      <c r="I99" s="30"/>
      <c r="J99" s="6"/>
      <c r="K99" s="6"/>
      <c r="L99" s="31"/>
      <c r="M99" s="31"/>
    </row>
    <row r="100" spans="1:13" ht="13.5" thickBot="1" x14ac:dyDescent="0.25">
      <c r="A100" s="18"/>
      <c r="B100" s="4"/>
      <c r="C100" s="19"/>
      <c r="D100" s="19"/>
      <c r="E100" s="37"/>
      <c r="F100" s="93"/>
      <c r="G100" s="86"/>
      <c r="H100" s="122" t="s">
        <v>60</v>
      </c>
      <c r="I100" s="123">
        <f>SUM(I58:I99)</f>
        <v>341</v>
      </c>
      <c r="J100" s="124">
        <f>SUM(J57:J99)</f>
        <v>129.57999999999998</v>
      </c>
      <c r="K100" s="125">
        <f>SUM(K57:K99)</f>
        <v>211.42</v>
      </c>
      <c r="L100" s="126">
        <f>SUM(L89:L99)</f>
        <v>0</v>
      </c>
      <c r="M100" s="127"/>
    </row>
    <row r="101" spans="1:13" ht="13.5" thickBot="1" x14ac:dyDescent="0.25">
      <c r="A101" s="38"/>
      <c r="B101" s="39"/>
      <c r="C101" s="40"/>
      <c r="D101" s="40"/>
      <c r="E101" s="41"/>
      <c r="F101" s="94"/>
      <c r="G101" s="87"/>
      <c r="H101" s="122" t="s">
        <v>10</v>
      </c>
      <c r="I101" s="128"/>
      <c r="J101" s="129"/>
      <c r="K101" s="130"/>
      <c r="L101" s="128"/>
      <c r="M101" s="131">
        <f>+K100-L100+M57</f>
        <v>13181.120000000006</v>
      </c>
    </row>
    <row r="102" spans="1:13" x14ac:dyDescent="0.2">
      <c r="A102" s="71"/>
      <c r="B102" s="72"/>
      <c r="C102" s="73"/>
      <c r="D102" s="73"/>
      <c r="E102" s="74"/>
      <c r="F102" s="113"/>
      <c r="G102" s="111"/>
      <c r="H102" s="117"/>
      <c r="I102" s="76"/>
      <c r="J102" s="77"/>
      <c r="K102" s="78"/>
      <c r="L102" s="76"/>
      <c r="M102" s="76"/>
    </row>
    <row r="103" spans="1:13" ht="15" customHeight="1" x14ac:dyDescent="0.2">
      <c r="A103" s="234" t="s">
        <v>134</v>
      </c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6"/>
    </row>
    <row r="104" spans="1:13" x14ac:dyDescent="0.2">
      <c r="A104" s="237"/>
      <c r="B104" s="238"/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  <c r="M104" s="239"/>
    </row>
    <row r="105" spans="1:13" ht="15" x14ac:dyDescent="0.25">
      <c r="A105" s="240" t="s">
        <v>13</v>
      </c>
      <c r="B105" s="241"/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2"/>
    </row>
    <row r="106" spans="1:13" x14ac:dyDescent="0.2">
      <c r="A106" s="18" t="s">
        <v>1</v>
      </c>
      <c r="B106" s="4" t="s">
        <v>0</v>
      </c>
      <c r="C106" s="19" t="s">
        <v>2</v>
      </c>
      <c r="D106" s="19" t="s">
        <v>3</v>
      </c>
      <c r="E106" s="19" t="s">
        <v>14</v>
      </c>
      <c r="F106" s="85" t="s">
        <v>4</v>
      </c>
      <c r="G106" s="85" t="s">
        <v>5</v>
      </c>
      <c r="H106" s="19" t="s">
        <v>6</v>
      </c>
      <c r="I106" s="19" t="s">
        <v>7</v>
      </c>
      <c r="J106" s="19" t="s">
        <v>132</v>
      </c>
      <c r="K106" s="19" t="s">
        <v>133</v>
      </c>
      <c r="L106" s="19" t="s">
        <v>8</v>
      </c>
      <c r="M106" s="19" t="s">
        <v>9</v>
      </c>
    </row>
    <row r="107" spans="1:13" x14ac:dyDescent="0.2">
      <c r="A107" s="20"/>
      <c r="B107" s="21"/>
      <c r="C107" s="22"/>
      <c r="D107" s="22"/>
      <c r="E107" s="22"/>
      <c r="F107" s="22"/>
      <c r="G107" s="36"/>
      <c r="H107" s="24"/>
      <c r="I107" s="25"/>
      <c r="J107" s="26"/>
      <c r="K107" s="26"/>
      <c r="L107" s="25"/>
      <c r="M107" s="25">
        <f>M101</f>
        <v>13181.120000000006</v>
      </c>
    </row>
    <row r="108" spans="1:13" x14ac:dyDescent="0.2">
      <c r="A108" s="79"/>
      <c r="B108" s="70"/>
      <c r="C108" s="22"/>
      <c r="D108" s="22"/>
      <c r="E108" s="22"/>
      <c r="F108" s="22"/>
      <c r="G108" s="148"/>
      <c r="H108" s="24"/>
      <c r="I108" s="149"/>
      <c r="J108" s="6">
        <f>+I108*0.32</f>
        <v>0</v>
      </c>
      <c r="K108" s="6">
        <f>+I108*0.68</f>
        <v>0</v>
      </c>
      <c r="L108" s="31"/>
      <c r="M108" s="31">
        <f t="shared" ref="M108:M126" si="6">+K108-L108+M107</f>
        <v>13181.120000000006</v>
      </c>
    </row>
    <row r="109" spans="1:13" x14ac:dyDescent="0.2">
      <c r="A109" s="79"/>
      <c r="B109" s="70"/>
      <c r="C109" s="22"/>
      <c r="D109" s="22"/>
      <c r="E109" s="22"/>
      <c r="F109" s="22"/>
      <c r="G109" s="148"/>
      <c r="H109" s="24"/>
      <c r="I109" s="149"/>
      <c r="J109" s="6">
        <f t="shared" ref="J109:J120" si="7">+I109*0.32</f>
        <v>0</v>
      </c>
      <c r="K109" s="6">
        <f t="shared" ref="K109:K120" si="8">+I109*0.68</f>
        <v>0</v>
      </c>
      <c r="L109" s="31"/>
      <c r="M109" s="31">
        <f t="shared" si="6"/>
        <v>13181.120000000006</v>
      </c>
    </row>
    <row r="110" spans="1:13" x14ac:dyDescent="0.2">
      <c r="A110" s="79"/>
      <c r="B110" s="70"/>
      <c r="C110" s="22"/>
      <c r="D110" s="22"/>
      <c r="E110" s="22"/>
      <c r="F110" s="22"/>
      <c r="G110" s="148"/>
      <c r="H110" s="24"/>
      <c r="I110" s="149"/>
      <c r="J110" s="6">
        <f t="shared" si="7"/>
        <v>0</v>
      </c>
      <c r="K110" s="6">
        <f t="shared" si="8"/>
        <v>0</v>
      </c>
      <c r="L110" s="31"/>
      <c r="M110" s="31">
        <f t="shared" si="6"/>
        <v>13181.120000000006</v>
      </c>
    </row>
    <row r="111" spans="1:13" x14ac:dyDescent="0.2">
      <c r="A111" s="79"/>
      <c r="B111" s="65"/>
      <c r="C111" s="22"/>
      <c r="D111" s="22"/>
      <c r="E111" s="22"/>
      <c r="F111" s="22"/>
      <c r="G111" s="148"/>
      <c r="H111" s="24"/>
      <c r="I111" s="149"/>
      <c r="J111" s="6">
        <f t="shared" si="7"/>
        <v>0</v>
      </c>
      <c r="K111" s="6">
        <f t="shared" si="8"/>
        <v>0</v>
      </c>
      <c r="L111" s="31"/>
      <c r="M111" s="31">
        <f t="shared" si="6"/>
        <v>13181.120000000006</v>
      </c>
    </row>
    <row r="112" spans="1:13" x14ac:dyDescent="0.2">
      <c r="A112" s="147"/>
      <c r="B112" s="65"/>
      <c r="C112" s="22"/>
      <c r="D112" s="22"/>
      <c r="E112" s="22"/>
      <c r="F112" s="22"/>
      <c r="G112" s="148"/>
      <c r="H112" s="24"/>
      <c r="I112" s="149"/>
      <c r="J112" s="6">
        <f t="shared" si="7"/>
        <v>0</v>
      </c>
      <c r="K112" s="6">
        <f t="shared" si="8"/>
        <v>0</v>
      </c>
      <c r="L112" s="31"/>
      <c r="M112" s="31">
        <f t="shared" si="6"/>
        <v>13181.120000000006</v>
      </c>
    </row>
    <row r="113" spans="1:13" ht="15" x14ac:dyDescent="0.25">
      <c r="A113" s="186"/>
      <c r="B113" s="162"/>
      <c r="C113" s="157"/>
      <c r="D113" s="157"/>
      <c r="E113" s="157"/>
      <c r="F113" s="157"/>
      <c r="G113" s="166"/>
      <c r="H113" s="167"/>
      <c r="I113" s="168"/>
      <c r="J113" s="6">
        <f t="shared" si="7"/>
        <v>0</v>
      </c>
      <c r="K113" s="6">
        <f t="shared" si="8"/>
        <v>0</v>
      </c>
      <c r="L113" s="31"/>
      <c r="M113" s="31">
        <f t="shared" si="6"/>
        <v>13181.120000000006</v>
      </c>
    </row>
    <row r="114" spans="1:13" ht="15" x14ac:dyDescent="0.25">
      <c r="A114" s="186"/>
      <c r="B114" s="162"/>
      <c r="C114" s="157"/>
      <c r="D114" s="157"/>
      <c r="E114" s="157"/>
      <c r="F114" s="157"/>
      <c r="G114" s="166"/>
      <c r="H114" s="167"/>
      <c r="I114" s="168"/>
      <c r="J114" s="6">
        <f t="shared" si="7"/>
        <v>0</v>
      </c>
      <c r="K114" s="6">
        <f t="shared" si="8"/>
        <v>0</v>
      </c>
      <c r="L114" s="31"/>
      <c r="M114" s="31">
        <f t="shared" si="6"/>
        <v>13181.120000000006</v>
      </c>
    </row>
    <row r="115" spans="1:13" x14ac:dyDescent="0.2">
      <c r="A115" s="147"/>
      <c r="B115" s="65"/>
      <c r="C115" s="22"/>
      <c r="D115" s="22"/>
      <c r="E115" s="22"/>
      <c r="F115" s="22"/>
      <c r="G115" s="148"/>
      <c r="H115" s="24"/>
      <c r="I115" s="149"/>
      <c r="J115" s="6">
        <f t="shared" si="7"/>
        <v>0</v>
      </c>
      <c r="K115" s="6">
        <f t="shared" si="8"/>
        <v>0</v>
      </c>
      <c r="L115" s="31"/>
      <c r="M115" s="31">
        <f t="shared" si="6"/>
        <v>13181.120000000006</v>
      </c>
    </row>
    <row r="116" spans="1:13" x14ac:dyDescent="0.2">
      <c r="A116" s="196"/>
      <c r="B116" s="204"/>
      <c r="C116" s="198"/>
      <c r="D116" s="198"/>
      <c r="E116" s="198"/>
      <c r="F116" s="198"/>
      <c r="G116" s="198"/>
      <c r="H116" s="199"/>
      <c r="I116" s="200"/>
      <c r="J116" s="6">
        <f t="shared" si="7"/>
        <v>0</v>
      </c>
      <c r="K116" s="6">
        <f t="shared" si="8"/>
        <v>0</v>
      </c>
      <c r="L116" s="31"/>
      <c r="M116" s="31">
        <f t="shared" si="6"/>
        <v>13181.120000000006</v>
      </c>
    </row>
    <row r="117" spans="1:13" x14ac:dyDescent="0.2">
      <c r="A117" s="147"/>
      <c r="B117" s="65"/>
      <c r="C117" s="22"/>
      <c r="D117" s="22"/>
      <c r="E117" s="22"/>
      <c r="F117" s="22"/>
      <c r="G117" s="148"/>
      <c r="H117" s="24"/>
      <c r="I117" s="149"/>
      <c r="J117" s="6">
        <f t="shared" si="7"/>
        <v>0</v>
      </c>
      <c r="K117" s="6">
        <f t="shared" si="8"/>
        <v>0</v>
      </c>
      <c r="L117" s="31"/>
      <c r="M117" s="31">
        <f t="shared" si="6"/>
        <v>13181.120000000006</v>
      </c>
    </row>
    <row r="118" spans="1:13" x14ac:dyDescent="0.2">
      <c r="A118" s="69"/>
      <c r="B118" s="105"/>
      <c r="C118" s="22"/>
      <c r="D118" s="22"/>
      <c r="E118" s="22"/>
      <c r="F118" s="22"/>
      <c r="G118" s="106"/>
      <c r="H118" s="67"/>
      <c r="I118" s="67"/>
      <c r="J118" s="6">
        <f t="shared" si="7"/>
        <v>0</v>
      </c>
      <c r="K118" s="6">
        <f t="shared" si="8"/>
        <v>0</v>
      </c>
      <c r="L118" s="31"/>
      <c r="M118" s="31">
        <f t="shared" si="6"/>
        <v>13181.120000000006</v>
      </c>
    </row>
    <row r="119" spans="1:13" ht="15" x14ac:dyDescent="0.25">
      <c r="A119" s="64"/>
      <c r="B119" s="65"/>
      <c r="C119" s="66"/>
      <c r="D119" s="67"/>
      <c r="E119" s="22"/>
      <c r="F119" s="22"/>
      <c r="G119" s="91"/>
      <c r="H119" s="67"/>
      <c r="I119" s="67"/>
      <c r="J119" s="6">
        <f t="shared" si="7"/>
        <v>0</v>
      </c>
      <c r="K119" s="6">
        <f t="shared" si="8"/>
        <v>0</v>
      </c>
      <c r="L119" s="31"/>
      <c r="M119" s="31">
        <f t="shared" si="6"/>
        <v>13181.120000000006</v>
      </c>
    </row>
    <row r="120" spans="1:13" x14ac:dyDescent="0.2">
      <c r="A120" s="27"/>
      <c r="B120" s="34"/>
      <c r="C120" s="22"/>
      <c r="D120" s="22"/>
      <c r="E120" s="22"/>
      <c r="F120" s="22"/>
      <c r="G120" s="29"/>
      <c r="H120" s="24"/>
      <c r="I120" s="30"/>
      <c r="J120" s="6">
        <f t="shared" si="7"/>
        <v>0</v>
      </c>
      <c r="K120" s="6">
        <f t="shared" si="8"/>
        <v>0</v>
      </c>
      <c r="L120" s="31"/>
      <c r="M120" s="31">
        <f t="shared" si="6"/>
        <v>13181.120000000006</v>
      </c>
    </row>
    <row r="121" spans="1:13" ht="15.75" x14ac:dyDescent="0.2">
      <c r="A121" s="231" t="s">
        <v>63</v>
      </c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3"/>
      <c r="M121" s="31">
        <f t="shared" si="6"/>
        <v>13181.120000000006</v>
      </c>
    </row>
    <row r="122" spans="1:13" ht="13.5" thickBot="1" x14ac:dyDescent="0.25">
      <c r="A122" s="27"/>
      <c r="B122" s="28"/>
      <c r="C122" s="22"/>
      <c r="D122" s="22"/>
      <c r="E122" s="22"/>
      <c r="F122" s="22"/>
      <c r="G122" s="29"/>
      <c r="H122" s="24"/>
      <c r="I122" s="30"/>
      <c r="J122" s="6"/>
      <c r="K122" s="6"/>
      <c r="L122" s="31"/>
      <c r="M122" s="31">
        <f t="shared" si="6"/>
        <v>13181.120000000006</v>
      </c>
    </row>
    <row r="123" spans="1:13" ht="16.5" customHeight="1" thickBot="1" x14ac:dyDescent="0.25">
      <c r="A123" s="27"/>
      <c r="B123" s="28"/>
      <c r="C123" s="22"/>
      <c r="D123" s="22"/>
      <c r="E123" s="22"/>
      <c r="F123" s="22"/>
      <c r="G123" s="112"/>
      <c r="H123" s="24"/>
      <c r="I123" s="30"/>
      <c r="J123" s="6"/>
      <c r="K123" s="6"/>
      <c r="L123" s="31"/>
      <c r="M123" s="31">
        <f t="shared" si="6"/>
        <v>13181.120000000006</v>
      </c>
    </row>
    <row r="124" spans="1:13" x14ac:dyDescent="0.2">
      <c r="A124" s="27"/>
      <c r="B124" s="28"/>
      <c r="C124" s="22"/>
      <c r="D124" s="22"/>
      <c r="E124" s="22"/>
      <c r="F124" s="22"/>
      <c r="G124" s="68"/>
      <c r="H124" s="24"/>
      <c r="I124" s="30"/>
      <c r="J124" s="6"/>
      <c r="K124" s="6"/>
      <c r="L124" s="31"/>
      <c r="M124" s="31">
        <f t="shared" si="6"/>
        <v>13181.120000000006</v>
      </c>
    </row>
    <row r="125" spans="1:13" x14ac:dyDescent="0.2">
      <c r="A125" s="27"/>
      <c r="B125" s="28"/>
      <c r="C125" s="22"/>
      <c r="D125" s="22"/>
      <c r="E125" s="22"/>
      <c r="F125" s="22"/>
      <c r="G125" s="29"/>
      <c r="H125" s="24"/>
      <c r="I125" s="30"/>
      <c r="J125" s="6"/>
      <c r="K125" s="6"/>
      <c r="L125" s="31"/>
      <c r="M125" s="31">
        <f t="shared" si="6"/>
        <v>13181.120000000006</v>
      </c>
    </row>
    <row r="126" spans="1:13" x14ac:dyDescent="0.2">
      <c r="A126" s="27"/>
      <c r="B126" s="28"/>
      <c r="C126" s="22"/>
      <c r="D126" s="22"/>
      <c r="E126" s="22"/>
      <c r="F126" s="22"/>
      <c r="G126" s="29"/>
      <c r="H126" s="24"/>
      <c r="I126" s="30"/>
      <c r="J126" s="6"/>
      <c r="K126" s="6"/>
      <c r="L126" s="31"/>
      <c r="M126" s="31">
        <f t="shared" si="6"/>
        <v>13181.120000000006</v>
      </c>
    </row>
    <row r="127" spans="1:13" ht="13.5" thickBot="1" x14ac:dyDescent="0.25">
      <c r="A127" s="27"/>
      <c r="B127" s="28"/>
      <c r="C127" s="22"/>
      <c r="D127" s="22"/>
      <c r="E127" s="22"/>
      <c r="F127" s="22"/>
      <c r="G127" s="29"/>
      <c r="H127" s="24"/>
      <c r="I127" s="30"/>
      <c r="J127" s="6"/>
      <c r="K127" s="6"/>
      <c r="L127" s="31"/>
      <c r="M127" s="31"/>
    </row>
    <row r="128" spans="1:13" x14ac:dyDescent="0.2">
      <c r="A128" s="18"/>
      <c r="B128" s="4"/>
      <c r="C128" s="19"/>
      <c r="D128" s="19"/>
      <c r="E128" s="37"/>
      <c r="F128" s="93"/>
      <c r="G128" s="86"/>
      <c r="H128" s="122" t="s">
        <v>68</v>
      </c>
      <c r="I128" s="132">
        <f>SUM(I108:I127)</f>
        <v>0</v>
      </c>
      <c r="J128" s="133">
        <f>SUM(J107:J127)</f>
        <v>0</v>
      </c>
      <c r="K128" s="134">
        <f>SUM(K107:K127)</f>
        <v>0</v>
      </c>
      <c r="L128" s="135">
        <f>SUM(L122:L127)</f>
        <v>0</v>
      </c>
      <c r="M128" s="127"/>
    </row>
    <row r="129" spans="1:14" x14ac:dyDescent="0.2">
      <c r="A129" s="38"/>
      <c r="B129" s="39"/>
      <c r="C129" s="40"/>
      <c r="D129" s="40"/>
      <c r="E129" s="41"/>
      <c r="F129" s="94"/>
      <c r="G129" s="87"/>
      <c r="H129" s="136" t="s">
        <v>10</v>
      </c>
      <c r="I129" s="137"/>
      <c r="J129" s="138"/>
      <c r="K129" s="139"/>
      <c r="L129" s="137"/>
      <c r="M129" s="137">
        <f>+K128-L128+M107</f>
        <v>13181.120000000006</v>
      </c>
    </row>
    <row r="130" spans="1:14" x14ac:dyDescent="0.2">
      <c r="A130" s="38"/>
      <c r="B130" s="39"/>
      <c r="C130" s="40"/>
      <c r="D130" s="40"/>
      <c r="E130" s="41"/>
      <c r="F130" s="94"/>
      <c r="G130" s="111"/>
      <c r="H130" s="75"/>
      <c r="I130" s="76"/>
      <c r="J130" s="77"/>
      <c r="K130" s="78"/>
      <c r="L130" s="76"/>
      <c r="M130" s="76"/>
    </row>
    <row r="131" spans="1:14" x14ac:dyDescent="0.2">
      <c r="A131" s="234" t="s">
        <v>134</v>
      </c>
      <c r="B131" s="235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6"/>
    </row>
    <row r="132" spans="1:14" x14ac:dyDescent="0.2">
      <c r="A132" s="237"/>
      <c r="B132" s="238"/>
      <c r="C132" s="238"/>
      <c r="D132" s="238"/>
      <c r="E132" s="238"/>
      <c r="F132" s="238"/>
      <c r="G132" s="238"/>
      <c r="H132" s="238"/>
      <c r="I132" s="238"/>
      <c r="J132" s="238"/>
      <c r="K132" s="238"/>
      <c r="L132" s="238"/>
      <c r="M132" s="239"/>
    </row>
    <row r="133" spans="1:14" ht="15" x14ac:dyDescent="0.25">
      <c r="A133" s="240" t="s">
        <v>64</v>
      </c>
      <c r="B133" s="241"/>
      <c r="C133" s="241"/>
      <c r="D133" s="241"/>
      <c r="E133" s="241"/>
      <c r="F133" s="241"/>
      <c r="G133" s="241"/>
      <c r="H133" s="241"/>
      <c r="I133" s="241"/>
      <c r="J133" s="241"/>
      <c r="K133" s="241"/>
      <c r="L133" s="241"/>
      <c r="M133" s="242"/>
      <c r="N133" s="2"/>
    </row>
    <row r="134" spans="1:14" ht="15" x14ac:dyDescent="0.25">
      <c r="A134" s="18" t="s">
        <v>1</v>
      </c>
      <c r="B134" s="4" t="s">
        <v>0</v>
      </c>
      <c r="C134" s="19" t="s">
        <v>2</v>
      </c>
      <c r="D134" s="19" t="s">
        <v>3</v>
      </c>
      <c r="E134" s="19" t="s">
        <v>14</v>
      </c>
      <c r="F134" s="85" t="s">
        <v>4</v>
      </c>
      <c r="G134" s="85" t="s">
        <v>5</v>
      </c>
      <c r="H134" s="19" t="s">
        <v>6</v>
      </c>
      <c r="I134" s="19" t="s">
        <v>7</v>
      </c>
      <c r="J134" s="19" t="s">
        <v>132</v>
      </c>
      <c r="K134" s="19" t="s">
        <v>133</v>
      </c>
      <c r="L134" s="19" t="s">
        <v>8</v>
      </c>
      <c r="M134" s="19" t="s">
        <v>9</v>
      </c>
      <c r="N134" s="2"/>
    </row>
    <row r="135" spans="1:14" ht="15" x14ac:dyDescent="0.25">
      <c r="A135" s="20"/>
      <c r="B135" s="21"/>
      <c r="C135" s="22"/>
      <c r="D135" s="22"/>
      <c r="E135" s="22"/>
      <c r="F135" s="22"/>
      <c r="G135" s="36"/>
      <c r="H135" s="24"/>
      <c r="I135" s="25"/>
      <c r="J135" s="26"/>
      <c r="K135" s="26"/>
      <c r="L135" s="25"/>
      <c r="M135" s="25">
        <f>M129</f>
        <v>13181.120000000006</v>
      </c>
      <c r="N135" s="5"/>
    </row>
    <row r="136" spans="1:14" ht="15" x14ac:dyDescent="0.25">
      <c r="A136" s="120"/>
      <c r="B136" s="105"/>
      <c r="C136" s="91"/>
      <c r="D136" s="22"/>
      <c r="E136" s="22"/>
      <c r="F136" s="22"/>
      <c r="G136" s="91"/>
      <c r="H136" s="22"/>
      <c r="I136" s="121"/>
      <c r="J136" s="6">
        <f>+I136*0.32</f>
        <v>0</v>
      </c>
      <c r="K136" s="6">
        <f>+I136*0.68</f>
        <v>0</v>
      </c>
      <c r="L136" s="31"/>
      <c r="M136" s="31">
        <f t="shared" ref="M136:M147" si="9">+K136-L136+M135</f>
        <v>13181.120000000006</v>
      </c>
      <c r="N136" s="52"/>
    </row>
    <row r="137" spans="1:14" ht="15" x14ac:dyDescent="0.25">
      <c r="A137" s="64"/>
      <c r="B137" s="70"/>
      <c r="C137" s="22"/>
      <c r="D137" s="22"/>
      <c r="E137" s="22"/>
      <c r="F137" s="22"/>
      <c r="G137" s="90"/>
      <c r="H137" s="24"/>
      <c r="I137" s="25"/>
      <c r="J137" s="6">
        <f t="shared" ref="J137:J142" si="10">+I137*0.32</f>
        <v>0</v>
      </c>
      <c r="K137" s="6">
        <f t="shared" ref="K137:K142" si="11">+I137*0.68</f>
        <v>0</v>
      </c>
      <c r="L137" s="31"/>
      <c r="M137" s="31">
        <f t="shared" si="9"/>
        <v>13181.120000000006</v>
      </c>
      <c r="N137" s="52"/>
    </row>
    <row r="138" spans="1:14" ht="15" x14ac:dyDescent="0.25">
      <c r="A138" s="64"/>
      <c r="B138" s="70"/>
      <c r="C138" s="22"/>
      <c r="D138" s="22"/>
      <c r="E138" s="22"/>
      <c r="F138" s="22"/>
      <c r="G138" s="90"/>
      <c r="H138" s="24"/>
      <c r="I138" s="25"/>
      <c r="J138" s="6">
        <f t="shared" si="10"/>
        <v>0</v>
      </c>
      <c r="K138" s="6">
        <f t="shared" si="11"/>
        <v>0</v>
      </c>
      <c r="L138" s="31"/>
      <c r="M138" s="31">
        <f t="shared" si="9"/>
        <v>13181.120000000006</v>
      </c>
      <c r="N138" s="52"/>
    </row>
    <row r="139" spans="1:14" x14ac:dyDescent="0.2">
      <c r="A139" s="64"/>
      <c r="B139" s="65"/>
      <c r="C139" s="22"/>
      <c r="D139" s="22"/>
      <c r="E139" s="22"/>
      <c r="F139" s="22"/>
      <c r="G139" s="91"/>
      <c r="H139" s="24"/>
      <c r="I139" s="25"/>
      <c r="J139" s="6">
        <f t="shared" si="10"/>
        <v>0</v>
      </c>
      <c r="K139" s="6">
        <f t="shared" si="11"/>
        <v>0</v>
      </c>
      <c r="L139" s="31"/>
      <c r="M139" s="31">
        <f t="shared" si="9"/>
        <v>13181.120000000006</v>
      </c>
      <c r="N139" s="16"/>
    </row>
    <row r="140" spans="1:14" ht="15" x14ac:dyDescent="0.25">
      <c r="A140" s="69"/>
      <c r="B140" s="105"/>
      <c r="C140" s="22"/>
      <c r="D140" s="22"/>
      <c r="E140" s="22"/>
      <c r="F140" s="22"/>
      <c r="G140" s="106"/>
      <c r="H140" s="67"/>
      <c r="I140" s="67"/>
      <c r="J140" s="6">
        <f t="shared" si="10"/>
        <v>0</v>
      </c>
      <c r="K140" s="6">
        <f t="shared" si="11"/>
        <v>0</v>
      </c>
      <c r="L140" s="31"/>
      <c r="M140" s="31">
        <f t="shared" si="9"/>
        <v>13181.120000000006</v>
      </c>
      <c r="N140" s="51"/>
    </row>
    <row r="141" spans="1:14" x14ac:dyDescent="0.2">
      <c r="A141" s="27"/>
      <c r="B141" s="28"/>
      <c r="C141" s="22"/>
      <c r="D141" s="22"/>
      <c r="E141" s="22"/>
      <c r="F141" s="22"/>
      <c r="G141" s="29"/>
      <c r="H141" s="24"/>
      <c r="I141" s="30"/>
      <c r="J141" s="6">
        <f t="shared" si="10"/>
        <v>0</v>
      </c>
      <c r="K141" s="6">
        <f t="shared" si="11"/>
        <v>0</v>
      </c>
      <c r="L141" s="31"/>
      <c r="M141" s="31">
        <f t="shared" si="9"/>
        <v>13181.120000000006</v>
      </c>
      <c r="N141" s="3"/>
    </row>
    <row r="142" spans="1:14" x14ac:dyDescent="0.2">
      <c r="A142" s="27"/>
      <c r="B142" s="34"/>
      <c r="C142" s="22"/>
      <c r="D142" s="22"/>
      <c r="E142" s="22"/>
      <c r="F142" s="22"/>
      <c r="G142" s="29"/>
      <c r="H142" s="24"/>
      <c r="I142" s="30"/>
      <c r="J142" s="6">
        <f t="shared" si="10"/>
        <v>0</v>
      </c>
      <c r="K142" s="6">
        <f t="shared" si="11"/>
        <v>0</v>
      </c>
      <c r="L142" s="31"/>
      <c r="M142" s="31">
        <f t="shared" si="9"/>
        <v>13181.120000000006</v>
      </c>
      <c r="N142" s="3"/>
    </row>
    <row r="143" spans="1:14" ht="15.75" x14ac:dyDescent="0.2">
      <c r="A143" s="231" t="s">
        <v>65</v>
      </c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3"/>
      <c r="M143" s="31">
        <f t="shared" si="9"/>
        <v>13181.120000000006</v>
      </c>
      <c r="N143" s="3"/>
    </row>
    <row r="144" spans="1:14" ht="15.75" thickBot="1" x14ac:dyDescent="0.3">
      <c r="A144" s="27"/>
      <c r="B144" s="28"/>
      <c r="C144" s="22"/>
      <c r="D144" s="22"/>
      <c r="E144" s="22"/>
      <c r="F144" s="22"/>
      <c r="G144" s="29"/>
      <c r="H144" s="24"/>
      <c r="I144" s="30"/>
      <c r="J144" s="6"/>
      <c r="K144" s="6"/>
      <c r="L144" s="31"/>
      <c r="M144" s="31">
        <f t="shared" si="9"/>
        <v>13181.120000000006</v>
      </c>
      <c r="N144" s="61"/>
    </row>
    <row r="145" spans="1:13" ht="13.5" thickBot="1" x14ac:dyDescent="0.25">
      <c r="A145" s="27"/>
      <c r="B145" s="28"/>
      <c r="C145" s="22"/>
      <c r="D145" s="22"/>
      <c r="E145" s="22"/>
      <c r="F145" s="22"/>
      <c r="G145" s="112"/>
      <c r="H145" s="24"/>
      <c r="I145" s="30"/>
      <c r="J145" s="6"/>
      <c r="K145" s="6"/>
      <c r="L145" s="31"/>
      <c r="M145" s="31">
        <f t="shared" si="9"/>
        <v>13181.120000000006</v>
      </c>
    </row>
    <row r="146" spans="1:13" x14ac:dyDescent="0.2">
      <c r="A146" s="27"/>
      <c r="B146" s="28"/>
      <c r="C146" s="22"/>
      <c r="D146" s="22"/>
      <c r="E146" s="22"/>
      <c r="F146" s="22"/>
      <c r="G146" s="68"/>
      <c r="H146" s="24"/>
      <c r="I146" s="30"/>
      <c r="J146" s="6"/>
      <c r="K146" s="6"/>
      <c r="L146" s="31"/>
      <c r="M146" s="31">
        <f t="shared" si="9"/>
        <v>13181.120000000006</v>
      </c>
    </row>
    <row r="147" spans="1:13" x14ac:dyDescent="0.2">
      <c r="A147" s="27"/>
      <c r="B147" s="28"/>
      <c r="C147" s="22"/>
      <c r="D147" s="22"/>
      <c r="E147" s="22"/>
      <c r="F147" s="22"/>
      <c r="G147" s="29"/>
      <c r="H147" s="24"/>
      <c r="I147" s="30"/>
      <c r="J147" s="6"/>
      <c r="K147" s="6"/>
      <c r="L147" s="31"/>
      <c r="M147" s="31">
        <f t="shared" si="9"/>
        <v>13181.120000000006</v>
      </c>
    </row>
    <row r="148" spans="1:13" ht="13.5" thickBot="1" x14ac:dyDescent="0.25">
      <c r="A148" s="27"/>
      <c r="B148" s="28"/>
      <c r="C148" s="22"/>
      <c r="D148" s="22"/>
      <c r="E148" s="22"/>
      <c r="F148" s="22"/>
      <c r="G148" s="29"/>
      <c r="H148" s="24"/>
      <c r="I148" s="30"/>
      <c r="J148" s="6"/>
      <c r="K148" s="6"/>
      <c r="L148" s="31"/>
      <c r="M148" s="31"/>
    </row>
    <row r="149" spans="1:13" x14ac:dyDescent="0.2">
      <c r="A149" s="18"/>
      <c r="B149" s="4"/>
      <c r="C149" s="19"/>
      <c r="D149" s="19"/>
      <c r="E149" s="37"/>
      <c r="F149" s="93"/>
      <c r="G149" s="86"/>
      <c r="H149" s="122" t="s">
        <v>130</v>
      </c>
      <c r="I149" s="132">
        <f>SUM(I136:I148)</f>
        <v>0</v>
      </c>
      <c r="J149" s="133">
        <f>SUM(J135:J148)</f>
        <v>0</v>
      </c>
      <c r="K149" s="134">
        <f>SUM(K135:K148)</f>
        <v>0</v>
      </c>
      <c r="L149" s="135">
        <f>SUM(L144:L148)</f>
        <v>0</v>
      </c>
      <c r="M149" s="127"/>
    </row>
    <row r="150" spans="1:13" x14ac:dyDescent="0.2">
      <c r="A150" s="38"/>
      <c r="B150" s="39"/>
      <c r="C150" s="40"/>
      <c r="D150" s="40"/>
      <c r="E150" s="41"/>
      <c r="F150" s="94"/>
      <c r="G150" s="87"/>
      <c r="H150" s="136" t="s">
        <v>10</v>
      </c>
      <c r="I150" s="137"/>
      <c r="J150" s="138"/>
      <c r="K150" s="139"/>
      <c r="L150" s="137"/>
      <c r="M150" s="137">
        <f>+K149-L149+M135</f>
        <v>13181.120000000006</v>
      </c>
    </row>
    <row r="151" spans="1:13" x14ac:dyDescent="0.2">
      <c r="A151" s="38"/>
      <c r="B151" s="39"/>
      <c r="C151" s="40"/>
      <c r="D151" s="40"/>
      <c r="E151" s="41"/>
      <c r="F151" s="94"/>
      <c r="G151" s="111"/>
      <c r="H151" s="75"/>
      <c r="I151" s="76"/>
      <c r="J151" s="77"/>
      <c r="K151" s="78"/>
      <c r="L151" s="76"/>
      <c r="M151" s="76"/>
    </row>
    <row r="152" spans="1:13" x14ac:dyDescent="0.2">
      <c r="A152" s="234" t="s">
        <v>134</v>
      </c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6"/>
    </row>
    <row r="153" spans="1:13" x14ac:dyDescent="0.2">
      <c r="A153" s="237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9"/>
    </row>
    <row r="154" spans="1:13" ht="15" x14ac:dyDescent="0.25">
      <c r="A154" s="240" t="s">
        <v>69</v>
      </c>
      <c r="B154" s="241"/>
      <c r="C154" s="241"/>
      <c r="D154" s="241"/>
      <c r="E154" s="241"/>
      <c r="F154" s="241"/>
      <c r="G154" s="241"/>
      <c r="H154" s="241"/>
      <c r="I154" s="241"/>
      <c r="J154" s="241"/>
      <c r="K154" s="241"/>
      <c r="L154" s="241"/>
      <c r="M154" s="242"/>
    </row>
    <row r="155" spans="1:13" x14ac:dyDescent="0.2">
      <c r="A155" s="18" t="s">
        <v>1</v>
      </c>
      <c r="B155" s="4" t="s">
        <v>0</v>
      </c>
      <c r="C155" s="19" t="s">
        <v>2</v>
      </c>
      <c r="D155" s="19" t="s">
        <v>3</v>
      </c>
      <c r="E155" s="19" t="s">
        <v>14</v>
      </c>
      <c r="F155" s="85" t="s">
        <v>4</v>
      </c>
      <c r="G155" s="85" t="s">
        <v>5</v>
      </c>
      <c r="H155" s="19" t="s">
        <v>6</v>
      </c>
      <c r="I155" s="19" t="s">
        <v>7</v>
      </c>
      <c r="J155" s="19" t="s">
        <v>132</v>
      </c>
      <c r="K155" s="19" t="s">
        <v>133</v>
      </c>
      <c r="L155" s="19" t="s">
        <v>8</v>
      </c>
      <c r="M155" s="19" t="s">
        <v>9</v>
      </c>
    </row>
    <row r="156" spans="1:13" x14ac:dyDescent="0.2">
      <c r="A156" s="20"/>
      <c r="B156" s="21"/>
      <c r="C156" s="22"/>
      <c r="D156" s="22"/>
      <c r="E156" s="22"/>
      <c r="F156" s="22"/>
      <c r="G156" s="36"/>
      <c r="H156" s="24"/>
      <c r="I156" s="25"/>
      <c r="J156" s="26"/>
      <c r="K156" s="26"/>
      <c r="L156" s="25"/>
      <c r="M156" s="25">
        <f>M150</f>
        <v>13181.120000000006</v>
      </c>
    </row>
    <row r="157" spans="1:13" x14ac:dyDescent="0.2">
      <c r="A157" s="120"/>
      <c r="B157" s="105"/>
      <c r="C157" s="91"/>
      <c r="D157" s="22"/>
      <c r="E157" s="22"/>
      <c r="F157" s="22"/>
      <c r="G157" s="91"/>
      <c r="H157" s="22"/>
      <c r="I157" s="121"/>
      <c r="J157" s="6">
        <f t="shared" ref="J157:J164" si="12">+I157*0.32</f>
        <v>0</v>
      </c>
      <c r="K157" s="6">
        <f t="shared" ref="K157:K164" si="13">+I157*0.68</f>
        <v>0</v>
      </c>
      <c r="L157" s="31"/>
      <c r="M157" s="31">
        <f t="shared" ref="M157:M170" si="14">+K157-L157+M156</f>
        <v>13181.120000000006</v>
      </c>
    </row>
    <row r="158" spans="1:13" x14ac:dyDescent="0.2">
      <c r="A158" s="64"/>
      <c r="B158" s="70"/>
      <c r="C158" s="22"/>
      <c r="D158" s="22"/>
      <c r="E158" s="22"/>
      <c r="F158" s="22"/>
      <c r="G158" s="90"/>
      <c r="H158" s="24"/>
      <c r="I158" s="25"/>
      <c r="J158" s="6">
        <f t="shared" si="12"/>
        <v>0</v>
      </c>
      <c r="K158" s="6">
        <f t="shared" si="13"/>
        <v>0</v>
      </c>
      <c r="L158" s="31"/>
      <c r="M158" s="31">
        <f t="shared" si="14"/>
        <v>13181.120000000006</v>
      </c>
    </row>
    <row r="159" spans="1:13" x14ac:dyDescent="0.2">
      <c r="A159" s="64"/>
      <c r="B159" s="70"/>
      <c r="C159" s="22"/>
      <c r="D159" s="22"/>
      <c r="E159" s="22"/>
      <c r="F159" s="22"/>
      <c r="G159" s="90"/>
      <c r="H159" s="24"/>
      <c r="I159" s="25"/>
      <c r="J159" s="6">
        <f t="shared" si="12"/>
        <v>0</v>
      </c>
      <c r="K159" s="6">
        <f t="shared" si="13"/>
        <v>0</v>
      </c>
      <c r="L159" s="31"/>
      <c r="M159" s="31">
        <f t="shared" si="14"/>
        <v>13181.120000000006</v>
      </c>
    </row>
    <row r="160" spans="1:13" x14ac:dyDescent="0.2">
      <c r="A160" s="64"/>
      <c r="B160" s="65"/>
      <c r="C160" s="22"/>
      <c r="D160" s="22"/>
      <c r="E160" s="22"/>
      <c r="F160" s="22"/>
      <c r="G160" s="91"/>
      <c r="H160" s="24"/>
      <c r="I160" s="25"/>
      <c r="J160" s="6">
        <f t="shared" si="12"/>
        <v>0</v>
      </c>
      <c r="K160" s="6">
        <f t="shared" si="13"/>
        <v>0</v>
      </c>
      <c r="L160" s="31"/>
      <c r="M160" s="31">
        <f t="shared" si="14"/>
        <v>13181.120000000006</v>
      </c>
    </row>
    <row r="161" spans="1:13" x14ac:dyDescent="0.2">
      <c r="A161" s="27"/>
      <c r="B161" s="28"/>
      <c r="C161" s="22"/>
      <c r="D161" s="22"/>
      <c r="E161" s="22"/>
      <c r="F161" s="22"/>
      <c r="G161" s="29"/>
      <c r="H161" s="24"/>
      <c r="I161" s="30"/>
      <c r="J161" s="6">
        <f t="shared" si="12"/>
        <v>0</v>
      </c>
      <c r="K161" s="6">
        <f t="shared" si="13"/>
        <v>0</v>
      </c>
      <c r="L161" s="31"/>
      <c r="M161" s="31">
        <f t="shared" si="14"/>
        <v>13181.120000000006</v>
      </c>
    </row>
    <row r="162" spans="1:13" x14ac:dyDescent="0.2">
      <c r="A162" s="27"/>
      <c r="B162" s="28"/>
      <c r="C162" s="22"/>
      <c r="D162" s="22"/>
      <c r="E162" s="22"/>
      <c r="F162" s="22"/>
      <c r="G162" s="29"/>
      <c r="H162" s="24"/>
      <c r="I162" s="30"/>
      <c r="J162" s="6">
        <f t="shared" si="12"/>
        <v>0</v>
      </c>
      <c r="K162" s="6">
        <f t="shared" si="13"/>
        <v>0</v>
      </c>
      <c r="L162" s="31"/>
      <c r="M162" s="31">
        <f t="shared" si="14"/>
        <v>13181.120000000006</v>
      </c>
    </row>
    <row r="163" spans="1:13" x14ac:dyDescent="0.2">
      <c r="A163" s="27"/>
      <c r="B163" s="28"/>
      <c r="C163" s="22"/>
      <c r="D163" s="22"/>
      <c r="E163" s="22"/>
      <c r="F163" s="22"/>
      <c r="G163" s="29"/>
      <c r="H163" s="24"/>
      <c r="I163" s="30"/>
      <c r="J163" s="6">
        <f t="shared" si="12"/>
        <v>0</v>
      </c>
      <c r="K163" s="6">
        <f t="shared" si="13"/>
        <v>0</v>
      </c>
      <c r="L163" s="31"/>
      <c r="M163" s="31">
        <f t="shared" si="14"/>
        <v>13181.120000000006</v>
      </c>
    </row>
    <row r="164" spans="1:13" x14ac:dyDescent="0.2">
      <c r="A164" s="27"/>
      <c r="B164" s="34"/>
      <c r="C164" s="22"/>
      <c r="D164" s="22"/>
      <c r="E164" s="22"/>
      <c r="F164" s="22"/>
      <c r="G164" s="29"/>
      <c r="H164" s="24"/>
      <c r="I164" s="30"/>
      <c r="J164" s="6">
        <f t="shared" si="12"/>
        <v>0</v>
      </c>
      <c r="K164" s="6">
        <f t="shared" si="13"/>
        <v>0</v>
      </c>
      <c r="L164" s="31"/>
      <c r="M164" s="31">
        <f t="shared" si="14"/>
        <v>13181.120000000006</v>
      </c>
    </row>
    <row r="165" spans="1:13" ht="15.75" x14ac:dyDescent="0.2">
      <c r="A165" s="231" t="s">
        <v>70</v>
      </c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3"/>
      <c r="M165" s="31">
        <f t="shared" si="14"/>
        <v>13181.120000000006</v>
      </c>
    </row>
    <row r="166" spans="1:13" ht="13.5" thickBot="1" x14ac:dyDescent="0.25">
      <c r="A166" s="27"/>
      <c r="B166" s="28"/>
      <c r="C166" s="22"/>
      <c r="D166" s="22"/>
      <c r="E166" s="22"/>
      <c r="F166" s="22"/>
      <c r="G166" s="29"/>
      <c r="H166" s="24"/>
      <c r="I166" s="30"/>
      <c r="J166" s="6"/>
      <c r="K166" s="6"/>
      <c r="L166" s="31"/>
      <c r="M166" s="31">
        <f t="shared" si="14"/>
        <v>13181.120000000006</v>
      </c>
    </row>
    <row r="167" spans="1:13" ht="13.5" thickBot="1" x14ac:dyDescent="0.25">
      <c r="A167" s="27"/>
      <c r="B167" s="28"/>
      <c r="C167" s="22"/>
      <c r="D167" s="22"/>
      <c r="E167" s="22"/>
      <c r="F167" s="22"/>
      <c r="G167" s="112"/>
      <c r="H167" s="24"/>
      <c r="I167" s="30"/>
      <c r="J167" s="6"/>
      <c r="K167" s="6"/>
      <c r="L167" s="31"/>
      <c r="M167" s="31">
        <f t="shared" si="14"/>
        <v>13181.120000000006</v>
      </c>
    </row>
    <row r="168" spans="1:13" x14ac:dyDescent="0.2">
      <c r="A168" s="27"/>
      <c r="B168" s="28"/>
      <c r="C168" s="22"/>
      <c r="D168" s="22"/>
      <c r="E168" s="22"/>
      <c r="F168" s="22"/>
      <c r="G168" s="68"/>
      <c r="H168" s="24"/>
      <c r="I168" s="30"/>
      <c r="J168" s="6"/>
      <c r="K168" s="6"/>
      <c r="L168" s="31"/>
      <c r="M168" s="31">
        <f t="shared" si="14"/>
        <v>13181.120000000006</v>
      </c>
    </row>
    <row r="169" spans="1:13" x14ac:dyDescent="0.2">
      <c r="A169" s="27"/>
      <c r="B169" s="28"/>
      <c r="C169" s="22"/>
      <c r="D169" s="22"/>
      <c r="E169" s="22"/>
      <c r="F169" s="22"/>
      <c r="G169" s="29"/>
      <c r="H169" s="24"/>
      <c r="I169" s="30"/>
      <c r="J169" s="6"/>
      <c r="K169" s="6"/>
      <c r="L169" s="31"/>
      <c r="M169" s="31">
        <f t="shared" si="14"/>
        <v>13181.120000000006</v>
      </c>
    </row>
    <row r="170" spans="1:13" x14ac:dyDescent="0.2">
      <c r="A170" s="27"/>
      <c r="B170" s="28"/>
      <c r="C170" s="22"/>
      <c r="D170" s="22"/>
      <c r="E170" s="22"/>
      <c r="F170" s="22"/>
      <c r="G170" s="29"/>
      <c r="H170" s="24"/>
      <c r="I170" s="30"/>
      <c r="J170" s="6"/>
      <c r="K170" s="6"/>
      <c r="L170" s="31"/>
      <c r="M170" s="31">
        <f t="shared" si="14"/>
        <v>13181.120000000006</v>
      </c>
    </row>
    <row r="171" spans="1:13" ht="13.5" thickBot="1" x14ac:dyDescent="0.25">
      <c r="A171" s="27"/>
      <c r="B171" s="28"/>
      <c r="C171" s="22"/>
      <c r="D171" s="22"/>
      <c r="E171" s="22"/>
      <c r="F171" s="22"/>
      <c r="G171" s="29"/>
      <c r="H171" s="24"/>
      <c r="I171" s="30"/>
      <c r="J171" s="6"/>
      <c r="K171" s="6"/>
      <c r="L171" s="31"/>
      <c r="M171" s="31"/>
    </row>
    <row r="172" spans="1:13" x14ac:dyDescent="0.2">
      <c r="A172" s="18"/>
      <c r="B172" s="4"/>
      <c r="C172" s="19"/>
      <c r="D172" s="19"/>
      <c r="E172" s="37"/>
      <c r="F172" s="93"/>
      <c r="G172" s="86"/>
      <c r="H172" s="122" t="s">
        <v>129</v>
      </c>
      <c r="I172" s="132">
        <f>SUM(I157:I171)</f>
        <v>0</v>
      </c>
      <c r="J172" s="133">
        <f>SUM(J156:J171)</f>
        <v>0</v>
      </c>
      <c r="K172" s="134">
        <f>SUM(K156:K171)</f>
        <v>0</v>
      </c>
      <c r="L172" s="135">
        <f>SUM(L166:L171)</f>
        <v>0</v>
      </c>
      <c r="M172" s="127"/>
    </row>
    <row r="173" spans="1:13" x14ac:dyDescent="0.2">
      <c r="A173" s="38"/>
      <c r="B173" s="39"/>
      <c r="C173" s="40"/>
      <c r="D173" s="40"/>
      <c r="E173" s="41"/>
      <c r="F173" s="94"/>
      <c r="G173" s="87"/>
      <c r="H173" s="136" t="s">
        <v>10</v>
      </c>
      <c r="I173" s="137"/>
      <c r="J173" s="138"/>
      <c r="K173" s="139"/>
      <c r="L173" s="137"/>
      <c r="M173" s="137">
        <f>+K172-L172+M156</f>
        <v>13181.120000000006</v>
      </c>
    </row>
    <row r="174" spans="1:13" x14ac:dyDescent="0.2">
      <c r="A174" s="38"/>
      <c r="B174" s="39"/>
      <c r="C174" s="40"/>
      <c r="D174" s="40"/>
      <c r="E174" s="41"/>
      <c r="F174" s="94"/>
      <c r="G174" s="111"/>
      <c r="H174" s="75"/>
      <c r="I174" s="76"/>
      <c r="J174" s="77"/>
      <c r="K174" s="78"/>
      <c r="L174" s="76"/>
      <c r="M174" s="76"/>
    </row>
    <row r="175" spans="1:13" x14ac:dyDescent="0.2">
      <c r="A175" s="234" t="s">
        <v>134</v>
      </c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6"/>
    </row>
    <row r="176" spans="1:13" x14ac:dyDescent="0.2">
      <c r="A176" s="237"/>
      <c r="B176" s="238"/>
      <c r="C176" s="238"/>
      <c r="D176" s="238"/>
      <c r="E176" s="238"/>
      <c r="F176" s="238"/>
      <c r="G176" s="238"/>
      <c r="H176" s="238"/>
      <c r="I176" s="238"/>
      <c r="J176" s="238"/>
      <c r="K176" s="238"/>
      <c r="L176" s="238"/>
      <c r="M176" s="239"/>
    </row>
    <row r="177" spans="1:13" ht="15" x14ac:dyDescent="0.25">
      <c r="A177" s="240" t="s">
        <v>73</v>
      </c>
      <c r="B177" s="241"/>
      <c r="C177" s="241"/>
      <c r="D177" s="241"/>
      <c r="E177" s="241"/>
      <c r="F177" s="241"/>
      <c r="G177" s="241"/>
      <c r="H177" s="241"/>
      <c r="I177" s="241"/>
      <c r="J177" s="241"/>
      <c r="K177" s="241"/>
      <c r="L177" s="241"/>
      <c r="M177" s="242"/>
    </row>
    <row r="178" spans="1:13" x14ac:dyDescent="0.2">
      <c r="A178" s="18" t="s">
        <v>1</v>
      </c>
      <c r="B178" s="4" t="s">
        <v>0</v>
      </c>
      <c r="C178" s="19" t="s">
        <v>2</v>
      </c>
      <c r="D178" s="19" t="s">
        <v>3</v>
      </c>
      <c r="E178" s="19" t="s">
        <v>14</v>
      </c>
      <c r="F178" s="85" t="s">
        <v>4</v>
      </c>
      <c r="G178" s="85" t="s">
        <v>5</v>
      </c>
      <c r="H178" s="19" t="s">
        <v>6</v>
      </c>
      <c r="I178" s="19" t="s">
        <v>7</v>
      </c>
      <c r="J178" s="19" t="s">
        <v>132</v>
      </c>
      <c r="K178" s="19" t="s">
        <v>133</v>
      </c>
      <c r="L178" s="19" t="s">
        <v>8</v>
      </c>
      <c r="M178" s="19" t="s">
        <v>9</v>
      </c>
    </row>
    <row r="179" spans="1:13" x14ac:dyDescent="0.2">
      <c r="A179" s="205"/>
      <c r="B179" s="206"/>
      <c r="C179" s="207"/>
      <c r="D179" s="207"/>
      <c r="E179" s="207"/>
      <c r="F179" s="207"/>
      <c r="G179" s="208"/>
      <c r="H179" s="209"/>
      <c r="I179" s="210"/>
      <c r="J179" s="211"/>
      <c r="K179" s="211"/>
      <c r="L179" s="25"/>
      <c r="M179" s="25">
        <f>M173</f>
        <v>13181.120000000006</v>
      </c>
    </row>
    <row r="180" spans="1:13" x14ac:dyDescent="0.2">
      <c r="A180" s="212"/>
      <c r="B180" s="213"/>
      <c r="C180" s="214"/>
      <c r="D180" s="215"/>
      <c r="E180" s="215"/>
      <c r="F180" s="215"/>
      <c r="G180" s="166"/>
      <c r="H180" s="215"/>
      <c r="I180" s="216"/>
      <c r="J180" s="6">
        <f t="shared" ref="J180:J188" si="15">+I180*0.32</f>
        <v>0</v>
      </c>
      <c r="K180" s="6">
        <f t="shared" ref="K180:K188" si="16">+I180*0.68</f>
        <v>0</v>
      </c>
      <c r="L180" s="31"/>
      <c r="M180" s="31">
        <f t="shared" ref="M180:M194" si="17">+K180-L180+M179</f>
        <v>13181.120000000006</v>
      </c>
    </row>
    <row r="181" spans="1:13" x14ac:dyDescent="0.2">
      <c r="A181" s="64"/>
      <c r="B181" s="70"/>
      <c r="C181" s="22"/>
      <c r="D181" s="22"/>
      <c r="E181" s="22"/>
      <c r="F181" s="22"/>
      <c r="G181" s="90"/>
      <c r="H181" s="24"/>
      <c r="I181" s="25"/>
      <c r="J181" s="6">
        <f t="shared" si="15"/>
        <v>0</v>
      </c>
      <c r="K181" s="6">
        <f t="shared" si="16"/>
        <v>0</v>
      </c>
      <c r="L181" s="31"/>
      <c r="M181" s="31">
        <f t="shared" si="17"/>
        <v>13181.120000000006</v>
      </c>
    </row>
    <row r="182" spans="1:13" x14ac:dyDescent="0.2">
      <c r="A182" s="64"/>
      <c r="B182" s="70"/>
      <c r="C182" s="22"/>
      <c r="D182" s="22"/>
      <c r="E182" s="22"/>
      <c r="F182" s="22"/>
      <c r="G182" s="90"/>
      <c r="H182" s="24"/>
      <c r="I182" s="25"/>
      <c r="J182" s="6">
        <f t="shared" si="15"/>
        <v>0</v>
      </c>
      <c r="K182" s="6">
        <f t="shared" si="16"/>
        <v>0</v>
      </c>
      <c r="L182" s="31"/>
      <c r="M182" s="31">
        <f t="shared" si="17"/>
        <v>13181.120000000006</v>
      </c>
    </row>
    <row r="183" spans="1:13" x14ac:dyDescent="0.2">
      <c r="A183" s="64"/>
      <c r="B183" s="65"/>
      <c r="C183" s="22"/>
      <c r="D183" s="22"/>
      <c r="E183" s="22"/>
      <c r="F183" s="22"/>
      <c r="G183" s="91"/>
      <c r="H183" s="24"/>
      <c r="I183" s="25"/>
      <c r="J183" s="6">
        <f t="shared" si="15"/>
        <v>0</v>
      </c>
      <c r="K183" s="6">
        <f t="shared" si="16"/>
        <v>0</v>
      </c>
      <c r="L183" s="31"/>
      <c r="M183" s="31">
        <f t="shared" si="17"/>
        <v>13181.120000000006</v>
      </c>
    </row>
    <row r="184" spans="1:13" x14ac:dyDescent="0.2">
      <c r="A184" s="69"/>
      <c r="B184" s="105"/>
      <c r="C184" s="22"/>
      <c r="D184" s="22"/>
      <c r="E184" s="22"/>
      <c r="F184" s="22"/>
      <c r="G184" s="106"/>
      <c r="H184" s="67"/>
      <c r="I184" s="67"/>
      <c r="J184" s="6">
        <f t="shared" si="15"/>
        <v>0</v>
      </c>
      <c r="K184" s="6">
        <f t="shared" si="16"/>
        <v>0</v>
      </c>
      <c r="L184" s="31"/>
      <c r="M184" s="31">
        <f t="shared" si="17"/>
        <v>13181.120000000006</v>
      </c>
    </row>
    <row r="185" spans="1:13" ht="15" x14ac:dyDescent="0.25">
      <c r="A185" s="64"/>
      <c r="B185" s="65"/>
      <c r="C185" s="66"/>
      <c r="D185" s="67"/>
      <c r="E185" s="22"/>
      <c r="F185" s="22"/>
      <c r="G185" s="91"/>
      <c r="H185" s="67"/>
      <c r="I185" s="67"/>
      <c r="J185" s="6">
        <f t="shared" si="15"/>
        <v>0</v>
      </c>
      <c r="K185" s="6">
        <f t="shared" si="16"/>
        <v>0</v>
      </c>
      <c r="L185" s="31"/>
      <c r="M185" s="31">
        <f t="shared" si="17"/>
        <v>13181.120000000006</v>
      </c>
    </row>
    <row r="186" spans="1:13" x14ac:dyDescent="0.2">
      <c r="A186" s="27"/>
      <c r="B186" s="28"/>
      <c r="C186" s="22"/>
      <c r="D186" s="22"/>
      <c r="E186" s="22"/>
      <c r="F186" s="22"/>
      <c r="G186" s="29"/>
      <c r="H186" s="24"/>
      <c r="I186" s="24"/>
      <c r="J186" s="6">
        <f t="shared" si="15"/>
        <v>0</v>
      </c>
      <c r="K186" s="6">
        <f t="shared" si="16"/>
        <v>0</v>
      </c>
      <c r="L186" s="31"/>
      <c r="M186" s="31">
        <f t="shared" si="17"/>
        <v>13181.120000000006</v>
      </c>
    </row>
    <row r="187" spans="1:13" x14ac:dyDescent="0.2">
      <c r="A187" s="27"/>
      <c r="B187" s="28"/>
      <c r="C187" s="22"/>
      <c r="D187" s="22"/>
      <c r="E187" s="22"/>
      <c r="F187" s="22"/>
      <c r="G187" s="29"/>
      <c r="H187" s="24"/>
      <c r="I187" s="30"/>
      <c r="J187" s="6">
        <f t="shared" si="15"/>
        <v>0</v>
      </c>
      <c r="K187" s="6">
        <f t="shared" si="16"/>
        <v>0</v>
      </c>
      <c r="L187" s="31"/>
      <c r="M187" s="31">
        <f t="shared" si="17"/>
        <v>13181.120000000006</v>
      </c>
    </row>
    <row r="188" spans="1:13" x14ac:dyDescent="0.2">
      <c r="A188" s="27"/>
      <c r="B188" s="34"/>
      <c r="C188" s="22"/>
      <c r="D188" s="22"/>
      <c r="E188" s="22"/>
      <c r="F188" s="22"/>
      <c r="G188" s="29"/>
      <c r="H188" s="24"/>
      <c r="I188" s="30"/>
      <c r="J188" s="6">
        <f t="shared" si="15"/>
        <v>0</v>
      </c>
      <c r="K188" s="6">
        <f t="shared" si="16"/>
        <v>0</v>
      </c>
      <c r="L188" s="31"/>
      <c r="M188" s="31">
        <f t="shared" si="17"/>
        <v>13181.120000000006</v>
      </c>
    </row>
    <row r="189" spans="1:13" ht="15.75" x14ac:dyDescent="0.2">
      <c r="A189" s="231" t="s">
        <v>74</v>
      </c>
      <c r="B189" s="232"/>
      <c r="C189" s="232"/>
      <c r="D189" s="232"/>
      <c r="E189" s="232"/>
      <c r="F189" s="232"/>
      <c r="G189" s="232"/>
      <c r="H189" s="232"/>
      <c r="I189" s="232"/>
      <c r="J189" s="232"/>
      <c r="K189" s="232"/>
      <c r="L189" s="233"/>
      <c r="M189" s="31">
        <f t="shared" si="17"/>
        <v>13181.120000000006</v>
      </c>
    </row>
    <row r="190" spans="1:13" ht="13.5" thickBot="1" x14ac:dyDescent="0.25">
      <c r="A190" s="27"/>
      <c r="B190" s="28"/>
      <c r="C190" s="22"/>
      <c r="D190" s="22"/>
      <c r="E190" s="22"/>
      <c r="F190" s="22"/>
      <c r="G190" s="29"/>
      <c r="H190" s="24"/>
      <c r="I190" s="30"/>
      <c r="J190" s="6"/>
      <c r="K190" s="6"/>
      <c r="L190" s="31"/>
      <c r="M190" s="31">
        <f t="shared" si="17"/>
        <v>13181.120000000006</v>
      </c>
    </row>
    <row r="191" spans="1:13" ht="13.5" thickBot="1" x14ac:dyDescent="0.25">
      <c r="A191" s="27"/>
      <c r="B191" s="28"/>
      <c r="C191" s="22"/>
      <c r="D191" s="22"/>
      <c r="E191" s="22"/>
      <c r="F191" s="22"/>
      <c r="G191" s="112"/>
      <c r="H191" s="24"/>
      <c r="I191" s="30"/>
      <c r="J191" s="6"/>
      <c r="K191" s="6"/>
      <c r="L191" s="31"/>
      <c r="M191" s="31">
        <f t="shared" si="17"/>
        <v>13181.120000000006</v>
      </c>
    </row>
    <row r="192" spans="1:13" x14ac:dyDescent="0.2">
      <c r="A192" s="27"/>
      <c r="B192" s="28"/>
      <c r="C192" s="22"/>
      <c r="D192" s="22"/>
      <c r="E192" s="22"/>
      <c r="F192" s="22"/>
      <c r="G192" s="68"/>
      <c r="H192" s="24"/>
      <c r="I192" s="30"/>
      <c r="J192" s="6"/>
      <c r="K192" s="6"/>
      <c r="L192" s="31"/>
      <c r="M192" s="31">
        <f t="shared" si="17"/>
        <v>13181.120000000006</v>
      </c>
    </row>
    <row r="193" spans="1:13" x14ac:dyDescent="0.2">
      <c r="A193" s="27"/>
      <c r="B193" s="28"/>
      <c r="C193" s="22"/>
      <c r="D193" s="22"/>
      <c r="E193" s="22"/>
      <c r="F193" s="22"/>
      <c r="G193" s="29"/>
      <c r="H193" s="24"/>
      <c r="I193" s="30"/>
      <c r="J193" s="6"/>
      <c r="K193" s="6"/>
      <c r="L193" s="31"/>
      <c r="M193" s="31">
        <f t="shared" si="17"/>
        <v>13181.120000000006</v>
      </c>
    </row>
    <row r="194" spans="1:13" x14ac:dyDescent="0.2">
      <c r="A194" s="27"/>
      <c r="B194" s="28"/>
      <c r="C194" s="22"/>
      <c r="D194" s="22"/>
      <c r="E194" s="22"/>
      <c r="F194" s="22"/>
      <c r="G194" s="29"/>
      <c r="H194" s="24"/>
      <c r="I194" s="30"/>
      <c r="J194" s="6"/>
      <c r="K194" s="6"/>
      <c r="L194" s="31"/>
      <c r="M194" s="31">
        <f t="shared" si="17"/>
        <v>13181.120000000006</v>
      </c>
    </row>
    <row r="195" spans="1:13" ht="13.5" thickBot="1" x14ac:dyDescent="0.25">
      <c r="A195" s="27"/>
      <c r="B195" s="28"/>
      <c r="C195" s="22"/>
      <c r="D195" s="22"/>
      <c r="E195" s="22"/>
      <c r="F195" s="22"/>
      <c r="G195" s="29"/>
      <c r="H195" s="24"/>
      <c r="I195" s="30"/>
      <c r="J195" s="6"/>
      <c r="K195" s="6"/>
      <c r="L195" s="31"/>
      <c r="M195" s="31"/>
    </row>
    <row r="196" spans="1:13" x14ac:dyDescent="0.2">
      <c r="A196" s="18"/>
      <c r="B196" s="4"/>
      <c r="C196" s="19"/>
      <c r="D196" s="19"/>
      <c r="E196" s="37"/>
      <c r="F196" s="93"/>
      <c r="G196" s="86"/>
      <c r="H196" s="122" t="s">
        <v>128</v>
      </c>
      <c r="I196" s="132">
        <f>SUM(I180:I195)</f>
        <v>0</v>
      </c>
      <c r="J196" s="133">
        <f>SUM(J179:J195)</f>
        <v>0</v>
      </c>
      <c r="K196" s="134">
        <f>SUM(K179:K195)</f>
        <v>0</v>
      </c>
      <c r="L196" s="135">
        <f>SUM(L190:L195)</f>
        <v>0</v>
      </c>
      <c r="M196" s="127"/>
    </row>
    <row r="197" spans="1:13" x14ac:dyDescent="0.2">
      <c r="A197" s="38"/>
      <c r="B197" s="39"/>
      <c r="C197" s="40"/>
      <c r="D197" s="40"/>
      <c r="E197" s="41"/>
      <c r="F197" s="94"/>
      <c r="G197" s="87"/>
      <c r="H197" s="136" t="s">
        <v>10</v>
      </c>
      <c r="I197" s="137"/>
      <c r="J197" s="138"/>
      <c r="K197" s="139"/>
      <c r="L197" s="137"/>
      <c r="M197" s="137">
        <f>+K196-L196+M179</f>
        <v>13181.120000000006</v>
      </c>
    </row>
    <row r="198" spans="1:13" x14ac:dyDescent="0.2">
      <c r="A198" s="38"/>
      <c r="B198" s="39"/>
      <c r="C198" s="40"/>
      <c r="D198" s="40"/>
      <c r="E198" s="41"/>
      <c r="F198" s="94"/>
      <c r="G198" s="111"/>
      <c r="H198" s="75"/>
      <c r="I198" s="76"/>
      <c r="J198" s="77"/>
      <c r="K198" s="78"/>
      <c r="L198" s="76"/>
      <c r="M198" s="76"/>
    </row>
    <row r="199" spans="1:13" x14ac:dyDescent="0.2">
      <c r="A199" s="234" t="s">
        <v>134</v>
      </c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6"/>
    </row>
    <row r="200" spans="1:13" x14ac:dyDescent="0.2">
      <c r="A200" s="237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9"/>
    </row>
    <row r="201" spans="1:13" ht="15" x14ac:dyDescent="0.25">
      <c r="A201" s="240" t="s">
        <v>75</v>
      </c>
      <c r="B201" s="241"/>
      <c r="C201" s="241"/>
      <c r="D201" s="241"/>
      <c r="E201" s="241"/>
      <c r="F201" s="241"/>
      <c r="G201" s="241"/>
      <c r="H201" s="241"/>
      <c r="I201" s="241"/>
      <c r="J201" s="241"/>
      <c r="K201" s="241"/>
      <c r="L201" s="241"/>
      <c r="M201" s="242"/>
    </row>
    <row r="202" spans="1:13" x14ac:dyDescent="0.2">
      <c r="A202" s="18" t="s">
        <v>1</v>
      </c>
      <c r="B202" s="4" t="s">
        <v>0</v>
      </c>
      <c r="C202" s="19" t="s">
        <v>2</v>
      </c>
      <c r="D202" s="19" t="s">
        <v>3</v>
      </c>
      <c r="E202" s="19" t="s">
        <v>14</v>
      </c>
      <c r="F202" s="85" t="s">
        <v>4</v>
      </c>
      <c r="G202" s="85" t="s">
        <v>5</v>
      </c>
      <c r="H202" s="19" t="s">
        <v>6</v>
      </c>
      <c r="I202" s="19" t="s">
        <v>7</v>
      </c>
      <c r="J202" s="19" t="s">
        <v>132</v>
      </c>
      <c r="K202" s="19" t="s">
        <v>133</v>
      </c>
      <c r="L202" s="19" t="s">
        <v>8</v>
      </c>
      <c r="M202" s="19" t="s">
        <v>9</v>
      </c>
    </row>
    <row r="203" spans="1:13" x14ac:dyDescent="0.2">
      <c r="A203" s="20"/>
      <c r="B203" s="21"/>
      <c r="C203" s="22"/>
      <c r="D203" s="22"/>
      <c r="E203" s="22"/>
      <c r="F203" s="22"/>
      <c r="G203" s="36"/>
      <c r="H203" s="24"/>
      <c r="I203" s="25"/>
      <c r="J203" s="26"/>
      <c r="K203" s="26"/>
      <c r="L203" s="25"/>
      <c r="M203" s="25">
        <f>M197</f>
        <v>13181.120000000006</v>
      </c>
    </row>
    <row r="204" spans="1:13" x14ac:dyDescent="0.2">
      <c r="A204" s="120"/>
      <c r="B204" s="105"/>
      <c r="C204" s="91"/>
      <c r="D204" s="22"/>
      <c r="E204" s="22"/>
      <c r="F204" s="22"/>
      <c r="G204" s="166"/>
      <c r="H204" s="22"/>
      <c r="I204" s="121"/>
      <c r="J204" s="6">
        <f t="shared" ref="J204:J212" si="18">+I204*0.32</f>
        <v>0</v>
      </c>
      <c r="K204" s="6">
        <f t="shared" ref="K204:K212" si="19">+I204*0.68</f>
        <v>0</v>
      </c>
      <c r="L204" s="31"/>
      <c r="M204" s="31">
        <f t="shared" ref="M204:M218" si="20">+K204-L204+M203</f>
        <v>13181.120000000006</v>
      </c>
    </row>
    <row r="205" spans="1:13" x14ac:dyDescent="0.2">
      <c r="A205" s="64"/>
      <c r="B205" s="70"/>
      <c r="C205" s="22"/>
      <c r="D205" s="22"/>
      <c r="E205" s="22"/>
      <c r="F205" s="22"/>
      <c r="G205" s="90"/>
      <c r="H205" s="24"/>
      <c r="I205" s="25"/>
      <c r="J205" s="6">
        <f t="shared" si="18"/>
        <v>0</v>
      </c>
      <c r="K205" s="6">
        <f t="shared" si="19"/>
        <v>0</v>
      </c>
      <c r="L205" s="31"/>
      <c r="M205" s="31">
        <f t="shared" si="20"/>
        <v>13181.120000000006</v>
      </c>
    </row>
    <row r="206" spans="1:13" x14ac:dyDescent="0.2">
      <c r="A206" s="64"/>
      <c r="B206" s="70"/>
      <c r="C206" s="22"/>
      <c r="D206" s="22"/>
      <c r="E206" s="22"/>
      <c r="F206" s="22"/>
      <c r="G206" s="90"/>
      <c r="H206" s="24"/>
      <c r="I206" s="25"/>
      <c r="J206" s="6">
        <f t="shared" si="18"/>
        <v>0</v>
      </c>
      <c r="K206" s="6">
        <f t="shared" si="19"/>
        <v>0</v>
      </c>
      <c r="L206" s="31"/>
      <c r="M206" s="31">
        <f t="shared" si="20"/>
        <v>13181.120000000006</v>
      </c>
    </row>
    <row r="207" spans="1:13" x14ac:dyDescent="0.2">
      <c r="A207" s="64"/>
      <c r="B207" s="65"/>
      <c r="C207" s="22"/>
      <c r="D207" s="22"/>
      <c r="E207" s="22"/>
      <c r="F207" s="22"/>
      <c r="G207" s="91"/>
      <c r="H207" s="24"/>
      <c r="I207" s="25"/>
      <c r="J207" s="6">
        <f t="shared" si="18"/>
        <v>0</v>
      </c>
      <c r="K207" s="6">
        <f t="shared" si="19"/>
        <v>0</v>
      </c>
      <c r="L207" s="31"/>
      <c r="M207" s="31">
        <f t="shared" si="20"/>
        <v>13181.120000000006</v>
      </c>
    </row>
    <row r="208" spans="1:13" x14ac:dyDescent="0.2">
      <c r="A208" s="69"/>
      <c r="B208" s="105"/>
      <c r="C208" s="22"/>
      <c r="D208" s="22"/>
      <c r="E208" s="22"/>
      <c r="F208" s="22"/>
      <c r="G208" s="106"/>
      <c r="H208" s="67"/>
      <c r="I208" s="67"/>
      <c r="J208" s="6">
        <f t="shared" si="18"/>
        <v>0</v>
      </c>
      <c r="K208" s="6">
        <f t="shared" si="19"/>
        <v>0</v>
      </c>
      <c r="L208" s="31"/>
      <c r="M208" s="31">
        <f t="shared" si="20"/>
        <v>13181.120000000006</v>
      </c>
    </row>
    <row r="209" spans="1:13" ht="15" x14ac:dyDescent="0.25">
      <c r="A209" s="64"/>
      <c r="B209" s="65"/>
      <c r="C209" s="66"/>
      <c r="D209" s="67"/>
      <c r="E209" s="22"/>
      <c r="F209" s="22"/>
      <c r="G209" s="91"/>
      <c r="H209" s="67"/>
      <c r="I209" s="67"/>
      <c r="J209" s="6">
        <f t="shared" si="18"/>
        <v>0</v>
      </c>
      <c r="K209" s="6">
        <f t="shared" si="19"/>
        <v>0</v>
      </c>
      <c r="L209" s="31"/>
      <c r="M209" s="31">
        <f t="shared" si="20"/>
        <v>13181.120000000006</v>
      </c>
    </row>
    <row r="210" spans="1:13" x14ac:dyDescent="0.2">
      <c r="A210" s="27"/>
      <c r="B210" s="28"/>
      <c r="C210" s="22"/>
      <c r="D210" s="22"/>
      <c r="E210" s="22"/>
      <c r="F210" s="22"/>
      <c r="G210" s="29"/>
      <c r="H210" s="24"/>
      <c r="I210" s="24"/>
      <c r="J210" s="6">
        <f t="shared" si="18"/>
        <v>0</v>
      </c>
      <c r="K210" s="6">
        <f t="shared" si="19"/>
        <v>0</v>
      </c>
      <c r="L210" s="31"/>
      <c r="M210" s="31">
        <f t="shared" si="20"/>
        <v>13181.120000000006</v>
      </c>
    </row>
    <row r="211" spans="1:13" x14ac:dyDescent="0.2">
      <c r="A211" s="27"/>
      <c r="B211" s="28"/>
      <c r="C211" s="22"/>
      <c r="D211" s="22"/>
      <c r="E211" s="22"/>
      <c r="F211" s="22"/>
      <c r="G211" s="29"/>
      <c r="H211" s="24"/>
      <c r="I211" s="30"/>
      <c r="J211" s="6">
        <f t="shared" si="18"/>
        <v>0</v>
      </c>
      <c r="K211" s="6">
        <f t="shared" si="19"/>
        <v>0</v>
      </c>
      <c r="L211" s="31"/>
      <c r="M211" s="31">
        <f t="shared" si="20"/>
        <v>13181.120000000006</v>
      </c>
    </row>
    <row r="212" spans="1:13" x14ac:dyDescent="0.2">
      <c r="A212" s="27"/>
      <c r="B212" s="34"/>
      <c r="C212" s="22"/>
      <c r="D212" s="22"/>
      <c r="E212" s="22"/>
      <c r="F212" s="22"/>
      <c r="G212" s="29"/>
      <c r="H212" s="24"/>
      <c r="I212" s="30"/>
      <c r="J212" s="6">
        <f t="shared" si="18"/>
        <v>0</v>
      </c>
      <c r="K212" s="6">
        <f t="shared" si="19"/>
        <v>0</v>
      </c>
      <c r="L212" s="31"/>
      <c r="M212" s="31">
        <f t="shared" si="20"/>
        <v>13181.120000000006</v>
      </c>
    </row>
    <row r="213" spans="1:13" ht="15.75" x14ac:dyDescent="0.2">
      <c r="A213" s="231" t="s">
        <v>76</v>
      </c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3"/>
      <c r="M213" s="31">
        <f t="shared" si="20"/>
        <v>13181.120000000006</v>
      </c>
    </row>
    <row r="214" spans="1:13" ht="13.5" thickBot="1" x14ac:dyDescent="0.25">
      <c r="A214" s="27"/>
      <c r="B214" s="28"/>
      <c r="C214" s="22"/>
      <c r="D214" s="22"/>
      <c r="E214" s="22"/>
      <c r="F214" s="22"/>
      <c r="G214" s="29"/>
      <c r="H214" s="24"/>
      <c r="I214" s="30"/>
      <c r="J214" s="6"/>
      <c r="K214" s="6"/>
      <c r="L214" s="31"/>
      <c r="M214" s="31">
        <f t="shared" si="20"/>
        <v>13181.120000000006</v>
      </c>
    </row>
    <row r="215" spans="1:13" ht="13.5" thickBot="1" x14ac:dyDescent="0.25">
      <c r="A215" s="27"/>
      <c r="B215" s="28"/>
      <c r="C215" s="22"/>
      <c r="D215" s="22"/>
      <c r="E215" s="22"/>
      <c r="F215" s="22"/>
      <c r="G215" s="112"/>
      <c r="H215" s="24"/>
      <c r="I215" s="30"/>
      <c r="J215" s="6"/>
      <c r="K215" s="6"/>
      <c r="L215" s="31"/>
      <c r="M215" s="31">
        <f t="shared" si="20"/>
        <v>13181.120000000006</v>
      </c>
    </row>
    <row r="216" spans="1:13" x14ac:dyDescent="0.2">
      <c r="A216" s="27"/>
      <c r="B216" s="28"/>
      <c r="C216" s="22"/>
      <c r="D216" s="22"/>
      <c r="E216" s="22"/>
      <c r="F216" s="22"/>
      <c r="G216" s="68"/>
      <c r="H216" s="24"/>
      <c r="I216" s="30"/>
      <c r="J216" s="6"/>
      <c r="K216" s="6"/>
      <c r="L216" s="31"/>
      <c r="M216" s="31">
        <f t="shared" si="20"/>
        <v>13181.120000000006</v>
      </c>
    </row>
    <row r="217" spans="1:13" x14ac:dyDescent="0.2">
      <c r="A217" s="27"/>
      <c r="B217" s="28"/>
      <c r="C217" s="22"/>
      <c r="D217" s="22"/>
      <c r="E217" s="22"/>
      <c r="F217" s="22"/>
      <c r="G217" s="29"/>
      <c r="H217" s="24"/>
      <c r="I217" s="30"/>
      <c r="J217" s="6"/>
      <c r="K217" s="6"/>
      <c r="L217" s="31"/>
      <c r="M217" s="31">
        <f t="shared" si="20"/>
        <v>13181.120000000006</v>
      </c>
    </row>
    <row r="218" spans="1:13" x14ac:dyDescent="0.2">
      <c r="A218" s="27"/>
      <c r="B218" s="28"/>
      <c r="C218" s="22"/>
      <c r="D218" s="22"/>
      <c r="E218" s="22"/>
      <c r="F218" s="22"/>
      <c r="G218" s="29"/>
      <c r="H218" s="24"/>
      <c r="I218" s="30"/>
      <c r="J218" s="6"/>
      <c r="K218" s="6"/>
      <c r="L218" s="31"/>
      <c r="M218" s="31">
        <f t="shared" si="20"/>
        <v>13181.120000000006</v>
      </c>
    </row>
    <row r="219" spans="1:13" ht="13.5" thickBot="1" x14ac:dyDescent="0.25">
      <c r="A219" s="27"/>
      <c r="B219" s="28"/>
      <c r="C219" s="22"/>
      <c r="D219" s="22"/>
      <c r="E219" s="22"/>
      <c r="F219" s="22"/>
      <c r="G219" s="29"/>
      <c r="H219" s="24"/>
      <c r="I219" s="30"/>
      <c r="J219" s="6"/>
      <c r="K219" s="6"/>
      <c r="L219" s="31"/>
      <c r="M219" s="31"/>
    </row>
    <row r="220" spans="1:13" x14ac:dyDescent="0.2">
      <c r="A220" s="18"/>
      <c r="B220" s="4"/>
      <c r="C220" s="19"/>
      <c r="D220" s="19"/>
      <c r="E220" s="37"/>
      <c r="F220" s="93"/>
      <c r="G220" s="86"/>
      <c r="H220" s="122" t="s">
        <v>127</v>
      </c>
      <c r="I220" s="132">
        <f>SUM(I204:I219)</f>
        <v>0</v>
      </c>
      <c r="J220" s="133">
        <f>SUM(J203:J219)</f>
        <v>0</v>
      </c>
      <c r="K220" s="134">
        <f>SUM(K203:K219)</f>
        <v>0</v>
      </c>
      <c r="L220" s="135">
        <f>SUM(L214:L219)</f>
        <v>0</v>
      </c>
      <c r="M220" s="127"/>
    </row>
    <row r="221" spans="1:13" x14ac:dyDescent="0.2">
      <c r="A221" s="38"/>
      <c r="B221" s="39"/>
      <c r="C221" s="40"/>
      <c r="D221" s="40"/>
      <c r="E221" s="41"/>
      <c r="F221" s="94"/>
      <c r="G221" s="87"/>
      <c r="H221" s="136" t="s">
        <v>10</v>
      </c>
      <c r="I221" s="137"/>
      <c r="J221" s="138"/>
      <c r="K221" s="139"/>
      <c r="L221" s="137"/>
      <c r="M221" s="137">
        <f>+K220-L220+M203</f>
        <v>13181.120000000006</v>
      </c>
    </row>
    <row r="222" spans="1:13" x14ac:dyDescent="0.2">
      <c r="A222" s="38"/>
      <c r="B222" s="39"/>
      <c r="C222" s="40"/>
      <c r="D222" s="40"/>
      <c r="E222" s="41"/>
      <c r="F222" s="94"/>
      <c r="G222" s="111"/>
      <c r="H222" s="75"/>
      <c r="I222" s="76"/>
      <c r="J222" s="77"/>
      <c r="K222" s="78"/>
      <c r="L222" s="76"/>
      <c r="M222" s="76"/>
    </row>
    <row r="223" spans="1:13" x14ac:dyDescent="0.2">
      <c r="A223" s="234" t="s">
        <v>134</v>
      </c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6"/>
    </row>
    <row r="224" spans="1:13" x14ac:dyDescent="0.2">
      <c r="A224" s="237"/>
      <c r="B224" s="238"/>
      <c r="C224" s="238"/>
      <c r="D224" s="238"/>
      <c r="E224" s="238"/>
      <c r="F224" s="238"/>
      <c r="G224" s="238"/>
      <c r="H224" s="238"/>
      <c r="I224" s="238"/>
      <c r="J224" s="238"/>
      <c r="K224" s="238"/>
      <c r="L224" s="238"/>
      <c r="M224" s="239"/>
    </row>
    <row r="225" spans="1:13" ht="15" x14ac:dyDescent="0.25">
      <c r="A225" s="240" t="s">
        <v>77</v>
      </c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2"/>
    </row>
    <row r="226" spans="1:13" x14ac:dyDescent="0.2">
      <c r="A226" s="18" t="s">
        <v>1</v>
      </c>
      <c r="B226" s="4" t="s">
        <v>0</v>
      </c>
      <c r="C226" s="19" t="s">
        <v>2</v>
      </c>
      <c r="D226" s="19" t="s">
        <v>3</v>
      </c>
      <c r="E226" s="19" t="s">
        <v>14</v>
      </c>
      <c r="F226" s="85" t="s">
        <v>4</v>
      </c>
      <c r="G226" s="85" t="s">
        <v>5</v>
      </c>
      <c r="H226" s="19" t="s">
        <v>6</v>
      </c>
      <c r="I226" s="19" t="s">
        <v>7</v>
      </c>
      <c r="J226" s="19" t="s">
        <v>132</v>
      </c>
      <c r="K226" s="19" t="s">
        <v>133</v>
      </c>
      <c r="L226" s="19" t="s">
        <v>8</v>
      </c>
      <c r="M226" s="19" t="s">
        <v>9</v>
      </c>
    </row>
    <row r="227" spans="1:13" x14ac:dyDescent="0.2">
      <c r="A227" s="20"/>
      <c r="B227" s="21"/>
      <c r="C227" s="22"/>
      <c r="D227" s="22"/>
      <c r="E227" s="22"/>
      <c r="F227" s="22"/>
      <c r="G227" s="36"/>
      <c r="H227" s="24"/>
      <c r="I227" s="25"/>
      <c r="J227" s="26"/>
      <c r="K227" s="26"/>
      <c r="L227" s="25"/>
      <c r="M227" s="25">
        <f>M221</f>
        <v>13181.120000000006</v>
      </c>
    </row>
    <row r="228" spans="1:13" x14ac:dyDescent="0.2">
      <c r="A228" s="140"/>
      <c r="B228" s="105"/>
      <c r="C228" s="91"/>
      <c r="D228" s="22"/>
      <c r="E228" s="22"/>
      <c r="F228" s="22"/>
      <c r="G228" s="198"/>
      <c r="H228" s="22"/>
      <c r="I228" s="142"/>
      <c r="J228" s="6">
        <f t="shared" ref="J228:J236" si="21">+I228*0.32</f>
        <v>0</v>
      </c>
      <c r="K228" s="6">
        <f t="shared" ref="K228:K236" si="22">+I228*0.68</f>
        <v>0</v>
      </c>
      <c r="L228" s="31"/>
      <c r="M228" s="31">
        <f t="shared" ref="M228:M242" si="23">+K228-L228+M227</f>
        <v>13181.120000000006</v>
      </c>
    </row>
    <row r="229" spans="1:13" x14ac:dyDescent="0.2">
      <c r="C229" s="22"/>
      <c r="D229" s="22"/>
      <c r="E229" s="22"/>
      <c r="F229" s="22"/>
      <c r="G229" s="90"/>
      <c r="H229" s="24"/>
      <c r="I229" s="25"/>
      <c r="J229" s="6">
        <f t="shared" si="21"/>
        <v>0</v>
      </c>
      <c r="K229" s="6">
        <f t="shared" si="22"/>
        <v>0</v>
      </c>
      <c r="L229" s="31"/>
      <c r="M229" s="31">
        <f t="shared" si="23"/>
        <v>13181.120000000006</v>
      </c>
    </row>
    <row r="230" spans="1:13" x14ac:dyDescent="0.2">
      <c r="A230" s="64"/>
      <c r="B230" s="70"/>
      <c r="C230" s="22"/>
      <c r="D230" s="22"/>
      <c r="E230" s="22"/>
      <c r="F230" s="22"/>
      <c r="G230" s="90"/>
      <c r="H230" s="24"/>
      <c r="I230" s="25"/>
      <c r="J230" s="6">
        <f t="shared" si="21"/>
        <v>0</v>
      </c>
      <c r="K230" s="6">
        <f t="shared" si="22"/>
        <v>0</v>
      </c>
      <c r="L230" s="31"/>
      <c r="M230" s="31">
        <f t="shared" si="23"/>
        <v>13181.120000000006</v>
      </c>
    </row>
    <row r="231" spans="1:13" x14ac:dyDescent="0.2">
      <c r="A231" s="64"/>
      <c r="B231" s="65"/>
      <c r="C231" s="22"/>
      <c r="D231" s="22"/>
      <c r="E231" s="22"/>
      <c r="F231" s="22"/>
      <c r="G231" s="91"/>
      <c r="H231" s="24"/>
      <c r="I231" s="25"/>
      <c r="J231" s="6">
        <f t="shared" si="21"/>
        <v>0</v>
      </c>
      <c r="K231" s="6">
        <f t="shared" si="22"/>
        <v>0</v>
      </c>
      <c r="L231" s="31"/>
      <c r="M231" s="31">
        <f t="shared" si="23"/>
        <v>13181.120000000006</v>
      </c>
    </row>
    <row r="232" spans="1:13" x14ac:dyDescent="0.2">
      <c r="A232" s="69"/>
      <c r="B232" s="105"/>
      <c r="C232" s="22"/>
      <c r="D232" s="22"/>
      <c r="E232" s="22"/>
      <c r="F232" s="22"/>
      <c r="G232" s="106"/>
      <c r="H232" s="67"/>
      <c r="I232" s="67"/>
      <c r="J232" s="6">
        <f t="shared" si="21"/>
        <v>0</v>
      </c>
      <c r="K232" s="6">
        <f t="shared" si="22"/>
        <v>0</v>
      </c>
      <c r="L232" s="31"/>
      <c r="M232" s="31">
        <f t="shared" si="23"/>
        <v>13181.120000000006</v>
      </c>
    </row>
    <row r="233" spans="1:13" ht="15" x14ac:dyDescent="0.25">
      <c r="A233" s="64"/>
      <c r="B233" s="65"/>
      <c r="C233" s="66"/>
      <c r="D233" s="67"/>
      <c r="E233" s="22"/>
      <c r="F233" s="22"/>
      <c r="G233" s="91"/>
      <c r="H233" s="67"/>
      <c r="I233" s="67"/>
      <c r="J233" s="6">
        <f t="shared" si="21"/>
        <v>0</v>
      </c>
      <c r="K233" s="6">
        <f t="shared" si="22"/>
        <v>0</v>
      </c>
      <c r="L233" s="31"/>
      <c r="M233" s="31">
        <f t="shared" si="23"/>
        <v>13181.120000000006</v>
      </c>
    </row>
    <row r="234" spans="1:13" x14ac:dyDescent="0.2">
      <c r="A234" s="27"/>
      <c r="B234" s="28"/>
      <c r="C234" s="22"/>
      <c r="D234" s="22"/>
      <c r="E234" s="22"/>
      <c r="F234" s="22"/>
      <c r="G234" s="29"/>
      <c r="H234" s="24"/>
      <c r="I234" s="24"/>
      <c r="J234" s="6">
        <f t="shared" si="21"/>
        <v>0</v>
      </c>
      <c r="K234" s="6">
        <f t="shared" si="22"/>
        <v>0</v>
      </c>
      <c r="L234" s="31"/>
      <c r="M234" s="31">
        <f t="shared" si="23"/>
        <v>13181.120000000006</v>
      </c>
    </row>
    <row r="235" spans="1:13" x14ac:dyDescent="0.2">
      <c r="A235" s="27"/>
      <c r="B235" s="28"/>
      <c r="C235" s="22"/>
      <c r="D235" s="22"/>
      <c r="E235" s="22"/>
      <c r="F235" s="22"/>
      <c r="G235" s="29"/>
      <c r="H235" s="24"/>
      <c r="I235" s="30"/>
      <c r="J235" s="6">
        <f t="shared" si="21"/>
        <v>0</v>
      </c>
      <c r="K235" s="6">
        <f t="shared" si="22"/>
        <v>0</v>
      </c>
      <c r="L235" s="31"/>
      <c r="M235" s="31">
        <f t="shared" si="23"/>
        <v>13181.120000000006</v>
      </c>
    </row>
    <row r="236" spans="1:13" x14ac:dyDescent="0.2">
      <c r="A236" s="27"/>
      <c r="B236" s="34"/>
      <c r="C236" s="22"/>
      <c r="D236" s="22"/>
      <c r="E236" s="22"/>
      <c r="F236" s="22"/>
      <c r="G236" s="29"/>
      <c r="H236" s="24"/>
      <c r="I236" s="30"/>
      <c r="J236" s="6">
        <f t="shared" si="21"/>
        <v>0</v>
      </c>
      <c r="K236" s="6">
        <f t="shared" si="22"/>
        <v>0</v>
      </c>
      <c r="L236" s="31"/>
      <c r="M236" s="31">
        <f t="shared" si="23"/>
        <v>13181.120000000006</v>
      </c>
    </row>
    <row r="237" spans="1:13" ht="15.75" x14ac:dyDescent="0.2">
      <c r="A237" s="231" t="s">
        <v>80</v>
      </c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3"/>
      <c r="M237" s="31">
        <f t="shared" si="23"/>
        <v>13181.120000000006</v>
      </c>
    </row>
    <row r="238" spans="1:13" x14ac:dyDescent="0.2">
      <c r="A238" s="27"/>
      <c r="B238" s="28"/>
      <c r="C238" s="22"/>
      <c r="D238" s="22"/>
      <c r="E238" s="22"/>
      <c r="F238" s="22"/>
      <c r="G238" s="29"/>
      <c r="H238" s="24"/>
      <c r="I238" s="30"/>
      <c r="J238" s="6"/>
      <c r="K238" s="6"/>
      <c r="L238" s="31"/>
      <c r="M238" s="31">
        <f t="shared" si="23"/>
        <v>13181.120000000006</v>
      </c>
    </row>
    <row r="239" spans="1:13" ht="35.25" customHeight="1" x14ac:dyDescent="0.2">
      <c r="A239" s="27"/>
      <c r="B239" s="28"/>
      <c r="C239" s="22"/>
      <c r="D239" s="22"/>
      <c r="E239" s="22"/>
      <c r="F239" s="22"/>
      <c r="G239" s="248"/>
      <c r="H239" s="249"/>
      <c r="I239" s="249"/>
      <c r="J239" s="250"/>
      <c r="K239" s="6"/>
      <c r="L239" s="31"/>
      <c r="M239" s="31">
        <f t="shared" si="23"/>
        <v>13181.120000000006</v>
      </c>
    </row>
    <row r="240" spans="1:13" x14ac:dyDescent="0.2">
      <c r="A240" s="27"/>
      <c r="B240" s="28"/>
      <c r="C240" s="22"/>
      <c r="D240" s="22"/>
      <c r="E240" s="22"/>
      <c r="F240" s="22"/>
      <c r="G240" s="248"/>
      <c r="H240" s="249"/>
      <c r="I240" s="249"/>
      <c r="J240" s="250"/>
      <c r="K240" s="6"/>
      <c r="L240" s="31"/>
      <c r="M240" s="31">
        <f t="shared" si="23"/>
        <v>13181.120000000006</v>
      </c>
    </row>
    <row r="241" spans="1:13" x14ac:dyDescent="0.2">
      <c r="A241" s="27"/>
      <c r="B241" s="28"/>
      <c r="C241" s="22"/>
      <c r="D241" s="22"/>
      <c r="E241" s="22"/>
      <c r="F241" s="22"/>
      <c r="G241" s="29"/>
      <c r="H241" s="24"/>
      <c r="I241" s="30"/>
      <c r="J241" s="6"/>
      <c r="K241" s="6"/>
      <c r="L241" s="31"/>
      <c r="M241" s="31">
        <f t="shared" si="23"/>
        <v>13181.120000000006</v>
      </c>
    </row>
    <row r="242" spans="1:13" x14ac:dyDescent="0.2">
      <c r="A242" s="27"/>
      <c r="B242" s="28"/>
      <c r="C242" s="22"/>
      <c r="D242" s="22"/>
      <c r="E242" s="22"/>
      <c r="F242" s="22"/>
      <c r="G242" s="29"/>
      <c r="H242" s="24"/>
      <c r="I242" s="30"/>
      <c r="J242" s="6"/>
      <c r="K242" s="6"/>
      <c r="L242" s="31"/>
      <c r="M242" s="31">
        <f t="shared" si="23"/>
        <v>13181.120000000006</v>
      </c>
    </row>
    <row r="243" spans="1:13" ht="13.5" thickBot="1" x14ac:dyDescent="0.25">
      <c r="A243" s="27"/>
      <c r="B243" s="28"/>
      <c r="C243" s="22"/>
      <c r="D243" s="22"/>
      <c r="E243" s="22"/>
      <c r="F243" s="22"/>
      <c r="G243" s="29"/>
      <c r="H243" s="24"/>
      <c r="I243" s="30"/>
      <c r="J243" s="6"/>
      <c r="K243" s="6"/>
      <c r="L243" s="31"/>
      <c r="M243" s="31"/>
    </row>
    <row r="244" spans="1:13" x14ac:dyDescent="0.2">
      <c r="A244" s="18"/>
      <c r="B244" s="4"/>
      <c r="C244" s="19"/>
      <c r="D244" s="19"/>
      <c r="E244" s="37"/>
      <c r="F244" s="93"/>
      <c r="G244" s="86"/>
      <c r="H244" s="122" t="s">
        <v>126</v>
      </c>
      <c r="I244" s="132">
        <f>SUM(I228:I243)</f>
        <v>0</v>
      </c>
      <c r="J244" s="133">
        <f>SUM(J227:J243)</f>
        <v>0</v>
      </c>
      <c r="K244" s="134">
        <f>SUM(K227:K243)</f>
        <v>0</v>
      </c>
      <c r="L244" s="135">
        <f>SUM(L238:L243)</f>
        <v>0</v>
      </c>
      <c r="M244" s="127"/>
    </row>
    <row r="245" spans="1:13" x14ac:dyDescent="0.2">
      <c r="A245" s="38"/>
      <c r="B245" s="39"/>
      <c r="C245" s="40"/>
      <c r="D245" s="40"/>
      <c r="E245" s="41"/>
      <c r="F245" s="94"/>
      <c r="G245" s="87"/>
      <c r="H245" s="136" t="s">
        <v>10</v>
      </c>
      <c r="I245" s="137"/>
      <c r="J245" s="138"/>
      <c r="K245" s="139"/>
      <c r="L245" s="137"/>
      <c r="M245" s="137">
        <f>+K244-L244+M227</f>
        <v>13181.120000000006</v>
      </c>
    </row>
    <row r="246" spans="1:13" x14ac:dyDescent="0.2">
      <c r="A246" s="38"/>
      <c r="B246" s="39"/>
      <c r="C246" s="40"/>
      <c r="D246" s="40"/>
      <c r="E246" s="41"/>
      <c r="F246" s="94"/>
      <c r="G246" s="111"/>
      <c r="H246" s="75"/>
      <c r="I246" s="76"/>
      <c r="J246" s="77"/>
      <c r="K246" s="78"/>
      <c r="L246" s="76"/>
      <c r="M246" s="76"/>
    </row>
    <row r="247" spans="1:13" x14ac:dyDescent="0.2">
      <c r="A247" s="234" t="s">
        <v>134</v>
      </c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6"/>
    </row>
    <row r="248" spans="1:13" x14ac:dyDescent="0.2">
      <c r="A248" s="237"/>
      <c r="B248" s="238"/>
      <c r="C248" s="238"/>
      <c r="D248" s="238"/>
      <c r="E248" s="238"/>
      <c r="F248" s="238"/>
      <c r="G248" s="238"/>
      <c r="H248" s="238"/>
      <c r="I248" s="238"/>
      <c r="J248" s="238"/>
      <c r="K248" s="238"/>
      <c r="L248" s="238"/>
      <c r="M248" s="239"/>
    </row>
    <row r="249" spans="1:13" ht="15" x14ac:dyDescent="0.25">
      <c r="A249" s="240" t="s">
        <v>78</v>
      </c>
      <c r="B249" s="241"/>
      <c r="C249" s="241"/>
      <c r="D249" s="241"/>
      <c r="E249" s="241"/>
      <c r="F249" s="241"/>
      <c r="G249" s="241"/>
      <c r="H249" s="241"/>
      <c r="I249" s="241"/>
      <c r="J249" s="241"/>
      <c r="K249" s="241"/>
      <c r="L249" s="241"/>
      <c r="M249" s="242"/>
    </row>
    <row r="250" spans="1:13" x14ac:dyDescent="0.2">
      <c r="A250" s="18" t="s">
        <v>1</v>
      </c>
      <c r="B250" s="4" t="s">
        <v>0</v>
      </c>
      <c r="C250" s="19" t="s">
        <v>2</v>
      </c>
      <c r="D250" s="19" t="s">
        <v>3</v>
      </c>
      <c r="E250" s="19" t="s">
        <v>14</v>
      </c>
      <c r="F250" s="85" t="s">
        <v>4</v>
      </c>
      <c r="G250" s="85" t="s">
        <v>5</v>
      </c>
      <c r="H250" s="19" t="s">
        <v>6</v>
      </c>
      <c r="I250" s="19" t="s">
        <v>7</v>
      </c>
      <c r="J250" s="19" t="s">
        <v>132</v>
      </c>
      <c r="K250" s="19" t="s">
        <v>133</v>
      </c>
      <c r="L250" s="19" t="s">
        <v>8</v>
      </c>
      <c r="M250" s="19" t="s">
        <v>9</v>
      </c>
    </row>
    <row r="251" spans="1:13" x14ac:dyDescent="0.2">
      <c r="A251" s="20"/>
      <c r="B251" s="21"/>
      <c r="C251" s="22"/>
      <c r="D251" s="22"/>
      <c r="E251" s="22"/>
      <c r="F251" s="22"/>
      <c r="G251" s="36"/>
      <c r="H251" s="24"/>
      <c r="I251" s="25"/>
      <c r="J251" s="26"/>
      <c r="K251" s="26"/>
      <c r="L251" s="25"/>
      <c r="M251" s="25">
        <f>M245</f>
        <v>13181.120000000006</v>
      </c>
    </row>
    <row r="252" spans="1:13" x14ac:dyDescent="0.2">
      <c r="A252" s="79"/>
      <c r="B252" s="105"/>
      <c r="C252" s="91"/>
      <c r="D252" s="22"/>
      <c r="E252" s="22"/>
      <c r="F252" s="22"/>
      <c r="G252" s="91"/>
      <c r="H252" s="22"/>
      <c r="I252" s="121"/>
      <c r="J252" s="6">
        <f t="shared" ref="J252:J260" si="24">+I252*0.32</f>
        <v>0</v>
      </c>
      <c r="K252" s="6">
        <f t="shared" ref="K252:K260" si="25">+I252*0.68</f>
        <v>0</v>
      </c>
      <c r="L252" s="31"/>
      <c r="M252" s="31">
        <f t="shared" ref="M252:M266" si="26">+K252-L252+M251</f>
        <v>13181.120000000006</v>
      </c>
    </row>
    <row r="253" spans="1:13" x14ac:dyDescent="0.2">
      <c r="A253" s="64"/>
      <c r="B253" s="70"/>
      <c r="C253" s="22"/>
      <c r="D253" s="22"/>
      <c r="E253" s="22"/>
      <c r="F253" s="22"/>
      <c r="G253" s="90"/>
      <c r="H253" s="24"/>
      <c r="I253" s="25"/>
      <c r="J253" s="6">
        <f t="shared" si="24"/>
        <v>0</v>
      </c>
      <c r="K253" s="6">
        <f t="shared" si="25"/>
        <v>0</v>
      </c>
      <c r="L253" s="31"/>
      <c r="M253" s="31">
        <f t="shared" si="26"/>
        <v>13181.120000000006</v>
      </c>
    </row>
    <row r="254" spans="1:13" x14ac:dyDescent="0.2">
      <c r="A254" s="217"/>
      <c r="B254" s="218"/>
      <c r="C254" s="198"/>
      <c r="D254" s="198"/>
      <c r="E254" s="198"/>
      <c r="F254" s="198"/>
      <c r="G254" s="198"/>
      <c r="H254" s="199"/>
      <c r="I254" s="219"/>
      <c r="J254" s="6">
        <f t="shared" si="24"/>
        <v>0</v>
      </c>
      <c r="K254" s="6">
        <f t="shared" si="25"/>
        <v>0</v>
      </c>
      <c r="L254" s="31"/>
      <c r="M254" s="31">
        <f t="shared" si="26"/>
        <v>13181.120000000006</v>
      </c>
    </row>
    <row r="255" spans="1:13" x14ac:dyDescent="0.2">
      <c r="A255" s="217"/>
      <c r="B255" s="204"/>
      <c r="C255" s="198"/>
      <c r="D255" s="198"/>
      <c r="E255" s="198"/>
      <c r="F255" s="198"/>
      <c r="G255" s="198"/>
      <c r="H255" s="199"/>
      <c r="I255" s="219"/>
      <c r="J255" s="6">
        <f t="shared" si="24"/>
        <v>0</v>
      </c>
      <c r="K255" s="6">
        <f t="shared" si="25"/>
        <v>0</v>
      </c>
      <c r="L255" s="31"/>
      <c r="M255" s="31">
        <f t="shared" si="26"/>
        <v>13181.120000000006</v>
      </c>
    </row>
    <row r="256" spans="1:13" x14ac:dyDescent="0.2">
      <c r="A256" s="221"/>
      <c r="B256" s="222"/>
      <c r="C256" s="198"/>
      <c r="D256" s="198"/>
      <c r="E256" s="198"/>
      <c r="F256" s="198"/>
      <c r="G256" s="198"/>
      <c r="H256" s="223"/>
      <c r="I256" s="223"/>
      <c r="J256" s="6">
        <f t="shared" si="24"/>
        <v>0</v>
      </c>
      <c r="K256" s="6">
        <f t="shared" si="25"/>
        <v>0</v>
      </c>
      <c r="L256" s="31"/>
      <c r="M256" s="31">
        <f t="shared" si="26"/>
        <v>13181.120000000006</v>
      </c>
    </row>
    <row r="257" spans="1:13" ht="15" x14ac:dyDescent="0.25">
      <c r="A257" s="64"/>
      <c r="B257" s="65"/>
      <c r="C257" s="66"/>
      <c r="D257" s="67"/>
      <c r="E257" s="22"/>
      <c r="F257" s="22"/>
      <c r="G257" s="91"/>
      <c r="H257" s="67"/>
      <c r="I257" s="67"/>
      <c r="J257" s="6">
        <f t="shared" si="24"/>
        <v>0</v>
      </c>
      <c r="K257" s="6">
        <f t="shared" si="25"/>
        <v>0</v>
      </c>
      <c r="L257" s="31"/>
      <c r="M257" s="31">
        <f t="shared" si="26"/>
        <v>13181.120000000006</v>
      </c>
    </row>
    <row r="258" spans="1:13" x14ac:dyDescent="0.2">
      <c r="A258" s="27"/>
      <c r="B258" s="28"/>
      <c r="C258" s="22"/>
      <c r="D258" s="22"/>
      <c r="E258" s="22"/>
      <c r="F258" s="22"/>
      <c r="G258" s="29"/>
      <c r="H258" s="24"/>
      <c r="I258" s="24"/>
      <c r="J258" s="6">
        <f t="shared" si="24"/>
        <v>0</v>
      </c>
      <c r="K258" s="6">
        <f t="shared" si="25"/>
        <v>0</v>
      </c>
      <c r="L258" s="31"/>
      <c r="M258" s="31">
        <f t="shared" si="26"/>
        <v>13181.120000000006</v>
      </c>
    </row>
    <row r="259" spans="1:13" x14ac:dyDescent="0.2">
      <c r="A259" s="27"/>
      <c r="B259" s="28"/>
      <c r="C259" s="22"/>
      <c r="D259" s="22"/>
      <c r="E259" s="22"/>
      <c r="F259" s="22"/>
      <c r="G259" s="29"/>
      <c r="H259" s="24"/>
      <c r="I259" s="30"/>
      <c r="J259" s="6">
        <f t="shared" si="24"/>
        <v>0</v>
      </c>
      <c r="K259" s="6">
        <f t="shared" si="25"/>
        <v>0</v>
      </c>
      <c r="L259" s="31"/>
      <c r="M259" s="31">
        <f t="shared" si="26"/>
        <v>13181.120000000006</v>
      </c>
    </row>
    <row r="260" spans="1:13" x14ac:dyDescent="0.2">
      <c r="A260" s="27"/>
      <c r="B260" s="34"/>
      <c r="C260" s="22"/>
      <c r="D260" s="22"/>
      <c r="E260" s="22"/>
      <c r="F260" s="22"/>
      <c r="G260" s="29"/>
      <c r="H260" s="24"/>
      <c r="I260" s="30"/>
      <c r="J260" s="6">
        <f t="shared" si="24"/>
        <v>0</v>
      </c>
      <c r="K260" s="6">
        <f t="shared" si="25"/>
        <v>0</v>
      </c>
      <c r="L260" s="31"/>
      <c r="M260" s="31">
        <f t="shared" si="26"/>
        <v>13181.120000000006</v>
      </c>
    </row>
    <row r="261" spans="1:13" ht="15.75" x14ac:dyDescent="0.2">
      <c r="A261" s="231" t="s">
        <v>79</v>
      </c>
      <c r="B261" s="232"/>
      <c r="C261" s="232"/>
      <c r="D261" s="232"/>
      <c r="E261" s="232"/>
      <c r="F261" s="232"/>
      <c r="G261" s="232"/>
      <c r="H261" s="232"/>
      <c r="I261" s="232"/>
      <c r="J261" s="232"/>
      <c r="K261" s="232"/>
      <c r="L261" s="233"/>
      <c r="M261" s="31">
        <f t="shared" si="26"/>
        <v>13181.120000000006</v>
      </c>
    </row>
    <row r="262" spans="1:13" ht="13.5" thickBot="1" x14ac:dyDescent="0.25">
      <c r="A262" s="27"/>
      <c r="B262" s="28"/>
      <c r="C262" s="22"/>
      <c r="D262" s="22"/>
      <c r="E262" s="22"/>
      <c r="F262" s="22"/>
      <c r="G262" s="29"/>
      <c r="H262" s="24"/>
      <c r="I262" s="30"/>
      <c r="J262" s="6"/>
      <c r="K262" s="6"/>
      <c r="L262" s="31"/>
      <c r="M262" s="31">
        <f t="shared" si="26"/>
        <v>13181.120000000006</v>
      </c>
    </row>
    <row r="263" spans="1:13" ht="13.5" thickBot="1" x14ac:dyDescent="0.25">
      <c r="A263" s="27"/>
      <c r="B263" s="28"/>
      <c r="C263" s="22"/>
      <c r="D263" s="22"/>
      <c r="E263" s="22"/>
      <c r="F263" s="22"/>
      <c r="G263" s="112"/>
      <c r="H263" s="24"/>
      <c r="I263" s="30"/>
      <c r="J263" s="6"/>
      <c r="K263" s="6"/>
      <c r="L263" s="31"/>
      <c r="M263" s="31">
        <f t="shared" si="26"/>
        <v>13181.120000000006</v>
      </c>
    </row>
    <row r="264" spans="1:13" x14ac:dyDescent="0.2">
      <c r="A264" s="27"/>
      <c r="B264" s="28"/>
      <c r="C264" s="22"/>
      <c r="D264" s="22"/>
      <c r="E264" s="22"/>
      <c r="F264" s="22"/>
      <c r="G264" s="68"/>
      <c r="H264" s="24"/>
      <c r="I264" s="30"/>
      <c r="J264" s="6"/>
      <c r="K264" s="6"/>
      <c r="L264" s="31"/>
      <c r="M264" s="31">
        <f t="shared" si="26"/>
        <v>13181.120000000006</v>
      </c>
    </row>
    <row r="265" spans="1:13" x14ac:dyDescent="0.2">
      <c r="A265" s="27"/>
      <c r="B265" s="28"/>
      <c r="C265" s="22"/>
      <c r="D265" s="22"/>
      <c r="E265" s="22"/>
      <c r="F265" s="22"/>
      <c r="G265" s="29"/>
      <c r="H265" s="24"/>
      <c r="I265" s="30"/>
      <c r="J265" s="6"/>
      <c r="K265" s="6"/>
      <c r="L265" s="31"/>
      <c r="M265" s="31">
        <f t="shared" si="26"/>
        <v>13181.120000000006</v>
      </c>
    </row>
    <row r="266" spans="1:13" x14ac:dyDescent="0.2">
      <c r="A266" s="27"/>
      <c r="B266" s="28"/>
      <c r="C266" s="22"/>
      <c r="D266" s="22"/>
      <c r="E266" s="22"/>
      <c r="F266" s="22"/>
      <c r="G266" s="29"/>
      <c r="H266" s="24"/>
      <c r="I266" s="30"/>
      <c r="J266" s="6"/>
      <c r="K266" s="6"/>
      <c r="L266" s="31"/>
      <c r="M266" s="31">
        <f t="shared" si="26"/>
        <v>13181.120000000006</v>
      </c>
    </row>
    <row r="267" spans="1:13" ht="13.5" thickBot="1" x14ac:dyDescent="0.25">
      <c r="A267" s="27"/>
      <c r="B267" s="28"/>
      <c r="C267" s="22"/>
      <c r="D267" s="22"/>
      <c r="E267" s="22"/>
      <c r="F267" s="22"/>
      <c r="G267" s="29"/>
      <c r="H267" s="24"/>
      <c r="I267" s="30"/>
      <c r="J267" s="6"/>
      <c r="K267" s="6"/>
      <c r="L267" s="31"/>
      <c r="M267" s="31"/>
    </row>
    <row r="268" spans="1:13" x14ac:dyDescent="0.2">
      <c r="A268" s="18"/>
      <c r="B268" s="4"/>
      <c r="C268" s="19"/>
      <c r="D268" s="19"/>
      <c r="E268" s="37"/>
      <c r="F268" s="93"/>
      <c r="G268" s="86"/>
      <c r="H268" s="122" t="s">
        <v>125</v>
      </c>
      <c r="I268" s="132">
        <f>SUM(I252:I267)</f>
        <v>0</v>
      </c>
      <c r="J268" s="133">
        <f>SUM(J251:J267)</f>
        <v>0</v>
      </c>
      <c r="K268" s="134">
        <f>SUM(K251:K267)</f>
        <v>0</v>
      </c>
      <c r="L268" s="135">
        <f>SUM(L262:L267)</f>
        <v>0</v>
      </c>
      <c r="M268" s="127"/>
    </row>
    <row r="269" spans="1:13" x14ac:dyDescent="0.2">
      <c r="A269" s="38"/>
      <c r="B269" s="39"/>
      <c r="C269" s="40"/>
      <c r="D269" s="40"/>
      <c r="E269" s="41"/>
      <c r="F269" s="94"/>
      <c r="G269" s="87"/>
      <c r="H269" s="136" t="s">
        <v>10</v>
      </c>
      <c r="I269" s="137"/>
      <c r="J269" s="138"/>
      <c r="K269" s="139"/>
      <c r="L269" s="137"/>
      <c r="M269" s="137">
        <f>+K268-L268+M251</f>
        <v>13181.120000000006</v>
      </c>
    </row>
    <row r="270" spans="1:13" x14ac:dyDescent="0.2">
      <c r="A270" s="38"/>
      <c r="B270" s="39"/>
      <c r="C270" s="40"/>
      <c r="D270" s="40"/>
      <c r="E270" s="41"/>
      <c r="F270" s="94"/>
      <c r="G270" s="111"/>
      <c r="H270" s="75"/>
      <c r="I270" s="76"/>
      <c r="J270" s="77"/>
      <c r="K270" s="78"/>
      <c r="L270" s="76"/>
      <c r="M270" s="76"/>
    </row>
    <row r="271" spans="1:13" x14ac:dyDescent="0.2">
      <c r="A271" s="234" t="s">
        <v>134</v>
      </c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6"/>
    </row>
    <row r="272" spans="1:13" x14ac:dyDescent="0.2">
      <c r="A272" s="237"/>
      <c r="B272" s="238"/>
      <c r="C272" s="238"/>
      <c r="D272" s="238"/>
      <c r="E272" s="238"/>
      <c r="F272" s="238"/>
      <c r="G272" s="238"/>
      <c r="H272" s="238"/>
      <c r="I272" s="238"/>
      <c r="J272" s="238"/>
      <c r="K272" s="238"/>
      <c r="L272" s="238"/>
      <c r="M272" s="239"/>
    </row>
    <row r="273" spans="1:13" ht="15" x14ac:dyDescent="0.25">
      <c r="A273" s="240" t="s">
        <v>81</v>
      </c>
      <c r="B273" s="241"/>
      <c r="C273" s="241"/>
      <c r="D273" s="241"/>
      <c r="E273" s="241"/>
      <c r="F273" s="241"/>
      <c r="G273" s="241"/>
      <c r="H273" s="241"/>
      <c r="I273" s="241"/>
      <c r="J273" s="241"/>
      <c r="K273" s="241"/>
      <c r="L273" s="241"/>
      <c r="M273" s="242"/>
    </row>
    <row r="274" spans="1:13" x14ac:dyDescent="0.2">
      <c r="A274" s="18" t="s">
        <v>1</v>
      </c>
      <c r="B274" s="4" t="s">
        <v>0</v>
      </c>
      <c r="C274" s="19" t="s">
        <v>2</v>
      </c>
      <c r="D274" s="19" t="s">
        <v>3</v>
      </c>
      <c r="E274" s="19" t="s">
        <v>14</v>
      </c>
      <c r="F274" s="85" t="s">
        <v>4</v>
      </c>
      <c r="G274" s="85" t="s">
        <v>5</v>
      </c>
      <c r="H274" s="19" t="s">
        <v>6</v>
      </c>
      <c r="I274" s="19" t="s">
        <v>7</v>
      </c>
      <c r="J274" s="19" t="s">
        <v>132</v>
      </c>
      <c r="K274" s="19" t="s">
        <v>133</v>
      </c>
      <c r="L274" s="19" t="s">
        <v>8</v>
      </c>
      <c r="M274" s="19" t="s">
        <v>9</v>
      </c>
    </row>
    <row r="275" spans="1:13" ht="13.5" thickBot="1" x14ac:dyDescent="0.25">
      <c r="A275" s="20"/>
      <c r="B275" s="21"/>
      <c r="C275" s="22"/>
      <c r="D275" s="22"/>
      <c r="E275" s="22"/>
      <c r="F275" s="22"/>
      <c r="G275" s="36"/>
      <c r="H275" s="24"/>
      <c r="I275" s="25"/>
      <c r="J275" s="26"/>
      <c r="K275" s="26"/>
      <c r="L275" s="25"/>
      <c r="M275" s="25">
        <f>M269</f>
        <v>13181.120000000006</v>
      </c>
    </row>
    <row r="276" spans="1:13" ht="15.75" thickBot="1" x14ac:dyDescent="0.3">
      <c r="A276" s="224"/>
      <c r="B276" s="222"/>
      <c r="C276" s="220"/>
      <c r="D276" s="198"/>
      <c r="E276" s="198"/>
      <c r="F276" s="198"/>
      <c r="G276" s="198"/>
      <c r="H276" s="198"/>
      <c r="I276" s="225"/>
      <c r="J276" s="6">
        <f t="shared" ref="J276:J284" si="27">+I276*0.32</f>
        <v>0</v>
      </c>
      <c r="K276" s="6">
        <f t="shared" ref="K276:K284" si="28">+I276*0.68</f>
        <v>0</v>
      </c>
      <c r="L276" s="31"/>
      <c r="M276" s="31">
        <f t="shared" ref="M276:M290" si="29">+K276-L276+M275</f>
        <v>13181.120000000006</v>
      </c>
    </row>
    <row r="277" spans="1:13" ht="15.75" thickBot="1" x14ac:dyDescent="0.3">
      <c r="A277" s="224"/>
      <c r="B277" s="218"/>
      <c r="C277" s="198"/>
      <c r="D277" s="198"/>
      <c r="E277" s="198"/>
      <c r="F277" s="198"/>
      <c r="G277" s="198"/>
      <c r="H277" s="199"/>
      <c r="I277" s="219"/>
      <c r="J277" s="6">
        <f t="shared" si="27"/>
        <v>0</v>
      </c>
      <c r="K277" s="6">
        <f t="shared" si="28"/>
        <v>0</v>
      </c>
      <c r="L277" s="31"/>
      <c r="M277" s="31">
        <f t="shared" si="29"/>
        <v>13181.120000000006</v>
      </c>
    </row>
    <row r="278" spans="1:13" ht="15.75" thickBot="1" x14ac:dyDescent="0.3">
      <c r="A278" s="224"/>
      <c r="B278" s="218"/>
      <c r="C278" s="198"/>
      <c r="D278" s="198"/>
      <c r="E278" s="198"/>
      <c r="F278" s="198"/>
      <c r="G278" s="198"/>
      <c r="H278" s="199"/>
      <c r="I278" s="219"/>
      <c r="J278" s="6">
        <f t="shared" si="27"/>
        <v>0</v>
      </c>
      <c r="K278" s="6">
        <f t="shared" si="28"/>
        <v>0</v>
      </c>
      <c r="L278" s="31"/>
      <c r="M278" s="31">
        <f t="shared" si="29"/>
        <v>13181.120000000006</v>
      </c>
    </row>
    <row r="279" spans="1:13" ht="15.75" thickBot="1" x14ac:dyDescent="0.3">
      <c r="A279" s="224"/>
      <c r="B279" s="204"/>
      <c r="C279" s="198"/>
      <c r="D279" s="198"/>
      <c r="E279" s="198"/>
      <c r="F279" s="198"/>
      <c r="G279" s="198"/>
      <c r="H279" s="199"/>
      <c r="I279" s="219"/>
      <c r="J279" s="6">
        <f t="shared" si="27"/>
        <v>0</v>
      </c>
      <c r="K279" s="6">
        <f t="shared" si="28"/>
        <v>0</v>
      </c>
      <c r="L279" s="31"/>
      <c r="M279" s="31">
        <f t="shared" si="29"/>
        <v>13181.120000000006</v>
      </c>
    </row>
    <row r="280" spans="1:13" ht="15.75" thickBot="1" x14ac:dyDescent="0.3">
      <c r="A280" s="224"/>
      <c r="B280" s="222"/>
      <c r="C280" s="198"/>
      <c r="D280" s="198"/>
      <c r="E280" s="198"/>
      <c r="F280" s="198"/>
      <c r="G280" s="198"/>
      <c r="H280" s="223"/>
      <c r="I280" s="223"/>
      <c r="J280" s="6">
        <f t="shared" si="27"/>
        <v>0</v>
      </c>
      <c r="K280" s="6">
        <f t="shared" si="28"/>
        <v>0</v>
      </c>
      <c r="L280" s="31"/>
      <c r="M280" s="31">
        <f t="shared" si="29"/>
        <v>13181.120000000006</v>
      </c>
    </row>
    <row r="281" spans="1:13" ht="15.75" thickBot="1" x14ac:dyDescent="0.3">
      <c r="A281" s="226"/>
      <c r="B281" s="204"/>
      <c r="C281" s="227"/>
      <c r="D281" s="223"/>
      <c r="E281" s="198"/>
      <c r="F281" s="198"/>
      <c r="G281" s="198"/>
      <c r="H281" s="223"/>
      <c r="I281" s="223"/>
      <c r="J281" s="6">
        <f t="shared" si="27"/>
        <v>0</v>
      </c>
      <c r="K281" s="6">
        <f t="shared" si="28"/>
        <v>0</v>
      </c>
      <c r="L281" s="31"/>
      <c r="M281" s="31">
        <f t="shared" si="29"/>
        <v>13181.120000000006</v>
      </c>
    </row>
    <row r="282" spans="1:13" ht="13.5" thickTop="1" x14ac:dyDescent="0.2">
      <c r="A282" s="27"/>
      <c r="B282" s="28"/>
      <c r="C282" s="22"/>
      <c r="D282" s="22"/>
      <c r="E282" s="22"/>
      <c r="F282" s="22"/>
      <c r="G282" s="29"/>
      <c r="H282" s="24"/>
      <c r="I282" s="24"/>
      <c r="J282" s="6">
        <f t="shared" si="27"/>
        <v>0</v>
      </c>
      <c r="K282" s="6">
        <f t="shared" si="28"/>
        <v>0</v>
      </c>
      <c r="L282" s="31"/>
      <c r="M282" s="31">
        <f t="shared" si="29"/>
        <v>13181.120000000006</v>
      </c>
    </row>
    <row r="283" spans="1:13" x14ac:dyDescent="0.2">
      <c r="A283" s="27"/>
      <c r="B283" s="28"/>
      <c r="C283" s="22"/>
      <c r="D283" s="22"/>
      <c r="E283" s="22"/>
      <c r="F283" s="22"/>
      <c r="G283" s="29"/>
      <c r="H283" s="24"/>
      <c r="I283" s="30"/>
      <c r="J283" s="6">
        <f t="shared" si="27"/>
        <v>0</v>
      </c>
      <c r="K283" s="6">
        <f t="shared" si="28"/>
        <v>0</v>
      </c>
      <c r="L283" s="31"/>
      <c r="M283" s="31">
        <f t="shared" si="29"/>
        <v>13181.120000000006</v>
      </c>
    </row>
    <row r="284" spans="1:13" x14ac:dyDescent="0.2">
      <c r="A284" s="27"/>
      <c r="B284" s="34"/>
      <c r="C284" s="22"/>
      <c r="D284" s="22"/>
      <c r="E284" s="22"/>
      <c r="F284" s="22"/>
      <c r="G284" s="29"/>
      <c r="H284" s="24"/>
      <c r="I284" s="30"/>
      <c r="J284" s="6">
        <f t="shared" si="27"/>
        <v>0</v>
      </c>
      <c r="K284" s="6">
        <f t="shared" si="28"/>
        <v>0</v>
      </c>
      <c r="L284" s="31"/>
      <c r="M284" s="31">
        <f t="shared" si="29"/>
        <v>13181.120000000006</v>
      </c>
    </row>
    <row r="285" spans="1:13" ht="15.75" x14ac:dyDescent="0.2">
      <c r="A285" s="231" t="s">
        <v>82</v>
      </c>
      <c r="B285" s="232"/>
      <c r="C285" s="232"/>
      <c r="D285" s="232"/>
      <c r="E285" s="232"/>
      <c r="F285" s="232"/>
      <c r="G285" s="232"/>
      <c r="H285" s="232"/>
      <c r="I285" s="232"/>
      <c r="J285" s="232"/>
      <c r="K285" s="232"/>
      <c r="L285" s="233"/>
      <c r="M285" s="31">
        <f t="shared" si="29"/>
        <v>13181.120000000006</v>
      </c>
    </row>
    <row r="286" spans="1:13" ht="13.5" thickBot="1" x14ac:dyDescent="0.25">
      <c r="A286" s="272"/>
      <c r="B286" s="273"/>
      <c r="C286" s="45"/>
      <c r="D286" s="45"/>
      <c r="E286" s="45"/>
      <c r="F286" s="45"/>
      <c r="G286" s="274"/>
      <c r="H286" s="36"/>
      <c r="I286" s="275"/>
      <c r="J286" s="276"/>
      <c r="K286" s="276"/>
      <c r="L286" s="277"/>
      <c r="M286" s="31">
        <f t="shared" si="29"/>
        <v>13181.120000000006</v>
      </c>
    </row>
    <row r="287" spans="1:13" ht="13.5" thickBot="1" x14ac:dyDescent="0.25">
      <c r="A287" s="272"/>
      <c r="B287" s="273"/>
      <c r="C287" s="45"/>
      <c r="D287" s="45"/>
      <c r="E287" s="45"/>
      <c r="F287" s="45"/>
      <c r="G287" s="278"/>
      <c r="H287" s="36"/>
      <c r="I287" s="275"/>
      <c r="J287" s="276"/>
      <c r="K287" s="276"/>
      <c r="L287" s="277"/>
      <c r="M287" s="31">
        <f t="shared" si="29"/>
        <v>13181.120000000006</v>
      </c>
    </row>
    <row r="288" spans="1:13" x14ac:dyDescent="0.2">
      <c r="A288" s="272"/>
      <c r="B288" s="273"/>
      <c r="C288" s="45"/>
      <c r="D288" s="45"/>
      <c r="E288" s="45"/>
      <c r="F288" s="45"/>
      <c r="G288" s="279"/>
      <c r="H288" s="36"/>
      <c r="I288" s="275"/>
      <c r="J288" s="276"/>
      <c r="K288" s="276"/>
      <c r="L288" s="277"/>
      <c r="M288" s="31">
        <f t="shared" si="29"/>
        <v>13181.120000000006</v>
      </c>
    </row>
    <row r="289" spans="1:13" x14ac:dyDescent="0.2">
      <c r="A289" s="27"/>
      <c r="B289" s="28"/>
      <c r="C289" s="22"/>
      <c r="D289" s="22"/>
      <c r="E289" s="22"/>
      <c r="F289" s="22"/>
      <c r="G289" s="29"/>
      <c r="H289" s="24"/>
      <c r="I289" s="30"/>
      <c r="J289" s="6"/>
      <c r="K289" s="6"/>
      <c r="L289" s="31"/>
      <c r="M289" s="31">
        <f t="shared" si="29"/>
        <v>13181.120000000006</v>
      </c>
    </row>
    <row r="290" spans="1:13" x14ac:dyDescent="0.2">
      <c r="A290" s="27"/>
      <c r="B290" s="28"/>
      <c r="C290" s="22"/>
      <c r="D290" s="22"/>
      <c r="E290" s="22"/>
      <c r="F290" s="22"/>
      <c r="G290" s="29"/>
      <c r="H290" s="24"/>
      <c r="I290" s="30"/>
      <c r="J290" s="6"/>
      <c r="K290" s="6"/>
      <c r="L290" s="31"/>
      <c r="M290" s="31">
        <f t="shared" si="29"/>
        <v>13181.120000000006</v>
      </c>
    </row>
    <row r="291" spans="1:13" ht="13.5" thickBot="1" x14ac:dyDescent="0.25">
      <c r="A291" s="27"/>
      <c r="B291" s="28"/>
      <c r="C291" s="22"/>
      <c r="D291" s="22"/>
      <c r="E291" s="22"/>
      <c r="F291" s="22"/>
      <c r="G291" s="29"/>
      <c r="H291" s="24"/>
      <c r="I291" s="30"/>
      <c r="J291" s="6"/>
      <c r="K291" s="6"/>
      <c r="L291" s="31"/>
      <c r="M291" s="31"/>
    </row>
    <row r="292" spans="1:13" x14ac:dyDescent="0.2">
      <c r="A292" s="18"/>
      <c r="B292" s="4"/>
      <c r="C292" s="19"/>
      <c r="D292" s="19"/>
      <c r="E292" s="37"/>
      <c r="F292" s="93"/>
      <c r="G292" s="86"/>
      <c r="H292" s="122" t="s">
        <v>124</v>
      </c>
      <c r="I292" s="132">
        <f>SUM(I276:I291)</f>
        <v>0</v>
      </c>
      <c r="J292" s="133">
        <f>SUM(J275:J291)</f>
        <v>0</v>
      </c>
      <c r="K292" s="134">
        <f>SUM(K275:K291)</f>
        <v>0</v>
      </c>
      <c r="L292" s="135">
        <f>SUM(L286:L291)</f>
        <v>0</v>
      </c>
      <c r="M292" s="127"/>
    </row>
    <row r="293" spans="1:13" x14ac:dyDescent="0.2">
      <c r="A293" s="38"/>
      <c r="B293" s="39"/>
      <c r="C293" s="40"/>
      <c r="D293" s="40"/>
      <c r="E293" s="41"/>
      <c r="F293" s="94"/>
      <c r="G293" s="87"/>
      <c r="H293" s="136" t="s">
        <v>10</v>
      </c>
      <c r="I293" s="137"/>
      <c r="J293" s="138"/>
      <c r="K293" s="139"/>
      <c r="L293" s="137"/>
      <c r="M293" s="137">
        <f>+K292-L292+M275</f>
        <v>13181.120000000006</v>
      </c>
    </row>
    <row r="294" spans="1:13" x14ac:dyDescent="0.2">
      <c r="A294" s="38"/>
      <c r="B294" s="39"/>
      <c r="C294" s="40"/>
      <c r="D294" s="40"/>
      <c r="E294" s="41"/>
      <c r="F294" s="94"/>
      <c r="G294" s="111"/>
      <c r="H294" s="75"/>
      <c r="I294" s="76"/>
      <c r="J294" s="77"/>
      <c r="K294" s="78"/>
      <c r="L294" s="76"/>
      <c r="M294" s="76"/>
    </row>
    <row r="295" spans="1:13" x14ac:dyDescent="0.2">
      <c r="A295" s="234" t="s">
        <v>134</v>
      </c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6"/>
    </row>
    <row r="296" spans="1:13" x14ac:dyDescent="0.2">
      <c r="A296" s="237"/>
      <c r="B296" s="238"/>
      <c r="C296" s="238"/>
      <c r="D296" s="238"/>
      <c r="E296" s="238"/>
      <c r="F296" s="238"/>
      <c r="G296" s="238"/>
      <c r="H296" s="238"/>
      <c r="I296" s="238"/>
      <c r="J296" s="238"/>
      <c r="K296" s="238"/>
      <c r="L296" s="238"/>
      <c r="M296" s="239"/>
    </row>
    <row r="297" spans="1:13" ht="15" x14ac:dyDescent="0.25">
      <c r="A297" s="240" t="s">
        <v>85</v>
      </c>
      <c r="B297" s="241"/>
      <c r="C297" s="241"/>
      <c r="D297" s="241"/>
      <c r="E297" s="241"/>
      <c r="F297" s="241"/>
      <c r="G297" s="241"/>
      <c r="H297" s="241"/>
      <c r="I297" s="241"/>
      <c r="J297" s="241"/>
      <c r="K297" s="241"/>
      <c r="L297" s="241"/>
      <c r="M297" s="242"/>
    </row>
    <row r="298" spans="1:13" x14ac:dyDescent="0.2">
      <c r="A298" s="18" t="s">
        <v>1</v>
      </c>
      <c r="B298" s="4" t="s">
        <v>0</v>
      </c>
      <c r="C298" s="19" t="s">
        <v>2</v>
      </c>
      <c r="D298" s="19" t="s">
        <v>3</v>
      </c>
      <c r="E298" s="19" t="s">
        <v>14</v>
      </c>
      <c r="F298" s="85" t="s">
        <v>4</v>
      </c>
      <c r="G298" s="85" t="s">
        <v>5</v>
      </c>
      <c r="H298" s="19" t="s">
        <v>6</v>
      </c>
      <c r="I298" s="19" t="s">
        <v>7</v>
      </c>
      <c r="J298" s="19" t="s">
        <v>132</v>
      </c>
      <c r="K298" s="19" t="s">
        <v>133</v>
      </c>
      <c r="L298" s="19" t="s">
        <v>8</v>
      </c>
      <c r="M298" s="19" t="s">
        <v>9</v>
      </c>
    </row>
    <row r="299" spans="1:13" x14ac:dyDescent="0.2">
      <c r="A299" s="20"/>
      <c r="B299" s="21"/>
      <c r="C299" s="22"/>
      <c r="D299" s="22"/>
      <c r="E299" s="22"/>
      <c r="F299" s="22"/>
      <c r="G299" s="36"/>
      <c r="H299" s="24"/>
      <c r="I299" s="25"/>
      <c r="J299" s="26"/>
      <c r="K299" s="26"/>
      <c r="L299" s="25"/>
      <c r="M299" s="25">
        <f>M293</f>
        <v>13181.120000000006</v>
      </c>
    </row>
    <row r="300" spans="1:13" x14ac:dyDescent="0.2">
      <c r="A300" s="196"/>
      <c r="B300" s="218"/>
      <c r="C300" s="220"/>
      <c r="D300" s="198"/>
      <c r="E300" s="198"/>
      <c r="F300" s="198"/>
      <c r="G300" s="198"/>
      <c r="H300" s="198"/>
      <c r="I300" s="223"/>
      <c r="J300" s="6">
        <f t="shared" ref="J300:J323" si="30">+I300*0.32</f>
        <v>0</v>
      </c>
      <c r="K300" s="6">
        <f t="shared" ref="K300:K323" si="31">+I300*0.68</f>
        <v>0</v>
      </c>
      <c r="L300" s="31"/>
      <c r="M300" s="31">
        <f t="shared" ref="M300:M329" si="32">+K300-L300+M299</f>
        <v>13181.120000000006</v>
      </c>
    </row>
    <row r="301" spans="1:13" x14ac:dyDescent="0.2">
      <c r="A301" s="196"/>
      <c r="B301" s="218"/>
      <c r="C301" s="198"/>
      <c r="D301" s="198"/>
      <c r="E301" s="198"/>
      <c r="F301" s="198"/>
      <c r="G301" s="198"/>
      <c r="H301" s="199"/>
      <c r="I301" s="223"/>
      <c r="J301" s="6">
        <f t="shared" si="30"/>
        <v>0</v>
      </c>
      <c r="K301" s="6">
        <f t="shared" si="31"/>
        <v>0</v>
      </c>
      <c r="L301" s="31"/>
      <c r="M301" s="31">
        <f t="shared" si="32"/>
        <v>13181.120000000006</v>
      </c>
    </row>
    <row r="302" spans="1:13" x14ac:dyDescent="0.2">
      <c r="A302" s="196"/>
      <c r="B302" s="218"/>
      <c r="C302" s="198"/>
      <c r="D302" s="198"/>
      <c r="E302" s="198"/>
      <c r="F302" s="198"/>
      <c r="G302" s="198"/>
      <c r="H302" s="199"/>
      <c r="I302" s="223"/>
      <c r="J302" s="6">
        <f t="shared" si="30"/>
        <v>0</v>
      </c>
      <c r="K302" s="6">
        <f t="shared" si="31"/>
        <v>0</v>
      </c>
      <c r="L302" s="31"/>
      <c r="M302" s="31">
        <f t="shared" si="32"/>
        <v>13181.120000000006</v>
      </c>
    </row>
    <row r="303" spans="1:13" x14ac:dyDescent="0.2">
      <c r="A303" s="196"/>
      <c r="B303" s="218"/>
      <c r="C303" s="198"/>
      <c r="D303" s="198"/>
      <c r="E303" s="198"/>
      <c r="F303" s="198"/>
      <c r="G303" s="198"/>
      <c r="H303" s="199"/>
      <c r="I303" s="223"/>
      <c r="J303" s="6">
        <f t="shared" si="30"/>
        <v>0</v>
      </c>
      <c r="K303" s="6">
        <f t="shared" si="31"/>
        <v>0</v>
      </c>
      <c r="L303" s="31"/>
      <c r="M303" s="31">
        <f t="shared" si="32"/>
        <v>13181.120000000006</v>
      </c>
    </row>
    <row r="304" spans="1:13" x14ac:dyDescent="0.2">
      <c r="A304" s="196"/>
      <c r="B304" s="218"/>
      <c r="C304" s="198"/>
      <c r="D304" s="198"/>
      <c r="E304" s="198"/>
      <c r="F304" s="198"/>
      <c r="G304" s="198"/>
      <c r="H304" s="199"/>
      <c r="I304" s="223"/>
      <c r="J304" s="6">
        <f t="shared" si="30"/>
        <v>0</v>
      </c>
      <c r="K304" s="6">
        <f t="shared" si="31"/>
        <v>0</v>
      </c>
      <c r="L304" s="31"/>
      <c r="M304" s="31">
        <f t="shared" si="32"/>
        <v>13181.120000000006</v>
      </c>
    </row>
    <row r="305" spans="1:13" x14ac:dyDescent="0.2">
      <c r="A305" s="196"/>
      <c r="B305" s="218"/>
      <c r="C305" s="198"/>
      <c r="D305" s="198"/>
      <c r="E305" s="198"/>
      <c r="F305" s="198"/>
      <c r="G305" s="198"/>
      <c r="H305" s="199"/>
      <c r="I305" s="223"/>
      <c r="J305" s="6">
        <f t="shared" si="30"/>
        <v>0</v>
      </c>
      <c r="K305" s="6">
        <f t="shared" si="31"/>
        <v>0</v>
      </c>
      <c r="L305" s="31"/>
      <c r="M305" s="31">
        <f t="shared" si="32"/>
        <v>13181.120000000006</v>
      </c>
    </row>
    <row r="306" spans="1:13" x14ac:dyDescent="0.2">
      <c r="A306" s="196"/>
      <c r="B306" s="218"/>
      <c r="C306" s="198"/>
      <c r="D306" s="198"/>
      <c r="E306" s="198"/>
      <c r="F306" s="198"/>
      <c r="G306" s="198"/>
      <c r="H306" s="199"/>
      <c r="I306" s="223"/>
      <c r="J306" s="6">
        <f t="shared" si="30"/>
        <v>0</v>
      </c>
      <c r="K306" s="6">
        <f t="shared" si="31"/>
        <v>0</v>
      </c>
      <c r="L306" s="31"/>
      <c r="M306" s="31">
        <f t="shared" si="32"/>
        <v>13181.120000000006</v>
      </c>
    </row>
    <row r="307" spans="1:13" x14ac:dyDescent="0.2">
      <c r="A307" s="196"/>
      <c r="B307" s="218"/>
      <c r="C307" s="198"/>
      <c r="D307" s="198"/>
      <c r="E307" s="198"/>
      <c r="F307" s="198"/>
      <c r="G307" s="198"/>
      <c r="H307" s="199"/>
      <c r="I307" s="223"/>
      <c r="J307" s="6">
        <f t="shared" si="30"/>
        <v>0</v>
      </c>
      <c r="K307" s="6">
        <f t="shared" si="31"/>
        <v>0</v>
      </c>
      <c r="L307" s="31"/>
      <c r="M307" s="31">
        <f t="shared" si="32"/>
        <v>13181.120000000006</v>
      </c>
    </row>
    <row r="308" spans="1:13" x14ac:dyDescent="0.2">
      <c r="A308" s="196"/>
      <c r="B308" s="218"/>
      <c r="C308" s="198"/>
      <c r="D308" s="198"/>
      <c r="E308" s="198"/>
      <c r="F308" s="198"/>
      <c r="G308" s="198"/>
      <c r="H308" s="199"/>
      <c r="I308" s="223"/>
      <c r="J308" s="6">
        <f t="shared" si="30"/>
        <v>0</v>
      </c>
      <c r="K308" s="6">
        <f t="shared" si="31"/>
        <v>0</v>
      </c>
      <c r="L308" s="31"/>
      <c r="M308" s="31">
        <f t="shared" si="32"/>
        <v>13181.120000000006</v>
      </c>
    </row>
    <row r="309" spans="1:13" x14ac:dyDescent="0.2">
      <c r="A309" s="196"/>
      <c r="B309" s="218"/>
      <c r="C309" s="198"/>
      <c r="D309" s="198"/>
      <c r="E309" s="198"/>
      <c r="F309" s="198"/>
      <c r="G309" s="198"/>
      <c r="H309" s="199"/>
      <c r="I309" s="223"/>
      <c r="J309" s="6">
        <f t="shared" si="30"/>
        <v>0</v>
      </c>
      <c r="K309" s="6">
        <f t="shared" si="31"/>
        <v>0</v>
      </c>
      <c r="L309" s="31"/>
      <c r="M309" s="31">
        <f t="shared" si="32"/>
        <v>13181.120000000006</v>
      </c>
    </row>
    <row r="310" spans="1:13" x14ac:dyDescent="0.2">
      <c r="A310" s="196"/>
      <c r="B310" s="218"/>
      <c r="C310" s="198"/>
      <c r="D310" s="198"/>
      <c r="E310" s="198"/>
      <c r="F310" s="198"/>
      <c r="G310" s="198"/>
      <c r="H310" s="199"/>
      <c r="I310" s="223"/>
      <c r="J310" s="6">
        <f t="shared" si="30"/>
        <v>0</v>
      </c>
      <c r="K310" s="6">
        <f t="shared" si="31"/>
        <v>0</v>
      </c>
      <c r="L310" s="31"/>
      <c r="M310" s="31">
        <f t="shared" si="32"/>
        <v>13181.120000000006</v>
      </c>
    </row>
    <row r="311" spans="1:13" x14ac:dyDescent="0.2">
      <c r="A311" s="196"/>
      <c r="B311" s="204"/>
      <c r="C311" s="198"/>
      <c r="D311" s="198"/>
      <c r="E311" s="198"/>
      <c r="F311" s="198"/>
      <c r="G311" s="198"/>
      <c r="H311" s="199"/>
      <c r="I311" s="228"/>
      <c r="J311" s="6">
        <f t="shared" si="30"/>
        <v>0</v>
      </c>
      <c r="K311" s="6">
        <f t="shared" si="31"/>
        <v>0</v>
      </c>
      <c r="L311" s="31"/>
      <c r="M311" s="31">
        <f t="shared" si="32"/>
        <v>13181.120000000006</v>
      </c>
    </row>
    <row r="312" spans="1:13" x14ac:dyDescent="0.2">
      <c r="A312" s="196"/>
      <c r="B312" s="222"/>
      <c r="C312" s="198"/>
      <c r="D312" s="198"/>
      <c r="E312" s="198"/>
      <c r="F312" s="198"/>
      <c r="G312" s="198"/>
      <c r="H312" s="223"/>
      <c r="I312" s="223"/>
      <c r="J312" s="6">
        <f t="shared" si="30"/>
        <v>0</v>
      </c>
      <c r="K312" s="6">
        <f t="shared" si="31"/>
        <v>0</v>
      </c>
      <c r="L312" s="31"/>
      <c r="M312" s="31">
        <f t="shared" si="32"/>
        <v>13181.120000000006</v>
      </c>
    </row>
    <row r="313" spans="1:13" ht="15" x14ac:dyDescent="0.25">
      <c r="A313" s="196"/>
      <c r="B313" s="204"/>
      <c r="C313" s="227"/>
      <c r="D313" s="223"/>
      <c r="E313" s="198"/>
      <c r="F313" s="198"/>
      <c r="G313" s="198"/>
      <c r="H313" s="223"/>
      <c r="I313" s="223"/>
      <c r="J313" s="6">
        <f t="shared" si="30"/>
        <v>0</v>
      </c>
      <c r="K313" s="6">
        <f t="shared" si="31"/>
        <v>0</v>
      </c>
      <c r="L313" s="31"/>
      <c r="M313" s="31">
        <f t="shared" si="32"/>
        <v>13181.120000000006</v>
      </c>
    </row>
    <row r="314" spans="1:13" x14ac:dyDescent="0.2">
      <c r="A314" s="196"/>
      <c r="B314" s="202"/>
      <c r="C314" s="198"/>
      <c r="D314" s="198"/>
      <c r="E314" s="198"/>
      <c r="F314" s="198"/>
      <c r="G314" s="198"/>
      <c r="H314" s="199"/>
      <c r="I314" s="228"/>
      <c r="J314" s="6">
        <f t="shared" si="30"/>
        <v>0</v>
      </c>
      <c r="K314" s="6">
        <f t="shared" si="31"/>
        <v>0</v>
      </c>
      <c r="L314" s="31"/>
      <c r="M314" s="31">
        <f t="shared" si="32"/>
        <v>13181.120000000006</v>
      </c>
    </row>
    <row r="315" spans="1:13" x14ac:dyDescent="0.2">
      <c r="A315" s="196"/>
      <c r="B315" s="202"/>
      <c r="C315" s="198"/>
      <c r="D315" s="198"/>
      <c r="E315" s="198"/>
      <c r="F315" s="198"/>
      <c r="G315" s="198"/>
      <c r="H315" s="199"/>
      <c r="I315" s="228"/>
      <c r="J315" s="6">
        <f t="shared" si="30"/>
        <v>0</v>
      </c>
      <c r="K315" s="6">
        <f t="shared" si="31"/>
        <v>0</v>
      </c>
      <c r="L315" s="31"/>
      <c r="M315" s="31">
        <f t="shared" si="32"/>
        <v>13181.120000000006</v>
      </c>
    </row>
    <row r="316" spans="1:13" ht="13.5" thickBot="1" x14ac:dyDescent="0.25">
      <c r="A316" s="196"/>
      <c r="B316" s="202"/>
      <c r="C316" s="198"/>
      <c r="D316" s="198"/>
      <c r="E316" s="198"/>
      <c r="F316" s="198"/>
      <c r="G316" s="198"/>
      <c r="H316" s="199"/>
      <c r="I316" s="228"/>
      <c r="J316" s="6">
        <f t="shared" si="30"/>
        <v>0</v>
      </c>
      <c r="K316" s="6">
        <f t="shared" si="31"/>
        <v>0</v>
      </c>
      <c r="L316" s="31"/>
      <c r="M316" s="31">
        <f t="shared" si="32"/>
        <v>13181.120000000006</v>
      </c>
    </row>
    <row r="317" spans="1:13" ht="16.5" thickTop="1" thickBot="1" x14ac:dyDescent="0.3">
      <c r="A317" s="255"/>
      <c r="B317" s="256"/>
      <c r="C317" s="215"/>
      <c r="D317" s="215"/>
      <c r="E317" s="215"/>
      <c r="F317" s="215"/>
      <c r="G317" s="215"/>
      <c r="H317" s="257"/>
      <c r="I317" s="258"/>
      <c r="J317" s="6">
        <f t="shared" si="30"/>
        <v>0</v>
      </c>
      <c r="K317" s="6">
        <f t="shared" si="31"/>
        <v>0</v>
      </c>
      <c r="L317" s="31"/>
      <c r="M317" s="31">
        <f t="shared" si="32"/>
        <v>13181.120000000006</v>
      </c>
    </row>
    <row r="318" spans="1:13" ht="15.75" thickBot="1" x14ac:dyDescent="0.3">
      <c r="A318" s="259"/>
      <c r="B318" s="256"/>
      <c r="C318" s="215"/>
      <c r="D318" s="215"/>
      <c r="E318" s="215"/>
      <c r="F318" s="215"/>
      <c r="G318" s="215"/>
      <c r="H318" s="257"/>
      <c r="I318" s="258"/>
      <c r="J318" s="6">
        <f t="shared" si="30"/>
        <v>0</v>
      </c>
      <c r="K318" s="6">
        <f t="shared" si="31"/>
        <v>0</v>
      </c>
      <c r="L318" s="31"/>
      <c r="M318" s="31">
        <f t="shared" si="32"/>
        <v>13181.120000000006</v>
      </c>
    </row>
    <row r="319" spans="1:13" ht="15.75" thickBot="1" x14ac:dyDescent="0.3">
      <c r="A319" s="259"/>
      <c r="B319" s="256"/>
      <c r="C319" s="215"/>
      <c r="D319" s="215"/>
      <c r="E319" s="215"/>
      <c r="F319" s="215"/>
      <c r="G319" s="215"/>
      <c r="H319" s="257"/>
      <c r="I319" s="258"/>
      <c r="J319" s="6">
        <f t="shared" si="30"/>
        <v>0</v>
      </c>
      <c r="K319" s="6">
        <f t="shared" si="31"/>
        <v>0</v>
      </c>
      <c r="L319" s="31"/>
      <c r="M319" s="31">
        <f t="shared" si="32"/>
        <v>13181.120000000006</v>
      </c>
    </row>
    <row r="320" spans="1:13" ht="15.75" thickBot="1" x14ac:dyDescent="0.3">
      <c r="A320" s="260"/>
      <c r="B320" s="256"/>
      <c r="C320" s="215"/>
      <c r="D320" s="215"/>
      <c r="E320" s="215"/>
      <c r="F320" s="215"/>
      <c r="G320" s="215"/>
      <c r="H320" s="257"/>
      <c r="I320" s="258"/>
      <c r="J320" s="6">
        <f t="shared" si="30"/>
        <v>0</v>
      </c>
      <c r="K320" s="6">
        <f t="shared" si="31"/>
        <v>0</v>
      </c>
      <c r="L320" s="31"/>
      <c r="M320" s="31">
        <f t="shared" si="32"/>
        <v>13181.120000000006</v>
      </c>
    </row>
    <row r="321" spans="1:13" ht="13.5" thickTop="1" x14ac:dyDescent="0.2">
      <c r="A321" s="196"/>
      <c r="B321" s="202"/>
      <c r="C321" s="198"/>
      <c r="D321" s="198"/>
      <c r="E321" s="198"/>
      <c r="F321" s="198"/>
      <c r="G321" s="198"/>
      <c r="H321" s="199"/>
      <c r="I321" s="228"/>
      <c r="J321" s="6">
        <f t="shared" si="30"/>
        <v>0</v>
      </c>
      <c r="K321" s="6">
        <f t="shared" si="31"/>
        <v>0</v>
      </c>
      <c r="L321" s="31"/>
      <c r="M321" s="31">
        <f t="shared" si="32"/>
        <v>13181.120000000006</v>
      </c>
    </row>
    <row r="322" spans="1:13" x14ac:dyDescent="0.2">
      <c r="A322" s="27"/>
      <c r="B322" s="28"/>
      <c r="C322" s="22"/>
      <c r="D322" s="22"/>
      <c r="E322" s="22"/>
      <c r="F322" s="22"/>
      <c r="G322" s="29"/>
      <c r="H322" s="24"/>
      <c r="I322" s="30"/>
      <c r="J322" s="6">
        <f t="shared" si="30"/>
        <v>0</v>
      </c>
      <c r="K322" s="6">
        <f t="shared" si="31"/>
        <v>0</v>
      </c>
      <c r="L322" s="31"/>
      <c r="M322" s="31">
        <f t="shared" si="32"/>
        <v>13181.120000000006</v>
      </c>
    </row>
    <row r="323" spans="1:13" x14ac:dyDescent="0.2">
      <c r="A323" s="27"/>
      <c r="B323" s="34"/>
      <c r="C323" s="22"/>
      <c r="D323" s="22"/>
      <c r="E323" s="22"/>
      <c r="F323" s="22"/>
      <c r="G323" s="29"/>
      <c r="H323" s="24"/>
      <c r="I323" s="30"/>
      <c r="J323" s="6">
        <f t="shared" si="30"/>
        <v>0</v>
      </c>
      <c r="K323" s="6">
        <f t="shared" si="31"/>
        <v>0</v>
      </c>
      <c r="L323" s="31"/>
      <c r="M323" s="31">
        <f t="shared" si="32"/>
        <v>13181.120000000006</v>
      </c>
    </row>
    <row r="324" spans="1:13" ht="15.75" x14ac:dyDescent="0.2">
      <c r="A324" s="231" t="s">
        <v>86</v>
      </c>
      <c r="B324" s="232"/>
      <c r="C324" s="232"/>
      <c r="D324" s="232"/>
      <c r="E324" s="232"/>
      <c r="F324" s="232"/>
      <c r="G324" s="232"/>
      <c r="H324" s="232"/>
      <c r="I324" s="232"/>
      <c r="J324" s="232"/>
      <c r="K324" s="232"/>
      <c r="L324" s="233"/>
      <c r="M324" s="31">
        <f t="shared" si="32"/>
        <v>13181.120000000006</v>
      </c>
    </row>
    <row r="325" spans="1:13" x14ac:dyDescent="0.2">
      <c r="A325" s="27"/>
      <c r="B325" s="28"/>
      <c r="C325" s="22"/>
      <c r="D325" s="22"/>
      <c r="E325" s="22"/>
      <c r="F325" s="22"/>
      <c r="G325" s="29"/>
      <c r="H325" s="24"/>
      <c r="I325" s="30"/>
      <c r="J325" s="6"/>
      <c r="K325" s="6"/>
      <c r="L325" s="31"/>
      <c r="M325" s="31">
        <f t="shared" si="32"/>
        <v>13181.120000000006</v>
      </c>
    </row>
    <row r="326" spans="1:13" ht="15.75" customHeight="1" x14ac:dyDescent="0.2">
      <c r="A326" s="27"/>
      <c r="B326" s="28"/>
      <c r="C326" s="22"/>
      <c r="D326" s="22"/>
      <c r="E326" s="22"/>
      <c r="F326" s="22"/>
      <c r="G326" s="270"/>
      <c r="H326" s="270"/>
      <c r="I326" s="30"/>
      <c r="J326" s="6"/>
      <c r="K326" s="6"/>
      <c r="L326" s="31"/>
      <c r="M326" s="31">
        <f t="shared" si="32"/>
        <v>13181.120000000006</v>
      </c>
    </row>
    <row r="327" spans="1:13" ht="15.75" customHeight="1" x14ac:dyDescent="0.2">
      <c r="A327" s="27"/>
      <c r="B327" s="28"/>
      <c r="C327" s="22"/>
      <c r="D327" s="22"/>
      <c r="E327" s="22"/>
      <c r="F327" s="22"/>
      <c r="G327" s="271"/>
      <c r="H327" s="271"/>
      <c r="I327" s="271"/>
      <c r="J327" s="6"/>
      <c r="K327" s="6"/>
      <c r="L327" s="31"/>
      <c r="M327" s="31">
        <f t="shared" si="32"/>
        <v>13181.120000000006</v>
      </c>
    </row>
    <row r="328" spans="1:13" x14ac:dyDescent="0.2">
      <c r="A328" s="27"/>
      <c r="B328" s="28"/>
      <c r="C328" s="22"/>
      <c r="D328" s="22"/>
      <c r="E328" s="22"/>
      <c r="F328" s="22"/>
      <c r="G328" s="29"/>
      <c r="H328" s="24"/>
      <c r="I328" s="30"/>
      <c r="J328" s="6"/>
      <c r="K328" s="6"/>
      <c r="L328" s="31"/>
      <c r="M328" s="31">
        <f t="shared" si="32"/>
        <v>13181.120000000006</v>
      </c>
    </row>
    <row r="329" spans="1:13" x14ac:dyDescent="0.2">
      <c r="A329" s="27"/>
      <c r="B329" s="28"/>
      <c r="C329" s="22"/>
      <c r="D329" s="22"/>
      <c r="E329" s="22"/>
      <c r="F329" s="22"/>
      <c r="G329" s="29"/>
      <c r="H329" s="24"/>
      <c r="I329" s="30"/>
      <c r="J329" s="6"/>
      <c r="K329" s="6"/>
      <c r="L329" s="31"/>
      <c r="M329" s="31">
        <f t="shared" si="32"/>
        <v>13181.120000000006</v>
      </c>
    </row>
    <row r="330" spans="1:13" ht="13.5" thickBot="1" x14ac:dyDescent="0.25">
      <c r="A330" s="27"/>
      <c r="B330" s="28"/>
      <c r="C330" s="22"/>
      <c r="D330" s="22"/>
      <c r="E330" s="22"/>
      <c r="F330" s="22"/>
      <c r="G330" s="29"/>
      <c r="H330" s="24"/>
      <c r="I330" s="30"/>
      <c r="J330" s="6"/>
      <c r="K330" s="6"/>
      <c r="L330" s="31"/>
      <c r="M330" s="31"/>
    </row>
    <row r="331" spans="1:13" x14ac:dyDescent="0.2">
      <c r="A331" s="18"/>
      <c r="B331" s="4"/>
      <c r="C331" s="19"/>
      <c r="D331" s="19"/>
      <c r="E331" s="37"/>
      <c r="F331" s="93"/>
      <c r="G331" s="86"/>
      <c r="H331" s="122" t="s">
        <v>123</v>
      </c>
      <c r="I331" s="132">
        <f>SUM(I300:I330)</f>
        <v>0</v>
      </c>
      <c r="J331" s="133">
        <f>SUM(J299:J330)</f>
        <v>0</v>
      </c>
      <c r="K331" s="134">
        <f>SUM(K299:K330)</f>
        <v>0</v>
      </c>
      <c r="L331" s="135">
        <f>SUM(L325:L330)</f>
        <v>0</v>
      </c>
      <c r="M331" s="127"/>
    </row>
    <row r="332" spans="1:13" x14ac:dyDescent="0.2">
      <c r="A332" s="38"/>
      <c r="B332" s="39"/>
      <c r="C332" s="40"/>
      <c r="D332" s="40"/>
      <c r="E332" s="41"/>
      <c r="F332" s="94"/>
      <c r="G332" s="87"/>
      <c r="H332" s="136" t="s">
        <v>10</v>
      </c>
      <c r="I332" s="137"/>
      <c r="J332" s="138"/>
      <c r="K332" s="139"/>
      <c r="L332" s="137"/>
      <c r="M332" s="137">
        <f>+K331-L331+M299</f>
        <v>13181.120000000006</v>
      </c>
    </row>
    <row r="333" spans="1:13" x14ac:dyDescent="0.2">
      <c r="A333" s="38"/>
      <c r="B333" s="39"/>
      <c r="C333" s="40"/>
      <c r="D333" s="40"/>
      <c r="E333" s="41"/>
      <c r="F333" s="94"/>
      <c r="G333" s="111"/>
      <c r="H333" s="75"/>
      <c r="I333" s="76"/>
      <c r="J333" s="77"/>
      <c r="K333" s="78"/>
      <c r="L333" s="76"/>
      <c r="M333" s="76"/>
    </row>
    <row r="334" spans="1:13" x14ac:dyDescent="0.2">
      <c r="A334" s="234" t="s">
        <v>134</v>
      </c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6"/>
    </row>
    <row r="335" spans="1:13" x14ac:dyDescent="0.2">
      <c r="A335" s="237"/>
      <c r="B335" s="238"/>
      <c r="C335" s="238"/>
      <c r="D335" s="238"/>
      <c r="E335" s="238"/>
      <c r="F335" s="238"/>
      <c r="G335" s="238"/>
      <c r="H335" s="238"/>
      <c r="I335" s="238"/>
      <c r="J335" s="238"/>
      <c r="K335" s="238"/>
      <c r="L335" s="238"/>
      <c r="M335" s="239"/>
    </row>
    <row r="336" spans="1:13" ht="15" x14ac:dyDescent="0.25">
      <c r="A336" s="240" t="s">
        <v>87</v>
      </c>
      <c r="B336" s="241"/>
      <c r="C336" s="241"/>
      <c r="D336" s="241"/>
      <c r="E336" s="241"/>
      <c r="F336" s="241"/>
      <c r="G336" s="241"/>
      <c r="H336" s="241"/>
      <c r="I336" s="241"/>
      <c r="J336" s="241"/>
      <c r="K336" s="241"/>
      <c r="L336" s="241"/>
      <c r="M336" s="242"/>
    </row>
    <row r="337" spans="1:13" x14ac:dyDescent="0.2">
      <c r="A337" s="18" t="s">
        <v>1</v>
      </c>
      <c r="B337" s="4" t="s">
        <v>0</v>
      </c>
      <c r="C337" s="19" t="s">
        <v>2</v>
      </c>
      <c r="D337" s="19" t="s">
        <v>3</v>
      </c>
      <c r="E337" s="19" t="s">
        <v>14</v>
      </c>
      <c r="F337" s="85" t="s">
        <v>4</v>
      </c>
      <c r="G337" s="85" t="s">
        <v>5</v>
      </c>
      <c r="H337" s="19" t="s">
        <v>6</v>
      </c>
      <c r="I337" s="19" t="s">
        <v>7</v>
      </c>
      <c r="J337" s="19" t="s">
        <v>132</v>
      </c>
      <c r="K337" s="19" t="s">
        <v>133</v>
      </c>
      <c r="L337" s="19" t="s">
        <v>8</v>
      </c>
      <c r="M337" s="19" t="s">
        <v>9</v>
      </c>
    </row>
    <row r="338" spans="1:13" x14ac:dyDescent="0.2">
      <c r="A338" s="20"/>
      <c r="B338" s="21"/>
      <c r="C338" s="22"/>
      <c r="D338" s="22"/>
      <c r="E338" s="22"/>
      <c r="F338" s="22"/>
      <c r="G338" s="36"/>
      <c r="H338" s="24"/>
      <c r="I338" s="25"/>
      <c r="J338" s="26"/>
      <c r="K338" s="26"/>
      <c r="L338" s="25"/>
      <c r="M338" s="25">
        <f>M332</f>
        <v>13181.120000000006</v>
      </c>
    </row>
    <row r="339" spans="1:13" x14ac:dyDescent="0.2">
      <c r="A339" s="229"/>
      <c r="B339" s="222"/>
      <c r="C339" s="220"/>
      <c r="D339" s="198"/>
      <c r="E339" s="198"/>
      <c r="F339" s="198"/>
      <c r="G339" s="198"/>
      <c r="H339" s="198"/>
      <c r="I339" s="230"/>
      <c r="J339" s="6">
        <f t="shared" ref="J339:J364" si="33">+I339*0.32</f>
        <v>0</v>
      </c>
      <c r="K339" s="6">
        <f t="shared" ref="K339:K364" si="34">+I339*0.68</f>
        <v>0</v>
      </c>
      <c r="L339" s="31"/>
      <c r="M339" s="31">
        <f>+K339-L339+M338</f>
        <v>13181.120000000006</v>
      </c>
    </row>
    <row r="340" spans="1:13" x14ac:dyDescent="0.2">
      <c r="A340" s="229"/>
      <c r="B340" s="218"/>
      <c r="C340" s="198"/>
      <c r="D340" s="198"/>
      <c r="E340" s="198"/>
      <c r="F340" s="198"/>
      <c r="G340" s="198"/>
      <c r="H340" s="199"/>
      <c r="I340" s="230"/>
      <c r="J340" s="6">
        <f t="shared" si="33"/>
        <v>0</v>
      </c>
      <c r="K340" s="6">
        <f t="shared" si="34"/>
        <v>0</v>
      </c>
      <c r="L340" s="31"/>
      <c r="M340" s="31">
        <f t="shared" ref="M340:M370" si="35">+K340-L340+M339</f>
        <v>13181.120000000006</v>
      </c>
    </row>
    <row r="341" spans="1:13" x14ac:dyDescent="0.2">
      <c r="A341" s="229"/>
      <c r="B341" s="218"/>
      <c r="C341" s="198"/>
      <c r="D341" s="198"/>
      <c r="E341" s="198"/>
      <c r="F341" s="198"/>
      <c r="G341" s="198"/>
      <c r="H341" s="199"/>
      <c r="I341" s="230"/>
      <c r="J341" s="6">
        <f t="shared" si="33"/>
        <v>0</v>
      </c>
      <c r="K341" s="6">
        <f t="shared" si="34"/>
        <v>0</v>
      </c>
      <c r="L341" s="31"/>
      <c r="M341" s="31">
        <f t="shared" si="35"/>
        <v>13181.120000000006</v>
      </c>
    </row>
    <row r="342" spans="1:13" x14ac:dyDescent="0.2">
      <c r="A342" s="229"/>
      <c r="B342" s="218"/>
      <c r="C342" s="198"/>
      <c r="D342" s="198"/>
      <c r="E342" s="198"/>
      <c r="F342" s="198"/>
      <c r="G342" s="198"/>
      <c r="H342" s="199"/>
      <c r="I342" s="230"/>
      <c r="J342" s="6">
        <f t="shared" si="33"/>
        <v>0</v>
      </c>
      <c r="K342" s="6">
        <f t="shared" si="34"/>
        <v>0</v>
      </c>
      <c r="L342" s="31"/>
      <c r="M342" s="31">
        <f t="shared" si="35"/>
        <v>13181.120000000006</v>
      </c>
    </row>
    <row r="343" spans="1:13" x14ac:dyDescent="0.2">
      <c r="A343" s="229"/>
      <c r="B343" s="218"/>
      <c r="C343" s="198"/>
      <c r="D343" s="198"/>
      <c r="E343" s="198"/>
      <c r="F343" s="198"/>
      <c r="G343" s="198"/>
      <c r="H343" s="199"/>
      <c r="I343" s="230"/>
      <c r="J343" s="6">
        <f t="shared" si="33"/>
        <v>0</v>
      </c>
      <c r="K343" s="6">
        <f t="shared" si="34"/>
        <v>0</v>
      </c>
      <c r="L343" s="31"/>
      <c r="M343" s="31">
        <f t="shared" si="35"/>
        <v>13181.120000000006</v>
      </c>
    </row>
    <row r="344" spans="1:13" x14ac:dyDescent="0.2">
      <c r="A344" s="229"/>
      <c r="B344" s="218"/>
      <c r="C344" s="198"/>
      <c r="D344" s="198"/>
      <c r="E344" s="198"/>
      <c r="F344" s="198"/>
      <c r="G344" s="198"/>
      <c r="H344" s="199"/>
      <c r="I344" s="230"/>
      <c r="J344" s="6">
        <f t="shared" si="33"/>
        <v>0</v>
      </c>
      <c r="K344" s="6">
        <f t="shared" si="34"/>
        <v>0</v>
      </c>
      <c r="L344" s="31"/>
      <c r="M344" s="31">
        <f t="shared" si="35"/>
        <v>13181.120000000006</v>
      </c>
    </row>
    <row r="345" spans="1:13" x14ac:dyDescent="0.2">
      <c r="A345" s="229"/>
      <c r="B345" s="218"/>
      <c r="C345" s="198"/>
      <c r="D345" s="198"/>
      <c r="E345" s="198"/>
      <c r="F345" s="198"/>
      <c r="G345" s="198"/>
      <c r="H345" s="199"/>
      <c r="I345" s="230"/>
      <c r="J345" s="6">
        <f t="shared" si="33"/>
        <v>0</v>
      </c>
      <c r="K345" s="6">
        <f t="shared" si="34"/>
        <v>0</v>
      </c>
      <c r="L345" s="31"/>
      <c r="M345" s="31">
        <f t="shared" si="35"/>
        <v>13181.120000000006</v>
      </c>
    </row>
    <row r="346" spans="1:13" x14ac:dyDescent="0.2">
      <c r="A346" s="229"/>
      <c r="B346" s="218"/>
      <c r="C346" s="198"/>
      <c r="D346" s="198"/>
      <c r="E346" s="198"/>
      <c r="F346" s="198"/>
      <c r="G346" s="198"/>
      <c r="H346" s="199"/>
      <c r="I346" s="230"/>
      <c r="J346" s="6">
        <f t="shared" si="33"/>
        <v>0</v>
      </c>
      <c r="K346" s="6">
        <f t="shared" si="34"/>
        <v>0</v>
      </c>
      <c r="L346" s="31"/>
      <c r="M346" s="31">
        <f t="shared" si="35"/>
        <v>13181.120000000006</v>
      </c>
    </row>
    <row r="347" spans="1:13" x14ac:dyDescent="0.2">
      <c r="A347" s="229"/>
      <c r="B347" s="218"/>
      <c r="C347" s="198"/>
      <c r="D347" s="198"/>
      <c r="E347" s="198"/>
      <c r="F347" s="198"/>
      <c r="G347" s="198"/>
      <c r="H347" s="199"/>
      <c r="I347" s="230"/>
      <c r="J347" s="6">
        <f t="shared" si="33"/>
        <v>0</v>
      </c>
      <c r="K347" s="6">
        <f t="shared" si="34"/>
        <v>0</v>
      </c>
      <c r="L347" s="31"/>
      <c r="M347" s="31">
        <f t="shared" si="35"/>
        <v>13181.120000000006</v>
      </c>
    </row>
    <row r="348" spans="1:13" x14ac:dyDescent="0.2">
      <c r="A348" s="229"/>
      <c r="B348" s="218"/>
      <c r="C348" s="198"/>
      <c r="D348" s="198"/>
      <c r="E348" s="198"/>
      <c r="F348" s="198"/>
      <c r="G348" s="198"/>
      <c r="H348" s="199"/>
      <c r="I348" s="230"/>
      <c r="J348" s="6">
        <f t="shared" si="33"/>
        <v>0</v>
      </c>
      <c r="K348" s="6">
        <f t="shared" si="34"/>
        <v>0</v>
      </c>
      <c r="L348" s="31"/>
      <c r="M348" s="31">
        <f t="shared" si="35"/>
        <v>13181.120000000006</v>
      </c>
    </row>
    <row r="349" spans="1:13" x14ac:dyDescent="0.2">
      <c r="A349" s="229"/>
      <c r="B349" s="218"/>
      <c r="C349" s="198"/>
      <c r="D349" s="198"/>
      <c r="E349" s="198"/>
      <c r="F349" s="198"/>
      <c r="G349" s="198"/>
      <c r="H349" s="199"/>
      <c r="I349" s="230"/>
      <c r="J349" s="6">
        <f t="shared" si="33"/>
        <v>0</v>
      </c>
      <c r="K349" s="6">
        <f t="shared" si="34"/>
        <v>0</v>
      </c>
      <c r="L349" s="31"/>
      <c r="M349" s="31">
        <f t="shared" si="35"/>
        <v>13181.120000000006</v>
      </c>
    </row>
    <row r="350" spans="1:13" x14ac:dyDescent="0.2">
      <c r="A350" s="229"/>
      <c r="B350" s="218"/>
      <c r="C350" s="198"/>
      <c r="D350" s="198"/>
      <c r="E350" s="198"/>
      <c r="F350" s="198"/>
      <c r="G350" s="198"/>
      <c r="H350" s="199"/>
      <c r="I350" s="230"/>
      <c r="J350" s="6">
        <f t="shared" si="33"/>
        <v>0</v>
      </c>
      <c r="K350" s="6">
        <f t="shared" si="34"/>
        <v>0</v>
      </c>
      <c r="L350" s="31"/>
      <c r="M350" s="31">
        <f t="shared" si="35"/>
        <v>13181.120000000006</v>
      </c>
    </row>
    <row r="351" spans="1:13" x14ac:dyDescent="0.2">
      <c r="A351" s="229"/>
      <c r="B351" s="218"/>
      <c r="C351" s="198"/>
      <c r="D351" s="198"/>
      <c r="E351" s="198"/>
      <c r="F351" s="198"/>
      <c r="G351" s="198"/>
      <c r="H351" s="199"/>
      <c r="I351" s="230"/>
      <c r="J351" s="6">
        <f t="shared" si="33"/>
        <v>0</v>
      </c>
      <c r="K351" s="6">
        <f t="shared" si="34"/>
        <v>0</v>
      </c>
      <c r="L351" s="31"/>
      <c r="M351" s="31">
        <f t="shared" si="35"/>
        <v>13181.120000000006</v>
      </c>
    </row>
    <row r="352" spans="1:13" x14ac:dyDescent="0.2">
      <c r="A352" s="229"/>
      <c r="B352" s="218"/>
      <c r="C352" s="198"/>
      <c r="D352" s="198"/>
      <c r="E352" s="198"/>
      <c r="F352" s="198"/>
      <c r="G352" s="198"/>
      <c r="H352" s="199"/>
      <c r="I352" s="230"/>
      <c r="J352" s="6">
        <f t="shared" si="33"/>
        <v>0</v>
      </c>
      <c r="K352" s="6">
        <f t="shared" si="34"/>
        <v>0</v>
      </c>
      <c r="L352" s="31"/>
      <c r="M352" s="31">
        <f t="shared" si="35"/>
        <v>13181.120000000006</v>
      </c>
    </row>
    <row r="353" spans="1:13" ht="13.5" thickBot="1" x14ac:dyDescent="0.25">
      <c r="A353" s="229"/>
      <c r="B353" s="218"/>
      <c r="C353" s="198"/>
      <c r="D353" s="198"/>
      <c r="E353" s="198"/>
      <c r="F353" s="198"/>
      <c r="G353" s="198"/>
      <c r="H353" s="199"/>
      <c r="I353" s="230"/>
      <c r="J353" s="6">
        <f t="shared" si="33"/>
        <v>0</v>
      </c>
      <c r="K353" s="6">
        <f t="shared" si="34"/>
        <v>0</v>
      </c>
      <c r="L353" s="31"/>
      <c r="M353" s="31">
        <f t="shared" si="35"/>
        <v>13181.120000000006</v>
      </c>
    </row>
    <row r="354" spans="1:13" ht="16.5" thickTop="1" thickBot="1" x14ac:dyDescent="0.3">
      <c r="A354" s="255"/>
      <c r="B354" s="261"/>
      <c r="C354" s="215"/>
      <c r="D354" s="215"/>
      <c r="E354" s="215"/>
      <c r="F354" s="215"/>
      <c r="G354" s="215"/>
      <c r="H354" s="257"/>
      <c r="I354" s="262"/>
      <c r="J354" s="6">
        <f t="shared" si="33"/>
        <v>0</v>
      </c>
      <c r="K354" s="6">
        <f t="shared" si="34"/>
        <v>0</v>
      </c>
      <c r="L354" s="31"/>
      <c r="M354" s="31">
        <f t="shared" si="35"/>
        <v>13181.120000000006</v>
      </c>
    </row>
    <row r="355" spans="1:13" ht="15.75" thickBot="1" x14ac:dyDescent="0.3">
      <c r="A355" s="259"/>
      <c r="B355" s="261"/>
      <c r="C355" s="215"/>
      <c r="D355" s="215"/>
      <c r="E355" s="215"/>
      <c r="F355" s="215"/>
      <c r="G355" s="215"/>
      <c r="H355" s="257"/>
      <c r="I355" s="262"/>
      <c r="J355" s="6">
        <f t="shared" si="33"/>
        <v>0</v>
      </c>
      <c r="K355" s="6">
        <f t="shared" si="34"/>
        <v>0</v>
      </c>
      <c r="L355" s="31"/>
      <c r="M355" s="31">
        <f t="shared" si="35"/>
        <v>13181.120000000006</v>
      </c>
    </row>
    <row r="356" spans="1:13" ht="15.75" thickBot="1" x14ac:dyDescent="0.3">
      <c r="A356" s="259"/>
      <c r="B356" s="261"/>
      <c r="C356" s="215"/>
      <c r="D356" s="215"/>
      <c r="E356" s="215"/>
      <c r="F356" s="215"/>
      <c r="G356" s="215"/>
      <c r="H356" s="257"/>
      <c r="I356" s="262"/>
      <c r="J356" s="6">
        <f t="shared" si="33"/>
        <v>0</v>
      </c>
      <c r="K356" s="6">
        <f t="shared" si="34"/>
        <v>0</v>
      </c>
      <c r="L356" s="31"/>
      <c r="M356" s="31">
        <f t="shared" si="35"/>
        <v>13181.120000000006</v>
      </c>
    </row>
    <row r="357" spans="1:13" ht="15.75" thickBot="1" x14ac:dyDescent="0.3">
      <c r="A357" s="259"/>
      <c r="B357" s="261"/>
      <c r="C357" s="215"/>
      <c r="D357" s="215"/>
      <c r="E357" s="215"/>
      <c r="F357" s="215"/>
      <c r="G357" s="215"/>
      <c r="H357" s="257"/>
      <c r="I357" s="262"/>
      <c r="J357" s="6">
        <f t="shared" si="33"/>
        <v>0</v>
      </c>
      <c r="K357" s="6">
        <f t="shared" si="34"/>
        <v>0</v>
      </c>
      <c r="L357" s="31"/>
      <c r="M357" s="31">
        <f t="shared" si="35"/>
        <v>13181.120000000006</v>
      </c>
    </row>
    <row r="358" spans="1:13" ht="15.75" thickBot="1" x14ac:dyDescent="0.3">
      <c r="A358" s="259"/>
      <c r="B358" s="261"/>
      <c r="C358" s="215"/>
      <c r="D358" s="215"/>
      <c r="E358" s="215"/>
      <c r="F358" s="215"/>
      <c r="G358" s="215"/>
      <c r="H358" s="257"/>
      <c r="I358" s="263"/>
      <c r="J358" s="6">
        <f t="shared" si="33"/>
        <v>0</v>
      </c>
      <c r="K358" s="6">
        <f t="shared" si="34"/>
        <v>0</v>
      </c>
      <c r="L358" s="31"/>
      <c r="M358" s="31">
        <f t="shared" si="35"/>
        <v>13181.120000000006</v>
      </c>
    </row>
    <row r="359" spans="1:13" ht="15.75" thickBot="1" x14ac:dyDescent="0.3">
      <c r="A359" s="259"/>
      <c r="B359" s="264"/>
      <c r="C359" s="215"/>
      <c r="D359" s="215"/>
      <c r="E359" s="215"/>
      <c r="F359" s="215"/>
      <c r="G359" s="215"/>
      <c r="H359" s="257"/>
      <c r="I359" s="263"/>
      <c r="J359" s="6">
        <f t="shared" si="33"/>
        <v>0</v>
      </c>
      <c r="K359" s="6">
        <f t="shared" si="34"/>
        <v>0</v>
      </c>
      <c r="L359" s="31"/>
      <c r="M359" s="31">
        <f t="shared" si="35"/>
        <v>13181.120000000006</v>
      </c>
    </row>
    <row r="360" spans="1:13" ht="15.75" thickBot="1" x14ac:dyDescent="0.3">
      <c r="A360" s="259"/>
      <c r="B360" s="213"/>
      <c r="C360" s="215"/>
      <c r="D360" s="215"/>
      <c r="E360" s="215"/>
      <c r="F360" s="215"/>
      <c r="G360" s="215"/>
      <c r="H360" s="265"/>
      <c r="I360" s="266"/>
      <c r="J360" s="6">
        <f t="shared" si="33"/>
        <v>0</v>
      </c>
      <c r="K360" s="6">
        <f t="shared" si="34"/>
        <v>0</v>
      </c>
      <c r="L360" s="31"/>
      <c r="M360" s="31">
        <f t="shared" si="35"/>
        <v>13181.120000000006</v>
      </c>
    </row>
    <row r="361" spans="1:13" ht="15.75" thickBot="1" x14ac:dyDescent="0.3">
      <c r="A361" s="259"/>
      <c r="B361" s="264"/>
      <c r="C361" s="267"/>
      <c r="D361" s="265"/>
      <c r="E361" s="215"/>
      <c r="F361" s="215"/>
      <c r="G361" s="215"/>
      <c r="H361" s="265"/>
      <c r="I361" s="266"/>
      <c r="J361" s="6">
        <f t="shared" si="33"/>
        <v>0</v>
      </c>
      <c r="K361" s="6">
        <f t="shared" si="34"/>
        <v>0</v>
      </c>
      <c r="L361" s="31"/>
      <c r="M361" s="31">
        <f t="shared" si="35"/>
        <v>13181.120000000006</v>
      </c>
    </row>
    <row r="362" spans="1:13" ht="15.75" thickBot="1" x14ac:dyDescent="0.3">
      <c r="A362" s="260"/>
      <c r="B362" s="256"/>
      <c r="C362" s="215"/>
      <c r="D362" s="215"/>
      <c r="E362" s="215"/>
      <c r="F362" s="215"/>
      <c r="G362" s="215"/>
      <c r="H362" s="257"/>
      <c r="I362" s="268"/>
      <c r="J362" s="6">
        <f t="shared" si="33"/>
        <v>0</v>
      </c>
      <c r="K362" s="6">
        <f t="shared" si="34"/>
        <v>0</v>
      </c>
      <c r="L362" s="31"/>
      <c r="M362" s="31">
        <f t="shared" si="35"/>
        <v>13181.120000000006</v>
      </c>
    </row>
    <row r="363" spans="1:13" ht="13.5" thickTop="1" x14ac:dyDescent="0.2">
      <c r="A363" s="27"/>
      <c r="B363" s="28"/>
      <c r="C363" s="22"/>
      <c r="D363" s="22"/>
      <c r="E363" s="22"/>
      <c r="F363" s="22"/>
      <c r="G363" s="29"/>
      <c r="H363" s="24"/>
      <c r="I363" s="30"/>
      <c r="J363" s="6">
        <f t="shared" si="33"/>
        <v>0</v>
      </c>
      <c r="K363" s="6">
        <f t="shared" si="34"/>
        <v>0</v>
      </c>
      <c r="L363" s="31"/>
      <c r="M363" s="31">
        <f t="shared" si="35"/>
        <v>13181.120000000006</v>
      </c>
    </row>
    <row r="364" spans="1:13" x14ac:dyDescent="0.2">
      <c r="A364" s="27"/>
      <c r="B364" s="34"/>
      <c r="C364" s="22"/>
      <c r="D364" s="22"/>
      <c r="E364" s="22"/>
      <c r="F364" s="22"/>
      <c r="G364" s="29"/>
      <c r="H364" s="24"/>
      <c r="I364" s="30"/>
      <c r="J364" s="6">
        <f t="shared" si="33"/>
        <v>0</v>
      </c>
      <c r="K364" s="6">
        <f t="shared" si="34"/>
        <v>0</v>
      </c>
      <c r="L364" s="31"/>
      <c r="M364" s="31">
        <f t="shared" si="35"/>
        <v>13181.120000000006</v>
      </c>
    </row>
    <row r="365" spans="1:13" ht="15.75" x14ac:dyDescent="0.2">
      <c r="A365" s="231" t="s">
        <v>121</v>
      </c>
      <c r="B365" s="232"/>
      <c r="C365" s="232"/>
      <c r="D365" s="232"/>
      <c r="E365" s="232"/>
      <c r="F365" s="232"/>
      <c r="G365" s="232"/>
      <c r="H365" s="232"/>
      <c r="I365" s="232"/>
      <c r="J365" s="232"/>
      <c r="K365" s="232"/>
      <c r="L365" s="233"/>
      <c r="M365" s="31">
        <f t="shared" si="35"/>
        <v>13181.120000000006</v>
      </c>
    </row>
    <row r="366" spans="1:13" ht="13.5" thickBot="1" x14ac:dyDescent="0.25">
      <c r="A366" s="27"/>
      <c r="B366" s="28"/>
      <c r="C366" s="22"/>
      <c r="D366" s="22"/>
      <c r="E366" s="22"/>
      <c r="F366" s="22"/>
      <c r="G366" s="29"/>
      <c r="H366" s="24"/>
      <c r="I366" s="30"/>
      <c r="J366" s="6"/>
      <c r="K366" s="6"/>
      <c r="L366" s="31"/>
      <c r="M366" s="31">
        <f t="shared" si="35"/>
        <v>13181.120000000006</v>
      </c>
    </row>
    <row r="367" spans="1:13" ht="13.5" thickBot="1" x14ac:dyDescent="0.25">
      <c r="A367" s="27"/>
      <c r="B367" s="28"/>
      <c r="C367" s="22"/>
      <c r="D367" s="22"/>
      <c r="E367" s="22"/>
      <c r="F367" s="22"/>
      <c r="G367" s="112"/>
      <c r="H367" s="24"/>
      <c r="I367" s="30"/>
      <c r="J367" s="6"/>
      <c r="K367" s="6"/>
      <c r="L367" s="31"/>
      <c r="M367" s="31">
        <f t="shared" si="35"/>
        <v>13181.120000000006</v>
      </c>
    </row>
    <row r="368" spans="1:13" x14ac:dyDescent="0.2">
      <c r="A368" s="27"/>
      <c r="B368" s="28"/>
      <c r="C368" s="22"/>
      <c r="D368" s="22"/>
      <c r="E368" s="22"/>
      <c r="F368" s="22"/>
      <c r="G368" s="68"/>
      <c r="H368" s="24"/>
      <c r="I368" s="30"/>
      <c r="J368" s="6"/>
      <c r="K368" s="6"/>
      <c r="L368" s="31"/>
      <c r="M368" s="31">
        <f t="shared" si="35"/>
        <v>13181.120000000006</v>
      </c>
    </row>
    <row r="369" spans="1:13" x14ac:dyDescent="0.2">
      <c r="A369" s="27"/>
      <c r="B369" s="28"/>
      <c r="C369" s="22"/>
      <c r="D369" s="22"/>
      <c r="E369" s="22"/>
      <c r="F369" s="22"/>
      <c r="G369" s="29"/>
      <c r="H369" s="24"/>
      <c r="I369" s="30"/>
      <c r="J369" s="6"/>
      <c r="K369" s="6"/>
      <c r="L369" s="31"/>
      <c r="M369" s="31">
        <f t="shared" si="35"/>
        <v>13181.120000000006</v>
      </c>
    </row>
    <row r="370" spans="1:13" x14ac:dyDescent="0.2">
      <c r="A370" s="27"/>
      <c r="B370" s="28"/>
      <c r="C370" s="22"/>
      <c r="D370" s="22"/>
      <c r="E370" s="22"/>
      <c r="F370" s="22"/>
      <c r="G370" s="29"/>
      <c r="H370" s="24"/>
      <c r="I370" s="30"/>
      <c r="J370" s="6"/>
      <c r="K370" s="6"/>
      <c r="L370" s="31"/>
      <c r="M370" s="31">
        <f t="shared" si="35"/>
        <v>13181.120000000006</v>
      </c>
    </row>
    <row r="371" spans="1:13" ht="13.5" thickBot="1" x14ac:dyDescent="0.25">
      <c r="A371" s="27"/>
      <c r="B371" s="28"/>
      <c r="C371" s="22"/>
      <c r="D371" s="22"/>
      <c r="E371" s="22"/>
      <c r="F371" s="22"/>
      <c r="G371" s="29"/>
      <c r="H371" s="24"/>
      <c r="I371" s="30"/>
      <c r="J371" s="6"/>
      <c r="K371" s="6"/>
      <c r="L371" s="31"/>
      <c r="M371" s="31"/>
    </row>
    <row r="372" spans="1:13" x14ac:dyDescent="0.2">
      <c r="A372" s="18"/>
      <c r="B372" s="4"/>
      <c r="C372" s="19"/>
      <c r="D372" s="19"/>
      <c r="E372" s="37"/>
      <c r="F372" s="93"/>
      <c r="G372" s="86"/>
      <c r="H372" s="122" t="s">
        <v>122</v>
      </c>
      <c r="I372" s="132">
        <f>SUM(I339:I371)</f>
        <v>0</v>
      </c>
      <c r="J372" s="133">
        <f>SUM(J338:J371)</f>
        <v>0</v>
      </c>
      <c r="K372" s="134">
        <f>SUM(K338:K371)</f>
        <v>0</v>
      </c>
      <c r="L372" s="135">
        <f>SUM(L366:L371)</f>
        <v>0</v>
      </c>
      <c r="M372" s="127"/>
    </row>
    <row r="373" spans="1:13" x14ac:dyDescent="0.2">
      <c r="A373" s="38"/>
      <c r="B373" s="39"/>
      <c r="C373" s="40"/>
      <c r="D373" s="40"/>
      <c r="E373" s="41"/>
      <c r="F373" s="94"/>
      <c r="G373" s="87"/>
      <c r="H373" s="136" t="s">
        <v>10</v>
      </c>
      <c r="I373" s="137"/>
      <c r="J373" s="138"/>
      <c r="K373" s="139"/>
      <c r="L373" s="137"/>
      <c r="M373" s="137">
        <f>+K372-L372+M338</f>
        <v>13181.120000000006</v>
      </c>
    </row>
    <row r="374" spans="1:13" x14ac:dyDescent="0.2">
      <c r="A374" s="38"/>
      <c r="B374" s="39"/>
      <c r="C374" s="40"/>
      <c r="D374" s="40"/>
      <c r="E374" s="41"/>
      <c r="F374" s="94"/>
      <c r="G374" s="111"/>
      <c r="H374" s="75"/>
      <c r="I374" s="76"/>
      <c r="J374" s="77"/>
      <c r="K374" s="78"/>
      <c r="L374" s="76"/>
      <c r="M374" s="76"/>
    </row>
    <row r="375" spans="1:13" x14ac:dyDescent="0.2">
      <c r="A375" s="38"/>
      <c r="B375" s="39"/>
      <c r="C375" s="40"/>
      <c r="D375" s="40"/>
      <c r="E375" s="41"/>
      <c r="F375" s="94"/>
      <c r="G375" s="111"/>
      <c r="H375" s="75"/>
      <c r="I375" s="76"/>
      <c r="J375" s="77"/>
      <c r="K375" s="78"/>
      <c r="L375" s="76"/>
      <c r="M375" s="76"/>
    </row>
    <row r="376" spans="1:13" x14ac:dyDescent="0.2">
      <c r="A376" s="38"/>
      <c r="B376" s="39"/>
      <c r="C376" s="40"/>
      <c r="D376" s="40"/>
      <c r="E376" s="41"/>
      <c r="F376" s="94"/>
      <c r="G376" s="111"/>
      <c r="H376" s="75"/>
      <c r="I376" s="76"/>
      <c r="J376" s="77"/>
      <c r="K376" s="78"/>
      <c r="L376" s="76"/>
      <c r="M376" s="76"/>
    </row>
    <row r="377" spans="1:13" ht="15" x14ac:dyDescent="0.25">
      <c r="B377" s="1"/>
      <c r="C377" s="50"/>
      <c r="D377" s="50"/>
      <c r="E377" s="50"/>
      <c r="F377" s="243" t="s">
        <v>18</v>
      </c>
      <c r="G377" s="243"/>
      <c r="H377" s="243"/>
      <c r="I377" s="243"/>
      <c r="J377" s="243"/>
      <c r="K377" s="243"/>
      <c r="L377" s="2"/>
      <c r="M377" s="3"/>
    </row>
    <row r="378" spans="1:13" ht="15" x14ac:dyDescent="0.25">
      <c r="B378" s="17"/>
      <c r="C378" s="17"/>
      <c r="D378" s="17"/>
      <c r="E378" s="17"/>
      <c r="F378" s="244"/>
      <c r="G378" s="244"/>
      <c r="H378" s="244"/>
      <c r="I378" s="244"/>
      <c r="J378" s="244"/>
      <c r="K378" s="244"/>
      <c r="L378" s="2"/>
      <c r="M378" s="3"/>
    </row>
    <row r="379" spans="1:13" ht="15" x14ac:dyDescent="0.25">
      <c r="B379" s="17"/>
      <c r="C379" s="17"/>
      <c r="D379" s="17"/>
      <c r="E379" s="17"/>
      <c r="F379" s="245" t="s">
        <v>136</v>
      </c>
      <c r="G379" s="246"/>
      <c r="H379" s="246"/>
      <c r="I379" s="246"/>
      <c r="J379" s="246"/>
      <c r="K379" s="247"/>
      <c r="L379" s="5"/>
      <c r="M379" s="17"/>
    </row>
    <row r="380" spans="1:13" ht="15" x14ac:dyDescent="0.25">
      <c r="B380" s="17"/>
      <c r="C380" s="17"/>
      <c r="D380" s="17"/>
      <c r="E380" s="17"/>
      <c r="F380" s="95"/>
      <c r="G380" s="47" t="s">
        <v>19</v>
      </c>
      <c r="H380" s="47" t="s">
        <v>20</v>
      </c>
      <c r="I380" s="47" t="s">
        <v>21</v>
      </c>
      <c r="J380" s="7" t="s">
        <v>22</v>
      </c>
      <c r="K380" s="49" t="s">
        <v>23</v>
      </c>
      <c r="L380" s="5"/>
      <c r="M380" s="5"/>
    </row>
    <row r="381" spans="1:13" ht="15" x14ac:dyDescent="0.25">
      <c r="B381" s="17"/>
      <c r="C381" s="17"/>
      <c r="D381" s="17"/>
      <c r="E381" s="17"/>
      <c r="F381" s="97" t="s">
        <v>4</v>
      </c>
      <c r="G381" s="47" t="s">
        <v>7</v>
      </c>
      <c r="H381" s="7" t="s">
        <v>132</v>
      </c>
      <c r="I381" s="7" t="s">
        <v>133</v>
      </c>
      <c r="J381" s="7" t="s">
        <v>12</v>
      </c>
      <c r="K381" s="53" t="s">
        <v>24</v>
      </c>
      <c r="L381" s="5"/>
      <c r="M381" s="5"/>
    </row>
    <row r="382" spans="1:13" ht="15" x14ac:dyDescent="0.25">
      <c r="B382" s="17"/>
      <c r="C382" s="17"/>
      <c r="D382" s="17"/>
      <c r="E382" s="17"/>
      <c r="F382" s="96" t="s">
        <v>25</v>
      </c>
      <c r="G382" s="88"/>
      <c r="H382" s="54"/>
      <c r="I382" s="54"/>
      <c r="J382" s="8"/>
      <c r="K382" s="48">
        <f>'2020'!K394</f>
        <v>29496.500000000004</v>
      </c>
      <c r="L382" s="5"/>
      <c r="M382" s="5"/>
    </row>
    <row r="383" spans="1:13" ht="15" x14ac:dyDescent="0.25">
      <c r="B383" s="17"/>
      <c r="C383" s="17"/>
      <c r="D383" s="17"/>
      <c r="E383" s="17"/>
      <c r="F383" s="98" t="s">
        <v>26</v>
      </c>
      <c r="G383" s="45">
        <f>+I50</f>
        <v>670</v>
      </c>
      <c r="H383" s="9">
        <f>+G383*0.32</f>
        <v>214.4</v>
      </c>
      <c r="I383" s="55">
        <f>+G383*0.68</f>
        <v>455.6</v>
      </c>
      <c r="J383" s="9">
        <f>+L50</f>
        <v>0</v>
      </c>
      <c r="K383" s="36">
        <f>I383-J383+K382</f>
        <v>29952.100000000002</v>
      </c>
      <c r="L383" s="5"/>
      <c r="M383" s="17"/>
    </row>
    <row r="384" spans="1:13" ht="15" x14ac:dyDescent="0.25">
      <c r="B384" s="17"/>
      <c r="C384" s="17"/>
      <c r="D384" s="17"/>
      <c r="E384" s="17"/>
      <c r="F384" s="98" t="s">
        <v>11</v>
      </c>
      <c r="G384" s="45">
        <f>+I100</f>
        <v>341</v>
      </c>
      <c r="H384" s="9">
        <f t="shared" ref="H384:H394" si="36">+G384*0.32</f>
        <v>109.12</v>
      </c>
      <c r="I384" s="55">
        <f t="shared" ref="I384:I394" si="37">+G384*0.68</f>
        <v>231.88000000000002</v>
      </c>
      <c r="J384" s="9">
        <f>+L100</f>
        <v>0</v>
      </c>
      <c r="K384" s="36">
        <f t="shared" ref="K384:K394" si="38">+I384-J384+K383</f>
        <v>30183.980000000003</v>
      </c>
      <c r="L384" s="5"/>
      <c r="M384" s="2"/>
    </row>
    <row r="385" spans="1:14" ht="15" x14ac:dyDescent="0.25">
      <c r="A385" s="17"/>
      <c r="B385" s="17"/>
      <c r="C385" s="17"/>
      <c r="D385" s="17"/>
      <c r="E385" s="17"/>
      <c r="F385" s="99" t="s">
        <v>13</v>
      </c>
      <c r="G385" s="45">
        <f>+I128</f>
        <v>0</v>
      </c>
      <c r="H385" s="9">
        <f t="shared" si="36"/>
        <v>0</v>
      </c>
      <c r="I385" s="55">
        <f t="shared" si="37"/>
        <v>0</v>
      </c>
      <c r="J385" s="9">
        <f>+L128</f>
        <v>0</v>
      </c>
      <c r="K385" s="36">
        <f t="shared" si="38"/>
        <v>30183.980000000003</v>
      </c>
      <c r="L385" s="5"/>
      <c r="M385" s="3"/>
    </row>
    <row r="386" spans="1:14" ht="15" x14ac:dyDescent="0.25">
      <c r="A386" s="17"/>
      <c r="B386" s="17"/>
      <c r="C386" s="17"/>
      <c r="D386" s="17"/>
      <c r="E386" s="17"/>
      <c r="F386" s="98" t="s">
        <v>27</v>
      </c>
      <c r="G386" s="45">
        <f>I149</f>
        <v>0</v>
      </c>
      <c r="H386" s="9">
        <f t="shared" si="36"/>
        <v>0</v>
      </c>
      <c r="I386" s="55">
        <f t="shared" si="37"/>
        <v>0</v>
      </c>
      <c r="J386" s="9">
        <f>L149</f>
        <v>0</v>
      </c>
      <c r="K386" s="36">
        <f t="shared" si="38"/>
        <v>30183.980000000003</v>
      </c>
      <c r="L386" s="5"/>
      <c r="M386" s="3"/>
    </row>
    <row r="387" spans="1:14" ht="15" x14ac:dyDescent="0.25">
      <c r="A387" s="17"/>
      <c r="B387" s="17"/>
      <c r="C387" s="17"/>
      <c r="D387" s="17"/>
      <c r="E387" s="17"/>
      <c r="F387" s="98" t="s">
        <v>28</v>
      </c>
      <c r="G387" s="45">
        <f>I172</f>
        <v>0</v>
      </c>
      <c r="H387" s="9">
        <f t="shared" si="36"/>
        <v>0</v>
      </c>
      <c r="I387" s="55">
        <f t="shared" si="37"/>
        <v>0</v>
      </c>
      <c r="J387" s="9">
        <f>L172</f>
        <v>0</v>
      </c>
      <c r="K387" s="36">
        <f t="shared" si="38"/>
        <v>30183.980000000003</v>
      </c>
      <c r="L387" s="5"/>
      <c r="M387" s="3"/>
    </row>
    <row r="388" spans="1:14" ht="15" x14ac:dyDescent="0.25">
      <c r="A388" s="17"/>
      <c r="B388" s="17"/>
      <c r="C388" s="17"/>
      <c r="D388" s="17"/>
      <c r="E388" s="17"/>
      <c r="F388" s="98" t="s">
        <v>29</v>
      </c>
      <c r="G388" s="45">
        <f>I196</f>
        <v>0</v>
      </c>
      <c r="H388" s="9">
        <f t="shared" si="36"/>
        <v>0</v>
      </c>
      <c r="I388" s="55">
        <f t="shared" si="37"/>
        <v>0</v>
      </c>
      <c r="J388" s="9">
        <f>L196</f>
        <v>0</v>
      </c>
      <c r="K388" s="36">
        <f t="shared" si="38"/>
        <v>30183.980000000003</v>
      </c>
      <c r="L388" s="5"/>
      <c r="M388" s="3"/>
    </row>
    <row r="389" spans="1:14" ht="15" x14ac:dyDescent="0.25">
      <c r="A389" s="17"/>
      <c r="B389" s="17"/>
      <c r="C389" s="17"/>
      <c r="D389" s="17"/>
      <c r="E389" s="17"/>
      <c r="F389" s="98" t="s">
        <v>30</v>
      </c>
      <c r="G389" s="45">
        <f>I220</f>
        <v>0</v>
      </c>
      <c r="H389" s="9">
        <f t="shared" si="36"/>
        <v>0</v>
      </c>
      <c r="I389" s="55">
        <f t="shared" si="37"/>
        <v>0</v>
      </c>
      <c r="J389" s="9">
        <f>L220</f>
        <v>0</v>
      </c>
      <c r="K389" s="36">
        <f t="shared" si="38"/>
        <v>30183.980000000003</v>
      </c>
      <c r="L389" s="5"/>
      <c r="M389" s="3"/>
    </row>
    <row r="390" spans="1:14" ht="15" x14ac:dyDescent="0.25">
      <c r="A390" s="17"/>
      <c r="B390" s="17"/>
      <c r="C390" s="17"/>
      <c r="D390" s="17"/>
      <c r="E390" s="17"/>
      <c r="F390" s="98" t="s">
        <v>31</v>
      </c>
      <c r="G390" s="45">
        <f>I244</f>
        <v>0</v>
      </c>
      <c r="H390" s="9">
        <f t="shared" si="36"/>
        <v>0</v>
      </c>
      <c r="I390" s="55">
        <f t="shared" si="37"/>
        <v>0</v>
      </c>
      <c r="J390" s="9">
        <f>L244</f>
        <v>0</v>
      </c>
      <c r="K390" s="36">
        <f t="shared" si="38"/>
        <v>30183.980000000003</v>
      </c>
      <c r="L390" s="5"/>
      <c r="M390" s="3"/>
    </row>
    <row r="391" spans="1:14" ht="15" x14ac:dyDescent="0.25">
      <c r="A391" s="17"/>
      <c r="B391" s="17"/>
      <c r="C391" s="17"/>
      <c r="D391" s="17"/>
      <c r="E391" s="17"/>
      <c r="F391" s="98" t="s">
        <v>32</v>
      </c>
      <c r="G391" s="45">
        <f>I268</f>
        <v>0</v>
      </c>
      <c r="H391" s="9">
        <f t="shared" si="36"/>
        <v>0</v>
      </c>
      <c r="I391" s="55">
        <f t="shared" si="37"/>
        <v>0</v>
      </c>
      <c r="J391" s="9">
        <f>L268</f>
        <v>0</v>
      </c>
      <c r="K391" s="36">
        <f t="shared" si="38"/>
        <v>30183.980000000003</v>
      </c>
      <c r="L391" s="5"/>
      <c r="M391" s="3"/>
    </row>
    <row r="392" spans="1:14" ht="15" x14ac:dyDescent="0.25">
      <c r="A392" s="17"/>
      <c r="B392" s="17"/>
      <c r="C392" s="17"/>
      <c r="D392" s="17"/>
      <c r="E392" s="17"/>
      <c r="F392" s="98" t="s">
        <v>15</v>
      </c>
      <c r="G392" s="45">
        <f>I292</f>
        <v>0</v>
      </c>
      <c r="H392" s="9">
        <f t="shared" si="36"/>
        <v>0</v>
      </c>
      <c r="I392" s="55">
        <f t="shared" si="37"/>
        <v>0</v>
      </c>
      <c r="J392" s="10">
        <f>L292</f>
        <v>0</v>
      </c>
      <c r="K392" s="36">
        <f t="shared" si="38"/>
        <v>30183.980000000003</v>
      </c>
      <c r="L392" s="5"/>
      <c r="M392" s="3"/>
    </row>
    <row r="393" spans="1:14" ht="15" x14ac:dyDescent="0.25">
      <c r="A393" s="17"/>
      <c r="B393" s="17"/>
      <c r="C393" s="17"/>
      <c r="D393" s="17"/>
      <c r="E393" s="17"/>
      <c r="F393" s="98" t="s">
        <v>17</v>
      </c>
      <c r="G393" s="45">
        <f>I331</f>
        <v>0</v>
      </c>
      <c r="H393" s="9">
        <f t="shared" si="36"/>
        <v>0</v>
      </c>
      <c r="I393" s="55">
        <f t="shared" si="37"/>
        <v>0</v>
      </c>
      <c r="J393" s="10">
        <f>L331</f>
        <v>0</v>
      </c>
      <c r="K393" s="36">
        <f t="shared" si="38"/>
        <v>30183.980000000003</v>
      </c>
      <c r="L393" s="5"/>
      <c r="M393" s="3"/>
    </row>
    <row r="394" spans="1:14" ht="15" x14ac:dyDescent="0.25">
      <c r="A394" s="17"/>
      <c r="B394" s="17"/>
      <c r="C394" s="17"/>
      <c r="D394" s="17"/>
      <c r="E394" s="17"/>
      <c r="F394" s="98" t="s">
        <v>16</v>
      </c>
      <c r="G394" s="45">
        <f>I372</f>
        <v>0</v>
      </c>
      <c r="H394" s="9">
        <f t="shared" si="36"/>
        <v>0</v>
      </c>
      <c r="I394" s="55">
        <f t="shared" si="37"/>
        <v>0</v>
      </c>
      <c r="J394" s="10">
        <f>L372</f>
        <v>0</v>
      </c>
      <c r="K394" s="36">
        <f t="shared" si="38"/>
        <v>30183.980000000003</v>
      </c>
      <c r="L394" s="5"/>
      <c r="M394" s="3"/>
    </row>
    <row r="395" spans="1:14" ht="15" x14ac:dyDescent="0.25">
      <c r="A395" s="17"/>
      <c r="B395" s="17"/>
      <c r="C395" s="17"/>
      <c r="D395" s="17"/>
      <c r="E395" s="17"/>
      <c r="F395" s="98" t="s">
        <v>33</v>
      </c>
      <c r="G395" s="45">
        <f>SUM(G383:G394)</f>
        <v>1011</v>
      </c>
      <c r="H395" s="11">
        <f>SUM(H383:H394)</f>
        <v>323.52</v>
      </c>
      <c r="I395" s="7">
        <f>SUM(I383:I394)</f>
        <v>687.48</v>
      </c>
      <c r="J395" s="11">
        <f>SUM(J383:J394)</f>
        <v>0</v>
      </c>
      <c r="K395" s="56"/>
      <c r="L395" s="57"/>
      <c r="M395" s="3"/>
    </row>
    <row r="396" spans="1:14" ht="15" x14ac:dyDescent="0.25">
      <c r="A396" s="17"/>
      <c r="F396" s="100" t="s">
        <v>34</v>
      </c>
      <c r="G396" s="108"/>
      <c r="H396" s="107"/>
      <c r="I396" s="101"/>
      <c r="J396" s="58"/>
      <c r="K396" s="5"/>
      <c r="L396" s="82"/>
      <c r="M396" s="3"/>
    </row>
    <row r="397" spans="1:14" ht="15" x14ac:dyDescent="0.25">
      <c r="A397" s="17"/>
      <c r="F397" s="102" t="s">
        <v>35</v>
      </c>
      <c r="G397" s="115"/>
      <c r="H397" s="107"/>
      <c r="I397" s="143"/>
      <c r="J397" s="12"/>
      <c r="K397" s="58"/>
      <c r="L397" s="110"/>
      <c r="M397" s="17"/>
    </row>
    <row r="398" spans="1:14" ht="15" x14ac:dyDescent="0.25">
      <c r="A398" s="17"/>
      <c r="F398" s="103" t="s">
        <v>36</v>
      </c>
      <c r="G398" s="145" t="s">
        <v>137</v>
      </c>
      <c r="J398" s="145"/>
      <c r="K398" s="58"/>
      <c r="L398" s="110"/>
      <c r="M398" s="17"/>
    </row>
    <row r="399" spans="1:14" x14ac:dyDescent="0.2">
      <c r="A399" s="17"/>
      <c r="F399" s="104" t="s">
        <v>37</v>
      </c>
      <c r="G399" s="92" t="s">
        <v>92</v>
      </c>
      <c r="H399" s="92"/>
      <c r="I399" s="92"/>
      <c r="J399" s="92"/>
      <c r="K399" s="92"/>
      <c r="L399" s="92"/>
      <c r="M399" s="17"/>
    </row>
    <row r="400" spans="1:14" ht="19.5" thickBot="1" x14ac:dyDescent="0.35">
      <c r="A400" s="17"/>
      <c r="F400" s="103" t="s">
        <v>38</v>
      </c>
      <c r="G400" s="109" t="s">
        <v>91</v>
      </c>
      <c r="H400" s="23">
        <f>+I395</f>
        <v>687.48</v>
      </c>
      <c r="I400" s="144" t="s">
        <v>39</v>
      </c>
      <c r="J400" s="59">
        <f>+J395</f>
        <v>0</v>
      </c>
      <c r="K400" s="13" t="s">
        <v>39</v>
      </c>
      <c r="L400" s="116">
        <f>+K382</f>
        <v>29496.500000000004</v>
      </c>
      <c r="M400" s="60" t="s">
        <v>40</v>
      </c>
      <c r="N400" s="146">
        <f>+H400-J400+L400</f>
        <v>30183.980000000003</v>
      </c>
    </row>
    <row r="401" spans="1:13" ht="13.5" thickTop="1" x14ac:dyDescent="0.2">
      <c r="A401" s="17"/>
      <c r="F401" s="17"/>
      <c r="G401" s="81"/>
      <c r="H401" s="81"/>
      <c r="I401" s="17"/>
      <c r="K401" s="17"/>
      <c r="L401" s="82"/>
      <c r="M401" s="17"/>
    </row>
    <row r="402" spans="1:13" x14ac:dyDescent="0.2">
      <c r="A402" s="17"/>
      <c r="F402" s="62"/>
      <c r="G402" s="62" t="s">
        <v>41</v>
      </c>
      <c r="H402" s="14"/>
      <c r="I402" s="14"/>
      <c r="J402" s="14"/>
      <c r="K402" s="101"/>
      <c r="L402" s="114"/>
      <c r="M402" s="17"/>
    </row>
    <row r="403" spans="1:13" x14ac:dyDescent="0.2">
      <c r="A403" s="17"/>
      <c r="I403" s="16"/>
      <c r="J403" s="3"/>
      <c r="M403" s="17"/>
    </row>
    <row r="404" spans="1:13" x14ac:dyDescent="0.2">
      <c r="A404" s="17"/>
      <c r="I404" s="16"/>
      <c r="J404" s="3"/>
      <c r="M404" s="17"/>
    </row>
    <row r="405" spans="1:13" x14ac:dyDescent="0.2">
      <c r="A405" s="17"/>
      <c r="I405" s="16"/>
      <c r="J405" s="3"/>
      <c r="M405" s="17"/>
    </row>
    <row r="406" spans="1:13" x14ac:dyDescent="0.2">
      <c r="A406" s="17"/>
      <c r="I406" s="16"/>
      <c r="J406" s="3"/>
      <c r="M406" s="17"/>
    </row>
    <row r="407" spans="1:13" ht="9.75" customHeight="1" x14ac:dyDescent="0.2">
      <c r="A407" s="17"/>
      <c r="I407" s="16"/>
      <c r="J407" s="3"/>
      <c r="M407" s="17"/>
    </row>
    <row r="408" spans="1:13" x14ac:dyDescent="0.2">
      <c r="A408" s="17"/>
      <c r="I408" s="16"/>
      <c r="J408" s="3"/>
      <c r="M408" s="17"/>
    </row>
    <row r="409" spans="1:13" s="17" customFormat="1" x14ac:dyDescent="0.2">
      <c r="I409" s="16"/>
      <c r="J409" s="3"/>
      <c r="L409" s="46"/>
    </row>
    <row r="410" spans="1:13" s="17" customFormat="1" x14ac:dyDescent="0.2">
      <c r="I410" s="16"/>
      <c r="J410" s="3"/>
      <c r="L410" s="46"/>
    </row>
    <row r="411" spans="1:13" s="17" customFormat="1" x14ac:dyDescent="0.2">
      <c r="I411" s="16"/>
      <c r="J411" s="3"/>
      <c r="L411" s="46"/>
    </row>
    <row r="412" spans="1:13" s="17" customFormat="1" x14ac:dyDescent="0.2">
      <c r="I412" s="16"/>
      <c r="J412" s="3"/>
      <c r="L412" s="46"/>
    </row>
    <row r="413" spans="1:13" s="17" customFormat="1" x14ac:dyDescent="0.2">
      <c r="I413" s="16"/>
      <c r="J413" s="3"/>
      <c r="L413" s="46"/>
    </row>
    <row r="414" spans="1:13" s="17" customFormat="1" x14ac:dyDescent="0.2">
      <c r="I414" s="16"/>
      <c r="J414" s="3"/>
      <c r="L414" s="46"/>
    </row>
    <row r="415" spans="1:13" s="17" customFormat="1" x14ac:dyDescent="0.2">
      <c r="I415" s="16"/>
      <c r="J415" s="3"/>
      <c r="L415" s="46"/>
    </row>
    <row r="416" spans="1:13" s="17" customFormat="1" x14ac:dyDescent="0.2">
      <c r="I416" s="16"/>
      <c r="J416" s="3"/>
      <c r="L416" s="46"/>
    </row>
    <row r="417" spans="9:12" s="17" customFormat="1" x14ac:dyDescent="0.2">
      <c r="I417" s="16"/>
      <c r="J417" s="3"/>
      <c r="L417" s="46"/>
    </row>
    <row r="418" spans="9:12" s="17" customFormat="1" x14ac:dyDescent="0.2">
      <c r="I418" s="16"/>
      <c r="J418" s="3"/>
      <c r="L418" s="46"/>
    </row>
    <row r="419" spans="9:12" s="17" customFormat="1" x14ac:dyDescent="0.2">
      <c r="I419" s="16"/>
      <c r="J419" s="3"/>
      <c r="L419" s="46"/>
    </row>
    <row r="420" spans="9:12" s="17" customFormat="1" x14ac:dyDescent="0.2">
      <c r="I420" s="16"/>
      <c r="J420" s="3"/>
      <c r="L420" s="46"/>
    </row>
    <row r="421" spans="9:12" s="17" customFormat="1" x14ac:dyDescent="0.2">
      <c r="I421" s="16"/>
      <c r="J421" s="3"/>
      <c r="L421" s="46"/>
    </row>
    <row r="422" spans="9:12" s="17" customFormat="1" x14ac:dyDescent="0.2">
      <c r="I422" s="16"/>
      <c r="J422" s="3"/>
      <c r="L422" s="46"/>
    </row>
    <row r="423" spans="9:12" s="17" customFormat="1" x14ac:dyDescent="0.2">
      <c r="I423" s="16"/>
      <c r="J423" s="3"/>
      <c r="L423" s="46"/>
    </row>
    <row r="424" spans="9:12" s="17" customFormat="1" x14ac:dyDescent="0.2">
      <c r="I424" s="16"/>
      <c r="J424" s="3"/>
      <c r="L424" s="46"/>
    </row>
    <row r="425" spans="9:12" s="17" customFormat="1" x14ac:dyDescent="0.2">
      <c r="I425" s="16"/>
      <c r="J425" s="3"/>
      <c r="L425" s="46"/>
    </row>
    <row r="426" spans="9:12" s="17" customFormat="1" x14ac:dyDescent="0.2">
      <c r="I426" s="16"/>
      <c r="J426" s="3"/>
      <c r="L426" s="46"/>
    </row>
    <row r="427" spans="9:12" s="17" customFormat="1" x14ac:dyDescent="0.2">
      <c r="I427" s="16"/>
      <c r="J427" s="3"/>
      <c r="L427" s="46"/>
    </row>
    <row r="428" spans="9:12" s="17" customFormat="1" x14ac:dyDescent="0.2">
      <c r="I428" s="16"/>
      <c r="J428" s="3"/>
      <c r="L428" s="46"/>
    </row>
    <row r="429" spans="9:12" s="17" customFormat="1" x14ac:dyDescent="0.2">
      <c r="I429" s="16"/>
      <c r="J429" s="3"/>
      <c r="L429" s="46"/>
    </row>
    <row r="430" spans="9:12" s="17" customFormat="1" x14ac:dyDescent="0.2">
      <c r="I430" s="16"/>
      <c r="J430" s="3"/>
      <c r="L430" s="46"/>
    </row>
    <row r="431" spans="9:12" s="17" customFormat="1" x14ac:dyDescent="0.2">
      <c r="I431" s="16"/>
      <c r="J431" s="3"/>
      <c r="L431" s="46"/>
    </row>
    <row r="432" spans="9:12" s="17" customFormat="1" x14ac:dyDescent="0.2">
      <c r="I432" s="16"/>
      <c r="J432" s="3"/>
      <c r="L432" s="46"/>
    </row>
    <row r="433" spans="9:12" s="17" customFormat="1" x14ac:dyDescent="0.2">
      <c r="I433" s="16"/>
      <c r="J433" s="3"/>
      <c r="L433" s="46"/>
    </row>
    <row r="434" spans="9:12" s="17" customFormat="1" x14ac:dyDescent="0.2">
      <c r="I434" s="16"/>
      <c r="J434" s="3"/>
      <c r="L434" s="46"/>
    </row>
    <row r="435" spans="9:12" s="17" customFormat="1" x14ac:dyDescent="0.2">
      <c r="I435" s="16"/>
      <c r="J435" s="3"/>
      <c r="L435" s="46"/>
    </row>
    <row r="436" spans="9:12" s="17" customFormat="1" x14ac:dyDescent="0.2">
      <c r="I436" s="16"/>
      <c r="J436" s="3"/>
      <c r="L436" s="46"/>
    </row>
    <row r="437" spans="9:12" s="17" customFormat="1" x14ac:dyDescent="0.2">
      <c r="I437" s="16"/>
      <c r="J437" s="3"/>
      <c r="L437" s="46"/>
    </row>
    <row r="438" spans="9:12" s="17" customFormat="1" x14ac:dyDescent="0.2">
      <c r="I438" s="16"/>
      <c r="J438" s="3"/>
      <c r="L438" s="46"/>
    </row>
    <row r="439" spans="9:12" s="17" customFormat="1" x14ac:dyDescent="0.2">
      <c r="I439" s="16"/>
      <c r="J439" s="3"/>
      <c r="L439" s="46"/>
    </row>
    <row r="440" spans="9:12" s="17" customFormat="1" x14ac:dyDescent="0.2">
      <c r="I440" s="16"/>
      <c r="J440" s="3"/>
      <c r="L440" s="46"/>
    </row>
    <row r="441" spans="9:12" s="17" customFormat="1" x14ac:dyDescent="0.2">
      <c r="I441" s="16"/>
      <c r="J441" s="3"/>
      <c r="L441" s="46"/>
    </row>
    <row r="442" spans="9:12" s="17" customFormat="1" x14ac:dyDescent="0.2">
      <c r="I442" s="16"/>
      <c r="J442" s="3"/>
      <c r="L442" s="46"/>
    </row>
    <row r="443" spans="9:12" s="17" customFormat="1" x14ac:dyDescent="0.2">
      <c r="I443" s="16"/>
      <c r="J443" s="3"/>
      <c r="L443" s="46"/>
    </row>
    <row r="444" spans="9:12" s="17" customFormat="1" x14ac:dyDescent="0.2">
      <c r="I444" s="16"/>
      <c r="J444" s="3"/>
      <c r="L444" s="46"/>
    </row>
    <row r="445" spans="9:12" s="17" customFormat="1" x14ac:dyDescent="0.2">
      <c r="I445" s="16"/>
      <c r="J445" s="3"/>
      <c r="L445" s="46"/>
    </row>
    <row r="446" spans="9:12" s="17" customFormat="1" x14ac:dyDescent="0.2">
      <c r="I446" s="16"/>
      <c r="J446" s="3"/>
      <c r="L446" s="46"/>
    </row>
    <row r="447" spans="9:12" s="17" customFormat="1" x14ac:dyDescent="0.2">
      <c r="I447" s="16"/>
      <c r="J447" s="3"/>
      <c r="L447" s="46"/>
    </row>
    <row r="448" spans="9:12" s="17" customFormat="1" x14ac:dyDescent="0.2">
      <c r="I448" s="16"/>
      <c r="J448" s="3"/>
      <c r="L448" s="46"/>
    </row>
    <row r="449" spans="9:12" s="17" customFormat="1" x14ac:dyDescent="0.2">
      <c r="I449" s="16"/>
      <c r="J449" s="3"/>
      <c r="L449" s="46"/>
    </row>
    <row r="450" spans="9:12" s="17" customFormat="1" x14ac:dyDescent="0.2">
      <c r="I450" s="16"/>
      <c r="J450" s="3"/>
      <c r="L450" s="46"/>
    </row>
    <row r="451" spans="9:12" s="17" customFormat="1" x14ac:dyDescent="0.2">
      <c r="I451" s="16"/>
      <c r="J451" s="3"/>
      <c r="L451" s="46"/>
    </row>
    <row r="452" spans="9:12" s="17" customFormat="1" x14ac:dyDescent="0.2">
      <c r="I452" s="16"/>
      <c r="J452" s="3"/>
      <c r="L452" s="46"/>
    </row>
    <row r="453" spans="9:12" s="17" customFormat="1" x14ac:dyDescent="0.2">
      <c r="I453" s="16"/>
      <c r="J453" s="3"/>
      <c r="L453" s="46"/>
    </row>
    <row r="454" spans="9:12" s="17" customFormat="1" x14ac:dyDescent="0.2">
      <c r="I454" s="16"/>
      <c r="J454" s="3"/>
      <c r="L454" s="46"/>
    </row>
    <row r="455" spans="9:12" s="17" customFormat="1" x14ac:dyDescent="0.2">
      <c r="I455" s="16"/>
      <c r="J455" s="3"/>
      <c r="L455" s="46"/>
    </row>
    <row r="456" spans="9:12" s="17" customFormat="1" x14ac:dyDescent="0.2">
      <c r="I456" s="16"/>
      <c r="J456" s="3"/>
      <c r="L456" s="46"/>
    </row>
    <row r="457" spans="9:12" s="17" customFormat="1" x14ac:dyDescent="0.2">
      <c r="I457" s="16"/>
      <c r="J457" s="3"/>
      <c r="L457" s="46"/>
    </row>
    <row r="458" spans="9:12" s="17" customFormat="1" x14ac:dyDescent="0.2">
      <c r="I458" s="16"/>
      <c r="J458" s="3"/>
      <c r="L458" s="46"/>
    </row>
    <row r="459" spans="9:12" s="17" customFormat="1" x14ac:dyDescent="0.2">
      <c r="I459" s="16"/>
      <c r="J459" s="3"/>
      <c r="L459" s="46"/>
    </row>
    <row r="460" spans="9:12" s="17" customFormat="1" x14ac:dyDescent="0.2">
      <c r="I460" s="16"/>
      <c r="J460" s="3"/>
      <c r="L460" s="46"/>
    </row>
    <row r="461" spans="9:12" s="17" customFormat="1" x14ac:dyDescent="0.2">
      <c r="I461" s="16"/>
      <c r="J461" s="3"/>
      <c r="L461" s="46"/>
    </row>
    <row r="462" spans="9:12" s="17" customFormat="1" x14ac:dyDescent="0.2">
      <c r="I462" s="16"/>
      <c r="J462" s="3"/>
      <c r="L462" s="46"/>
    </row>
    <row r="463" spans="9:12" s="17" customFormat="1" x14ac:dyDescent="0.2">
      <c r="I463" s="16"/>
      <c r="J463" s="3"/>
      <c r="L463" s="46"/>
    </row>
    <row r="464" spans="9:12" s="17" customFormat="1" x14ac:dyDescent="0.2">
      <c r="I464" s="16"/>
      <c r="J464" s="3"/>
      <c r="L464" s="46"/>
    </row>
    <row r="465" spans="9:12" s="17" customFormat="1" x14ac:dyDescent="0.2">
      <c r="I465" s="16"/>
      <c r="J465" s="3"/>
      <c r="L465" s="46"/>
    </row>
    <row r="466" spans="9:12" s="17" customFormat="1" x14ac:dyDescent="0.2">
      <c r="I466" s="16"/>
      <c r="J466" s="3"/>
      <c r="L466" s="46"/>
    </row>
    <row r="467" spans="9:12" s="17" customFormat="1" x14ac:dyDescent="0.2">
      <c r="I467" s="16"/>
      <c r="J467" s="3"/>
      <c r="L467" s="46"/>
    </row>
    <row r="468" spans="9:12" s="17" customFormat="1" x14ac:dyDescent="0.2">
      <c r="I468" s="16"/>
      <c r="J468" s="3"/>
      <c r="L468" s="46"/>
    </row>
    <row r="469" spans="9:12" s="17" customFormat="1" x14ac:dyDescent="0.2">
      <c r="I469" s="16"/>
      <c r="J469" s="3"/>
      <c r="L469" s="46"/>
    </row>
    <row r="470" spans="9:12" s="17" customFormat="1" x14ac:dyDescent="0.2">
      <c r="I470" s="16"/>
      <c r="J470" s="3"/>
      <c r="L470" s="46"/>
    </row>
    <row r="471" spans="9:12" s="17" customFormat="1" x14ac:dyDescent="0.2">
      <c r="I471" s="16"/>
      <c r="J471" s="3"/>
      <c r="L471" s="46"/>
    </row>
    <row r="472" spans="9:12" s="17" customFormat="1" x14ac:dyDescent="0.2">
      <c r="I472" s="16"/>
      <c r="J472" s="3"/>
      <c r="L472" s="46"/>
    </row>
    <row r="473" spans="9:12" s="17" customFormat="1" x14ac:dyDescent="0.2">
      <c r="I473" s="16"/>
      <c r="J473" s="3"/>
      <c r="L473" s="46"/>
    </row>
    <row r="474" spans="9:12" s="17" customFormat="1" x14ac:dyDescent="0.2">
      <c r="I474" s="16"/>
      <c r="J474" s="3"/>
      <c r="L474" s="46"/>
    </row>
    <row r="475" spans="9:12" s="17" customFormat="1" x14ac:dyDescent="0.2">
      <c r="I475" s="16"/>
      <c r="J475" s="3"/>
      <c r="L475" s="46"/>
    </row>
    <row r="476" spans="9:12" s="17" customFormat="1" x14ac:dyDescent="0.2">
      <c r="I476" s="16"/>
      <c r="J476" s="3"/>
      <c r="L476" s="46"/>
    </row>
    <row r="477" spans="9:12" s="17" customFormat="1" x14ac:dyDescent="0.2">
      <c r="I477" s="16"/>
      <c r="J477" s="3"/>
      <c r="L477" s="46"/>
    </row>
    <row r="478" spans="9:12" s="17" customFormat="1" x14ac:dyDescent="0.2">
      <c r="I478" s="16"/>
      <c r="J478" s="3"/>
      <c r="L478" s="46"/>
    </row>
    <row r="479" spans="9:12" s="17" customFormat="1" x14ac:dyDescent="0.2">
      <c r="I479" s="16"/>
      <c r="J479" s="3"/>
      <c r="L479" s="46"/>
    </row>
    <row r="480" spans="9:12" s="17" customFormat="1" x14ac:dyDescent="0.2">
      <c r="I480" s="16"/>
      <c r="J480" s="3"/>
      <c r="L480" s="46"/>
    </row>
    <row r="481" spans="9:12" s="17" customFormat="1" x14ac:dyDescent="0.2">
      <c r="I481" s="16"/>
      <c r="J481" s="3"/>
      <c r="L481" s="46"/>
    </row>
    <row r="482" spans="9:12" s="17" customFormat="1" x14ac:dyDescent="0.2">
      <c r="I482" s="16"/>
      <c r="J482" s="3"/>
      <c r="L482" s="46"/>
    </row>
    <row r="483" spans="9:12" s="17" customFormat="1" x14ac:dyDescent="0.2">
      <c r="I483" s="16"/>
      <c r="J483" s="3"/>
      <c r="L483" s="46"/>
    </row>
    <row r="484" spans="9:12" s="17" customFormat="1" x14ac:dyDescent="0.2">
      <c r="I484" s="16"/>
      <c r="J484" s="3"/>
      <c r="L484" s="46"/>
    </row>
    <row r="485" spans="9:12" s="17" customFormat="1" x14ac:dyDescent="0.2">
      <c r="I485" s="16"/>
      <c r="J485" s="3"/>
      <c r="L485" s="46"/>
    </row>
    <row r="486" spans="9:12" s="17" customFormat="1" x14ac:dyDescent="0.2">
      <c r="I486" s="16"/>
      <c r="J486" s="3"/>
      <c r="L486" s="46"/>
    </row>
    <row r="487" spans="9:12" s="17" customFormat="1" x14ac:dyDescent="0.2">
      <c r="I487" s="16"/>
      <c r="J487" s="3"/>
      <c r="L487" s="46"/>
    </row>
    <row r="488" spans="9:12" s="17" customFormat="1" x14ac:dyDescent="0.2">
      <c r="I488" s="16"/>
      <c r="J488" s="3"/>
      <c r="L488" s="46"/>
    </row>
    <row r="489" spans="9:12" s="17" customFormat="1" x14ac:dyDescent="0.2">
      <c r="I489" s="16"/>
      <c r="J489" s="3"/>
      <c r="L489" s="46"/>
    </row>
    <row r="490" spans="9:12" s="17" customFormat="1" x14ac:dyDescent="0.2">
      <c r="I490" s="16"/>
      <c r="J490" s="3"/>
      <c r="L490" s="46"/>
    </row>
    <row r="491" spans="9:12" s="17" customFormat="1" x14ac:dyDescent="0.2">
      <c r="I491" s="16"/>
      <c r="J491" s="3"/>
      <c r="L491" s="46"/>
    </row>
    <row r="492" spans="9:12" s="17" customFormat="1" x14ac:dyDescent="0.2">
      <c r="I492" s="16"/>
      <c r="J492" s="3"/>
      <c r="L492" s="46"/>
    </row>
    <row r="493" spans="9:12" s="17" customFormat="1" x14ac:dyDescent="0.2">
      <c r="I493" s="16"/>
      <c r="J493" s="3"/>
      <c r="L493" s="46"/>
    </row>
    <row r="494" spans="9:12" s="17" customFormat="1" x14ac:dyDescent="0.2">
      <c r="I494" s="16"/>
      <c r="J494" s="3"/>
      <c r="L494" s="46"/>
    </row>
    <row r="495" spans="9:12" s="17" customFormat="1" x14ac:dyDescent="0.2">
      <c r="I495" s="16"/>
      <c r="J495" s="3"/>
      <c r="L495" s="46"/>
    </row>
    <row r="496" spans="9:12" s="17" customFormat="1" x14ac:dyDescent="0.2">
      <c r="I496" s="16"/>
      <c r="J496" s="3"/>
      <c r="L496" s="46"/>
    </row>
    <row r="497" spans="9:12" s="17" customFormat="1" x14ac:dyDescent="0.2">
      <c r="I497" s="16"/>
      <c r="J497" s="3"/>
      <c r="L497" s="46"/>
    </row>
    <row r="498" spans="9:12" s="17" customFormat="1" x14ac:dyDescent="0.2">
      <c r="I498" s="16"/>
      <c r="J498" s="3"/>
      <c r="L498" s="46"/>
    </row>
    <row r="499" spans="9:12" s="17" customFormat="1" x14ac:dyDescent="0.2">
      <c r="I499" s="16"/>
      <c r="J499" s="3"/>
      <c r="L499" s="46"/>
    </row>
    <row r="500" spans="9:12" s="17" customFormat="1" x14ac:dyDescent="0.2">
      <c r="I500" s="16"/>
      <c r="J500" s="3"/>
      <c r="L500" s="46"/>
    </row>
    <row r="501" spans="9:12" s="17" customFormat="1" x14ac:dyDescent="0.2">
      <c r="I501" s="16"/>
      <c r="J501" s="3"/>
      <c r="L501" s="46"/>
    </row>
    <row r="502" spans="9:12" s="17" customFormat="1" x14ac:dyDescent="0.2">
      <c r="I502" s="16"/>
      <c r="J502" s="3"/>
      <c r="L502" s="46"/>
    </row>
    <row r="503" spans="9:12" s="17" customFormat="1" x14ac:dyDescent="0.2">
      <c r="I503" s="16"/>
      <c r="J503" s="3"/>
      <c r="L503" s="46"/>
    </row>
    <row r="504" spans="9:12" s="17" customFormat="1" x14ac:dyDescent="0.2">
      <c r="I504" s="16"/>
      <c r="J504" s="3"/>
      <c r="L504" s="46"/>
    </row>
    <row r="505" spans="9:12" s="17" customFormat="1" x14ac:dyDescent="0.2">
      <c r="I505" s="16"/>
      <c r="J505" s="3"/>
      <c r="L505" s="46"/>
    </row>
    <row r="506" spans="9:12" s="17" customFormat="1" x14ac:dyDescent="0.2">
      <c r="I506" s="16"/>
      <c r="J506" s="3"/>
      <c r="L506" s="46"/>
    </row>
    <row r="507" spans="9:12" s="17" customFormat="1" x14ac:dyDescent="0.2">
      <c r="I507" s="16"/>
      <c r="J507" s="3"/>
      <c r="L507" s="46"/>
    </row>
    <row r="508" spans="9:12" s="17" customFormat="1" x14ac:dyDescent="0.2">
      <c r="I508" s="16"/>
      <c r="J508" s="3"/>
      <c r="L508" s="46"/>
    </row>
    <row r="509" spans="9:12" s="17" customFormat="1" x14ac:dyDescent="0.2">
      <c r="I509" s="16"/>
      <c r="J509" s="3"/>
      <c r="L509" s="46"/>
    </row>
    <row r="510" spans="9:12" s="17" customFormat="1" x14ac:dyDescent="0.2">
      <c r="I510" s="16"/>
      <c r="J510" s="3"/>
      <c r="L510" s="46"/>
    </row>
    <row r="511" spans="9:12" s="17" customFormat="1" x14ac:dyDescent="0.2">
      <c r="I511" s="16"/>
      <c r="J511" s="3"/>
      <c r="L511" s="46"/>
    </row>
    <row r="512" spans="9:12" s="17" customFormat="1" x14ac:dyDescent="0.2">
      <c r="I512" s="16"/>
      <c r="J512" s="3"/>
      <c r="L512" s="46"/>
    </row>
    <row r="513" spans="9:12" s="17" customFormat="1" x14ac:dyDescent="0.2">
      <c r="I513" s="16"/>
      <c r="J513" s="3"/>
      <c r="L513" s="46"/>
    </row>
    <row r="514" spans="9:12" s="17" customFormat="1" x14ac:dyDescent="0.2">
      <c r="I514" s="16"/>
      <c r="J514" s="3"/>
      <c r="L514" s="46"/>
    </row>
    <row r="515" spans="9:12" s="17" customFormat="1" x14ac:dyDescent="0.2">
      <c r="I515" s="16"/>
      <c r="J515" s="3"/>
      <c r="L515" s="46"/>
    </row>
    <row r="516" spans="9:12" s="17" customFormat="1" x14ac:dyDescent="0.2">
      <c r="I516" s="16"/>
      <c r="J516" s="3"/>
      <c r="L516" s="46"/>
    </row>
    <row r="517" spans="9:12" s="17" customFormat="1" x14ac:dyDescent="0.2">
      <c r="I517" s="16"/>
      <c r="J517" s="3"/>
      <c r="L517" s="46"/>
    </row>
    <row r="518" spans="9:12" s="17" customFormat="1" x14ac:dyDescent="0.2">
      <c r="I518" s="16"/>
      <c r="J518" s="3"/>
      <c r="L518" s="46"/>
    </row>
    <row r="519" spans="9:12" s="17" customFormat="1" x14ac:dyDescent="0.2">
      <c r="I519" s="16"/>
      <c r="J519" s="3"/>
      <c r="L519" s="46"/>
    </row>
    <row r="520" spans="9:12" s="17" customFormat="1" x14ac:dyDescent="0.2">
      <c r="I520" s="16"/>
      <c r="J520" s="3"/>
      <c r="L520" s="46"/>
    </row>
    <row r="521" spans="9:12" s="17" customFormat="1" x14ac:dyDescent="0.2">
      <c r="I521" s="16"/>
      <c r="J521" s="3"/>
      <c r="L521" s="46"/>
    </row>
    <row r="522" spans="9:12" s="17" customFormat="1" x14ac:dyDescent="0.2">
      <c r="I522" s="16"/>
      <c r="J522" s="3"/>
      <c r="L522" s="46"/>
    </row>
    <row r="523" spans="9:12" s="17" customFormat="1" x14ac:dyDescent="0.2">
      <c r="I523" s="16"/>
      <c r="J523" s="3"/>
      <c r="L523" s="46"/>
    </row>
    <row r="524" spans="9:12" s="17" customFormat="1" x14ac:dyDescent="0.2">
      <c r="I524" s="16"/>
      <c r="J524" s="3"/>
      <c r="L524" s="46"/>
    </row>
    <row r="525" spans="9:12" s="17" customFormat="1" x14ac:dyDescent="0.2">
      <c r="I525" s="16"/>
      <c r="J525" s="3"/>
      <c r="L525" s="46"/>
    </row>
    <row r="526" spans="9:12" s="17" customFormat="1" x14ac:dyDescent="0.2">
      <c r="I526" s="16"/>
      <c r="J526" s="3"/>
      <c r="L526" s="46"/>
    </row>
    <row r="527" spans="9:12" s="17" customFormat="1" x14ac:dyDescent="0.2">
      <c r="I527" s="16"/>
      <c r="J527" s="3"/>
      <c r="L527" s="46"/>
    </row>
    <row r="528" spans="9:12" s="17" customFormat="1" x14ac:dyDescent="0.2">
      <c r="I528" s="16"/>
      <c r="J528" s="3"/>
      <c r="L528" s="46"/>
    </row>
    <row r="529" spans="9:12" s="17" customFormat="1" x14ac:dyDescent="0.2">
      <c r="I529" s="16"/>
      <c r="J529" s="3"/>
      <c r="L529" s="46"/>
    </row>
    <row r="530" spans="9:12" s="17" customFormat="1" x14ac:dyDescent="0.2">
      <c r="I530" s="16"/>
      <c r="J530" s="3"/>
      <c r="L530" s="46"/>
    </row>
    <row r="531" spans="9:12" s="17" customFormat="1" x14ac:dyDescent="0.2">
      <c r="I531" s="16"/>
      <c r="J531" s="3"/>
      <c r="L531" s="46"/>
    </row>
    <row r="532" spans="9:12" s="17" customFormat="1" x14ac:dyDescent="0.2">
      <c r="I532" s="16"/>
      <c r="J532" s="3"/>
      <c r="L532" s="46"/>
    </row>
    <row r="533" spans="9:12" s="17" customFormat="1" x14ac:dyDescent="0.2">
      <c r="I533" s="16"/>
      <c r="J533" s="3"/>
      <c r="L533" s="46"/>
    </row>
    <row r="534" spans="9:12" s="17" customFormat="1" x14ac:dyDescent="0.2">
      <c r="I534" s="16"/>
      <c r="J534" s="3"/>
      <c r="L534" s="46"/>
    </row>
    <row r="535" spans="9:12" s="17" customFormat="1" x14ac:dyDescent="0.2">
      <c r="I535" s="16"/>
      <c r="J535" s="3"/>
      <c r="L535" s="46"/>
    </row>
    <row r="536" spans="9:12" s="17" customFormat="1" x14ac:dyDescent="0.2">
      <c r="I536" s="16"/>
      <c r="J536" s="3"/>
      <c r="L536" s="46"/>
    </row>
    <row r="537" spans="9:12" s="17" customFormat="1" x14ac:dyDescent="0.2">
      <c r="I537" s="16"/>
      <c r="J537" s="3"/>
      <c r="L537" s="46"/>
    </row>
    <row r="538" spans="9:12" s="17" customFormat="1" x14ac:dyDescent="0.2">
      <c r="I538" s="16"/>
      <c r="J538" s="3"/>
      <c r="L538" s="46"/>
    </row>
    <row r="539" spans="9:12" s="17" customFormat="1" x14ac:dyDescent="0.2">
      <c r="I539" s="16"/>
      <c r="L539" s="46"/>
    </row>
    <row r="540" spans="9:12" s="17" customFormat="1" x14ac:dyDescent="0.2">
      <c r="I540" s="16"/>
      <c r="L540" s="46"/>
    </row>
    <row r="541" spans="9:12" s="17" customFormat="1" x14ac:dyDescent="0.2">
      <c r="I541" s="16"/>
      <c r="L541" s="46"/>
    </row>
    <row r="542" spans="9:12" s="17" customFormat="1" x14ac:dyDescent="0.2">
      <c r="I542" s="16"/>
      <c r="L542" s="46"/>
    </row>
    <row r="543" spans="9:12" s="17" customFormat="1" x14ac:dyDescent="0.2">
      <c r="I543" s="16"/>
      <c r="L543" s="46"/>
    </row>
    <row r="544" spans="9:12" s="17" customFormat="1" x14ac:dyDescent="0.2">
      <c r="I544" s="16"/>
      <c r="L544" s="46"/>
    </row>
    <row r="545" spans="9:12" s="17" customFormat="1" x14ac:dyDescent="0.2">
      <c r="I545" s="16"/>
      <c r="L545" s="46"/>
    </row>
    <row r="546" spans="9:12" s="17" customFormat="1" x14ac:dyDescent="0.2">
      <c r="I546" s="16"/>
      <c r="L546" s="46"/>
    </row>
    <row r="547" spans="9:12" s="17" customFormat="1" x14ac:dyDescent="0.2">
      <c r="I547" s="16"/>
      <c r="L547" s="46"/>
    </row>
    <row r="548" spans="9:12" s="17" customFormat="1" x14ac:dyDescent="0.2">
      <c r="I548" s="16"/>
      <c r="L548" s="46"/>
    </row>
    <row r="549" spans="9:12" s="17" customFormat="1" x14ac:dyDescent="0.2">
      <c r="I549" s="16"/>
      <c r="L549" s="46"/>
    </row>
    <row r="550" spans="9:12" s="17" customFormat="1" x14ac:dyDescent="0.2">
      <c r="I550" s="16"/>
      <c r="L550" s="46"/>
    </row>
    <row r="551" spans="9:12" s="17" customFormat="1" x14ac:dyDescent="0.2">
      <c r="I551" s="16"/>
      <c r="L551" s="46"/>
    </row>
    <row r="552" spans="9:12" s="17" customFormat="1" x14ac:dyDescent="0.2">
      <c r="I552" s="16"/>
      <c r="L552" s="46"/>
    </row>
    <row r="553" spans="9:12" s="17" customFormat="1" x14ac:dyDescent="0.2">
      <c r="I553" s="16"/>
      <c r="L553" s="46"/>
    </row>
    <row r="2552" spans="10:12" s="17" customFormat="1" x14ac:dyDescent="0.2">
      <c r="J2552" s="3"/>
      <c r="K2552" s="3"/>
      <c r="L2552" s="16"/>
    </row>
    <row r="2567" spans="1:13" x14ac:dyDescent="0.2">
      <c r="A2567" s="17"/>
      <c r="B2567" s="63"/>
      <c r="I2567" s="16"/>
      <c r="K2567" s="17"/>
      <c r="L2567" s="46"/>
      <c r="M2567" s="17"/>
    </row>
    <row r="2571" spans="1:13" s="17" customFormat="1" x14ac:dyDescent="0.2">
      <c r="J2571" s="3"/>
      <c r="K2571" s="3"/>
      <c r="L2571" s="16"/>
    </row>
    <row r="2586" spans="1:10" x14ac:dyDescent="0.2">
      <c r="A2586" s="17"/>
      <c r="B2586" s="63"/>
      <c r="H2586" s="3"/>
      <c r="I2586" s="3"/>
    </row>
    <row r="2591" spans="1:10" x14ac:dyDescent="0.2">
      <c r="A2591" s="17"/>
      <c r="J2591" s="3"/>
    </row>
    <row r="2606" spans="1:13" x14ac:dyDescent="0.2">
      <c r="A2606" s="17"/>
      <c r="B2606" s="63"/>
      <c r="I2606" s="16"/>
      <c r="K2606" s="17"/>
      <c r="L2606" s="46"/>
      <c r="M2606" s="17"/>
    </row>
  </sheetData>
  <mergeCells count="43">
    <mergeCell ref="F379:K379"/>
    <mergeCell ref="G326:H326"/>
    <mergeCell ref="G327:I327"/>
    <mergeCell ref="A334:M335"/>
    <mergeCell ref="A336:M336"/>
    <mergeCell ref="A365:L365"/>
    <mergeCell ref="F377:K378"/>
    <mergeCell ref="A271:M272"/>
    <mergeCell ref="A273:M273"/>
    <mergeCell ref="A285:L285"/>
    <mergeCell ref="A295:M296"/>
    <mergeCell ref="A297:M297"/>
    <mergeCell ref="A324:L324"/>
    <mergeCell ref="A237:L237"/>
    <mergeCell ref="G239:J239"/>
    <mergeCell ref="G240:J240"/>
    <mergeCell ref="A247:M248"/>
    <mergeCell ref="A249:M249"/>
    <mergeCell ref="A261:L261"/>
    <mergeCell ref="A189:L189"/>
    <mergeCell ref="A199:M200"/>
    <mergeCell ref="A201:M201"/>
    <mergeCell ref="A213:L213"/>
    <mergeCell ref="A223:M224"/>
    <mergeCell ref="A225:M225"/>
    <mergeCell ref="A143:L143"/>
    <mergeCell ref="A152:M153"/>
    <mergeCell ref="A154:M154"/>
    <mergeCell ref="A165:L165"/>
    <mergeCell ref="A175:M176"/>
    <mergeCell ref="A177:M177"/>
    <mergeCell ref="H90:I90"/>
    <mergeCell ref="A103:M104"/>
    <mergeCell ref="A105:M105"/>
    <mergeCell ref="A121:L121"/>
    <mergeCell ref="A131:M132"/>
    <mergeCell ref="A133:M133"/>
    <mergeCell ref="A1:M2"/>
    <mergeCell ref="A3:M3"/>
    <mergeCell ref="A44:L44"/>
    <mergeCell ref="A53:M54"/>
    <mergeCell ref="A55:M55"/>
    <mergeCell ref="A88:L88"/>
  </mergeCells>
  <pageMargins left="0.70866141732283472" right="0.70866141732283472" top="0.74803149606299213" bottom="0.74803149606299213" header="0.31496062992125984" footer="0.31496062992125984"/>
  <pageSetup scale="49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C-COMPUTO RIOJA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Segundo Roger</cp:lastModifiedBy>
  <cp:lastPrinted>2019-09-30T15:55:11Z</cp:lastPrinted>
  <dcterms:created xsi:type="dcterms:W3CDTF">2018-01-10T17:24:58Z</dcterms:created>
  <dcterms:modified xsi:type="dcterms:W3CDTF">2021-03-13T15:39:02Z</dcterms:modified>
</cp:coreProperties>
</file>