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Akos\0Admin\Website\"/>
    </mc:Choice>
  </mc:AlternateContent>
  <xr:revisionPtr revIDLastSave="0" documentId="13_ncr:1_{A1A20C27-1693-4513-B096-06C9FD539767}" xr6:coauthVersionLast="36" xr6:coauthVersionMax="36" xr10:uidLastSave="{00000000-0000-0000-0000-000000000000}"/>
  <bookViews>
    <workbookView xWindow="0" yWindow="0" windowWidth="15375" windowHeight="8040" xr2:uid="{00000000-000D-0000-FFFF-FFFF00000000}"/>
  </bookViews>
  <sheets>
    <sheet name="Buffering Power Calculation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3" l="1"/>
  <c r="H20" i="3"/>
  <c r="H21" i="3"/>
  <c r="H22" i="3"/>
  <c r="H18" i="3"/>
  <c r="H16" i="3"/>
  <c r="A17" i="3" l="1"/>
  <c r="A18" i="3" s="1"/>
  <c r="A19" i="3" s="1"/>
  <c r="A20" i="3" s="1"/>
  <c r="A21" i="3" s="1"/>
  <c r="A22" i="3" s="1"/>
  <c r="C19" i="3"/>
  <c r="C20" i="3"/>
  <c r="C21" i="3"/>
  <c r="C22" i="3"/>
  <c r="C18" i="3"/>
  <c r="E18" i="3" s="1"/>
  <c r="B17" i="3"/>
  <c r="B18" i="3"/>
  <c r="B19" i="3"/>
  <c r="B20" i="3"/>
  <c r="B21" i="3"/>
  <c r="B22" i="3"/>
  <c r="E19" i="3" l="1"/>
  <c r="E20" i="3" s="1"/>
  <c r="E21" i="3" s="1"/>
  <c r="E22" i="3" s="1"/>
  <c r="D22" i="3"/>
  <c r="D21" i="3"/>
  <c r="D20" i="3"/>
  <c r="D19" i="3"/>
  <c r="D18" i="3"/>
  <c r="F17" i="3"/>
  <c r="G17" i="3" s="1"/>
  <c r="D17" i="3"/>
  <c r="F18" i="3" l="1"/>
  <c r="G18" i="3" s="1"/>
  <c r="F22" i="3"/>
  <c r="G22" i="3" s="1"/>
  <c r="F21" i="3"/>
  <c r="G21" i="3" s="1"/>
  <c r="F20" i="3"/>
  <c r="F19" i="3"/>
  <c r="G20" i="3" l="1"/>
  <c r="G19" i="3"/>
  <c r="I10" i="3" l="1"/>
</calcChain>
</file>

<file path=xl/sharedStrings.xml><?xml version="1.0" encoding="utf-8"?>
<sst xmlns="http://schemas.openxmlformats.org/spreadsheetml/2006/main" count="30" uniqueCount="28">
  <si>
    <t>pH</t>
  </si>
  <si>
    <t>Exp 1</t>
  </si>
  <si>
    <t>Starting pH</t>
  </si>
  <si>
    <t>1st Addition</t>
  </si>
  <si>
    <t>2nd Addition</t>
  </si>
  <si>
    <t>3rd Addition</t>
  </si>
  <si>
    <t>4th Addition</t>
  </si>
  <si>
    <t>5th Addition</t>
  </si>
  <si>
    <t>mLs medium</t>
  </si>
  <si>
    <t>Stock acid (mM)</t>
  </si>
  <si>
    <t>delta pH</t>
  </si>
  <si>
    <t>nmol acid added</t>
  </si>
  <si>
    <t>uL medium</t>
  </si>
  <si>
    <t>nmol acid/uL medium</t>
  </si>
  <si>
    <t>HCl concentration</t>
  </si>
  <si>
    <t>mM</t>
  </si>
  <si>
    <t>Starting volume</t>
  </si>
  <si>
    <t>Addition volume</t>
  </si>
  <si>
    <t>BUFFERING POWER TO BE USED FOR JATP</t>
  </si>
  <si>
    <t xml:space="preserve">This worksheet calculates buffering power in (mpH/pmol H+/sensor volume of Seahorse XFe24 or XFe96) for direct use in JATP calculation worksheets </t>
  </si>
  <si>
    <t>9/13/2023, originally by SAM, updated by AAG</t>
  </si>
  <si>
    <t>Mookerjee SA, Brand MD. Measurement and Analysis of Extracellular Acid Production to Determine Glycolytic Rate. Journal of Visualized Experiments. 2015;2(106):1-9. doi: 10.3791/53464. PubMed PMID: 26709455.</t>
  </si>
  <si>
    <t>Sensor volume</t>
  </si>
  <si>
    <t>The Sensor volume is 7ul for XFe24 and 2.28ul for XFe96</t>
  </si>
  <si>
    <t>uL</t>
  </si>
  <si>
    <t>mL</t>
  </si>
  <si>
    <t>(mpH/pmol H+/sensor volume)</t>
  </si>
  <si>
    <t>[Note: This example was in a 20mM TES-buffered medium]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</si>
</sst>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66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4" fillId="2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'Buffering Power Calculation'!$H$17:$H$22</c:f>
              <c:numCache>
                <c:formatCode>0.000</c:formatCode>
                <c:ptCount val="6"/>
                <c:pt idx="0">
                  <c:v>0</c:v>
                </c:pt>
                <c:pt idx="1">
                  <c:v>2.2574257425742572</c:v>
                </c:pt>
                <c:pt idx="2">
                  <c:v>4.4705882352941169</c:v>
                </c:pt>
                <c:pt idx="3">
                  <c:v>6.6407766990291268</c:v>
                </c:pt>
                <c:pt idx="4">
                  <c:v>8.7692307692307701</c:v>
                </c:pt>
                <c:pt idx="5">
                  <c:v>10.857142857142858</c:v>
                </c:pt>
              </c:numCache>
            </c:numRef>
          </c:xVal>
          <c:yVal>
            <c:numRef>
              <c:f>'Buffering Power Calculation'!$D$17:$D$22</c:f>
              <c:numCache>
                <c:formatCode>0.000</c:formatCode>
                <c:ptCount val="6"/>
                <c:pt idx="0">
                  <c:v>0</c:v>
                </c:pt>
                <c:pt idx="1">
                  <c:v>4.8000000000000043E-2</c:v>
                </c:pt>
                <c:pt idx="2">
                  <c:v>9.4999999999999751E-2</c:v>
                </c:pt>
                <c:pt idx="3">
                  <c:v>0.14299999999999979</c:v>
                </c:pt>
                <c:pt idx="4">
                  <c:v>0.1899999999999995</c:v>
                </c:pt>
                <c:pt idx="5">
                  <c:v>0.2370000000000001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E3-4FC5-A97F-E99DE245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579968"/>
        <c:axId val="745581928"/>
      </c:scatterChart>
      <c:valAx>
        <c:axId val="74557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81928"/>
        <c:crosses val="autoZero"/>
        <c:crossBetween val="midCat"/>
      </c:valAx>
      <c:valAx>
        <c:axId val="7455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7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583406</xdr:colOff>
      <xdr:row>10</xdr:row>
      <xdr:rowOff>145255</xdr:rowOff>
    </xdr:from>
    <xdr:to>
      <xdr:col>12</xdr:col>
      <xdr:colOff>821531</xdr:colOff>
      <xdr:row>25</xdr:row>
      <xdr:rowOff>135730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tabSelected="1" workbookViewId="0">
      <selection activeCell="E29" sqref="E29"/>
    </sheetView>
  </sheetViews>
  <sheetFormatPr defaultColWidth="11.73046875" defaultRowHeight="14.25" x14ac:dyDescent="0.45"/>
  <cols>
    <col min="1" max="1" width="19.796875" customWidth="1"/>
    <col min="2" max="2" width="12.59765625" bestFit="1" customWidth="1"/>
    <col min="3" max="3" width="15.265625" bestFit="1" customWidth="1"/>
    <col min="4" max="4" width="17.33203125" customWidth="1"/>
    <col min="5" max="5" width="9.796875" bestFit="1" customWidth="1"/>
    <col min="6" max="6" width="16" bestFit="1" customWidth="1"/>
    <col min="7" max="7" width="21.19921875" customWidth="1"/>
    <col min="8" max="8" width="20.265625" bestFit="1" customWidth="1"/>
    <col min="9" max="9" width="17.73046875" customWidth="1"/>
    <col min="10" max="10" width="24.46484375" customWidth="1"/>
    <col min="11" max="11" width="14.06640625" customWidth="1"/>
  </cols>
  <sheetData>
    <row r="1" spans="1:11" ht="16.149999999999999" thickBot="1" x14ac:dyDescent="0.5">
      <c r="A1" s="13" t="s">
        <v>19</v>
      </c>
      <c r="B1" s="14"/>
      <c r="C1" s="14"/>
      <c r="D1" s="14"/>
      <c r="E1" s="14"/>
      <c r="F1" s="14"/>
      <c r="G1" s="14"/>
      <c r="H1" s="14"/>
      <c r="I1" s="15"/>
      <c r="J1" t="s">
        <v>20</v>
      </c>
    </row>
    <row r="2" spans="1:11" ht="14.65" thickBot="1" x14ac:dyDescent="0.5">
      <c r="A2" s="23" t="s">
        <v>21</v>
      </c>
      <c r="B2" s="24"/>
      <c r="C2" s="24"/>
      <c r="D2" s="24"/>
      <c r="E2" s="24"/>
      <c r="F2" s="24"/>
      <c r="G2" s="24"/>
      <c r="H2" s="24"/>
      <c r="I2" s="25"/>
    </row>
    <row r="3" spans="1:11" x14ac:dyDescent="0.45">
      <c r="A3" s="19" t="s">
        <v>14</v>
      </c>
      <c r="B3" s="26">
        <v>100</v>
      </c>
      <c r="C3" s="19" t="s">
        <v>15</v>
      </c>
      <c r="D3" s="19"/>
      <c r="E3" s="19"/>
      <c r="F3" s="19"/>
      <c r="G3" s="19"/>
      <c r="H3" s="19"/>
      <c r="I3" s="19"/>
    </row>
    <row r="4" spans="1:11" x14ac:dyDescent="0.45">
      <c r="A4" s="19" t="s">
        <v>16</v>
      </c>
      <c r="B4" s="26">
        <v>5</v>
      </c>
      <c r="C4" s="19" t="s">
        <v>25</v>
      </c>
      <c r="D4" s="19"/>
      <c r="E4" s="19"/>
      <c r="F4" s="19"/>
      <c r="G4" s="19"/>
      <c r="H4" s="19"/>
      <c r="I4" s="19"/>
    </row>
    <row r="5" spans="1:11" x14ac:dyDescent="0.45">
      <c r="A5" s="19" t="s">
        <v>17</v>
      </c>
      <c r="B5" s="26">
        <v>50</v>
      </c>
      <c r="C5" s="19" t="s">
        <v>24</v>
      </c>
      <c r="D5" s="19"/>
      <c r="E5" s="19"/>
      <c r="F5" s="19"/>
      <c r="G5" s="19"/>
      <c r="H5" s="19"/>
      <c r="I5" s="19"/>
    </row>
    <row r="6" spans="1:11" x14ac:dyDescent="0.45">
      <c r="A6" s="19" t="s">
        <v>22</v>
      </c>
      <c r="B6" s="26">
        <v>2.2799999999999998</v>
      </c>
      <c r="C6" s="19" t="s">
        <v>24</v>
      </c>
      <c r="D6" s="19" t="s">
        <v>23</v>
      </c>
      <c r="E6" s="19"/>
      <c r="F6" s="19"/>
      <c r="G6" s="19"/>
      <c r="H6" s="19"/>
      <c r="I6" s="19"/>
    </row>
    <row r="7" spans="1:11" ht="16.149999999999999" thickBot="1" x14ac:dyDescent="0.55000000000000004">
      <c r="B7" s="1"/>
      <c r="C7" s="2" t="s">
        <v>1</v>
      </c>
      <c r="D7" s="2"/>
    </row>
    <row r="8" spans="1:11" ht="16.149999999999999" thickBot="1" x14ac:dyDescent="0.55000000000000004">
      <c r="B8" s="1" t="s">
        <v>2</v>
      </c>
      <c r="C8" s="27">
        <v>7.42</v>
      </c>
      <c r="D8" s="1"/>
      <c r="I8" s="16" t="s">
        <v>18</v>
      </c>
      <c r="J8" s="17"/>
      <c r="K8" s="18"/>
    </row>
    <row r="9" spans="1:11" ht="15.75" x14ac:dyDescent="0.5">
      <c r="B9" s="1" t="s">
        <v>3</v>
      </c>
      <c r="C9" s="27">
        <v>7.3719999999999999</v>
      </c>
      <c r="D9" s="1"/>
      <c r="I9" s="3" t="s">
        <v>1</v>
      </c>
      <c r="J9" s="4"/>
      <c r="K9" s="5"/>
    </row>
    <row r="10" spans="1:11" ht="16.149999999999999" thickBot="1" x14ac:dyDescent="0.55000000000000004">
      <c r="B10" s="1" t="s">
        <v>4</v>
      </c>
      <c r="C10" s="27">
        <v>7.3250000000000002</v>
      </c>
      <c r="D10" s="1"/>
      <c r="I10" s="20">
        <f>SLOPE(D17:D22,H17:H22)</f>
        <v>2.1827861522196228E-2</v>
      </c>
      <c r="J10" s="6" t="s">
        <v>26</v>
      </c>
      <c r="K10" s="7"/>
    </row>
    <row r="11" spans="1:11" x14ac:dyDescent="0.45">
      <c r="B11" s="1" t="s">
        <v>5</v>
      </c>
      <c r="C11" s="27">
        <v>7.2770000000000001</v>
      </c>
      <c r="D11" s="1"/>
    </row>
    <row r="12" spans="1:11" x14ac:dyDescent="0.45">
      <c r="B12" s="1" t="s">
        <v>6</v>
      </c>
      <c r="C12" s="27">
        <v>7.23</v>
      </c>
      <c r="D12" s="1"/>
    </row>
    <row r="13" spans="1:11" x14ac:dyDescent="0.45">
      <c r="B13" s="1" t="s">
        <v>7</v>
      </c>
      <c r="C13" s="27">
        <v>7.1829999999999998</v>
      </c>
      <c r="D13" s="1"/>
    </row>
    <row r="14" spans="1:11" x14ac:dyDescent="0.45">
      <c r="B14" s="1"/>
      <c r="C14" s="1"/>
      <c r="D14" s="1"/>
    </row>
    <row r="16" spans="1:11" ht="31.5" x14ac:dyDescent="0.5">
      <c r="A16" s="21" t="s">
        <v>8</v>
      </c>
      <c r="B16" s="21" t="s">
        <v>0</v>
      </c>
      <c r="C16" s="21" t="s">
        <v>9</v>
      </c>
      <c r="D16" s="21" t="s">
        <v>10</v>
      </c>
      <c r="E16" s="22" t="s">
        <v>11</v>
      </c>
      <c r="F16" s="21" t="s">
        <v>12</v>
      </c>
      <c r="G16" s="21" t="s">
        <v>13</v>
      </c>
      <c r="H16" s="21" t="str">
        <f>"nmol acid added per "&amp;B6&amp;C6</f>
        <v>nmol acid added per 2.28uL</v>
      </c>
    </row>
    <row r="17" spans="1:9" x14ac:dyDescent="0.45">
      <c r="A17" s="9">
        <f>B4</f>
        <v>5</v>
      </c>
      <c r="B17" s="10">
        <f t="shared" ref="B17:B22" si="0">C8</f>
        <v>7.42</v>
      </c>
      <c r="C17" s="1">
        <v>0</v>
      </c>
      <c r="D17" s="10">
        <f>($B$17-B17)</f>
        <v>0</v>
      </c>
      <c r="E17" s="1">
        <v>0</v>
      </c>
      <c r="F17" s="1">
        <f>A17*1000</f>
        <v>5000</v>
      </c>
      <c r="G17" s="10">
        <f>E17/F17</f>
        <v>0</v>
      </c>
      <c r="H17" s="10">
        <v>0</v>
      </c>
    </row>
    <row r="18" spans="1:9" x14ac:dyDescent="0.45">
      <c r="A18" s="12">
        <f>A17+$B$5/1000</f>
        <v>5.05</v>
      </c>
      <c r="B18" s="10">
        <f t="shared" si="0"/>
        <v>7.3719999999999999</v>
      </c>
      <c r="C18" s="1">
        <f>$B$3</f>
        <v>100</v>
      </c>
      <c r="D18" s="10">
        <f>($B$17-B18)</f>
        <v>4.8000000000000043E-2</v>
      </c>
      <c r="E18" s="1">
        <f>C18*$B$5+E17</f>
        <v>5000</v>
      </c>
      <c r="F18" s="1">
        <f>A18*1000</f>
        <v>5050</v>
      </c>
      <c r="G18" s="10">
        <f>E18/F18</f>
        <v>0.99009900990099009</v>
      </c>
      <c r="H18" s="10">
        <f>G18*$B$6</f>
        <v>2.2574257425742572</v>
      </c>
    </row>
    <row r="19" spans="1:9" x14ac:dyDescent="0.45">
      <c r="A19" s="12">
        <f>A18+$B$5/1000</f>
        <v>5.0999999999999996</v>
      </c>
      <c r="B19" s="10">
        <f t="shared" si="0"/>
        <v>7.3250000000000002</v>
      </c>
      <c r="C19" s="1">
        <f t="shared" ref="C19:C22" si="1">$B$3</f>
        <v>100</v>
      </c>
      <c r="D19" s="10">
        <f>($B$17-B19)</f>
        <v>9.4999999999999751E-2</v>
      </c>
      <c r="E19" s="1">
        <f>C19*$B$5+E18</f>
        <v>10000</v>
      </c>
      <c r="F19" s="1">
        <f>A19*1000</f>
        <v>5100</v>
      </c>
      <c r="G19" s="10">
        <f>E19/F19</f>
        <v>1.9607843137254901</v>
      </c>
      <c r="H19" s="10">
        <f t="shared" ref="H19:H22" si="2">G19*$B$6</f>
        <v>4.4705882352941169</v>
      </c>
    </row>
    <row r="20" spans="1:9" x14ac:dyDescent="0.45">
      <c r="A20" s="12">
        <f>A19+$B$5/1000</f>
        <v>5.1499999999999995</v>
      </c>
      <c r="B20" s="10">
        <f t="shared" si="0"/>
        <v>7.2770000000000001</v>
      </c>
      <c r="C20" s="1">
        <f t="shared" si="1"/>
        <v>100</v>
      </c>
      <c r="D20" s="10">
        <f>($B$17-B20)</f>
        <v>0.14299999999999979</v>
      </c>
      <c r="E20" s="1">
        <f>C20*$B$5+E19</f>
        <v>15000</v>
      </c>
      <c r="F20" s="1">
        <f>A20*1000</f>
        <v>5149.9999999999991</v>
      </c>
      <c r="G20" s="10">
        <f>E20/F20</f>
        <v>2.9126213592233015</v>
      </c>
      <c r="H20" s="10">
        <f t="shared" si="2"/>
        <v>6.6407766990291268</v>
      </c>
    </row>
    <row r="21" spans="1:9" x14ac:dyDescent="0.45">
      <c r="A21" s="12">
        <f>A20+$B$5/1000</f>
        <v>5.1999999999999993</v>
      </c>
      <c r="B21" s="10">
        <f t="shared" si="0"/>
        <v>7.23</v>
      </c>
      <c r="C21" s="1">
        <f t="shared" si="1"/>
        <v>100</v>
      </c>
      <c r="D21" s="10">
        <f>($B$17-B21)</f>
        <v>0.1899999999999995</v>
      </c>
      <c r="E21" s="1">
        <f>C21*$B$5+E20</f>
        <v>20000</v>
      </c>
      <c r="F21" s="1">
        <f>A21*1000</f>
        <v>5199.9999999999991</v>
      </c>
      <c r="G21" s="10">
        <f>E21/F21</f>
        <v>3.8461538461538467</v>
      </c>
      <c r="H21" s="10">
        <f t="shared" si="2"/>
        <v>8.7692307692307701</v>
      </c>
    </row>
    <row r="22" spans="1:9" x14ac:dyDescent="0.45">
      <c r="A22" s="12">
        <f>A21+$B$5/1000</f>
        <v>5.2499999999999991</v>
      </c>
      <c r="B22" s="10">
        <f t="shared" si="0"/>
        <v>7.1829999999999998</v>
      </c>
      <c r="C22" s="1">
        <f t="shared" si="1"/>
        <v>100</v>
      </c>
      <c r="D22" s="10">
        <f>($B$17-B22)</f>
        <v>0.2370000000000001</v>
      </c>
      <c r="E22" s="1">
        <f>C22*$B$5+E21</f>
        <v>25000</v>
      </c>
      <c r="F22" s="1">
        <f>A22*1000</f>
        <v>5249.9999999999991</v>
      </c>
      <c r="G22" s="10">
        <f t="shared" ref="G22" si="3">E22/F22</f>
        <v>4.7619047619047628</v>
      </c>
      <c r="H22" s="10">
        <f t="shared" si="2"/>
        <v>10.857142857142858</v>
      </c>
    </row>
    <row r="23" spans="1:9" x14ac:dyDescent="0.45">
      <c r="A23" s="1"/>
      <c r="B23" s="10"/>
      <c r="C23" s="1"/>
      <c r="D23" s="1"/>
      <c r="E23" s="10"/>
      <c r="F23" s="1"/>
      <c r="G23" s="1"/>
      <c r="H23" s="10"/>
      <c r="I23" s="10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ht="15.75" x14ac:dyDescent="0.5">
      <c r="A25" s="2"/>
      <c r="B25" s="2"/>
      <c r="C25" s="2"/>
      <c r="D25" s="2"/>
      <c r="E25" s="2"/>
      <c r="F25" s="8"/>
      <c r="G25" s="2"/>
      <c r="H25" s="2"/>
      <c r="I25" s="2"/>
    </row>
    <row r="26" spans="1:9" x14ac:dyDescent="0.45">
      <c r="A26" s="9"/>
      <c r="B26" s="10"/>
      <c r="C26" s="11"/>
      <c r="D26" s="11"/>
      <c r="E26" s="10"/>
      <c r="F26" s="11"/>
      <c r="G26" s="11"/>
      <c r="H26" s="10"/>
      <c r="I26" s="10"/>
    </row>
    <row r="27" spans="1:9" x14ac:dyDescent="0.45">
      <c r="A27" s="9"/>
      <c r="B27" s="10"/>
      <c r="C27" s="11"/>
      <c r="D27" s="11"/>
      <c r="E27" s="10"/>
      <c r="F27" s="11"/>
      <c r="G27" s="11"/>
      <c r="H27" s="10"/>
      <c r="I27" s="10"/>
    </row>
    <row r="28" spans="1:9" x14ac:dyDescent="0.45">
      <c r="A28" s="9"/>
      <c r="B28" s="10"/>
      <c r="C28" s="11"/>
      <c r="D28" s="11"/>
      <c r="E28" s="10"/>
      <c r="F28" s="11"/>
      <c r="G28" s="11"/>
      <c r="H28" s="10"/>
      <c r="I28" s="10" t="s">
        <v>27</v>
      </c>
    </row>
    <row r="29" spans="1:9" x14ac:dyDescent="0.45">
      <c r="A29" s="9"/>
      <c r="B29" s="10"/>
      <c r="C29" s="11"/>
      <c r="D29" s="11"/>
      <c r="E29" s="10"/>
      <c r="F29" s="11"/>
      <c r="G29" s="11"/>
      <c r="H29" s="10"/>
      <c r="I29" s="10"/>
    </row>
    <row r="30" spans="1:9" x14ac:dyDescent="0.45">
      <c r="A30" s="9"/>
      <c r="B30" s="10"/>
      <c r="C30" s="11"/>
      <c r="D30" s="11"/>
      <c r="E30" s="10"/>
      <c r="F30" s="11"/>
      <c r="G30" s="11"/>
      <c r="H30" s="10"/>
      <c r="I30" s="10"/>
    </row>
    <row r="31" spans="1:9" x14ac:dyDescent="0.45">
      <c r="A31" s="9"/>
      <c r="B31" s="10"/>
      <c r="C31" s="11"/>
      <c r="D31" s="11"/>
      <c r="E31" s="10"/>
      <c r="F31" s="11"/>
      <c r="G31" s="11"/>
      <c r="H31" s="10"/>
      <c r="I31" s="10"/>
    </row>
    <row r="32" spans="1:9" x14ac:dyDescent="0.45">
      <c r="A32" s="9"/>
      <c r="B32" s="10"/>
      <c r="C32" s="11"/>
      <c r="D32" s="11"/>
      <c r="E32" s="10"/>
      <c r="F32" s="11"/>
      <c r="G32" s="11"/>
      <c r="H32" s="10"/>
      <c r="I32" s="10"/>
    </row>
    <row r="33" spans="1:9" x14ac:dyDescent="0.45">
      <c r="A33" s="1"/>
      <c r="B33" s="1"/>
      <c r="C33" s="1"/>
      <c r="D33" s="1"/>
      <c r="E33" s="1"/>
      <c r="F33" s="1"/>
      <c r="G33" s="1"/>
      <c r="H33" s="1"/>
      <c r="I33" s="1"/>
    </row>
  </sheetData>
  <mergeCells count="3">
    <mergeCell ref="A1:I1"/>
    <mergeCell ref="A2:I2"/>
    <mergeCell ref="I8:K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Buffering Power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Lerner</dc:creator>
  <cp:lastModifiedBy>Akos Gerencser</cp:lastModifiedBy>
  <dcterms:created xsi:type="dcterms:W3CDTF">2020-10-01T20:57:05Z</dcterms:created>
  <dcterms:modified xsi:type="dcterms:W3CDTF">2023-09-14T05:30:11Z</dcterms:modified>
</cp:coreProperties>
</file>