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Override PartName="/xl/embeddings/oleObject10.bin" ContentType="application/vnd.openxmlformats-officedocument.oleObject"/>
  <Override PartName="/xl/embeddings/oleObject11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530" activeTab="4"/>
  </bookViews>
  <sheets>
    <sheet name="BALANÇO ORÇAMENTÁRIO NOVO" sheetId="54" r:id="rId1"/>
    <sheet name="BALANÇO ORÇAMENTÁRIO INTRA NOVO" sheetId="55" r:id="rId2"/>
    <sheet name="BAL ORÇAM-REC ANTIGO" sheetId="29" r:id="rId3"/>
    <sheet name="BAL ORÇAM-DESP ANTIGO" sheetId="45" r:id="rId4"/>
    <sheet name="ANEXO II FUN SUBFUN" sheetId="36" r:id="rId5"/>
    <sheet name="ANEXO II FUN SUBFUN  INTRA" sheetId="49" r:id="rId6"/>
    <sheet name="REC CORR LIQUIDA" sheetId="32" r:id="rId7"/>
    <sheet name="RES NOMINAL NOVO" sheetId="52" r:id="rId8"/>
    <sheet name="RES PRIMÁRIO NOVO" sheetId="53" r:id="rId9"/>
    <sheet name="RESTOS A PAGAR" sheetId="34" r:id="rId10"/>
    <sheet name="ANEXO 10" sheetId="56" r:id="rId11"/>
    <sheet name="ANEXO 10 - GESTÃO" sheetId="57" r:id="rId12"/>
  </sheets>
  <definedNames>
    <definedName name="_xlnm.Print_Area" localSheetId="3">'BAL ORÇAM-DESP ANTIGO'!$B$1:$L$64</definedName>
    <definedName name="_xlnm.Print_Area" localSheetId="2">'BAL ORÇAM-REC ANTIGO'!$B$1:$I$67</definedName>
  </definedNames>
  <calcPr calcId="125725"/>
</workbook>
</file>

<file path=xl/calcChain.xml><?xml version="1.0" encoding="utf-8"?>
<calcChain xmlns="http://schemas.openxmlformats.org/spreadsheetml/2006/main">
  <c r="H15" i="57"/>
  <c r="H14"/>
  <c r="I13"/>
  <c r="G13"/>
  <c r="F15"/>
  <c r="F14"/>
  <c r="E13"/>
  <c r="B15"/>
  <c r="C13"/>
  <c r="D15"/>
  <c r="D14"/>
  <c r="L26" i="56"/>
  <c r="I26"/>
  <c r="H26"/>
  <c r="E26"/>
  <c r="D26"/>
  <c r="M25"/>
  <c r="M26" s="1"/>
  <c r="L25"/>
  <c r="K25"/>
  <c r="J25"/>
  <c r="I25"/>
  <c r="H25"/>
  <c r="G25"/>
  <c r="F25"/>
  <c r="E25"/>
  <c r="D25"/>
  <c r="C25"/>
  <c r="B25"/>
  <c r="N25" s="1"/>
  <c r="N24"/>
  <c r="N23"/>
  <c r="N22"/>
  <c r="N21"/>
  <c r="M19"/>
  <c r="L19"/>
  <c r="K19"/>
  <c r="K26" s="1"/>
  <c r="J19"/>
  <c r="J26" s="1"/>
  <c r="I19"/>
  <c r="H19"/>
  <c r="G19"/>
  <c r="G26" s="1"/>
  <c r="F19"/>
  <c r="F26" s="1"/>
  <c r="E19"/>
  <c r="D19"/>
  <c r="C19"/>
  <c r="C26" s="1"/>
  <c r="B19"/>
  <c r="B26" s="1"/>
  <c r="N18"/>
  <c r="N17"/>
  <c r="N16"/>
  <c r="N15"/>
  <c r="N14"/>
  <c r="N13"/>
  <c r="N12"/>
  <c r="N11"/>
  <c r="N26" l="1"/>
  <c r="N19"/>
  <c r="F95" i="53" l="1"/>
  <c r="D36"/>
  <c r="T25" i="54" l="1"/>
  <c r="T26"/>
  <c r="T27"/>
  <c r="T24"/>
  <c r="T23" s="1"/>
  <c r="T20"/>
  <c r="T21"/>
  <c r="T22"/>
  <c r="I37" i="45"/>
  <c r="K37" i="32"/>
  <c r="J37"/>
  <c r="I37"/>
  <c r="H37"/>
  <c r="G37"/>
  <c r="F37"/>
  <c r="E37"/>
  <c r="D37"/>
  <c r="C37"/>
  <c r="B37"/>
  <c r="K27"/>
  <c r="J27"/>
  <c r="I27"/>
  <c r="H27"/>
  <c r="G27"/>
  <c r="F27"/>
  <c r="E27"/>
  <c r="D27"/>
  <c r="C27"/>
  <c r="B27"/>
  <c r="K18"/>
  <c r="J18"/>
  <c r="I18"/>
  <c r="I17" s="1"/>
  <c r="I41" s="1"/>
  <c r="H18"/>
  <c r="H17" s="1"/>
  <c r="H41" s="1"/>
  <c r="G18"/>
  <c r="F18"/>
  <c r="E18"/>
  <c r="E17" s="1"/>
  <c r="E41" s="1"/>
  <c r="D18"/>
  <c r="D17" s="1"/>
  <c r="D41" s="1"/>
  <c r="C18"/>
  <c r="B18"/>
  <c r="K17"/>
  <c r="K41" s="1"/>
  <c r="J17"/>
  <c r="J41" s="1"/>
  <c r="G17"/>
  <c r="G41" s="1"/>
  <c r="F17"/>
  <c r="F41" s="1"/>
  <c r="C17"/>
  <c r="C41" s="1"/>
  <c r="B17"/>
  <c r="B41" s="1"/>
  <c r="G62" i="49" l="1"/>
  <c r="C20" i="54"/>
  <c r="G20" s="1"/>
  <c r="G65" i="36"/>
  <c r="C18" i="45"/>
  <c r="G96" i="55"/>
  <c r="F96"/>
  <c r="D96"/>
  <c r="G95"/>
  <c r="F95"/>
  <c r="D95"/>
  <c r="G94"/>
  <c r="F94"/>
  <c r="D94"/>
  <c r="H93"/>
  <c r="E93"/>
  <c r="C93"/>
  <c r="B93"/>
  <c r="F92"/>
  <c r="G91"/>
  <c r="F91"/>
  <c r="D91"/>
  <c r="F90"/>
  <c r="H89"/>
  <c r="H88" s="1"/>
  <c r="E89"/>
  <c r="C89"/>
  <c r="B89"/>
  <c r="C44"/>
  <c r="H44" s="1"/>
  <c r="F43"/>
  <c r="D43"/>
  <c r="B43"/>
  <c r="D42"/>
  <c r="C42"/>
  <c r="H42" s="1"/>
  <c r="D41"/>
  <c r="C41"/>
  <c r="G41" s="1"/>
  <c r="F40"/>
  <c r="B40"/>
  <c r="D39"/>
  <c r="C39"/>
  <c r="G39" s="1"/>
  <c r="D38"/>
  <c r="C38"/>
  <c r="H38" s="1"/>
  <c r="F37"/>
  <c r="B37"/>
  <c r="D36"/>
  <c r="C36"/>
  <c r="H36" s="1"/>
  <c r="F35"/>
  <c r="B35"/>
  <c r="D33"/>
  <c r="C33"/>
  <c r="G33" s="1"/>
  <c r="D32"/>
  <c r="C32"/>
  <c r="H32" s="1"/>
  <c r="D31"/>
  <c r="C31"/>
  <c r="G31" s="1"/>
  <c r="F30"/>
  <c r="B30"/>
  <c r="D29"/>
  <c r="C29"/>
  <c r="D28"/>
  <c r="C28"/>
  <c r="G28" s="1"/>
  <c r="F27"/>
  <c r="D26"/>
  <c r="C26"/>
  <c r="G26" s="1"/>
  <c r="F25"/>
  <c r="B25"/>
  <c r="C24"/>
  <c r="H24" s="1"/>
  <c r="C23"/>
  <c r="G23" s="1"/>
  <c r="B22"/>
  <c r="C21"/>
  <c r="G21" s="1"/>
  <c r="D20"/>
  <c r="D19" s="1"/>
  <c r="C20"/>
  <c r="H20" s="1"/>
  <c r="F19"/>
  <c r="B19"/>
  <c r="D18"/>
  <c r="C18"/>
  <c r="G18" s="1"/>
  <c r="C17"/>
  <c r="H17" s="1"/>
  <c r="C16"/>
  <c r="F15"/>
  <c r="R40" i="54"/>
  <c r="P40"/>
  <c r="O40"/>
  <c r="M40"/>
  <c r="R36"/>
  <c r="P36"/>
  <c r="O36"/>
  <c r="M36"/>
  <c r="R35"/>
  <c r="R34" s="1"/>
  <c r="P35"/>
  <c r="P34" s="1"/>
  <c r="O35"/>
  <c r="O34" s="1"/>
  <c r="M35"/>
  <c r="T34"/>
  <c r="S34"/>
  <c r="Q34"/>
  <c r="N34"/>
  <c r="L34"/>
  <c r="K34"/>
  <c r="R33"/>
  <c r="P33"/>
  <c r="O33"/>
  <c r="M33"/>
  <c r="R32"/>
  <c r="R31" s="1"/>
  <c r="P32"/>
  <c r="P31" s="1"/>
  <c r="O32"/>
  <c r="O31" s="1"/>
  <c r="M32"/>
  <c r="M31" s="1"/>
  <c r="T31"/>
  <c r="S31"/>
  <c r="Q31"/>
  <c r="N31"/>
  <c r="L31"/>
  <c r="K31"/>
  <c r="R28"/>
  <c r="O28"/>
  <c r="R27"/>
  <c r="P27"/>
  <c r="O27"/>
  <c r="M27"/>
  <c r="R26"/>
  <c r="P26"/>
  <c r="O26"/>
  <c r="M26"/>
  <c r="R25"/>
  <c r="P25"/>
  <c r="O25"/>
  <c r="M25"/>
  <c r="R24"/>
  <c r="P23"/>
  <c r="O24"/>
  <c r="S23"/>
  <c r="Q23"/>
  <c r="N23"/>
  <c r="L23"/>
  <c r="K23"/>
  <c r="R22"/>
  <c r="O22"/>
  <c r="R21"/>
  <c r="P21"/>
  <c r="P19" s="1"/>
  <c r="O21"/>
  <c r="R20"/>
  <c r="O20"/>
  <c r="M19"/>
  <c r="T19"/>
  <c r="S19"/>
  <c r="Q19"/>
  <c r="N19"/>
  <c r="L19"/>
  <c r="K19"/>
  <c r="C62"/>
  <c r="C60" s="1"/>
  <c r="F60"/>
  <c r="D56"/>
  <c r="C56"/>
  <c r="H56" s="1"/>
  <c r="D55"/>
  <c r="C55"/>
  <c r="H55" s="1"/>
  <c r="F54"/>
  <c r="B54"/>
  <c r="D53"/>
  <c r="C53"/>
  <c r="H53" s="1"/>
  <c r="D52"/>
  <c r="C52"/>
  <c r="H52" s="1"/>
  <c r="F51"/>
  <c r="B51"/>
  <c r="C48"/>
  <c r="G48" s="1"/>
  <c r="C47"/>
  <c r="H47" s="1"/>
  <c r="F46"/>
  <c r="D46"/>
  <c r="B46"/>
  <c r="D45"/>
  <c r="C45"/>
  <c r="H45" s="1"/>
  <c r="D44"/>
  <c r="C44"/>
  <c r="H44" s="1"/>
  <c r="F43"/>
  <c r="B43"/>
  <c r="D42"/>
  <c r="C42"/>
  <c r="H42" s="1"/>
  <c r="D41"/>
  <c r="C41"/>
  <c r="F40"/>
  <c r="B40"/>
  <c r="D39"/>
  <c r="D38" s="1"/>
  <c r="C39"/>
  <c r="C38" s="1"/>
  <c r="F38"/>
  <c r="B38"/>
  <c r="C36"/>
  <c r="H36" s="1"/>
  <c r="C35"/>
  <c r="G35" s="1"/>
  <c r="C34"/>
  <c r="G34" s="1"/>
  <c r="F33"/>
  <c r="B33"/>
  <c r="D32"/>
  <c r="C32"/>
  <c r="G32" s="1"/>
  <c r="D31"/>
  <c r="C31"/>
  <c r="H31" s="1"/>
  <c r="F30"/>
  <c r="B30"/>
  <c r="D28"/>
  <c r="C29"/>
  <c r="H29" s="1"/>
  <c r="H28" s="1"/>
  <c r="F28"/>
  <c r="B28"/>
  <c r="D27"/>
  <c r="C27"/>
  <c r="H27" s="1"/>
  <c r="C26"/>
  <c r="F25"/>
  <c r="B25"/>
  <c r="D24"/>
  <c r="C24"/>
  <c r="H24" s="1"/>
  <c r="D23"/>
  <c r="C23"/>
  <c r="F22"/>
  <c r="B22"/>
  <c r="D21"/>
  <c r="C21"/>
  <c r="G21" s="1"/>
  <c r="D19"/>
  <c r="C19"/>
  <c r="H19" s="1"/>
  <c r="F18"/>
  <c r="B18"/>
  <c r="R23" l="1"/>
  <c r="E19"/>
  <c r="M34"/>
  <c r="M30" s="1"/>
  <c r="G56"/>
  <c r="S30"/>
  <c r="F50"/>
  <c r="E56"/>
  <c r="M23"/>
  <c r="M18" s="1"/>
  <c r="M29" s="1"/>
  <c r="L30"/>
  <c r="T30"/>
  <c r="Q30"/>
  <c r="R19"/>
  <c r="D89" i="55"/>
  <c r="C88"/>
  <c r="G93"/>
  <c r="F89"/>
  <c r="F93"/>
  <c r="D93"/>
  <c r="G89"/>
  <c r="G88" s="1"/>
  <c r="G20"/>
  <c r="D40" i="54"/>
  <c r="Q18"/>
  <c r="Q29" s="1"/>
  <c r="G19"/>
  <c r="C25"/>
  <c r="G25" s="1"/>
  <c r="C18"/>
  <c r="G18" s="1"/>
  <c r="G38"/>
  <c r="B17"/>
  <c r="E27"/>
  <c r="E31"/>
  <c r="E45"/>
  <c r="E53"/>
  <c r="N30"/>
  <c r="C43" i="55"/>
  <c r="H43" s="1"/>
  <c r="D27"/>
  <c r="E31"/>
  <c r="E42"/>
  <c r="G42"/>
  <c r="B88"/>
  <c r="E26"/>
  <c r="E41"/>
  <c r="C25"/>
  <c r="B34"/>
  <c r="E21"/>
  <c r="T18" i="54"/>
  <c r="T29" s="1"/>
  <c r="S18"/>
  <c r="S29" s="1"/>
  <c r="S37" s="1"/>
  <c r="S39" s="1"/>
  <c r="N18"/>
  <c r="N29" s="1"/>
  <c r="O19"/>
  <c r="O23"/>
  <c r="L18"/>
  <c r="L29" s="1"/>
  <c r="K18"/>
  <c r="K29" s="1"/>
  <c r="P18"/>
  <c r="P29" s="1"/>
  <c r="P30"/>
  <c r="E24"/>
  <c r="C30"/>
  <c r="G30" s="1"/>
  <c r="C46"/>
  <c r="E46" s="1"/>
  <c r="E47"/>
  <c r="C51"/>
  <c r="H51" s="1"/>
  <c r="E52"/>
  <c r="E55"/>
  <c r="C22"/>
  <c r="H22" s="1"/>
  <c r="G24"/>
  <c r="E41"/>
  <c r="C43"/>
  <c r="H43" s="1"/>
  <c r="D51"/>
  <c r="G52"/>
  <c r="B50"/>
  <c r="K30"/>
  <c r="B37"/>
  <c r="E35"/>
  <c r="C28"/>
  <c r="G28" s="1"/>
  <c r="F17"/>
  <c r="E20"/>
  <c r="E21"/>
  <c r="E29"/>
  <c r="D43"/>
  <c r="G44" i="55"/>
  <c r="E23" i="54"/>
  <c r="E26"/>
  <c r="E42"/>
  <c r="E44"/>
  <c r="D25"/>
  <c r="G26"/>
  <c r="G27"/>
  <c r="G29"/>
  <c r="E32"/>
  <c r="D33"/>
  <c r="E36"/>
  <c r="E39"/>
  <c r="C40"/>
  <c r="G42"/>
  <c r="G44"/>
  <c r="E48"/>
  <c r="C54"/>
  <c r="H54" s="1"/>
  <c r="G16" i="55"/>
  <c r="E18"/>
  <c r="E24"/>
  <c r="D25"/>
  <c r="B27"/>
  <c r="E28"/>
  <c r="C30"/>
  <c r="G30" s="1"/>
  <c r="E33"/>
  <c r="E36"/>
  <c r="E38"/>
  <c r="D40"/>
  <c r="G36" i="54"/>
  <c r="B15" i="55"/>
  <c r="G24"/>
  <c r="E17"/>
  <c r="C19"/>
  <c r="H19" s="1"/>
  <c r="E20"/>
  <c r="E32"/>
  <c r="E39"/>
  <c r="E44"/>
  <c r="E88"/>
  <c r="H23"/>
  <c r="C22"/>
  <c r="H16"/>
  <c r="C15"/>
  <c r="G15" s="1"/>
  <c r="E29"/>
  <c r="G29"/>
  <c r="H29"/>
  <c r="E23"/>
  <c r="G17"/>
  <c r="F22"/>
  <c r="G25"/>
  <c r="C27"/>
  <c r="H31"/>
  <c r="G32"/>
  <c r="D35"/>
  <c r="G36"/>
  <c r="D37"/>
  <c r="G38"/>
  <c r="C40"/>
  <c r="G40" s="1"/>
  <c r="H21"/>
  <c r="D30"/>
  <c r="H30"/>
  <c r="F34"/>
  <c r="C35"/>
  <c r="C37"/>
  <c r="H37" s="1"/>
  <c r="H18"/>
  <c r="D22"/>
  <c r="H26"/>
  <c r="H25" s="1"/>
  <c r="H28"/>
  <c r="H33"/>
  <c r="H39"/>
  <c r="H41"/>
  <c r="H38" i="54"/>
  <c r="E38"/>
  <c r="D18"/>
  <c r="H18"/>
  <c r="H26"/>
  <c r="D30"/>
  <c r="G31"/>
  <c r="C33"/>
  <c r="H33" s="1"/>
  <c r="E34"/>
  <c r="G45"/>
  <c r="G47"/>
  <c r="G53"/>
  <c r="D54"/>
  <c r="G55"/>
  <c r="H21"/>
  <c r="H23"/>
  <c r="H35"/>
  <c r="H39"/>
  <c r="H41"/>
  <c r="H20"/>
  <c r="D22"/>
  <c r="G23"/>
  <c r="H32"/>
  <c r="H34"/>
  <c r="G39"/>
  <c r="G41"/>
  <c r="H48"/>
  <c r="F37"/>
  <c r="G46" l="1"/>
  <c r="D88" i="55"/>
  <c r="R18" i="54"/>
  <c r="R29" s="1"/>
  <c r="H25"/>
  <c r="T37"/>
  <c r="T39" s="1"/>
  <c r="N37"/>
  <c r="N39" s="1"/>
  <c r="R30"/>
  <c r="B16"/>
  <c r="B49" s="1"/>
  <c r="B57" s="1"/>
  <c r="B59" s="1"/>
  <c r="O30"/>
  <c r="H46"/>
  <c r="L37"/>
  <c r="Q37"/>
  <c r="O18"/>
  <c r="O29" s="1"/>
  <c r="G43" i="55"/>
  <c r="F88"/>
  <c r="E22" i="54"/>
  <c r="E43" i="55"/>
  <c r="C37" i="54"/>
  <c r="H37" s="1"/>
  <c r="E25"/>
  <c r="E30"/>
  <c r="E25" i="55"/>
  <c r="B14"/>
  <c r="B13" s="1"/>
  <c r="G22" i="54"/>
  <c r="E54"/>
  <c r="H30"/>
  <c r="P37"/>
  <c r="P39" s="1"/>
  <c r="E30" i="55"/>
  <c r="E22"/>
  <c r="K37" i="54"/>
  <c r="K39" s="1"/>
  <c r="G40"/>
  <c r="M37"/>
  <c r="M39" s="1"/>
  <c r="G43"/>
  <c r="E43"/>
  <c r="G51"/>
  <c r="E51"/>
  <c r="E40"/>
  <c r="H40"/>
  <c r="E28"/>
  <c r="D50"/>
  <c r="C17"/>
  <c r="H17" s="1"/>
  <c r="G19" i="55"/>
  <c r="G54" i="54"/>
  <c r="C50"/>
  <c r="E19" i="55"/>
  <c r="E33" i="54"/>
  <c r="D37"/>
  <c r="E35" i="55"/>
  <c r="D34"/>
  <c r="H35"/>
  <c r="C34"/>
  <c r="H34" s="1"/>
  <c r="H27"/>
  <c r="E27"/>
  <c r="G27"/>
  <c r="H22"/>
  <c r="E37"/>
  <c r="G35"/>
  <c r="G37"/>
  <c r="H40"/>
  <c r="E40"/>
  <c r="E16"/>
  <c r="D15"/>
  <c r="G22"/>
  <c r="F14"/>
  <c r="H15"/>
  <c r="C14"/>
  <c r="F16" i="54"/>
  <c r="G33"/>
  <c r="E18"/>
  <c r="D17"/>
  <c r="O37" l="1"/>
  <c r="G37"/>
  <c r="L39"/>
  <c r="R37"/>
  <c r="E37"/>
  <c r="C16"/>
  <c r="G16" s="1"/>
  <c r="G17"/>
  <c r="G50"/>
  <c r="H50"/>
  <c r="E50"/>
  <c r="G34" i="55"/>
  <c r="H14"/>
  <c r="C13"/>
  <c r="G14"/>
  <c r="F13"/>
  <c r="E34"/>
  <c r="E15"/>
  <c r="D14"/>
  <c r="F49" i="54"/>
  <c r="E17"/>
  <c r="D16"/>
  <c r="H16" l="1"/>
  <c r="C49"/>
  <c r="C57" s="1"/>
  <c r="H13" i="55"/>
  <c r="E14"/>
  <c r="D13"/>
  <c r="G13"/>
  <c r="F57" i="54"/>
  <c r="D49"/>
  <c r="E16"/>
  <c r="G49" l="1"/>
  <c r="H49"/>
  <c r="E13" i="55"/>
  <c r="D57" i="54"/>
  <c r="E49"/>
  <c r="H57"/>
  <c r="C59"/>
  <c r="F59"/>
  <c r="Q38" s="1"/>
  <c r="G57"/>
  <c r="H59" l="1"/>
  <c r="G59"/>
  <c r="Q39"/>
  <c r="E57"/>
  <c r="D59"/>
  <c r="E59" s="1"/>
  <c r="G85" i="53" l="1"/>
  <c r="G83" s="1"/>
  <c r="G91" s="1"/>
  <c r="F85"/>
  <c r="F83" s="1"/>
  <c r="F91" s="1"/>
  <c r="E85"/>
  <c r="E83" s="1"/>
  <c r="E91" s="1"/>
  <c r="D85"/>
  <c r="D83" s="1"/>
  <c r="D91" s="1"/>
  <c r="C85"/>
  <c r="C83" s="1"/>
  <c r="C91" s="1"/>
  <c r="B85"/>
  <c r="B83" s="1"/>
  <c r="B91" s="1"/>
  <c r="G78"/>
  <c r="G82" s="1"/>
  <c r="F78"/>
  <c r="F82" s="1"/>
  <c r="E78"/>
  <c r="E82" s="1"/>
  <c r="D78"/>
  <c r="D82" s="1"/>
  <c r="C78"/>
  <c r="C82" s="1"/>
  <c r="B78"/>
  <c r="B82" s="1"/>
  <c r="A69"/>
  <c r="D37"/>
  <c r="D45" s="1"/>
  <c r="B41"/>
  <c r="B37" s="1"/>
  <c r="B45" s="1"/>
  <c r="D34"/>
  <c r="B34"/>
  <c r="D25"/>
  <c r="B25"/>
  <c r="D22"/>
  <c r="B22"/>
  <c r="D15"/>
  <c r="B15"/>
  <c r="F93" l="1"/>
  <c r="E93"/>
  <c r="B14"/>
  <c r="B36" s="1"/>
  <c r="B46" s="1"/>
  <c r="D93"/>
  <c r="C93"/>
  <c r="B93"/>
  <c r="D14"/>
  <c r="D46" s="1"/>
  <c r="G93"/>
  <c r="C46" i="52" l="1"/>
  <c r="B46"/>
  <c r="C43"/>
  <c r="B43"/>
  <c r="B16"/>
  <c r="B15" s="1"/>
  <c r="B20" s="1"/>
  <c r="C16" l="1"/>
  <c r="C15" s="1"/>
  <c r="C20" s="1"/>
  <c r="B28" s="1"/>
  <c r="C51"/>
  <c r="B51"/>
  <c r="N40" i="32"/>
  <c r="N39"/>
  <c r="N38"/>
  <c r="O37"/>
  <c r="M37"/>
  <c r="L37"/>
  <c r="N36"/>
  <c r="N35"/>
  <c r="N34"/>
  <c r="N33"/>
  <c r="N32"/>
  <c r="N31"/>
  <c r="N30"/>
  <c r="N29"/>
  <c r="N28"/>
  <c r="O27"/>
  <c r="M27"/>
  <c r="L27"/>
  <c r="N26"/>
  <c r="N25"/>
  <c r="N24"/>
  <c r="N23"/>
  <c r="N22"/>
  <c r="N21"/>
  <c r="N20"/>
  <c r="N19"/>
  <c r="O18"/>
  <c r="M18"/>
  <c r="L18"/>
  <c r="L17" s="1"/>
  <c r="L41" s="1"/>
  <c r="M17" l="1"/>
  <c r="M41" s="1"/>
  <c r="O17"/>
  <c r="O41" s="1"/>
  <c r="N37"/>
  <c r="N27"/>
  <c r="N18"/>
  <c r="N17" l="1"/>
  <c r="N41" s="1"/>
  <c r="G83" i="36" l="1"/>
  <c r="G67"/>
  <c r="L21" i="45"/>
  <c r="G63" i="49" l="1"/>
  <c r="G63" i="36"/>
  <c r="K83" l="1"/>
  <c r="K82"/>
  <c r="H82"/>
  <c r="G82"/>
  <c r="D82"/>
  <c r="H81"/>
  <c r="D81"/>
  <c r="G81"/>
  <c r="K80"/>
  <c r="H80"/>
  <c r="G80"/>
  <c r="D80"/>
  <c r="K79"/>
  <c r="H79"/>
  <c r="G79"/>
  <c r="D79"/>
  <c r="L78"/>
  <c r="I78"/>
  <c r="E78"/>
  <c r="C78"/>
  <c r="B78"/>
  <c r="K77"/>
  <c r="H77"/>
  <c r="H76" s="1"/>
  <c r="G77"/>
  <c r="D77"/>
  <c r="L76"/>
  <c r="I76"/>
  <c r="E76"/>
  <c r="D76"/>
  <c r="C76"/>
  <c r="B76"/>
  <c r="K75"/>
  <c r="H75"/>
  <c r="H74" s="1"/>
  <c r="G75"/>
  <c r="D75"/>
  <c r="D74" s="1"/>
  <c r="L74"/>
  <c r="I74"/>
  <c r="E74"/>
  <c r="C74"/>
  <c r="B74"/>
  <c r="K73"/>
  <c r="H73"/>
  <c r="H72" s="1"/>
  <c r="G73"/>
  <c r="D73"/>
  <c r="D72" s="1"/>
  <c r="L72"/>
  <c r="I72"/>
  <c r="E72"/>
  <c r="C72"/>
  <c r="B72"/>
  <c r="K71"/>
  <c r="H71"/>
  <c r="H70" s="1"/>
  <c r="G71"/>
  <c r="D71"/>
  <c r="D70" s="1"/>
  <c r="L70"/>
  <c r="I70"/>
  <c r="E70"/>
  <c r="C70"/>
  <c r="B70"/>
  <c r="K69"/>
  <c r="H69"/>
  <c r="H68" s="1"/>
  <c r="G69"/>
  <c r="D69"/>
  <c r="D68" s="1"/>
  <c r="I68"/>
  <c r="E68"/>
  <c r="C68"/>
  <c r="B68"/>
  <c r="L67"/>
  <c r="K67"/>
  <c r="L66"/>
  <c r="K66"/>
  <c r="G66"/>
  <c r="L65"/>
  <c r="K65"/>
  <c r="K64"/>
  <c r="L64"/>
  <c r="L63"/>
  <c r="K63"/>
  <c r="L62"/>
  <c r="K62"/>
  <c r="G62"/>
  <c r="H61"/>
  <c r="D61"/>
  <c r="C61"/>
  <c r="B61"/>
  <c r="K60"/>
  <c r="H60"/>
  <c r="H59" s="1"/>
  <c r="G60"/>
  <c r="D60"/>
  <c r="D59" s="1"/>
  <c r="L59"/>
  <c r="I59"/>
  <c r="E59"/>
  <c r="C59"/>
  <c r="B59"/>
  <c r="K58"/>
  <c r="H58"/>
  <c r="G58"/>
  <c r="D58"/>
  <c r="K57"/>
  <c r="H57"/>
  <c r="H56" s="1"/>
  <c r="G57"/>
  <c r="D57"/>
  <c r="L56"/>
  <c r="I56"/>
  <c r="E56"/>
  <c r="C56"/>
  <c r="B56"/>
  <c r="K55"/>
  <c r="H55"/>
  <c r="G55"/>
  <c r="D55"/>
  <c r="K54"/>
  <c r="H54"/>
  <c r="H53" s="1"/>
  <c r="G54"/>
  <c r="D54"/>
  <c r="L53"/>
  <c r="I53"/>
  <c r="E53"/>
  <c r="C53"/>
  <c r="B53"/>
  <c r="K52"/>
  <c r="H52"/>
  <c r="G52"/>
  <c r="D52"/>
  <c r="K51"/>
  <c r="H51"/>
  <c r="G51"/>
  <c r="D51"/>
  <c r="K50"/>
  <c r="H50"/>
  <c r="G50"/>
  <c r="D50"/>
  <c r="K49"/>
  <c r="H49"/>
  <c r="G49"/>
  <c r="D49"/>
  <c r="K48"/>
  <c r="H48"/>
  <c r="G48"/>
  <c r="D48"/>
  <c r="K47"/>
  <c r="H47"/>
  <c r="G47"/>
  <c r="D47"/>
  <c r="K46"/>
  <c r="H46"/>
  <c r="H45" s="1"/>
  <c r="G46"/>
  <c r="D46"/>
  <c r="D45" s="1"/>
  <c r="L45"/>
  <c r="I45"/>
  <c r="K45" s="1"/>
  <c r="E45"/>
  <c r="G45" s="1"/>
  <c r="B45"/>
  <c r="K44"/>
  <c r="H44"/>
  <c r="H43" s="1"/>
  <c r="G44"/>
  <c r="D44"/>
  <c r="D43" s="1"/>
  <c r="L43"/>
  <c r="I43"/>
  <c r="K43" s="1"/>
  <c r="E43"/>
  <c r="G43" s="1"/>
  <c r="B43"/>
  <c r="K42"/>
  <c r="H42"/>
  <c r="G42"/>
  <c r="D42"/>
  <c r="K41"/>
  <c r="H41"/>
  <c r="G41"/>
  <c r="D41"/>
  <c r="K40"/>
  <c r="H40"/>
  <c r="G40"/>
  <c r="D40"/>
  <c r="K39"/>
  <c r="H39"/>
  <c r="G39"/>
  <c r="D39"/>
  <c r="K38"/>
  <c r="H38"/>
  <c r="G38"/>
  <c r="D38"/>
  <c r="K37"/>
  <c r="H37"/>
  <c r="G37"/>
  <c r="D37"/>
  <c r="K36"/>
  <c r="H36"/>
  <c r="G36"/>
  <c r="D36"/>
  <c r="L35"/>
  <c r="I35"/>
  <c r="K35" s="1"/>
  <c r="E35"/>
  <c r="G35" s="1"/>
  <c r="D35"/>
  <c r="B35"/>
  <c r="K34"/>
  <c r="H34"/>
  <c r="G34"/>
  <c r="D34"/>
  <c r="K33"/>
  <c r="H33"/>
  <c r="G33"/>
  <c r="D33"/>
  <c r="K32"/>
  <c r="H32"/>
  <c r="H31" s="1"/>
  <c r="G32"/>
  <c r="D32"/>
  <c r="D31" s="1"/>
  <c r="L31"/>
  <c r="I31"/>
  <c r="K31" s="1"/>
  <c r="E31"/>
  <c r="G31" s="1"/>
  <c r="B31"/>
  <c r="K30"/>
  <c r="H30"/>
  <c r="G30"/>
  <c r="D30"/>
  <c r="K29"/>
  <c r="H29"/>
  <c r="G29"/>
  <c r="D29"/>
  <c r="K28"/>
  <c r="H28"/>
  <c r="G28"/>
  <c r="D28"/>
  <c r="K27"/>
  <c r="H27"/>
  <c r="G27"/>
  <c r="D27"/>
  <c r="K26"/>
  <c r="H26"/>
  <c r="G26"/>
  <c r="D26"/>
  <c r="L25"/>
  <c r="I25"/>
  <c r="K25" s="1"/>
  <c r="E25"/>
  <c r="G25" s="1"/>
  <c r="D25"/>
  <c r="B25"/>
  <c r="K24"/>
  <c r="H24"/>
  <c r="H23" s="1"/>
  <c r="G24"/>
  <c r="D24"/>
  <c r="D23" s="1"/>
  <c r="L23"/>
  <c r="I23"/>
  <c r="K23" s="1"/>
  <c r="E23"/>
  <c r="G23" s="1"/>
  <c r="B23"/>
  <c r="K22"/>
  <c r="H22"/>
  <c r="G22"/>
  <c r="D22"/>
  <c r="K21"/>
  <c r="H21"/>
  <c r="G21"/>
  <c r="D21"/>
  <c r="D20" s="1"/>
  <c r="L20"/>
  <c r="I20"/>
  <c r="K20" s="1"/>
  <c r="E20"/>
  <c r="G20" s="1"/>
  <c r="B20"/>
  <c r="K19"/>
  <c r="H19"/>
  <c r="H18" s="1"/>
  <c r="G19"/>
  <c r="D19"/>
  <c r="D18" s="1"/>
  <c r="L18"/>
  <c r="I18"/>
  <c r="K18" s="1"/>
  <c r="E18"/>
  <c r="G18" s="1"/>
  <c r="B18"/>
  <c r="D56" l="1"/>
  <c r="D78"/>
  <c r="K74"/>
  <c r="K70"/>
  <c r="K72"/>
  <c r="K76"/>
  <c r="H35"/>
  <c r="K59"/>
  <c r="H25"/>
  <c r="K56"/>
  <c r="H78"/>
  <c r="G68"/>
  <c r="H20"/>
  <c r="D53"/>
  <c r="D17" s="1"/>
  <c r="D84" s="1"/>
  <c r="B17"/>
  <c r="B84" s="1"/>
  <c r="K78"/>
  <c r="L61"/>
  <c r="K61"/>
  <c r="C17"/>
  <c r="C84" s="1"/>
  <c r="K68"/>
  <c r="G76"/>
  <c r="E61"/>
  <c r="E17" s="1"/>
  <c r="I61"/>
  <c r="I17" s="1"/>
  <c r="L68"/>
  <c r="G70"/>
  <c r="G78"/>
  <c r="K81"/>
  <c r="K53"/>
  <c r="G59"/>
  <c r="G64"/>
  <c r="G61" s="1"/>
  <c r="G72"/>
  <c r="G53"/>
  <c r="G56"/>
  <c r="G74"/>
  <c r="H17" l="1"/>
  <c r="H84" s="1"/>
  <c r="L17"/>
  <c r="L84" s="1"/>
  <c r="I84"/>
  <c r="J17" s="1"/>
  <c r="K17"/>
  <c r="K84" s="1"/>
  <c r="E84"/>
  <c r="F17" s="1"/>
  <c r="G17"/>
  <c r="F82" l="1"/>
  <c r="F77"/>
  <c r="F76"/>
  <c r="F69"/>
  <c r="F54"/>
  <c r="F79"/>
  <c r="F78"/>
  <c r="F70"/>
  <c r="F65"/>
  <c r="F51"/>
  <c r="F49"/>
  <c r="F39"/>
  <c r="F33"/>
  <c r="F80"/>
  <c r="F75"/>
  <c r="F67"/>
  <c r="F63"/>
  <c r="F57"/>
  <c r="F52"/>
  <c r="F50"/>
  <c r="F48"/>
  <c r="F46"/>
  <c r="F44"/>
  <c r="F42"/>
  <c r="F40"/>
  <c r="F38"/>
  <c r="F36"/>
  <c r="F34"/>
  <c r="F32"/>
  <c r="F30"/>
  <c r="F28"/>
  <c r="F26"/>
  <c r="F24"/>
  <c r="F22"/>
  <c r="F84"/>
  <c r="F71"/>
  <c r="F58"/>
  <c r="F41"/>
  <c r="F37"/>
  <c r="F29"/>
  <c r="F27"/>
  <c r="F21"/>
  <c r="F20"/>
  <c r="F81"/>
  <c r="F73"/>
  <c r="F66"/>
  <c r="F62"/>
  <c r="F60"/>
  <c r="F55"/>
  <c r="F47"/>
  <c r="F19"/>
  <c r="F18"/>
  <c r="F59"/>
  <c r="F72"/>
  <c r="F25"/>
  <c r="F35"/>
  <c r="F45"/>
  <c r="F68"/>
  <c r="F83"/>
  <c r="F43"/>
  <c r="F53"/>
  <c r="F56"/>
  <c r="F64"/>
  <c r="F74"/>
  <c r="F23"/>
  <c r="F31"/>
  <c r="J79"/>
  <c r="J76"/>
  <c r="J71"/>
  <c r="J66"/>
  <c r="J62"/>
  <c r="J58"/>
  <c r="J51"/>
  <c r="J49"/>
  <c r="J47"/>
  <c r="J41"/>
  <c r="J39"/>
  <c r="J37"/>
  <c r="J33"/>
  <c r="J29"/>
  <c r="J27"/>
  <c r="J21"/>
  <c r="J19"/>
  <c r="J67"/>
  <c r="J82"/>
  <c r="J77"/>
  <c r="J69"/>
  <c r="J65"/>
  <c r="J54"/>
  <c r="J78"/>
  <c r="J63"/>
  <c r="J55"/>
  <c r="J18"/>
  <c r="J80"/>
  <c r="J75"/>
  <c r="J57"/>
  <c r="J52"/>
  <c r="J50"/>
  <c r="J48"/>
  <c r="J46"/>
  <c r="J44"/>
  <c r="J42"/>
  <c r="J40"/>
  <c r="J38"/>
  <c r="J36"/>
  <c r="J34"/>
  <c r="J32"/>
  <c r="J30"/>
  <c r="J28"/>
  <c r="J26"/>
  <c r="J24"/>
  <c r="J22"/>
  <c r="J84"/>
  <c r="J81"/>
  <c r="J73"/>
  <c r="J70"/>
  <c r="J60"/>
  <c r="J20"/>
  <c r="J53"/>
  <c r="J64"/>
  <c r="J72"/>
  <c r="J56"/>
  <c r="J23"/>
  <c r="J31"/>
  <c r="J43"/>
  <c r="J59"/>
  <c r="J68"/>
  <c r="J25"/>
  <c r="J35"/>
  <c r="J45"/>
  <c r="J74"/>
  <c r="J83"/>
  <c r="G84"/>
  <c r="J61" l="1"/>
  <c r="F61"/>
  <c r="K80" i="49" l="1"/>
  <c r="H80"/>
  <c r="G80"/>
  <c r="D80"/>
  <c r="H79"/>
  <c r="D79"/>
  <c r="C79"/>
  <c r="G79" s="1"/>
  <c r="K78"/>
  <c r="H78"/>
  <c r="G78"/>
  <c r="D78"/>
  <c r="K77"/>
  <c r="H77"/>
  <c r="G77"/>
  <c r="D77"/>
  <c r="D76" s="1"/>
  <c r="L76"/>
  <c r="I76"/>
  <c r="E76"/>
  <c r="C76"/>
  <c r="B76"/>
  <c r="K75"/>
  <c r="H75"/>
  <c r="H74" s="1"/>
  <c r="G75"/>
  <c r="D75"/>
  <c r="L74"/>
  <c r="I74"/>
  <c r="E74"/>
  <c r="D74"/>
  <c r="C74"/>
  <c r="B74"/>
  <c r="K73"/>
  <c r="H73"/>
  <c r="H72" s="1"/>
  <c r="G73"/>
  <c r="D73"/>
  <c r="D72" s="1"/>
  <c r="L72"/>
  <c r="I72"/>
  <c r="E72"/>
  <c r="C72"/>
  <c r="B72"/>
  <c r="K71"/>
  <c r="H71"/>
  <c r="H70" s="1"/>
  <c r="G71"/>
  <c r="D71"/>
  <c r="D70" s="1"/>
  <c r="L70"/>
  <c r="I70"/>
  <c r="E70"/>
  <c r="C70"/>
  <c r="B70"/>
  <c r="K69"/>
  <c r="H69"/>
  <c r="H68" s="1"/>
  <c r="G69"/>
  <c r="D69"/>
  <c r="D68" s="1"/>
  <c r="L68"/>
  <c r="I68"/>
  <c r="E68"/>
  <c r="C68"/>
  <c r="B68"/>
  <c r="K67"/>
  <c r="H67"/>
  <c r="H66" s="1"/>
  <c r="G67"/>
  <c r="D67"/>
  <c r="D66" s="1"/>
  <c r="I66"/>
  <c r="E66"/>
  <c r="C66"/>
  <c r="B66"/>
  <c r="L65"/>
  <c r="K65"/>
  <c r="G65"/>
  <c r="L64"/>
  <c r="K64"/>
  <c r="G64"/>
  <c r="L63"/>
  <c r="K63"/>
  <c r="K62"/>
  <c r="L61"/>
  <c r="K61"/>
  <c r="G61"/>
  <c r="L60"/>
  <c r="K60"/>
  <c r="G60"/>
  <c r="I59"/>
  <c r="H59"/>
  <c r="E59"/>
  <c r="D59"/>
  <c r="C59"/>
  <c r="B59"/>
  <c r="K58"/>
  <c r="H58"/>
  <c r="H57" s="1"/>
  <c r="G58"/>
  <c r="D58"/>
  <c r="D57" s="1"/>
  <c r="L57"/>
  <c r="I57"/>
  <c r="E57"/>
  <c r="C57"/>
  <c r="B57"/>
  <c r="K56"/>
  <c r="H56"/>
  <c r="G56"/>
  <c r="D56"/>
  <c r="K55"/>
  <c r="H55"/>
  <c r="H54" s="1"/>
  <c r="G55"/>
  <c r="D55"/>
  <c r="L54"/>
  <c r="I54"/>
  <c r="E54"/>
  <c r="D54"/>
  <c r="C54"/>
  <c r="B54"/>
  <c r="K53"/>
  <c r="H53"/>
  <c r="G53"/>
  <c r="D53"/>
  <c r="K52"/>
  <c r="H52"/>
  <c r="G52"/>
  <c r="D52"/>
  <c r="L51"/>
  <c r="I51"/>
  <c r="E51"/>
  <c r="D51"/>
  <c r="C51"/>
  <c r="B51"/>
  <c r="K50"/>
  <c r="H50"/>
  <c r="G50"/>
  <c r="D50"/>
  <c r="K49"/>
  <c r="H49"/>
  <c r="G49"/>
  <c r="D49"/>
  <c r="K48"/>
  <c r="H48"/>
  <c r="G48"/>
  <c r="D48"/>
  <c r="K47"/>
  <c r="H47"/>
  <c r="G47"/>
  <c r="D47"/>
  <c r="K46"/>
  <c r="H46"/>
  <c r="G46"/>
  <c r="D46"/>
  <c r="K45"/>
  <c r="H45"/>
  <c r="G45"/>
  <c r="D45"/>
  <c r="K44"/>
  <c r="H44"/>
  <c r="H43" s="1"/>
  <c r="G44"/>
  <c r="D44"/>
  <c r="L43"/>
  <c r="I43"/>
  <c r="E43"/>
  <c r="D43"/>
  <c r="B43"/>
  <c r="K42"/>
  <c r="H42"/>
  <c r="H41" s="1"/>
  <c r="G42"/>
  <c r="D42"/>
  <c r="D41" s="1"/>
  <c r="L41"/>
  <c r="I41"/>
  <c r="E41"/>
  <c r="B41"/>
  <c r="K40"/>
  <c r="H40"/>
  <c r="G40"/>
  <c r="D40"/>
  <c r="K39"/>
  <c r="H39"/>
  <c r="G39"/>
  <c r="D39"/>
  <c r="K38"/>
  <c r="H38"/>
  <c r="G38"/>
  <c r="D38"/>
  <c r="K37"/>
  <c r="H37"/>
  <c r="G37"/>
  <c r="D37"/>
  <c r="K36"/>
  <c r="H36"/>
  <c r="G36"/>
  <c r="D36"/>
  <c r="K35"/>
  <c r="H35"/>
  <c r="G35"/>
  <c r="D35"/>
  <c r="K34"/>
  <c r="H34"/>
  <c r="G34"/>
  <c r="D34"/>
  <c r="L33"/>
  <c r="I33"/>
  <c r="K33" s="1"/>
  <c r="E33"/>
  <c r="G33" s="1"/>
  <c r="D33"/>
  <c r="B33"/>
  <c r="K32"/>
  <c r="H32"/>
  <c r="G32"/>
  <c r="D32"/>
  <c r="K31"/>
  <c r="H31"/>
  <c r="G31"/>
  <c r="D31"/>
  <c r="K30"/>
  <c r="H30"/>
  <c r="H29" s="1"/>
  <c r="G30"/>
  <c r="D30"/>
  <c r="D29" s="1"/>
  <c r="L29"/>
  <c r="I29"/>
  <c r="K29" s="1"/>
  <c r="E29"/>
  <c r="G29" s="1"/>
  <c r="B29"/>
  <c r="K28"/>
  <c r="H28"/>
  <c r="G28"/>
  <c r="D28"/>
  <c r="K27"/>
  <c r="H27"/>
  <c r="G27"/>
  <c r="D27"/>
  <c r="K26"/>
  <c r="H26"/>
  <c r="G26"/>
  <c r="D26"/>
  <c r="K25"/>
  <c r="H25"/>
  <c r="G25"/>
  <c r="D25"/>
  <c r="K24"/>
  <c r="H24"/>
  <c r="H23" s="1"/>
  <c r="G24"/>
  <c r="D24"/>
  <c r="D23" s="1"/>
  <c r="L23"/>
  <c r="I23"/>
  <c r="K23" s="1"/>
  <c r="E23"/>
  <c r="G23" s="1"/>
  <c r="B23"/>
  <c r="K22"/>
  <c r="H22"/>
  <c r="H21" s="1"/>
  <c r="G22"/>
  <c r="D22"/>
  <c r="D21" s="1"/>
  <c r="L21"/>
  <c r="I21"/>
  <c r="K21" s="1"/>
  <c r="E21"/>
  <c r="G21" s="1"/>
  <c r="B21"/>
  <c r="K20"/>
  <c r="H20"/>
  <c r="G20"/>
  <c r="D20"/>
  <c r="K19"/>
  <c r="H19"/>
  <c r="G19"/>
  <c r="D19"/>
  <c r="D18" s="1"/>
  <c r="L18"/>
  <c r="I18"/>
  <c r="K18" s="1"/>
  <c r="E18"/>
  <c r="G18" s="1"/>
  <c r="B18"/>
  <c r="K17"/>
  <c r="H17"/>
  <c r="H16" s="1"/>
  <c r="G17"/>
  <c r="D17"/>
  <c r="D16" s="1"/>
  <c r="L16"/>
  <c r="I16"/>
  <c r="K16" s="1"/>
  <c r="E16"/>
  <c r="B16"/>
  <c r="H51" l="1"/>
  <c r="K66"/>
  <c r="L66"/>
  <c r="K76"/>
  <c r="K72"/>
  <c r="K54"/>
  <c r="H33"/>
  <c r="K51"/>
  <c r="K70"/>
  <c r="K74"/>
  <c r="H18"/>
  <c r="K57"/>
  <c r="K68"/>
  <c r="H76"/>
  <c r="B15"/>
  <c r="B82" s="1"/>
  <c r="C15"/>
  <c r="C82" s="1"/>
  <c r="E15"/>
  <c r="E82" s="1"/>
  <c r="K59"/>
  <c r="G59"/>
  <c r="D15"/>
  <c r="D82" s="1"/>
  <c r="G41"/>
  <c r="K41"/>
  <c r="G43"/>
  <c r="K43"/>
  <c r="G54"/>
  <c r="L62"/>
  <c r="L59" s="1"/>
  <c r="G72"/>
  <c r="G81"/>
  <c r="K81"/>
  <c r="G51"/>
  <c r="G66"/>
  <c r="G74"/>
  <c r="I15"/>
  <c r="G16"/>
  <c r="G68"/>
  <c r="G76"/>
  <c r="K79"/>
  <c r="G57"/>
  <c r="G70"/>
  <c r="L15" l="1"/>
  <c r="L82" s="1"/>
  <c r="H15"/>
  <c r="H82" s="1"/>
  <c r="K15"/>
  <c r="G15"/>
  <c r="F54"/>
  <c r="F29"/>
  <c r="F16"/>
  <c r="F78"/>
  <c r="F73"/>
  <c r="F65"/>
  <c r="F61"/>
  <c r="F55"/>
  <c r="F50"/>
  <c r="F48"/>
  <c r="F46"/>
  <c r="F44"/>
  <c r="F42"/>
  <c r="F40"/>
  <c r="F38"/>
  <c r="F36"/>
  <c r="F34"/>
  <c r="F32"/>
  <c r="F30"/>
  <c r="F28"/>
  <c r="F26"/>
  <c r="F24"/>
  <c r="F22"/>
  <c r="F20"/>
  <c r="F31"/>
  <c r="F18"/>
  <c r="F79"/>
  <c r="F71"/>
  <c r="F64"/>
  <c r="F60"/>
  <c r="F58"/>
  <c r="F53"/>
  <c r="F17"/>
  <c r="F82"/>
  <c r="F77"/>
  <c r="F69"/>
  <c r="F68"/>
  <c r="F63"/>
  <c r="F56"/>
  <c r="F49"/>
  <c r="F47"/>
  <c r="F45"/>
  <c r="F39"/>
  <c r="F37"/>
  <c r="F35"/>
  <c r="F27"/>
  <c r="F25"/>
  <c r="F19"/>
  <c r="F80"/>
  <c r="F75"/>
  <c r="F74"/>
  <c r="F67"/>
  <c r="F66"/>
  <c r="F52"/>
  <c r="F51"/>
  <c r="F57"/>
  <c r="F81"/>
  <c r="F62"/>
  <c r="K82"/>
  <c r="G82"/>
  <c r="F15"/>
  <c r="F72"/>
  <c r="F41"/>
  <c r="F76"/>
  <c r="F43"/>
  <c r="F21"/>
  <c r="I82"/>
  <c r="J63" s="1"/>
  <c r="F23"/>
  <c r="F33"/>
  <c r="F70"/>
  <c r="L21" i="34"/>
  <c r="F59" i="49" l="1"/>
  <c r="J80"/>
  <c r="J75"/>
  <c r="J67"/>
  <c r="J52"/>
  <c r="J42"/>
  <c r="J40"/>
  <c r="J36"/>
  <c r="J34"/>
  <c r="J32"/>
  <c r="J26"/>
  <c r="J20"/>
  <c r="J78"/>
  <c r="J73"/>
  <c r="J55"/>
  <c r="J50"/>
  <c r="J48"/>
  <c r="J46"/>
  <c r="J44"/>
  <c r="J38"/>
  <c r="J30"/>
  <c r="J28"/>
  <c r="J24"/>
  <c r="J22"/>
  <c r="J18"/>
  <c r="J82"/>
  <c r="J79"/>
  <c r="J71"/>
  <c r="J68"/>
  <c r="J65"/>
  <c r="J61"/>
  <c r="J58"/>
  <c r="J53"/>
  <c r="J77"/>
  <c r="J74"/>
  <c r="J69"/>
  <c r="J66"/>
  <c r="J64"/>
  <c r="J60"/>
  <c r="J56"/>
  <c r="J51"/>
  <c r="J49"/>
  <c r="J47"/>
  <c r="J45"/>
  <c r="J39"/>
  <c r="J37"/>
  <c r="J35"/>
  <c r="J31"/>
  <c r="J27"/>
  <c r="J25"/>
  <c r="J19"/>
  <c r="J17"/>
  <c r="J41"/>
  <c r="J76"/>
  <c r="J57"/>
  <c r="J16"/>
  <c r="J29"/>
  <c r="J81"/>
  <c r="J70"/>
  <c r="J54"/>
  <c r="J33"/>
  <c r="J21"/>
  <c r="J43"/>
  <c r="J72"/>
  <c r="J23"/>
  <c r="J62"/>
  <c r="J15"/>
  <c r="J59" l="1"/>
  <c r="E33" i="29" l="1"/>
  <c r="D64" l="1"/>
  <c r="D62" s="1"/>
  <c r="G62"/>
  <c r="E58"/>
  <c r="D58"/>
  <c r="I58" s="1"/>
  <c r="E57"/>
  <c r="D57"/>
  <c r="G56"/>
  <c r="C56"/>
  <c r="E55"/>
  <c r="D55"/>
  <c r="I55" s="1"/>
  <c r="E54"/>
  <c r="D54"/>
  <c r="H54" s="1"/>
  <c r="G53"/>
  <c r="C53"/>
  <c r="D50"/>
  <c r="I50" s="1"/>
  <c r="G48"/>
  <c r="D49"/>
  <c r="D48" s="1"/>
  <c r="E48"/>
  <c r="C48"/>
  <c r="E47"/>
  <c r="D47"/>
  <c r="E46"/>
  <c r="D46"/>
  <c r="H46" s="1"/>
  <c r="E45"/>
  <c r="D45"/>
  <c r="I45" s="1"/>
  <c r="G44"/>
  <c r="C44"/>
  <c r="E43"/>
  <c r="D43"/>
  <c r="I43" s="1"/>
  <c r="E42"/>
  <c r="D42"/>
  <c r="I42" s="1"/>
  <c r="G41"/>
  <c r="C41"/>
  <c r="E40"/>
  <c r="E39" s="1"/>
  <c r="D40"/>
  <c r="I40" s="1"/>
  <c r="G39"/>
  <c r="C39"/>
  <c r="D37"/>
  <c r="H37" s="1"/>
  <c r="D36"/>
  <c r="H36" s="1"/>
  <c r="D35"/>
  <c r="F35" s="1"/>
  <c r="D34"/>
  <c r="F34" s="1"/>
  <c r="C33"/>
  <c r="E32"/>
  <c r="D32"/>
  <c r="H32" s="1"/>
  <c r="E31"/>
  <c r="D31"/>
  <c r="I31" s="1"/>
  <c r="G30"/>
  <c r="C30"/>
  <c r="D29"/>
  <c r="H29" s="1"/>
  <c r="E28"/>
  <c r="D28"/>
  <c r="I28" s="1"/>
  <c r="D27"/>
  <c r="F27" s="1"/>
  <c r="E26"/>
  <c r="D26"/>
  <c r="H26" s="1"/>
  <c r="G25"/>
  <c r="C25"/>
  <c r="E24"/>
  <c r="D24"/>
  <c r="H24" s="1"/>
  <c r="E23"/>
  <c r="D23"/>
  <c r="I23" s="1"/>
  <c r="G22"/>
  <c r="C22"/>
  <c r="E21"/>
  <c r="D21"/>
  <c r="I21" s="1"/>
  <c r="G18"/>
  <c r="D20"/>
  <c r="F20" s="1"/>
  <c r="E19"/>
  <c r="D19"/>
  <c r="C18"/>
  <c r="L24" i="34"/>
  <c r="G24"/>
  <c r="L23"/>
  <c r="G23"/>
  <c r="L22"/>
  <c r="G22"/>
  <c r="G21"/>
  <c r="M21" s="1"/>
  <c r="L20"/>
  <c r="G20"/>
  <c r="K19"/>
  <c r="K18" s="1"/>
  <c r="K25" s="1"/>
  <c r="J19"/>
  <c r="J18" s="1"/>
  <c r="J25" s="1"/>
  <c r="I19"/>
  <c r="I18" s="1"/>
  <c r="I25" s="1"/>
  <c r="H19"/>
  <c r="H18" s="1"/>
  <c r="F19"/>
  <c r="F18" s="1"/>
  <c r="F25" s="1"/>
  <c r="E19"/>
  <c r="E18" s="1"/>
  <c r="E25" s="1"/>
  <c r="D19"/>
  <c r="D18" s="1"/>
  <c r="D25" s="1"/>
  <c r="C19"/>
  <c r="C18" s="1"/>
  <c r="C25" s="1"/>
  <c r="J35" i="45"/>
  <c r="H35"/>
  <c r="G35"/>
  <c r="E35"/>
  <c r="J34"/>
  <c r="J33" s="1"/>
  <c r="H34"/>
  <c r="H33" s="1"/>
  <c r="G34"/>
  <c r="G33" s="1"/>
  <c r="E34"/>
  <c r="E33" s="1"/>
  <c r="L33"/>
  <c r="K33"/>
  <c r="I33"/>
  <c r="F33"/>
  <c r="D33"/>
  <c r="C33"/>
  <c r="J32"/>
  <c r="H32"/>
  <c r="G32"/>
  <c r="E32"/>
  <c r="J31"/>
  <c r="J30" s="1"/>
  <c r="H31"/>
  <c r="H30" s="1"/>
  <c r="G31"/>
  <c r="G30" s="1"/>
  <c r="E31"/>
  <c r="E30" s="1"/>
  <c r="L30"/>
  <c r="K30"/>
  <c r="I30"/>
  <c r="F30"/>
  <c r="D30"/>
  <c r="C30"/>
  <c r="L26"/>
  <c r="J26"/>
  <c r="H26"/>
  <c r="G26"/>
  <c r="E26"/>
  <c r="L25"/>
  <c r="H25"/>
  <c r="E25"/>
  <c r="G25"/>
  <c r="L24"/>
  <c r="H24"/>
  <c r="H22" s="1"/>
  <c r="E24"/>
  <c r="E22" s="1"/>
  <c r="J24"/>
  <c r="J23"/>
  <c r="L23"/>
  <c r="K22"/>
  <c r="I22"/>
  <c r="C22"/>
  <c r="C17" s="1"/>
  <c r="C28" s="1"/>
  <c r="J21"/>
  <c r="G21"/>
  <c r="H20"/>
  <c r="F20"/>
  <c r="L20" s="1"/>
  <c r="J20"/>
  <c r="K18"/>
  <c r="H18"/>
  <c r="E18"/>
  <c r="M22" i="34" l="1"/>
  <c r="M24"/>
  <c r="F28" i="29"/>
  <c r="E30"/>
  <c r="F42"/>
  <c r="C29" i="45"/>
  <c r="C36" s="1"/>
  <c r="C38" s="1"/>
  <c r="K29"/>
  <c r="H29"/>
  <c r="E41" i="29"/>
  <c r="H42"/>
  <c r="F50"/>
  <c r="F37"/>
  <c r="F47"/>
  <c r="F29" i="45"/>
  <c r="E22" i="29"/>
  <c r="M23" i="34"/>
  <c r="H28" i="29"/>
  <c r="D41"/>
  <c r="F43"/>
  <c r="E44"/>
  <c r="H50"/>
  <c r="E53"/>
  <c r="F29"/>
  <c r="D39"/>
  <c r="H39" s="1"/>
  <c r="F57"/>
  <c r="D29" i="45"/>
  <c r="G29" s="1"/>
  <c r="L29"/>
  <c r="I29"/>
  <c r="C38" i="29"/>
  <c r="F21"/>
  <c r="F24"/>
  <c r="E25"/>
  <c r="F32"/>
  <c r="H40"/>
  <c r="F46"/>
  <c r="F55"/>
  <c r="D56"/>
  <c r="H56" s="1"/>
  <c r="H58"/>
  <c r="C17"/>
  <c r="E29" i="45"/>
  <c r="G19" i="34"/>
  <c r="M20"/>
  <c r="F19" i="29"/>
  <c r="D22"/>
  <c r="I22" s="1"/>
  <c r="F23"/>
  <c r="D30"/>
  <c r="I30" s="1"/>
  <c r="F31"/>
  <c r="F36"/>
  <c r="D44"/>
  <c r="I44" s="1"/>
  <c r="F45"/>
  <c r="E56"/>
  <c r="G20" i="45"/>
  <c r="D22"/>
  <c r="F40" i="29"/>
  <c r="C52"/>
  <c r="F58"/>
  <c r="G24" i="45"/>
  <c r="D18"/>
  <c r="E18" i="29"/>
  <c r="J27" i="45"/>
  <c r="J22"/>
  <c r="H17"/>
  <c r="H28" s="1"/>
  <c r="H36" s="1"/>
  <c r="H38" s="1"/>
  <c r="F22"/>
  <c r="G23"/>
  <c r="K17"/>
  <c r="K28" s="1"/>
  <c r="I18"/>
  <c r="I17" s="1"/>
  <c r="I28" s="1"/>
  <c r="I36" s="1"/>
  <c r="J19"/>
  <c r="J18" s="1"/>
  <c r="L19"/>
  <c r="L22"/>
  <c r="E17"/>
  <c r="E28" s="1"/>
  <c r="I37" i="29"/>
  <c r="I36"/>
  <c r="G33"/>
  <c r="G17" s="1"/>
  <c r="H34"/>
  <c r="I29"/>
  <c r="I20"/>
  <c r="H20"/>
  <c r="L27" i="45"/>
  <c r="H48" i="29"/>
  <c r="G38"/>
  <c r="F48"/>
  <c r="I48"/>
  <c r="H19"/>
  <c r="I24"/>
  <c r="I26"/>
  <c r="H27"/>
  <c r="I32"/>
  <c r="I34"/>
  <c r="H35"/>
  <c r="I46"/>
  <c r="H47"/>
  <c r="H49"/>
  <c r="I54"/>
  <c r="H55"/>
  <c r="H57"/>
  <c r="I19"/>
  <c r="I27"/>
  <c r="H30"/>
  <c r="I35"/>
  <c r="I47"/>
  <c r="I49"/>
  <c r="I57"/>
  <c r="H21"/>
  <c r="H23"/>
  <c r="D25"/>
  <c r="I25" s="1"/>
  <c r="F26"/>
  <c r="H31"/>
  <c r="D33"/>
  <c r="H43"/>
  <c r="H45"/>
  <c r="F49"/>
  <c r="G52"/>
  <c r="D53"/>
  <c r="F54"/>
  <c r="D18"/>
  <c r="H25" i="34"/>
  <c r="L18"/>
  <c r="L25" s="1"/>
  <c r="G18"/>
  <c r="L19"/>
  <c r="J25" i="45"/>
  <c r="F18"/>
  <c r="G19"/>
  <c r="G18" s="1"/>
  <c r="G27"/>
  <c r="F39" i="29" l="1"/>
  <c r="I39"/>
  <c r="D38"/>
  <c r="E36" i="45"/>
  <c r="E38" s="1"/>
  <c r="E52" i="29"/>
  <c r="E38"/>
  <c r="K36" i="45"/>
  <c r="K38" s="1"/>
  <c r="M19" i="34"/>
  <c r="J29" i="45"/>
  <c r="I56" i="29"/>
  <c r="H44"/>
  <c r="C16"/>
  <c r="C51" s="1"/>
  <c r="C59" s="1"/>
  <c r="C61" s="1"/>
  <c r="F56"/>
  <c r="H22"/>
  <c r="F22"/>
  <c r="F41"/>
  <c r="G22" i="45"/>
  <c r="G17" s="1"/>
  <c r="G28" s="1"/>
  <c r="D17"/>
  <c r="D28" s="1"/>
  <c r="D36" s="1"/>
  <c r="D38" s="1"/>
  <c r="E17" i="29"/>
  <c r="H25"/>
  <c r="F44"/>
  <c r="H41"/>
  <c r="I41"/>
  <c r="F25"/>
  <c r="F30"/>
  <c r="H38"/>
  <c r="F17" i="45"/>
  <c r="F28" s="1"/>
  <c r="F36" s="1"/>
  <c r="F38" s="1"/>
  <c r="L18"/>
  <c r="L17" s="1"/>
  <c r="L28" s="1"/>
  <c r="L36" s="1"/>
  <c r="L38" s="1"/>
  <c r="I53" i="29"/>
  <c r="D52"/>
  <c r="I52" s="1"/>
  <c r="F53"/>
  <c r="G16"/>
  <c r="F18"/>
  <c r="I18"/>
  <c r="D17"/>
  <c r="I33"/>
  <c r="F33"/>
  <c r="H18"/>
  <c r="I38"/>
  <c r="H53"/>
  <c r="H33"/>
  <c r="M18" i="34"/>
  <c r="M25" s="1"/>
  <c r="G25"/>
  <c r="J17" i="45"/>
  <c r="J28" s="1"/>
  <c r="F38" i="29" l="1"/>
  <c r="E16"/>
  <c r="E51" s="1"/>
  <c r="J36" i="45"/>
  <c r="G36"/>
  <c r="I17" i="29"/>
  <c r="D16"/>
  <c r="H17"/>
  <c r="F52"/>
  <c r="F17"/>
  <c r="G51"/>
  <c r="H52"/>
  <c r="I16" l="1"/>
  <c r="D51"/>
  <c r="H51" s="1"/>
  <c r="H16"/>
  <c r="E59"/>
  <c r="G59"/>
  <c r="F16"/>
  <c r="G61" l="1"/>
  <c r="I38" i="45" s="1"/>
  <c r="I51" i="29"/>
  <c r="D59"/>
  <c r="F59" s="1"/>
  <c r="E61"/>
  <c r="F51"/>
  <c r="H59" l="1"/>
  <c r="D61"/>
  <c r="I61" s="1"/>
  <c r="I59"/>
  <c r="H61" l="1"/>
  <c r="F61"/>
</calcChain>
</file>

<file path=xl/sharedStrings.xml><?xml version="1.0" encoding="utf-8"?>
<sst xmlns="http://schemas.openxmlformats.org/spreadsheetml/2006/main" count="1198" uniqueCount="485">
  <si>
    <t/>
  </si>
  <si>
    <t>RELATÓRIO RESUMIDO DA EXECUÇÃO ORÇAMENTÁRIA</t>
  </si>
  <si>
    <t>BALANÇO ORÇAMENTÁRIO</t>
  </si>
  <si>
    <t>RREO - ANEXO I (LRF, Art.52, inciso I, alíneas "a" e "b" do inciso II e §1°)</t>
  </si>
  <si>
    <t>R$ Centavos</t>
  </si>
  <si>
    <t>PREVISÃO</t>
  </si>
  <si>
    <t>RECEITAS REALIZADAS</t>
  </si>
  <si>
    <t>SALDO A</t>
  </si>
  <si>
    <t>INICIAL</t>
  </si>
  <si>
    <t>ATUALIZADA</t>
  </si>
  <si>
    <t>No Bimestre</t>
  </si>
  <si>
    <t>%</t>
  </si>
  <si>
    <t>REALIZAR</t>
  </si>
  <si>
    <t>(a)</t>
  </si>
  <si>
    <t>(b)</t>
  </si>
  <si>
    <t>(b/a)</t>
  </si>
  <si>
    <t>(c)</t>
  </si>
  <si>
    <t>(c/a)</t>
  </si>
  <si>
    <t>(a-c)</t>
  </si>
  <si>
    <t xml:space="preserve">RECEITAS (EXCETO INTRA-ORÇAMENTÁRIAS) (I)                                                           </t>
  </si>
  <si>
    <t xml:space="preserve">   RECEITAS CORRENTES                                                                               </t>
  </si>
  <si>
    <t xml:space="preserve">     RECEITA TRIBUTÁRIA                                                                             </t>
  </si>
  <si>
    <t xml:space="preserve">        Impostos                                                                                    </t>
  </si>
  <si>
    <t xml:space="preserve">        Taxas                                                                                       </t>
  </si>
  <si>
    <t xml:space="preserve">    RECEITA DE CONTRIBUIÇÕES                                                                        </t>
  </si>
  <si>
    <t xml:space="preserve">    RECEITA PATRIMONIAL                                                                             </t>
  </si>
  <si>
    <t xml:space="preserve">        Receitas Imobiliárias                                                                       </t>
  </si>
  <si>
    <t xml:space="preserve">        Receitas de Valores Mobiliários                                                             </t>
  </si>
  <si>
    <t xml:space="preserve">    RECEITA DE SERVIÇOS                                                                             </t>
  </si>
  <si>
    <t xml:space="preserve">    TRANSFERÊNCIAS CORRENTES                                                                        </t>
  </si>
  <si>
    <t xml:space="preserve">        Transferências Intergovernamentais                                                          </t>
  </si>
  <si>
    <t xml:space="preserve">        Transferências de Convênios                                                                 </t>
  </si>
  <si>
    <t xml:space="preserve">    OUTRAS RECEITAS CORRENTES                                                                       </t>
  </si>
  <si>
    <t xml:space="preserve">        Multas e Juros de Mora                                                                      </t>
  </si>
  <si>
    <t xml:space="preserve">        Indenizações e Restituições                                                                 </t>
  </si>
  <si>
    <t xml:space="preserve">        Receita da Dívida Ativa                                                                     </t>
  </si>
  <si>
    <t xml:space="preserve">        Receitas Correntes Diversas                                                                 </t>
  </si>
  <si>
    <t xml:space="preserve">   RECEITAS DE CAPITAL                                                                              </t>
  </si>
  <si>
    <t xml:space="preserve">    OPERAÇÕES DE CRÉDITO                                                                            </t>
  </si>
  <si>
    <t xml:space="preserve">        Operações de Crédito Internas                                                               </t>
  </si>
  <si>
    <t xml:space="preserve">    ALIENAÇÃO DE BENS                                                                               </t>
  </si>
  <si>
    <t xml:space="preserve">        Alienação de Bens Móveis                                                                    </t>
  </si>
  <si>
    <t xml:space="preserve">        Alienação de Bens Imóveis                                                                   </t>
  </si>
  <si>
    <t xml:space="preserve">        Transferências de Pessoas                                                                   </t>
  </si>
  <si>
    <t xml:space="preserve">    OUTRAS RECEITAS DE CAPITAL                                                                      </t>
  </si>
  <si>
    <t xml:space="preserve">        Receitas de Capital Diversas                                                                </t>
  </si>
  <si>
    <t xml:space="preserve">SUBTOTAL DAS RECEITAS (III) = (I + II)                                                              </t>
  </si>
  <si>
    <t xml:space="preserve">   Operações de Crédito Internas                                                                    </t>
  </si>
  <si>
    <t xml:space="preserve">      Mobiliária                                                                                    </t>
  </si>
  <si>
    <t xml:space="preserve">      Contratual                                                                                    </t>
  </si>
  <si>
    <t xml:space="preserve">   Operações de Crédito Externas                                                                    </t>
  </si>
  <si>
    <t>DÉFICIT (VI)</t>
  </si>
  <si>
    <t>TOTAL (VII) = (V + VI)</t>
  </si>
  <si>
    <t>SALDOS DE EXERCÍCIOS ANTERIORES</t>
  </si>
  <si>
    <t>DOTAÇÃO</t>
  </si>
  <si>
    <t>DESPESAS EMPENHADAS</t>
  </si>
  <si>
    <t>DESPESAS LIQUIDADAS</t>
  </si>
  <si>
    <t>SALDO</t>
  </si>
  <si>
    <t>(d)</t>
  </si>
  <si>
    <t>(e)</t>
  </si>
  <si>
    <t xml:space="preserve">DESPESAS CORRENTES                                                                                  </t>
  </si>
  <si>
    <t xml:space="preserve">    Pessoal e Encargos Sociais                                                                      </t>
  </si>
  <si>
    <t xml:space="preserve">    Outras Despesas Correntes                                                                       </t>
  </si>
  <si>
    <t xml:space="preserve">DESPESAS DE CAPITAL                                                                                 </t>
  </si>
  <si>
    <t xml:space="preserve">    Investimentos                                                                                   </t>
  </si>
  <si>
    <t xml:space="preserve">    Amortização da Dívida                                                                           </t>
  </si>
  <si>
    <t xml:space="preserve">RESERVA DE CONTINGÊNCIA                                                                             </t>
  </si>
  <si>
    <t xml:space="preserve">RESERVA DO RPPS                                                                                     </t>
  </si>
  <si>
    <t xml:space="preserve">   Amortização da Dívida Interna                                                                    </t>
  </si>
  <si>
    <t xml:space="preserve">      Dívida Mobiliária                                                                             </t>
  </si>
  <si>
    <t xml:space="preserve">      Outras Dívidas                                                                                </t>
  </si>
  <si>
    <t xml:space="preserve">   Amortização da Dívida Externa                                                                    </t>
  </si>
  <si>
    <t>SUPERÁVIT (XIII)</t>
  </si>
  <si>
    <t>DESPESAS</t>
  </si>
  <si>
    <t xml:space="preserve">    TRANSFERÊNCIAS DE CAPITAL                                                                       </t>
  </si>
  <si>
    <t>Fonte: SMARapd Informática Ltda</t>
  </si>
  <si>
    <t xml:space="preserve">        Receitas de Concessões e Permissões</t>
  </si>
  <si>
    <t xml:space="preserve">        Contribuições Sociais</t>
  </si>
  <si>
    <t>SUBTOTAL COM REFINANCIAMENTO (V) = (III + IV)</t>
  </si>
  <si>
    <t>Até o Bimestre</t>
  </si>
  <si>
    <t xml:space="preserve">DESPESAS (INTRA-ORÇAMENTÁRIAS) (IX)                                                                 </t>
  </si>
  <si>
    <t xml:space="preserve">SUBTOTAL DAS DESPESAS (X) = (VIII + IX)                                                         </t>
  </si>
  <si>
    <t xml:space="preserve">AMORTIZAÇÃO DA DÍV./REFINANCIAMENTO (XI)                                                            </t>
  </si>
  <si>
    <t>SUBTOTAL C/REFINANCIAMENTO (XII)= (X + XI)</t>
  </si>
  <si>
    <t>TOTAL (XIV)= (XII + XIII)</t>
  </si>
  <si>
    <t>Até o bimestre</t>
  </si>
  <si>
    <t>(f)</t>
  </si>
  <si>
    <t>(h)</t>
  </si>
  <si>
    <t>(g)=(e-f)</t>
  </si>
  <si>
    <t>(i)=(e-h)</t>
  </si>
  <si>
    <t>PAGAS ATÉ</t>
  </si>
  <si>
    <t>O BIMESTRE</t>
  </si>
  <si>
    <t>(j)</t>
  </si>
  <si>
    <t>INSCRITAS EM</t>
  </si>
  <si>
    <t>RESTOS A PAGAR</t>
  </si>
  <si>
    <t>NÃO PROCESSADOS</t>
  </si>
  <si>
    <t>(k)</t>
  </si>
  <si>
    <t>RECEITAS ORÇAMENTÁRIAS</t>
  </si>
  <si>
    <t xml:space="preserve">RECEITAS ORÇAMENTÁRIAS                                                   </t>
  </si>
  <si>
    <t>-</t>
  </si>
  <si>
    <t xml:space="preserve">        Contribuição de Melhoria                                                                   </t>
  </si>
  <si>
    <t xml:space="preserve">        Contribuição de Iluminação Pública</t>
  </si>
  <si>
    <t xml:space="preserve">RECEITAS (INTRA - ORÇAMENTÁRIAS) ( II )                                                               </t>
  </si>
  <si>
    <t xml:space="preserve">OPERAÇÕES DE CRÉDITO/REFINANCIAMENTO ( IV )                                                             </t>
  </si>
  <si>
    <t xml:space="preserve">      Superávit Financeiro</t>
  </si>
  <si>
    <t xml:space="preserve">      Reabertura de Créditos Adicionais</t>
  </si>
  <si>
    <t>DESPESAS ORÇAMENTÁRIAS</t>
  </si>
  <si>
    <t xml:space="preserve">DEPESAS ORÇAMENTÁRIAS                                                   </t>
  </si>
  <si>
    <t xml:space="preserve">    Juros/Encargos da Dívida</t>
  </si>
  <si>
    <t>ORÇAMENTOS FISCAL E DA SEGURIDADE SOCIAL</t>
  </si>
  <si>
    <t>ESTÁGIOS DA RECEITA ORÇAMENTÁRIA</t>
  </si>
  <si>
    <t>ESTÁGIOS DA DESPESA ORÇAMENTÁRIA</t>
  </si>
  <si>
    <t>DEMONSTRATIVO DO RESULTADO NOMINAL</t>
  </si>
  <si>
    <t xml:space="preserve">DÍVIDA CONSOLIDADA (I)                                                                              </t>
  </si>
  <si>
    <t xml:space="preserve">DEDUÇÕES (II)                                                                                       </t>
  </si>
  <si>
    <t xml:space="preserve">      Disponibilidade de Caixa Bruta</t>
  </si>
  <si>
    <t xml:space="preserve">DÍVIDA CONSOLIDADA LÍQUIDA (III) = (I - II)                                                         </t>
  </si>
  <si>
    <t>RESULTADO NOMINAL</t>
  </si>
  <si>
    <t>VALOR</t>
  </si>
  <si>
    <t>CORRENTE</t>
  </si>
  <si>
    <t xml:space="preserve">REGIME PREVIDENCIÁRIO - </t>
  </si>
  <si>
    <t>REGIME PREVIDENCIÁRIO-DÍVIDA FISCAL LÍQUIDA PREVIDENCIÁRIA</t>
  </si>
  <si>
    <t xml:space="preserve">DÍVIDA CONSOLIDADA PREVIDENCIÁRIA (VII)                                                                              </t>
  </si>
  <si>
    <t xml:space="preserve">      Passivo Atuarial</t>
  </si>
  <si>
    <t xml:space="preserve">      Demais Dívidas</t>
  </si>
  <si>
    <t xml:space="preserve">DEDUÇÕES (VIII)                                                                                       </t>
  </si>
  <si>
    <t xml:space="preserve">      Investimentos</t>
  </si>
  <si>
    <t xml:space="preserve">      Demais Haveres Financeiros</t>
  </si>
  <si>
    <t xml:space="preserve">      ( - ) Restos a Pagar Processados</t>
  </si>
  <si>
    <t xml:space="preserve">DÍVIDA CONSOLIDADA LÍQUIDA PREVID.(IX) = (VII - VIII)                                                         </t>
  </si>
  <si>
    <t>DEMONSTRATIVO DA RECEITA CORRENTE LÍQUIDA</t>
  </si>
  <si>
    <t>ANEXO III da LRF</t>
  </si>
  <si>
    <t>EVOLUÇÃO DA RECEITA CORRENTE LÍQUIDA</t>
  </si>
  <si>
    <t>EVOLUÇÃO DA RECEITA REALIZADA NOS ÚLTIMOS 12 MESES</t>
  </si>
  <si>
    <t>TOTAL</t>
  </si>
  <si>
    <t xml:space="preserve">PREVISÃO </t>
  </si>
  <si>
    <t>ESPECIFICAÇÃO</t>
  </si>
  <si>
    <t>(ÚLT. 12 M.)</t>
  </si>
  <si>
    <t>Especificação</t>
  </si>
  <si>
    <t xml:space="preserve">RECEITAS CORRENTES (I)                                                                              </t>
  </si>
  <si>
    <t xml:space="preserve">      IPTU                                                                                          </t>
  </si>
  <si>
    <t xml:space="preserve">      ISS                                                                                           </t>
  </si>
  <si>
    <t xml:space="preserve">      ITBI                                                                                          </t>
  </si>
  <si>
    <t xml:space="preserve">      IRRF                                                                   </t>
  </si>
  <si>
    <t xml:space="preserve">    Receita Patrimonial                                                                             </t>
  </si>
  <si>
    <t xml:space="preserve">    Receita de Serviços                                                                             </t>
  </si>
  <si>
    <t xml:space="preserve">    Transferências Correntes                                                                        </t>
  </si>
  <si>
    <t xml:space="preserve">      Cota-Parte do FPM                                                                                </t>
  </si>
  <si>
    <t xml:space="preserve">      Cota-Parte do ICMS                                                                               </t>
  </si>
  <si>
    <t xml:space="preserve">      Cota-Parte do IPVA                                                                               </t>
  </si>
  <si>
    <t xml:space="preserve">      Cota-Parte do ITR                                                                                </t>
  </si>
  <si>
    <t xml:space="preserve">      Transferências da LC 87/1996                                                                  </t>
  </si>
  <si>
    <t xml:space="preserve">      Transferências da LC 61/1989                                               </t>
  </si>
  <si>
    <t xml:space="preserve">      Transferências do FUNDEB                                                                      </t>
  </si>
  <si>
    <t xml:space="preserve">      Outras  Transferências Correntes                                                              </t>
  </si>
  <si>
    <t xml:space="preserve">    Outras Receitas Correntes                                                                       </t>
  </si>
  <si>
    <t xml:space="preserve">    Contrib. do Servidor para o Plano de Previdência</t>
  </si>
  <si>
    <t xml:space="preserve">    Compensação Financ. entre Regimes Previdência                                                 </t>
  </si>
  <si>
    <t xml:space="preserve">    Dedução de Receita para Formação do FUNDEB                                                      </t>
  </si>
  <si>
    <t>RECEITA CORRENTE LÍQUIDA ( III ) =  (I - II)</t>
  </si>
  <si>
    <t>DEMONSTRATIVO DO RESULTADO PRIMÁRIO</t>
  </si>
  <si>
    <t>RREO - ANEXO VI (LRF, Art.53, inciso III)</t>
  </si>
  <si>
    <t>RECEITAS PRIMÁRIAS</t>
  </si>
  <si>
    <t>PREVISÃO ATUALIZADA</t>
  </si>
  <si>
    <t xml:space="preserve">        IPTU                                                                                        </t>
  </si>
  <si>
    <t xml:space="preserve">        ISS                                                                                         </t>
  </si>
  <si>
    <t xml:space="preserve">        ITBI                                                                                        </t>
  </si>
  <si>
    <t xml:space="preserve">        IRRF                                                                                        </t>
  </si>
  <si>
    <t xml:space="preserve">        Cota-Parte do FPM                                                                              </t>
  </si>
  <si>
    <t xml:space="preserve">        Cota-Parte do ICMS                                                                             </t>
  </si>
  <si>
    <t xml:space="preserve">        Cota-Parte do IPVA</t>
  </si>
  <si>
    <t xml:space="preserve">        Outras Transferências Correntes                                                             </t>
  </si>
  <si>
    <t xml:space="preserve">    Demais Receitas Correntes                                                                       </t>
  </si>
  <si>
    <t xml:space="preserve">    Transferências de Capital                                                                       </t>
  </si>
  <si>
    <t xml:space="preserve">        Outras Transferências de Capital                                                            </t>
  </si>
  <si>
    <t>DESPESAS PRIMÁRIAS</t>
  </si>
  <si>
    <t xml:space="preserve">    Pessoal e Encargos Socias                                                                       </t>
  </si>
  <si>
    <t xml:space="preserve">    Inversões Financeiras                                                                           </t>
  </si>
  <si>
    <t xml:space="preserve">        Demais Inversões Financeiras                                                                </t>
  </si>
  <si>
    <t>DEMONSTRATIVO DOS RESTOS A PAGAR POR PODER E ÓRGÃO</t>
  </si>
  <si>
    <t>RREO - Anexo VII (LRF, Art.53, inciso V)</t>
  </si>
  <si>
    <t>PODER/ÓRGÃO</t>
  </si>
  <si>
    <t>RESTOS A PAGAR PROCESSADOS</t>
  </si>
  <si>
    <t>RESTOS A PAGAR NÃO PROCESSADOS</t>
  </si>
  <si>
    <t>PODER / ÓRGÃO</t>
  </si>
  <si>
    <t>Inscritos</t>
  </si>
  <si>
    <t>Saldo</t>
  </si>
  <si>
    <t xml:space="preserve">Em Exercícios </t>
  </si>
  <si>
    <t xml:space="preserve">Em 31 de dez </t>
  </si>
  <si>
    <t>Pagos</t>
  </si>
  <si>
    <t>Cancelados</t>
  </si>
  <si>
    <t>Total</t>
  </si>
  <si>
    <t>Anteriores</t>
  </si>
  <si>
    <t>(a+b)</t>
  </si>
  <si>
    <t>RESTOS A PAGAR (EXCETO INTRA-ORÇAMENTÁRIOS) (I)</t>
  </si>
  <si>
    <t xml:space="preserve">   PODER EXECUTIVO                                                                                        </t>
  </si>
  <si>
    <t xml:space="preserve">     PREFEITURA</t>
  </si>
  <si>
    <t xml:space="preserve">     DAEV</t>
  </si>
  <si>
    <t xml:space="preserve">     VALIPREV</t>
  </si>
  <si>
    <t xml:space="preserve">   PODER LEGISLATIVO                                 </t>
  </si>
  <si>
    <t>RESTOS A PAGAR (INTRA-ORÇAMENTÁRIOS) (II)</t>
  </si>
  <si>
    <t>TOTAL (III) = (I + II)</t>
  </si>
  <si>
    <t>DEPARTAMENTO DE ÁGUAS E ESGOTOS DE VALINHOS</t>
  </si>
  <si>
    <t>AUTARQUIA MUNICIPAL</t>
  </si>
  <si>
    <t xml:space="preserve">                        AUTARQUIA MUNICIPAL</t>
  </si>
  <si>
    <t xml:space="preserve">          DEPARTAMENTO DE ÁGUAS E ESGOTOS DE VALINHOS</t>
  </si>
  <si>
    <t xml:space="preserve">              AUTARQUIA MUNICIPAL</t>
  </si>
  <si>
    <t>Presidente</t>
  </si>
  <si>
    <t>RENATO CARDOSO</t>
  </si>
  <si>
    <t>CHRISTIAN MOLL</t>
  </si>
  <si>
    <t>Agente de Controle Interno</t>
  </si>
  <si>
    <t>Diretor do Departamento Financeiro</t>
  </si>
  <si>
    <t>EXECUÇÃO DA DESPESA</t>
  </si>
  <si>
    <t>DEMONSTRATIVO DA EXECUÇÃO DAS DESPESAS POR FUNÇÃO/SUBFUNÇÃO</t>
  </si>
  <si>
    <t>RREO - ANEXO II (LRF, Art.52, inciso II, alínea "c")</t>
  </si>
  <si>
    <t>FUNÇÃO / SUBFUNÇÃO</t>
  </si>
  <si>
    <t>(b/total b)</t>
  </si>
  <si>
    <t>(c)=(a-b)</t>
  </si>
  <si>
    <t>(d/total d)</t>
  </si>
  <si>
    <t>(e)=(a-d)</t>
  </si>
  <si>
    <t xml:space="preserve">DESPESAS (EXCETO INTRA-ORÇAMENTÁRIAS) ( I )            </t>
  </si>
  <si>
    <t xml:space="preserve">   LEGISLATIVA                                         </t>
  </si>
  <si>
    <t xml:space="preserve">       Ação Legislativa                                </t>
  </si>
  <si>
    <t xml:space="preserve">   ADMINISTRAÇÃO                                       </t>
  </si>
  <si>
    <t xml:space="preserve">       Administração Geral                             </t>
  </si>
  <si>
    <t xml:space="preserve">       Administração Financeira                        </t>
  </si>
  <si>
    <t xml:space="preserve">   SEGURANÇA PÚBLICA                                   </t>
  </si>
  <si>
    <t xml:space="preserve">       Policiamento                                    </t>
  </si>
  <si>
    <t xml:space="preserve">   ASSISTÊNCIA SOCIAL                                  </t>
  </si>
  <si>
    <t xml:space="preserve">       Assistência ao Idoso                            </t>
  </si>
  <si>
    <t xml:space="preserve">       Assistência ao Portador de Deficiência          </t>
  </si>
  <si>
    <t xml:space="preserve">       Assistência à Criança e ao Adolescente          </t>
  </si>
  <si>
    <t xml:space="preserve">       Assistência Comunitária                         </t>
  </si>
  <si>
    <t xml:space="preserve">       Administração Geral                                        </t>
  </si>
  <si>
    <t xml:space="preserve">   PREVIDÊNCIA SOCIAL                                  </t>
  </si>
  <si>
    <t xml:space="preserve">       Previdência do Regime Estatutário               </t>
  </si>
  <si>
    <t xml:space="preserve">       Previdência Complementar                     </t>
  </si>
  <si>
    <t xml:space="preserve">   SAÚDE                                               </t>
  </si>
  <si>
    <t xml:space="preserve">       Atenção Básica                                  </t>
  </si>
  <si>
    <t xml:space="preserve">       Assistência Hospitalar e Ambulatorial           </t>
  </si>
  <si>
    <t xml:space="preserve">       Suporte Profilático e Terapêutico</t>
  </si>
  <si>
    <t xml:space="preserve">       Vigilância Epidemiológica                       </t>
  </si>
  <si>
    <t xml:space="preserve">       Alimentação e Nutrição                          </t>
  </si>
  <si>
    <t xml:space="preserve">       Demais Subfunções</t>
  </si>
  <si>
    <t xml:space="preserve">   TRABALHO                                            </t>
  </si>
  <si>
    <t xml:space="preserve">       Proteção e Benefícios ao Trabalhador            </t>
  </si>
  <si>
    <t xml:space="preserve">   EDUCAÇÃO                                            </t>
  </si>
  <si>
    <t xml:space="preserve">       Ensino Fundamental                              </t>
  </si>
  <si>
    <t xml:space="preserve">       Ensino Superior                                 </t>
  </si>
  <si>
    <t xml:space="preserve">       Educação Infantil                               </t>
  </si>
  <si>
    <t xml:space="preserve">       Educação de Jovens e Adultos                    </t>
  </si>
  <si>
    <t xml:space="preserve">       Educação Especial                               </t>
  </si>
  <si>
    <t xml:space="preserve">       Educação Básica</t>
  </si>
  <si>
    <t xml:space="preserve">   CULTURA                                             </t>
  </si>
  <si>
    <t xml:space="preserve">       Difusão Cultural                                </t>
  </si>
  <si>
    <t xml:space="preserve">   URBANISMO                                           </t>
  </si>
  <si>
    <t xml:space="preserve">       Infra-Estrutura Urbana                          </t>
  </si>
  <si>
    <t xml:space="preserve">       Serviços Urbanos                                </t>
  </si>
  <si>
    <t xml:space="preserve">   HABITAÇÃO                                           </t>
  </si>
  <si>
    <t xml:space="preserve">       Habitação Urbana                                </t>
  </si>
  <si>
    <t xml:space="preserve">   SANEAMENTO                                          </t>
  </si>
  <si>
    <t xml:space="preserve">       Saneamento Básico Urbano                        </t>
  </si>
  <si>
    <t xml:space="preserve">       Administração Geral                                       </t>
  </si>
  <si>
    <t xml:space="preserve">   GESTÃO AMBIENTAL                                    </t>
  </si>
  <si>
    <t xml:space="preserve">       Preservação e Conservação Ambiental             </t>
  </si>
  <si>
    <t xml:space="preserve">   AGRICULTURA</t>
  </si>
  <si>
    <t xml:space="preserve">       Abastecimento</t>
  </si>
  <si>
    <t xml:space="preserve">   COMÉRCIO E SERVIÇOS                                 </t>
  </si>
  <si>
    <t xml:space="preserve">       Turismo                                         </t>
  </si>
  <si>
    <t xml:space="preserve">   TRANSPORTE                                          </t>
  </si>
  <si>
    <t xml:space="preserve">       Transporte Rodoviário                           </t>
  </si>
  <si>
    <t xml:space="preserve">   DESPORTO E LAZER                                    </t>
  </si>
  <si>
    <t xml:space="preserve">       Desporto Comunitário                            </t>
  </si>
  <si>
    <t xml:space="preserve">   ENCARGOS ESPECIAIS                                  </t>
  </si>
  <si>
    <t xml:space="preserve">       Refinanciamento da Dívida Interna               </t>
  </si>
  <si>
    <t xml:space="preserve">       Outros Encargos Especiais                       </t>
  </si>
  <si>
    <t xml:space="preserve">   RESERVA DE CONTINGÊNCIA                             </t>
  </si>
  <si>
    <t xml:space="preserve">   RESERVA DO RPPS</t>
  </si>
  <si>
    <t xml:space="preserve">DESPESAS (INTRA-ORÇAMENTÁRIAS) ( II )                  </t>
  </si>
  <si>
    <t xml:space="preserve">TOTAL ( III ) =  (I + II)                                                 </t>
  </si>
  <si>
    <t>DEPARTAMENTO DE AGUAS E ESGOTOS DE VALINHOS</t>
  </si>
  <si>
    <t>RECEITAS INTRA ORÇAMENTÁRIAS</t>
  </si>
  <si>
    <t xml:space="preserve">RECEITAS INTRA ORÇAMENTÁRIAS                                                   </t>
  </si>
  <si>
    <t>DESPESAS INTRA ORÇAMENTÁRIAS</t>
  </si>
  <si>
    <t>ESTÁGIOS DA RECEITA INTRA ORÇAMENTÁRIA</t>
  </si>
  <si>
    <t>PEDRO INACIO MEDEIROS</t>
  </si>
  <si>
    <t xml:space="preserve">       Administração Financeira</t>
  </si>
  <si>
    <t xml:space="preserve">       Prev Complentar</t>
  </si>
  <si>
    <t xml:space="preserve">       Proteção Basico Urbano</t>
  </si>
  <si>
    <t xml:space="preserve">       Defesa do Interesse Publico</t>
  </si>
  <si>
    <t xml:space="preserve">DESPESAS ( INTRA-ORÇAMENTÁRIAS) ( I )            </t>
  </si>
  <si>
    <t>MAIO/17</t>
  </si>
  <si>
    <t>JUNHO/17</t>
  </si>
  <si>
    <t>Divisão de Contabilidade e Orçamento</t>
  </si>
  <si>
    <t>JULHO/17</t>
  </si>
  <si>
    <t>AGOSTO/17</t>
  </si>
  <si>
    <t>CRC1SP192311/O-9</t>
  </si>
  <si>
    <t>LUIZ HENRIQUE CARRIJO</t>
  </si>
  <si>
    <r>
      <t xml:space="preserve">DESPESAS  </t>
    </r>
    <r>
      <rPr>
        <b/>
        <sz val="6"/>
        <color indexed="8"/>
        <rFont val="Cambria"/>
        <family val="1"/>
      </rPr>
      <t xml:space="preserve">(EXCETO INTRA-ORÇAMENTÁRIAS)(VIII)                                                     </t>
    </r>
  </si>
  <si>
    <t>CRC 1SP192311/O-9</t>
  </si>
  <si>
    <t xml:space="preserve">                    DEPARTAMENTO DE ÁGUAS E ESGOTOS DE VALINHOS</t>
  </si>
  <si>
    <t>SETEMBRO/17</t>
  </si>
  <si>
    <t>OUTUBRO/17</t>
  </si>
  <si>
    <t xml:space="preserve"> </t>
  </si>
  <si>
    <t>NOVEMBRO/17</t>
  </si>
  <si>
    <t>DEZEMBRO/17</t>
  </si>
  <si>
    <t>JANEIRO/18</t>
  </si>
  <si>
    <t>FEVEREIRO/18</t>
  </si>
  <si>
    <t>ATUALIZADA/2018</t>
  </si>
  <si>
    <t xml:space="preserve">    Impostos, Taxas e Contribuições de Melhoria</t>
  </si>
  <si>
    <t xml:space="preserve">      Outros Impostos, Taxas e Contribuições de Melhoria</t>
  </si>
  <si>
    <t xml:space="preserve">    Contribuições                                                                        </t>
  </si>
  <si>
    <t>RREO - ANEXO VI</t>
  </si>
  <si>
    <t xml:space="preserve">DÍVIDA CONSOLIDADA LÍQUIDA </t>
  </si>
  <si>
    <t>Em 31/12/2017</t>
  </si>
  <si>
    <t xml:space="preserve">    Disponibilidade de Caixa </t>
  </si>
  <si>
    <t xml:space="preserve">      ( - ) Restos a Pagar Processados </t>
  </si>
  <si>
    <t xml:space="preserve">    Demais Haveres Financeiros                                                                           </t>
  </si>
  <si>
    <t>Até o Bimeste</t>
  </si>
  <si>
    <t>(a - b)</t>
  </si>
  <si>
    <t>META FISCAL PARA O RESULTADO NOMINAL</t>
  </si>
  <si>
    <t xml:space="preserve">   META FIXADA NO ANEXO DE METAS FISCAIS DA LDO PARA O EXERCÍCIO DE REFERÊNCIA</t>
  </si>
  <si>
    <t xml:space="preserve">DEMONSTRATIVO DO RESULTADO PRIMÁRIO </t>
  </si>
  <si>
    <t>2018 (a)</t>
  </si>
  <si>
    <t xml:space="preserve">RECEITAS CORRENTES (I)                                                                    </t>
  </si>
  <si>
    <t xml:space="preserve">        Outros Impostos, Taxas e Contribuições de Melhoria</t>
  </si>
  <si>
    <t xml:space="preserve">    Receita Patrimonial </t>
  </si>
  <si>
    <t xml:space="preserve">        Aplicações Financeiras (II)</t>
  </si>
  <si>
    <t xml:space="preserve">        Outras Receitas Patrimoniais</t>
  </si>
  <si>
    <t xml:space="preserve">        Cota-Parte do ITR</t>
  </si>
  <si>
    <t xml:space="preserve">        Transferências da LC 87/1996</t>
  </si>
  <si>
    <t xml:space="preserve">        Transferências da LC nº 61/1989</t>
  </si>
  <si>
    <t xml:space="preserve">        Transferências do FUNDEB</t>
  </si>
  <si>
    <t xml:space="preserve">        Receitas Correntes Restantes</t>
  </si>
  <si>
    <t>RECEITAS PRIMÁRIAS CORRENTES (IV) = (I - II)</t>
  </si>
  <si>
    <t xml:space="preserve">RECEITAS DE CAPITAL (V)                                                                            </t>
  </si>
  <si>
    <t xml:space="preserve">    Operações de Crédito (VI)                                                                      </t>
  </si>
  <si>
    <t xml:space="preserve">    Amortização de Empréstimos (VII)                                                                 </t>
  </si>
  <si>
    <t xml:space="preserve">    Alienação de Bens (VIII)                                                    </t>
  </si>
  <si>
    <t xml:space="preserve">        Convênios</t>
  </si>
  <si>
    <t xml:space="preserve">    Outras Receitas de Capital Primárias                                                                      </t>
  </si>
  <si>
    <t xml:space="preserve">RECEITAS PRIMÁRIAS DE CAPITAL (XI) = (V-VI -VII-VIII)                                                  </t>
  </si>
  <si>
    <t>RECEITA PRIMÁRIA TOTAL (XII) = (IV + XI)</t>
  </si>
  <si>
    <t>ATÉ O BIMESTRE / 2018</t>
  </si>
  <si>
    <t>Restos a Pagar</t>
  </si>
  <si>
    <t>Despesas</t>
  </si>
  <si>
    <t xml:space="preserve">Despesas </t>
  </si>
  <si>
    <t>Processados Pagos</t>
  </si>
  <si>
    <t>Empenhadas</t>
  </si>
  <si>
    <t>Liquidadas</t>
  </si>
  <si>
    <t>Pagas (a)</t>
  </si>
  <si>
    <t xml:space="preserve">DESPESAS CORRENTES (XIII)                                                                           </t>
  </si>
  <si>
    <t xml:space="preserve">    Juros e Encargos da Dívida (XIV)                                                                 </t>
  </si>
  <si>
    <t xml:space="preserve">DESPESAS PRIMÁRIAS CORRENTES (XV) = (XIII - XIV)                                                      </t>
  </si>
  <si>
    <t xml:space="preserve">DESPESAS DE CAPITAL (XVI)                                                                            </t>
  </si>
  <si>
    <t xml:space="preserve">        Concessão de Empréstimos e Financiamentos (XVII)                                                              </t>
  </si>
  <si>
    <t xml:space="preserve">        Aq.de Título de Capital Integralizado (XVIII)                                </t>
  </si>
  <si>
    <t xml:space="preserve">        Aq.de Título de Crédito (XIX)                                </t>
  </si>
  <si>
    <t xml:space="preserve">    Amortização da Dívida (XX)                                                                     </t>
  </si>
  <si>
    <t xml:space="preserve">DESP. PRIMÁRIAS DE CAPITAL (XXI) = (XVI - XVII - XVIII - XIX - XX)                                                  </t>
  </si>
  <si>
    <t xml:space="preserve">RESERVA DE CONTINGÊNCIA (XXII)                                                                       </t>
  </si>
  <si>
    <t>DESPESA PRIMÁRIA TOTAL (XXIII) = (XV + XXI + XXII)</t>
  </si>
  <si>
    <t>RESULTADO PRIMÁRIO (XXIV)=(XIIa-(XXIIIa+XXIIIb+XXIIIc))</t>
  </si>
  <si>
    <t>META FISCAL PARA O RESULTADO PRIMÁRIO</t>
  </si>
  <si>
    <t>VALOR CORRENTE</t>
  </si>
  <si>
    <t xml:space="preserve">     IMPOSTOS, TAXAS E CONTRIBUIÇÕES DE MELHORIA</t>
  </si>
  <si>
    <t xml:space="preserve">    CONTRIBUIÇÕES                                                                        </t>
  </si>
  <si>
    <t xml:space="preserve">        Contribuição para o Custeio do Serviço de Iluminação Pública</t>
  </si>
  <si>
    <t xml:space="preserve">        Valores Mobiliários                                                             </t>
  </si>
  <si>
    <t xml:space="preserve">        Delegação de Serviços Públicos Mediante Concessão, Permissão, Autorização ou Licença</t>
  </si>
  <si>
    <t xml:space="preserve">        Outros Serviços</t>
  </si>
  <si>
    <t xml:space="preserve">        Transferências da União e de suas Entidades</t>
  </si>
  <si>
    <t xml:space="preserve">        Transferências dos Estados e do Distrito Federal e de suas Entidades</t>
  </si>
  <si>
    <t xml:space="preserve">        Multas Administrativas, Contratuais e Judiciais</t>
  </si>
  <si>
    <t xml:space="preserve">        Indenizações, Restituições e Ressarcimentos                                                               </t>
  </si>
  <si>
    <t xml:space="preserve">        Demais Receitas Correntes</t>
  </si>
  <si>
    <t xml:space="preserve">        Operações de Crédito-Mercado Interno                                                               </t>
  </si>
  <si>
    <t xml:space="preserve">        Demais Receitas de Capital                                                                </t>
  </si>
  <si>
    <t xml:space="preserve">   Operações de Crédito - Mercado Interno</t>
  </si>
  <si>
    <t xml:space="preserve">   Operações de Crédito - Mercado Externo</t>
  </si>
  <si>
    <t xml:space="preserve">      Superávit Financeiro Utilizado p/Créditos Adicionais</t>
  </si>
  <si>
    <t xml:space="preserve">DESPESAS ORÇAMENTÁRIAS  </t>
  </si>
  <si>
    <t xml:space="preserve">    Juros e Encargos da Dívida</t>
  </si>
  <si>
    <t xml:space="preserve">    Inversões Financeiras</t>
  </si>
  <si>
    <t>SUBTOTAL COM REFINANCIAMENTO (XII)= (X + XI)</t>
  </si>
  <si>
    <t xml:space="preserve">RECEITAS (INTRA-ORÇAMENTÁRIAS) (I)                                                           </t>
  </si>
  <si>
    <t>ESTÁGIOS DA DESPESA INTRA ORÇAMENTÁRIA</t>
  </si>
  <si>
    <t xml:space="preserve">DESPESAS INTRA ORÇAMENTÁRIAS  </t>
  </si>
  <si>
    <t xml:space="preserve">            AUTARQUIA MUNICIPAL</t>
  </si>
  <si>
    <t xml:space="preserve">                  DEPARTAMENTO DE ÁGUAS E ESGOTOS DE VALINHOS</t>
  </si>
  <si>
    <t xml:space="preserve">                                   DEPARTAMENTO DE ÁGUAS E ESGOTOS DE VALINHOS</t>
  </si>
  <si>
    <t xml:space="preserve">           AUTARQUIA MUNICIPAL</t>
  </si>
  <si>
    <t>de 2017</t>
  </si>
  <si>
    <t xml:space="preserve">DESPESAS  (EXCETO INTRA-ORÇAMENTÁRIAS)(VIII)                                                     </t>
  </si>
  <si>
    <t xml:space="preserve">DESPESAS  (INTRA-ORÇAMENTÁRIAS)(IX)                                                     </t>
  </si>
  <si>
    <t>NÃO PROC</t>
  </si>
  <si>
    <t>RP</t>
  </si>
  <si>
    <t>Não ProcPg</t>
  </si>
  <si>
    <t>DEMONSTRATIVO DAS DESPESAS COM PESSOAL E PREVIDENCIÁRIAS</t>
  </si>
  <si>
    <t>(Artigo 22; Artigo 59;§ 1º, incisos II e IV e § 2º da Lei Complementar 101/00; § 1º e 2º do Artigo 2º da Lei Federal nº 9717/98)</t>
  </si>
  <si>
    <t>DESPESAS COM PESSOAL</t>
  </si>
  <si>
    <t>Totais:</t>
  </si>
  <si>
    <t>Despesas com Pessoal Ativo</t>
  </si>
  <si>
    <t>Mão-de-obra terceirizada</t>
  </si>
  <si>
    <t>Encargos Sociais</t>
  </si>
  <si>
    <t>Inativos/Pens</t>
  </si>
  <si>
    <t>Pensionistas</t>
  </si>
  <si>
    <t>Outros Benef. Prev.(S.Fam.)</t>
  </si>
  <si>
    <t>Sentenças Judiciais do período</t>
  </si>
  <si>
    <t>Outras despesas com pessoal</t>
  </si>
  <si>
    <t>Subtotal</t>
  </si>
  <si>
    <t>Indenização por demissão</t>
  </si>
  <si>
    <t>Incentivos à demissão voluntária</t>
  </si>
  <si>
    <t>Decisão Judicial de compet. Anterior</t>
  </si>
  <si>
    <t>Inativos (custeio recursos)</t>
  </si>
  <si>
    <t>Departamento de Águas e Esgotos de Valinhos</t>
  </si>
  <si>
    <t>Autarquia Municipal</t>
  </si>
  <si>
    <t>RELATÓRIO DE GESTÃO FISCAL</t>
  </si>
  <si>
    <t>(Artigos 54 e 55 da LC. 101/00)</t>
  </si>
  <si>
    <t>Administração Indireta</t>
  </si>
  <si>
    <t>I -  COMPARATIVOS</t>
  </si>
  <si>
    <t>III - DEMONSTRATIVOS:</t>
  </si>
  <si>
    <t>Exercício Anterior</t>
  </si>
  <si>
    <t>1º Quadrimestre</t>
  </si>
  <si>
    <t>2º Quadrimestre</t>
  </si>
  <si>
    <t>3º Quadrimestre</t>
  </si>
  <si>
    <t>Receita Corrente Líquida</t>
  </si>
  <si>
    <t>Disponibilidades financ.em 31/12/17:</t>
  </si>
  <si>
    <t>R$</t>
  </si>
  <si>
    <t>Inscrição de Restos a Pagar:</t>
  </si>
  <si>
    <t xml:space="preserve">   Caixa</t>
  </si>
  <si>
    <t xml:space="preserve">     Processados</t>
  </si>
  <si>
    <t>Despesas Totais com Pessoal</t>
  </si>
  <si>
    <t xml:space="preserve">   Bancos-C/Movimento</t>
  </si>
  <si>
    <t xml:space="preserve">     Não Processados</t>
  </si>
  <si>
    <t>Limite Prudencial 95% (par.um.art22)</t>
  </si>
  <si>
    <t xml:space="preserve">   Bancos-C/Vinculadas</t>
  </si>
  <si>
    <t>Total da Inscrição:</t>
  </si>
  <si>
    <t>Limite Legal (art.20)</t>
  </si>
  <si>
    <t xml:space="preserve">   Aplicações Financeiras</t>
  </si>
  <si>
    <t>Excesso a Regularizar</t>
  </si>
  <si>
    <t>(-) Deduções</t>
  </si>
  <si>
    <t>Despesa Líq. Inativos e Pensionistas</t>
  </si>
  <si>
    <t>Valores compromissados a pagar até</t>
  </si>
  <si>
    <t>Total Despesa líquida</t>
  </si>
  <si>
    <t>Limite legal</t>
  </si>
  <si>
    <t>Total das Disponibilidades</t>
  </si>
  <si>
    <t>Excesso a regularizar</t>
  </si>
  <si>
    <t>Despesa Consolidada Líquida</t>
  </si>
  <si>
    <t>Operações de Crédito por Antecipação de Receita Orçamentária - ARO</t>
  </si>
  <si>
    <t>Saldo devedor</t>
  </si>
  <si>
    <t>Data da Contratação</t>
  </si>
  <si>
    <t>Valor Contratado</t>
  </si>
  <si>
    <t>Data da Liquidação</t>
  </si>
  <si>
    <t>Liquidado no</t>
  </si>
  <si>
    <t>Saldo a Pagar</t>
  </si>
  <si>
    <t>Principal</t>
  </si>
  <si>
    <t>Juros</t>
  </si>
  <si>
    <t>Encargos</t>
  </si>
  <si>
    <t>Exercício - R$</t>
  </si>
  <si>
    <t xml:space="preserve">    __/__/__</t>
  </si>
  <si>
    <t>Concessões de Garantias</t>
  </si>
  <si>
    <t>Montante</t>
  </si>
  <si>
    <t>Operações de Crédito (exceto ARO)</t>
  </si>
  <si>
    <t>Realizadas no período</t>
  </si>
  <si>
    <t>Antecipação de Rec. Orçamentárias</t>
  </si>
  <si>
    <t xml:space="preserve">                       CHRISTIAN MOLL</t>
  </si>
  <si>
    <t xml:space="preserve">Presidente </t>
  </si>
  <si>
    <t xml:space="preserve">          Diretor do Departamento Financeiro</t>
  </si>
  <si>
    <t xml:space="preserve">                               Controle Interno</t>
  </si>
  <si>
    <t>II - INDICAÇÃO DAS MEDIDAS ADOTADAS OU A ADOTAR (caso ultrapasse os limites acima):</t>
  </si>
  <si>
    <t>PEDRO INÁCIO MEDEIROS</t>
  </si>
  <si>
    <t>MARÇO/18</t>
  </si>
  <si>
    <t>ABRIL/18</t>
  </si>
  <si>
    <t>MAIO/2017 A ABRIL/2018 / BIMESTRE MARÇO-ABRIL</t>
  </si>
  <si>
    <t>BIMESTRE JANEIRO - ABRIL/2018</t>
  </si>
  <si>
    <t>Diretor da Divisão de Contabilidade e Orçamento</t>
  </si>
  <si>
    <t>JANEIRO A ABRIL 2018 / BIMESTRE MARÇO - ABRIL</t>
  </si>
  <si>
    <t>CHRISTIAN MOL</t>
  </si>
  <si>
    <t>LUIZ HENRIQUE CARRIJOS</t>
  </si>
  <si>
    <t xml:space="preserve">                                 1º QUADRIMESTRE  DE 2018</t>
  </si>
  <si>
    <t>1º QUADRIMESTRE/2018</t>
  </si>
  <si>
    <t>JANEIRO A ABRIL DE 2018 / BIMESTRE MARÇO - ABRIL</t>
  </si>
  <si>
    <t>JANEIRO A ABRIL DE 2018 / BIMESTRE MARÇO-ABRIL</t>
  </si>
  <si>
    <t>JANEIRO A ABRIL DE 2018- BIMESTRE MARÇO-ABRIL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</si>
</sst>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0,000,000.00"/>
    <numFmt numFmtId="165" formatCode="_(* #,##0.00_);_(* \(#,##0.00\);_(* &quot;-&quot;??_);_(@_)"/>
    <numFmt numFmtId="166" formatCode="&quot;R$&quot;\ #,##0.00"/>
  </numFmts>
  <fonts count="106">
    <font>
      <sz val="10"/>
      <color indexed="8"/>
      <name val="Arial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color theme="1"/>
      <name val="Garamond"/>
      <family val="1"/>
    </font>
    <font>
      <b/>
      <i/>
      <sz val="12"/>
      <name val="Bookman Old Style"/>
      <family val="1"/>
    </font>
    <font>
      <b/>
      <sz val="11"/>
      <name val="Bookman Old Style"/>
      <family val="1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7"/>
      <color indexed="8"/>
      <name val="Arial"/>
      <family val="2"/>
    </font>
    <font>
      <b/>
      <sz val="12"/>
      <color rgb="FF002060"/>
      <name val="Garamond"/>
      <family val="1"/>
    </font>
    <font>
      <b/>
      <i/>
      <sz val="12"/>
      <color rgb="FF002060"/>
      <name val="Bookman Old Style"/>
      <family val="1"/>
    </font>
    <font>
      <b/>
      <sz val="11"/>
      <color rgb="FF002060"/>
      <name val="Bookman Old Style"/>
      <family val="1"/>
    </font>
    <font>
      <sz val="12"/>
      <color rgb="FF002060"/>
      <name val="Bookman Old Style"/>
      <family val="1"/>
    </font>
    <font>
      <sz val="12"/>
      <color indexed="8"/>
      <name val="Cambria"/>
      <family val="1"/>
    </font>
    <font>
      <sz val="8"/>
      <color indexed="8"/>
      <name val="Cambria"/>
      <family val="1"/>
    </font>
    <font>
      <b/>
      <sz val="10"/>
      <color indexed="8"/>
      <name val="Cambria"/>
      <family val="1"/>
    </font>
    <font>
      <sz val="10"/>
      <color indexed="8"/>
      <name val="Cambria"/>
      <family val="1"/>
    </font>
    <font>
      <b/>
      <sz val="10"/>
      <name val="Cambria"/>
      <family val="1"/>
    </font>
    <font>
      <b/>
      <sz val="8"/>
      <color indexed="8"/>
      <name val="Cambria"/>
      <family val="1"/>
    </font>
    <font>
      <sz val="10"/>
      <name val="Cambria"/>
      <family val="1"/>
    </font>
    <font>
      <sz val="8"/>
      <name val="Cambria"/>
      <family val="1"/>
    </font>
    <font>
      <b/>
      <sz val="6"/>
      <color indexed="8"/>
      <name val="Cambria"/>
      <family val="1"/>
    </font>
    <font>
      <sz val="10"/>
      <color rgb="FFFF0000"/>
      <name val="Cambria"/>
      <family val="1"/>
    </font>
    <font>
      <b/>
      <sz val="9"/>
      <name val="Cambria"/>
      <family val="1"/>
    </font>
    <font>
      <b/>
      <sz val="8"/>
      <name val="Cambria"/>
      <family val="1"/>
    </font>
    <font>
      <b/>
      <sz val="9"/>
      <color indexed="8"/>
      <name val="Cambria"/>
      <family val="1"/>
    </font>
    <font>
      <sz val="7"/>
      <color indexed="8"/>
      <name val="Cambria"/>
      <family val="1"/>
    </font>
    <font>
      <b/>
      <sz val="7"/>
      <color indexed="8"/>
      <name val="Cambria"/>
      <family val="1"/>
    </font>
    <font>
      <b/>
      <sz val="12"/>
      <color rgb="FF002060"/>
      <name val="Cambria"/>
      <family val="1"/>
    </font>
    <font>
      <sz val="12"/>
      <color rgb="FF002060"/>
      <name val="Cambria"/>
      <family val="1"/>
    </font>
    <font>
      <sz val="10"/>
      <color rgb="FF002060"/>
      <name val="Cambria"/>
      <family val="1"/>
    </font>
    <font>
      <b/>
      <sz val="11"/>
      <color rgb="FF002060"/>
      <name val="Cambria"/>
      <family val="1"/>
    </font>
    <font>
      <b/>
      <sz val="12"/>
      <color indexed="8"/>
      <name val="Cambria"/>
      <family val="1"/>
    </font>
    <font>
      <b/>
      <sz val="7"/>
      <name val="Cambria"/>
      <family val="1"/>
    </font>
    <font>
      <sz val="7"/>
      <name val="Cambria"/>
      <family val="1"/>
    </font>
    <font>
      <b/>
      <sz val="12"/>
      <color rgb="FF002060"/>
      <name val="Cambria"/>
      <family val="1"/>
      <scheme val="major"/>
    </font>
    <font>
      <b/>
      <i/>
      <sz val="12"/>
      <color rgb="FF002060"/>
      <name val="Cambria"/>
      <family val="1"/>
    </font>
    <font>
      <sz val="12"/>
      <color rgb="FF002060"/>
      <name val="Cambria"/>
      <family val="1"/>
      <scheme val="major"/>
    </font>
    <font>
      <b/>
      <sz val="12"/>
      <color theme="4" tint="-0.249977111117893"/>
      <name val="Cambria"/>
      <family val="1"/>
      <scheme val="major"/>
    </font>
    <font>
      <sz val="12"/>
      <color theme="4" tint="-0.249977111117893"/>
      <name val="Cambria"/>
      <family val="1"/>
      <scheme val="major"/>
    </font>
    <font>
      <b/>
      <sz val="12"/>
      <color theme="1"/>
      <name val="Cambria"/>
      <family val="1"/>
    </font>
    <font>
      <b/>
      <sz val="8"/>
      <color indexed="8"/>
      <name val="Times New Roman"/>
      <family val="1"/>
    </font>
    <font>
      <sz val="12"/>
      <name val="Cambria"/>
      <family val="1"/>
    </font>
    <font>
      <sz val="11"/>
      <color indexed="12"/>
      <name val="Cambria"/>
      <family val="1"/>
    </font>
    <font>
      <sz val="6"/>
      <name val="Cambria"/>
      <family val="1"/>
    </font>
    <font>
      <b/>
      <sz val="12"/>
      <color indexed="62"/>
      <name val="Cambria"/>
      <family val="1"/>
    </font>
    <font>
      <sz val="12"/>
      <color indexed="62"/>
      <name val="Cambria"/>
      <family val="1"/>
    </font>
    <font>
      <b/>
      <sz val="6"/>
      <name val="Cambria"/>
      <family val="1"/>
    </font>
    <font>
      <sz val="10"/>
      <color indexed="8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8"/>
      <color indexed="8"/>
      <name val="Cambria"/>
      <family val="1"/>
      <scheme val="major"/>
    </font>
    <font>
      <b/>
      <sz val="11"/>
      <color rgb="FF002060"/>
      <name val="Cambria"/>
      <family val="1"/>
      <scheme val="major"/>
    </font>
    <font>
      <b/>
      <i/>
      <sz val="12"/>
      <color rgb="FF002060"/>
      <name val="Cambria"/>
      <family val="1"/>
      <scheme val="major"/>
    </font>
    <font>
      <b/>
      <i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sz val="9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b/>
      <i/>
      <sz val="12"/>
      <name val="Cambria"/>
      <family val="1"/>
    </font>
    <font>
      <b/>
      <sz val="12"/>
      <color theme="1"/>
      <name val="Cambria"/>
      <family val="1"/>
      <scheme val="major"/>
    </font>
    <font>
      <b/>
      <sz val="12"/>
      <color theme="3" tint="-0.249977111117893"/>
      <name val="Cambria"/>
      <family val="1"/>
      <scheme val="major"/>
    </font>
    <font>
      <sz val="7"/>
      <color indexed="8"/>
      <name val="Cambria"/>
      <family val="1"/>
      <scheme val="major"/>
    </font>
    <font>
      <b/>
      <sz val="7"/>
      <color indexed="8"/>
      <name val="Cambria"/>
      <family val="1"/>
      <scheme val="major"/>
    </font>
    <font>
      <sz val="7"/>
      <name val="Cambria"/>
      <family val="1"/>
      <scheme val="major"/>
    </font>
    <font>
      <b/>
      <sz val="7"/>
      <name val="Cambria"/>
      <family val="1"/>
      <scheme val="major"/>
    </font>
    <font>
      <b/>
      <sz val="6"/>
      <color indexed="8"/>
      <name val="Cambria"/>
      <family val="1"/>
      <scheme val="major"/>
    </font>
    <font>
      <sz val="6"/>
      <color indexed="8"/>
      <name val="Cambria"/>
      <family val="1"/>
      <scheme val="major"/>
    </font>
    <font>
      <b/>
      <sz val="6"/>
      <name val="Cambria"/>
      <family val="1"/>
      <scheme val="major"/>
    </font>
    <font>
      <b/>
      <i/>
      <sz val="8"/>
      <color indexed="8"/>
      <name val="Cambria"/>
      <family val="1"/>
    </font>
    <font>
      <b/>
      <sz val="12"/>
      <name val="Cambria"/>
      <family val="1"/>
    </font>
    <font>
      <sz val="12"/>
      <color theme="1"/>
      <name val="Cambria"/>
      <family val="1"/>
    </font>
    <font>
      <sz val="12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4" tint="-0.249977111117893"/>
      <name val="Cambria"/>
      <family val="1"/>
      <scheme val="major"/>
    </font>
    <font>
      <b/>
      <i/>
      <sz val="12"/>
      <color theme="4" tint="-0.249977111117893"/>
      <name val="Cambria"/>
      <family val="1"/>
      <scheme val="major"/>
    </font>
    <font>
      <b/>
      <sz val="11"/>
      <color theme="4" tint="-0.249977111117893"/>
      <name val="Cambria"/>
      <family val="1"/>
      <scheme val="major"/>
    </font>
    <font>
      <sz val="11"/>
      <color theme="4" tint="-0.249977111117893"/>
      <name val="Cambria"/>
      <family val="1"/>
      <scheme val="major"/>
    </font>
    <font>
      <b/>
      <u/>
      <sz val="8"/>
      <color indexed="8"/>
      <name val="Cambria"/>
      <family val="1"/>
      <scheme val="major"/>
    </font>
    <font>
      <b/>
      <sz val="11"/>
      <name val="Cambria"/>
      <family val="1"/>
    </font>
    <font>
      <sz val="11"/>
      <color theme="1"/>
      <name val="Cambria"/>
      <family val="1"/>
      <scheme val="major"/>
    </font>
    <font>
      <b/>
      <sz val="6"/>
      <color theme="1"/>
      <name val="Cambria"/>
      <family val="1"/>
      <scheme val="major"/>
    </font>
    <font>
      <sz val="6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6"/>
      <name val="Cambria"/>
      <family val="1"/>
      <scheme val="major"/>
    </font>
    <font>
      <b/>
      <sz val="8"/>
      <color rgb="FF002060"/>
      <name val="Cambria"/>
      <family val="1"/>
      <scheme val="major"/>
    </font>
    <font>
      <sz val="8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6"/>
      <name val="Calibri"/>
      <family val="2"/>
      <scheme val="minor"/>
    </font>
    <font>
      <b/>
      <sz val="7"/>
      <name val="Calibri"/>
      <family val="2"/>
      <scheme val="minor"/>
    </font>
    <font>
      <sz val="6"/>
      <name val="Calibri"/>
      <family val="2"/>
      <scheme val="minor"/>
    </font>
    <font>
      <sz val="7"/>
      <name val="Calibri"/>
      <family val="2"/>
      <scheme val="min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46">
    <xf numFmtId="0" fontId="0" fillId="0" borderId="0" xfId="0"/>
    <xf numFmtId="0" fontId="1" fillId="0" borderId="0" xfId="0" applyFont="1"/>
    <xf numFmtId="0" fontId="4" fillId="0" borderId="0" xfId="0" applyFont="1"/>
    <xf numFmtId="4" fontId="4" fillId="0" borderId="0" xfId="0" applyNumberFormat="1" applyFont="1"/>
    <xf numFmtId="0" fontId="10" fillId="0" borderId="0" xfId="0" applyFont="1" applyAlignment="1"/>
    <xf numFmtId="0" fontId="11" fillId="0" borderId="0" xfId="0" applyFont="1"/>
    <xf numFmtId="0" fontId="9" fillId="0" borderId="0" xfId="0" applyFont="1" applyAlignment="1"/>
    <xf numFmtId="0" fontId="3" fillId="0" borderId="0" xfId="0" applyFont="1"/>
    <xf numFmtId="4" fontId="0" fillId="0" borderId="0" xfId="0" applyNumberFormat="1"/>
    <xf numFmtId="165" fontId="13" fillId="0" borderId="0" xfId="1" applyNumberFormat="1" applyFont="1"/>
    <xf numFmtId="0" fontId="15" fillId="0" borderId="0" xfId="0" applyFont="1"/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9" fillId="0" borderId="0" xfId="0" applyFont="1" applyAlignment="1">
      <alignment horizontal="center"/>
    </xf>
    <xf numFmtId="166" fontId="0" fillId="0" borderId="0" xfId="0" applyNumberFormat="1"/>
    <xf numFmtId="166" fontId="11" fillId="0" borderId="0" xfId="0" applyNumberFormat="1" applyFont="1"/>
    <xf numFmtId="166" fontId="1" fillId="0" borderId="0" xfId="0" applyNumberFormat="1" applyFont="1"/>
    <xf numFmtId="166" fontId="4" fillId="0" borderId="0" xfId="0" applyNumberFormat="1" applyFont="1"/>
    <xf numFmtId="4" fontId="14" fillId="0" borderId="0" xfId="0" applyNumberFormat="1" applyFont="1"/>
    <xf numFmtId="4" fontId="0" fillId="0" borderId="0" xfId="0" applyNumberFormat="1" applyFill="1" applyBorder="1"/>
    <xf numFmtId="4" fontId="15" fillId="0" borderId="0" xfId="0" applyNumberFormat="1" applyFont="1"/>
    <xf numFmtId="4" fontId="1" fillId="0" borderId="0" xfId="0" applyNumberFormat="1" applyFont="1"/>
    <xf numFmtId="4" fontId="11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19" fillId="0" borderId="0" xfId="0" applyFont="1" applyAlignment="1">
      <alignment horizontal="center"/>
    </xf>
    <xf numFmtId="0" fontId="20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0" fillId="0" borderId="0" xfId="0" applyFont="1"/>
    <xf numFmtId="0" fontId="21" fillId="0" borderId="0" xfId="0" applyFont="1" applyAlignment="1" applyProtection="1">
      <alignment horizontal="right" vertical="top"/>
      <protection locked="0"/>
    </xf>
    <xf numFmtId="0" fontId="21" fillId="2" borderId="9" xfId="0" applyFont="1" applyFill="1" applyBorder="1" applyAlignment="1" applyProtection="1">
      <alignment horizontal="left" vertical="top"/>
      <protection locked="0"/>
    </xf>
    <xf numFmtId="0" fontId="22" fillId="2" borderId="5" xfId="0" applyFont="1" applyFill="1" applyBorder="1" applyAlignment="1" applyProtection="1">
      <alignment horizontal="center" vertical="top"/>
      <protection locked="0"/>
    </xf>
    <xf numFmtId="0" fontId="22" fillId="2" borderId="10" xfId="0" applyFont="1" applyFill="1" applyBorder="1" applyAlignment="1" applyProtection="1">
      <alignment horizontal="center" vertical="top"/>
      <protection locked="0"/>
    </xf>
    <xf numFmtId="0" fontId="24" fillId="2" borderId="10" xfId="0" applyFont="1" applyFill="1" applyBorder="1" applyAlignment="1" applyProtection="1">
      <alignment horizontal="center" vertical="top"/>
      <protection locked="0"/>
    </xf>
    <xf numFmtId="0" fontId="22" fillId="2" borderId="11" xfId="0" applyFont="1" applyFill="1" applyBorder="1" applyAlignment="1" applyProtection="1">
      <alignment horizontal="center" vertical="top"/>
      <protection locked="0"/>
    </xf>
    <xf numFmtId="0" fontId="24" fillId="2" borderId="11" xfId="0" applyFont="1" applyFill="1" applyBorder="1" applyAlignment="1" applyProtection="1">
      <alignment horizontal="center" vertical="top"/>
      <protection locked="0"/>
    </xf>
    <xf numFmtId="0" fontId="25" fillId="2" borderId="1" xfId="0" applyFont="1" applyFill="1" applyBorder="1" applyAlignment="1" applyProtection="1">
      <alignment horizontal="left" vertical="top"/>
      <protection locked="0"/>
    </xf>
    <xf numFmtId="4" fontId="22" fillId="2" borderId="1" xfId="0" applyNumberFormat="1" applyFont="1" applyFill="1" applyBorder="1" applyAlignment="1" applyProtection="1">
      <alignment horizontal="right" vertical="top"/>
      <protection locked="0"/>
    </xf>
    <xf numFmtId="4" fontId="24" fillId="2" borderId="1" xfId="0" applyNumberFormat="1" applyFont="1" applyFill="1" applyBorder="1" applyAlignment="1" applyProtection="1">
      <alignment horizontal="right" vertical="top"/>
      <protection locked="0"/>
    </xf>
    <xf numFmtId="4" fontId="24" fillId="0" borderId="1" xfId="0" applyNumberFormat="1" applyFont="1" applyBorder="1" applyAlignment="1" applyProtection="1">
      <alignment horizontal="right" vertical="top"/>
      <protection locked="0"/>
    </xf>
    <xf numFmtId="0" fontId="25" fillId="0" borderId="1" xfId="0" applyFont="1" applyBorder="1" applyAlignment="1" applyProtection="1">
      <alignment horizontal="left" vertical="top"/>
      <protection locked="0"/>
    </xf>
    <xf numFmtId="4" fontId="26" fillId="3" borderId="1" xfId="0" applyNumberFormat="1" applyFont="1" applyFill="1" applyBorder="1"/>
    <xf numFmtId="4" fontId="22" fillId="0" borderId="1" xfId="0" applyNumberFormat="1" applyFont="1" applyBorder="1" applyAlignment="1" applyProtection="1">
      <alignment horizontal="right" vertical="top"/>
      <protection locked="0"/>
    </xf>
    <xf numFmtId="4" fontId="26" fillId="3" borderId="1" xfId="0" applyNumberFormat="1" applyFont="1" applyFill="1" applyBorder="1" applyAlignment="1" applyProtection="1">
      <alignment horizontal="right" vertical="top"/>
      <protection locked="0"/>
    </xf>
    <xf numFmtId="4" fontId="26" fillId="2" borderId="11" xfId="0" applyNumberFormat="1" applyFont="1" applyFill="1" applyBorder="1" applyAlignment="1" applyProtection="1">
      <alignment horizontal="right" vertical="top"/>
      <protection locked="0"/>
    </xf>
    <xf numFmtId="4" fontId="26" fillId="2" borderId="7" xfId="0" applyNumberFormat="1" applyFont="1" applyFill="1" applyBorder="1" applyAlignment="1" applyProtection="1">
      <alignment horizontal="right" vertical="top"/>
      <protection locked="0"/>
    </xf>
    <xf numFmtId="0" fontId="21" fillId="2" borderId="10" xfId="0" applyFont="1" applyFill="1" applyBorder="1" applyAlignment="1">
      <alignment horizontal="center"/>
    </xf>
    <xf numFmtId="0" fontId="22" fillId="2" borderId="3" xfId="0" applyFont="1" applyFill="1" applyBorder="1" applyAlignment="1" applyProtection="1">
      <alignment horizontal="center" vertical="top"/>
      <protection locked="0"/>
    </xf>
    <xf numFmtId="0" fontId="22" fillId="2" borderId="9" xfId="0" applyFont="1" applyFill="1" applyBorder="1" applyAlignment="1" applyProtection="1">
      <alignment horizontal="center" vertical="top"/>
      <protection locked="0"/>
    </xf>
    <xf numFmtId="0" fontId="22" fillId="2" borderId="2" xfId="0" applyFont="1" applyFill="1" applyBorder="1" applyAlignment="1" applyProtection="1">
      <alignment horizontal="center" vertical="top"/>
      <protection locked="0"/>
    </xf>
    <xf numFmtId="0" fontId="25" fillId="2" borderId="10" xfId="0" applyFont="1" applyFill="1" applyBorder="1" applyAlignment="1">
      <alignment horizontal="center"/>
    </xf>
    <xf numFmtId="0" fontId="24" fillId="2" borderId="9" xfId="0" applyFont="1" applyFill="1" applyBorder="1" applyAlignment="1" applyProtection="1">
      <alignment horizontal="center" vertical="top"/>
      <protection locked="0"/>
    </xf>
    <xf numFmtId="0" fontId="22" fillId="2" borderId="0" xfId="0" applyFont="1" applyFill="1" applyBorder="1" applyAlignment="1" applyProtection="1">
      <alignment horizontal="center" vertical="top"/>
      <protection locked="0"/>
    </xf>
    <xf numFmtId="0" fontId="21" fillId="2" borderId="11" xfId="0" applyFont="1" applyFill="1" applyBorder="1" applyAlignment="1">
      <alignment horizontal="center"/>
    </xf>
    <xf numFmtId="0" fontId="22" fillId="2" borderId="8" xfId="0" applyFont="1" applyFill="1" applyBorder="1" applyAlignment="1" applyProtection="1">
      <alignment horizontal="center" vertical="top"/>
      <protection locked="0"/>
    </xf>
    <xf numFmtId="0" fontId="22" fillId="2" borderId="7" xfId="0" applyFont="1" applyFill="1" applyBorder="1" applyAlignment="1" applyProtection="1">
      <alignment horizontal="center" vertical="top"/>
      <protection locked="0"/>
    </xf>
    <xf numFmtId="0" fontId="25" fillId="2" borderId="10" xfId="0" applyFont="1" applyFill="1" applyBorder="1" applyAlignment="1" applyProtection="1">
      <alignment horizontal="left" vertical="top"/>
      <protection locked="0"/>
    </xf>
    <xf numFmtId="4" fontId="22" fillId="2" borderId="9" xfId="0" applyNumberFormat="1" applyFont="1" applyFill="1" applyBorder="1" applyAlignment="1" applyProtection="1">
      <alignment horizontal="center" vertical="top"/>
      <protection locked="0"/>
    </xf>
    <xf numFmtId="4" fontId="24" fillId="2" borderId="9" xfId="0" applyNumberFormat="1" applyFont="1" applyFill="1" applyBorder="1" applyAlignment="1" applyProtection="1">
      <alignment horizontal="center" vertical="top"/>
      <protection locked="0"/>
    </xf>
    <xf numFmtId="0" fontId="23" fillId="0" borderId="9" xfId="0" applyFont="1" applyBorder="1"/>
    <xf numFmtId="0" fontId="23" fillId="0" borderId="2" xfId="0" applyFont="1" applyBorder="1"/>
    <xf numFmtId="0" fontId="20" fillId="0" borderId="9" xfId="0" applyFont="1" applyBorder="1"/>
    <xf numFmtId="0" fontId="25" fillId="2" borderId="4" xfId="0" applyFont="1" applyFill="1" applyBorder="1" applyAlignment="1" applyProtection="1">
      <alignment horizontal="left" vertical="top"/>
      <protection locked="0"/>
    </xf>
    <xf numFmtId="4" fontId="24" fillId="2" borderId="10" xfId="0" applyNumberFormat="1" applyFont="1" applyFill="1" applyBorder="1" applyAlignment="1" applyProtection="1">
      <alignment horizontal="right" vertical="top"/>
      <protection locked="0"/>
    </xf>
    <xf numFmtId="4" fontId="22" fillId="2" borderId="10" xfId="0" applyNumberFormat="1" applyFont="1" applyFill="1" applyBorder="1" applyAlignment="1" applyProtection="1">
      <alignment horizontal="right" vertical="top"/>
      <protection locked="0"/>
    </xf>
    <xf numFmtId="0" fontId="21" fillId="2" borderId="4" xfId="0" applyFont="1" applyFill="1" applyBorder="1" applyAlignment="1" applyProtection="1">
      <alignment horizontal="left" vertical="top"/>
      <protection locked="0"/>
    </xf>
    <xf numFmtId="4" fontId="26" fillId="2" borderId="10" xfId="0" applyNumberFormat="1" applyFont="1" applyFill="1" applyBorder="1" applyAlignment="1" applyProtection="1">
      <alignment horizontal="right" vertical="top"/>
      <protection locked="0"/>
    </xf>
    <xf numFmtId="4" fontId="26" fillId="2" borderId="0" xfId="0" applyNumberFormat="1" applyFont="1" applyFill="1" applyBorder="1" applyAlignment="1" applyProtection="1">
      <alignment horizontal="right" vertical="top"/>
      <protection locked="0"/>
    </xf>
    <xf numFmtId="4" fontId="23" fillId="2" borderId="10" xfId="0" applyNumberFormat="1" applyFont="1" applyFill="1" applyBorder="1" applyAlignment="1" applyProtection="1">
      <alignment horizontal="right" vertical="top"/>
      <protection locked="0"/>
    </xf>
    <xf numFmtId="4" fontId="24" fillId="2" borderId="0" xfId="0" applyNumberFormat="1" applyFont="1" applyFill="1" applyBorder="1" applyAlignment="1" applyProtection="1">
      <alignment horizontal="right" vertical="top"/>
      <protection locked="0"/>
    </xf>
    <xf numFmtId="0" fontId="21" fillId="2" borderId="6" xfId="0" applyFont="1" applyFill="1" applyBorder="1" applyAlignment="1" applyProtection="1">
      <alignment horizontal="left" vertical="top"/>
      <protection locked="0"/>
    </xf>
    <xf numFmtId="4" fontId="23" fillId="2" borderId="11" xfId="0" applyNumberFormat="1" applyFont="1" applyFill="1" applyBorder="1" applyAlignment="1" applyProtection="1">
      <alignment horizontal="right" vertical="top"/>
      <protection locked="0"/>
    </xf>
    <xf numFmtId="4" fontId="24" fillId="0" borderId="13" xfId="0" applyNumberFormat="1" applyFont="1" applyBorder="1" applyAlignment="1" applyProtection="1">
      <alignment horizontal="right" vertical="top"/>
      <protection locked="0"/>
    </xf>
    <xf numFmtId="4" fontId="24" fillId="0" borderId="1" xfId="0" applyNumberFormat="1" applyFont="1" applyFill="1" applyBorder="1" applyAlignment="1" applyProtection="1">
      <alignment horizontal="right" vertical="top"/>
      <protection locked="0"/>
    </xf>
    <xf numFmtId="4" fontId="26" fillId="3" borderId="13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/>
    <xf numFmtId="4" fontId="23" fillId="0" borderId="0" xfId="0" applyNumberFormat="1" applyFont="1"/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/>
    <xf numFmtId="0" fontId="21" fillId="2" borderId="10" xfId="0" applyFont="1" applyFill="1" applyBorder="1" applyAlignment="1" applyProtection="1">
      <alignment horizontal="left" vertical="top"/>
      <protection locked="0"/>
    </xf>
    <xf numFmtId="0" fontId="21" fillId="0" borderId="0" xfId="0" applyFont="1" applyAlignment="1">
      <alignment horizontal="center"/>
    </xf>
    <xf numFmtId="165" fontId="24" fillId="0" borderId="0" xfId="1" applyNumberFormat="1" applyFont="1"/>
    <xf numFmtId="0" fontId="31" fillId="0" borderId="0" xfId="0" applyFont="1" applyAlignment="1">
      <alignment horizontal="center"/>
    </xf>
    <xf numFmtId="4" fontId="24" fillId="0" borderId="12" xfId="0" applyNumberFormat="1" applyFont="1" applyBorder="1" applyAlignment="1" applyProtection="1">
      <alignment horizontal="right" vertical="top"/>
      <protection locked="0"/>
    </xf>
    <xf numFmtId="0" fontId="23" fillId="2" borderId="8" xfId="0" applyFont="1" applyFill="1" applyBorder="1" applyAlignment="1" applyProtection="1">
      <alignment horizontal="center" vertical="top"/>
      <protection locked="0"/>
    </xf>
    <xf numFmtId="0" fontId="23" fillId="2" borderId="7" xfId="0" applyFont="1" applyFill="1" applyBorder="1" applyAlignment="1" applyProtection="1">
      <alignment horizontal="center" vertical="top"/>
      <protection locked="0"/>
    </xf>
    <xf numFmtId="0" fontId="31" fillId="0" borderId="0" xfId="0" applyFont="1" applyAlignment="1"/>
    <xf numFmtId="0" fontId="23" fillId="0" borderId="2" xfId="0" applyFont="1" applyBorder="1" applyAlignment="1" applyProtection="1">
      <alignment vertical="top"/>
      <protection locked="0"/>
    </xf>
    <xf numFmtId="0" fontId="23" fillId="0" borderId="15" xfId="0" applyFont="1" applyBorder="1" applyAlignment="1" applyProtection="1">
      <alignment vertical="top"/>
      <protection locked="0"/>
    </xf>
    <xf numFmtId="0" fontId="23" fillId="2" borderId="15" xfId="0" applyFont="1" applyFill="1" applyBorder="1" applyAlignment="1" applyProtection="1">
      <alignment vertical="top"/>
      <protection locked="0"/>
    </xf>
    <xf numFmtId="0" fontId="23" fillId="2" borderId="2" xfId="0" applyFont="1" applyFill="1" applyBorder="1" applyAlignment="1" applyProtection="1">
      <alignment vertical="top"/>
      <protection locked="0"/>
    </xf>
    <xf numFmtId="0" fontId="23" fillId="2" borderId="3" xfId="0" applyFont="1" applyFill="1" applyBorder="1" applyAlignment="1" applyProtection="1">
      <alignment vertical="top"/>
      <protection locked="0"/>
    </xf>
    <xf numFmtId="0" fontId="23" fillId="2" borderId="9" xfId="0" applyFont="1" applyFill="1" applyBorder="1" applyAlignment="1" applyProtection="1">
      <alignment horizontal="center" vertical="top"/>
      <protection locked="0"/>
    </xf>
    <xf numFmtId="0" fontId="23" fillId="2" borderId="10" xfId="0" applyFont="1" applyFill="1" applyBorder="1" applyAlignment="1" applyProtection="1">
      <alignment horizontal="center" vertical="top"/>
      <protection locked="0"/>
    </xf>
    <xf numFmtId="0" fontId="23" fillId="2" borderId="0" xfId="0" applyFont="1" applyFill="1" applyBorder="1" applyAlignment="1" applyProtection="1">
      <alignment horizontal="center" vertical="top"/>
      <protection locked="0"/>
    </xf>
    <xf numFmtId="0" fontId="23" fillId="2" borderId="4" xfId="0" applyFont="1" applyFill="1" applyBorder="1" applyAlignment="1" applyProtection="1">
      <alignment horizontal="center" vertical="top"/>
      <protection locked="0"/>
    </xf>
    <xf numFmtId="0" fontId="23" fillId="2" borderId="5" xfId="0" applyFont="1" applyFill="1" applyBorder="1" applyAlignment="1" applyProtection="1">
      <alignment horizontal="center" vertical="top"/>
      <protection locked="0"/>
    </xf>
    <xf numFmtId="0" fontId="23" fillId="2" borderId="10" xfId="0" applyFont="1" applyFill="1" applyBorder="1" applyAlignment="1">
      <alignment horizontal="center"/>
    </xf>
    <xf numFmtId="0" fontId="23" fillId="2" borderId="11" xfId="0" applyFont="1" applyFill="1" applyBorder="1" applyAlignment="1" applyProtection="1">
      <alignment horizontal="center" vertical="top"/>
      <protection locked="0"/>
    </xf>
    <xf numFmtId="0" fontId="23" fillId="2" borderId="11" xfId="0" applyFont="1" applyFill="1" applyBorder="1" applyAlignment="1">
      <alignment horizontal="center"/>
    </xf>
    <xf numFmtId="0" fontId="21" fillId="0" borderId="10" xfId="0" applyFont="1" applyBorder="1" applyAlignment="1" applyProtection="1">
      <alignment horizontal="left" vertical="top"/>
      <protection locked="0"/>
    </xf>
    <xf numFmtId="4" fontId="22" fillId="0" borderId="10" xfId="0" applyNumberFormat="1" applyFont="1" applyBorder="1" applyAlignment="1" applyProtection="1">
      <alignment horizontal="right" vertical="top"/>
      <protection locked="0"/>
    </xf>
    <xf numFmtId="4" fontId="22" fillId="0" borderId="9" xfId="0" applyNumberFormat="1" applyFont="1" applyBorder="1" applyAlignment="1" applyProtection="1">
      <alignment horizontal="right" vertical="top"/>
      <protection locked="0"/>
    </xf>
    <xf numFmtId="0" fontId="33" fillId="0" borderId="10" xfId="0" applyFont="1" applyBorder="1" applyAlignment="1" applyProtection="1">
      <alignment horizontal="left" vertical="top"/>
      <protection locked="0"/>
    </xf>
    <xf numFmtId="4" fontId="34" fillId="0" borderId="10" xfId="0" applyNumberFormat="1" applyFont="1" applyBorder="1" applyAlignment="1" applyProtection="1">
      <alignment horizontal="right" vertical="top"/>
      <protection locked="0"/>
    </xf>
    <xf numFmtId="4" fontId="34" fillId="0" borderId="0" xfId="0" applyNumberFormat="1" applyFont="1" applyBorder="1" applyAlignment="1" applyProtection="1">
      <alignment horizontal="right" vertical="top"/>
      <protection locked="0"/>
    </xf>
    <xf numFmtId="4" fontId="33" fillId="0" borderId="10" xfId="0" applyNumberFormat="1" applyFont="1" applyBorder="1" applyAlignment="1" applyProtection="1">
      <alignment horizontal="right" vertical="top"/>
      <protection locked="0"/>
    </xf>
    <xf numFmtId="4" fontId="33" fillId="0" borderId="0" xfId="0" applyNumberFormat="1" applyFont="1" applyBorder="1" applyAlignment="1" applyProtection="1">
      <alignment horizontal="right" vertical="top"/>
      <protection locked="0"/>
    </xf>
    <xf numFmtId="4" fontId="23" fillId="0" borderId="10" xfId="0" applyNumberFormat="1" applyFont="1" applyBorder="1" applyAlignment="1" applyProtection="1">
      <alignment horizontal="right" vertical="top"/>
      <protection locked="0"/>
    </xf>
    <xf numFmtId="4" fontId="23" fillId="0" borderId="0" xfId="0" applyNumberFormat="1" applyFont="1" applyBorder="1" applyAlignment="1" applyProtection="1">
      <alignment horizontal="right" vertical="top"/>
      <protection locked="0"/>
    </xf>
    <xf numFmtId="4" fontId="22" fillId="0" borderId="0" xfId="0" applyNumberFormat="1" applyFont="1" applyBorder="1" applyAlignment="1" applyProtection="1">
      <alignment horizontal="right" vertical="top"/>
      <protection locked="0"/>
    </xf>
    <xf numFmtId="4" fontId="24" fillId="0" borderId="10" xfId="0" applyNumberFormat="1" applyFont="1" applyBorder="1" applyAlignment="1" applyProtection="1">
      <alignment horizontal="right" vertical="top"/>
      <protection locked="0"/>
    </xf>
    <xf numFmtId="4" fontId="26" fillId="0" borderId="10" xfId="0" applyNumberFormat="1" applyFont="1" applyBorder="1" applyAlignment="1" applyProtection="1">
      <alignment horizontal="right" vertical="top"/>
      <protection locked="0"/>
    </xf>
    <xf numFmtId="0" fontId="30" fillId="0" borderId="10" xfId="0" applyFont="1" applyBorder="1" applyAlignment="1" applyProtection="1">
      <alignment horizontal="left" vertical="top"/>
      <protection locked="0"/>
    </xf>
    <xf numFmtId="0" fontId="31" fillId="0" borderId="10" xfId="0" applyFont="1" applyBorder="1" applyAlignment="1" applyProtection="1">
      <alignment horizontal="left" vertical="top"/>
      <protection locked="0"/>
    </xf>
    <xf numFmtId="0" fontId="21" fillId="0" borderId="11" xfId="0" applyFont="1" applyBorder="1" applyAlignment="1" applyProtection="1">
      <alignment horizontal="left" vertical="top"/>
      <protection locked="0"/>
    </xf>
    <xf numFmtId="4" fontId="22" fillId="0" borderId="11" xfId="0" applyNumberFormat="1" applyFont="1" applyBorder="1" applyAlignment="1" applyProtection="1">
      <alignment horizontal="right" vertical="top"/>
      <protection locked="0"/>
    </xf>
    <xf numFmtId="4" fontId="24" fillId="0" borderId="7" xfId="0" applyNumberFormat="1" applyFont="1" applyBorder="1" applyAlignment="1" applyProtection="1">
      <alignment horizontal="right" vertical="top"/>
      <protection locked="0"/>
    </xf>
    <xf numFmtId="4" fontId="24" fillId="0" borderId="11" xfId="0" applyNumberFormat="1" applyFont="1" applyBorder="1" applyAlignment="1" applyProtection="1">
      <alignment horizontal="right" vertical="top"/>
      <protection locked="0"/>
    </xf>
    <xf numFmtId="0" fontId="22" fillId="0" borderId="0" xfId="0" applyFont="1"/>
    <xf numFmtId="0" fontId="2" fillId="0" borderId="0" xfId="0" applyFont="1"/>
    <xf numFmtId="0" fontId="35" fillId="0" borderId="0" xfId="0" applyFont="1" applyAlignment="1"/>
    <xf numFmtId="0" fontId="42" fillId="0" borderId="0" xfId="0" applyFont="1" applyAlignment="1"/>
    <xf numFmtId="0" fontId="35" fillId="0" borderId="0" xfId="0" applyFont="1" applyAlignment="1">
      <alignment horizontal="left"/>
    </xf>
    <xf numFmtId="0" fontId="43" fillId="0" borderId="0" xfId="0" applyFont="1" applyAlignment="1"/>
    <xf numFmtId="0" fontId="36" fillId="0" borderId="0" xfId="0" applyFont="1"/>
    <xf numFmtId="0" fontId="35" fillId="0" borderId="0" xfId="0" applyFont="1"/>
    <xf numFmtId="0" fontId="44" fillId="0" borderId="0" xfId="0" applyFont="1"/>
    <xf numFmtId="0" fontId="47" fillId="0" borderId="0" xfId="0" applyFont="1" applyAlignment="1">
      <alignment horizontal="center"/>
    </xf>
    <xf numFmtId="0" fontId="0" fillId="0" borderId="0" xfId="0"/>
    <xf numFmtId="0" fontId="14" fillId="0" borderId="0" xfId="0" applyFont="1"/>
    <xf numFmtId="0" fontId="0" fillId="0" borderId="0" xfId="0"/>
    <xf numFmtId="0" fontId="10" fillId="0" borderId="0" xfId="0" applyFont="1" applyAlignment="1"/>
    <xf numFmtId="4" fontId="0" fillId="0" borderId="0" xfId="0" applyNumberFormat="1"/>
    <xf numFmtId="0" fontId="20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0" fillId="0" borderId="0" xfId="0" applyFont="1"/>
    <xf numFmtId="0" fontId="21" fillId="0" borderId="0" xfId="0" applyFont="1" applyAlignment="1" applyProtection="1">
      <alignment horizontal="right" vertical="top"/>
      <protection locked="0"/>
    </xf>
    <xf numFmtId="0" fontId="21" fillId="2" borderId="9" xfId="0" applyFont="1" applyFill="1" applyBorder="1" applyAlignment="1" applyProtection="1">
      <alignment horizontal="left" vertical="top"/>
      <protection locked="0"/>
    </xf>
    <xf numFmtId="0" fontId="23" fillId="2" borderId="10" xfId="0" applyFont="1" applyFill="1" applyBorder="1"/>
    <xf numFmtId="4" fontId="24" fillId="2" borderId="1" xfId="0" applyNumberFormat="1" applyFont="1" applyFill="1" applyBorder="1" applyAlignment="1" applyProtection="1">
      <alignment horizontal="right" vertical="top"/>
      <protection locked="0"/>
    </xf>
    <xf numFmtId="0" fontId="21" fillId="2" borderId="10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5" fillId="2" borderId="10" xfId="0" applyFont="1" applyFill="1" applyBorder="1" applyAlignment="1" applyProtection="1">
      <alignment horizontal="left" vertical="top"/>
      <protection locked="0"/>
    </xf>
    <xf numFmtId="4" fontId="24" fillId="2" borderId="10" xfId="0" applyNumberFormat="1" applyFont="1" applyFill="1" applyBorder="1" applyAlignment="1" applyProtection="1">
      <alignment horizontal="right" vertical="top"/>
      <protection locked="0"/>
    </xf>
    <xf numFmtId="4" fontId="26" fillId="2" borderId="10" xfId="0" applyNumberFormat="1" applyFont="1" applyFill="1" applyBorder="1" applyAlignment="1" applyProtection="1">
      <alignment horizontal="right" vertical="top"/>
      <protection locked="0"/>
    </xf>
    <xf numFmtId="4" fontId="26" fillId="2" borderId="0" xfId="0" applyNumberFormat="1" applyFont="1" applyFill="1" applyBorder="1" applyAlignment="1" applyProtection="1">
      <alignment horizontal="right" vertical="top"/>
      <protection locked="0"/>
    </xf>
    <xf numFmtId="4" fontId="24" fillId="2" borderId="0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/>
    <xf numFmtId="4" fontId="23" fillId="0" borderId="0" xfId="0" applyNumberFormat="1" applyFont="1"/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 applyAlignment="1"/>
    <xf numFmtId="0" fontId="27" fillId="0" borderId="0" xfId="0" applyFont="1" applyAlignment="1">
      <alignment horizontal="center"/>
    </xf>
    <xf numFmtId="0" fontId="21" fillId="2" borderId="10" xfId="0" applyFont="1" applyFill="1" applyBorder="1" applyAlignment="1" applyProtection="1">
      <alignment horizontal="left" vertical="top"/>
      <protection locked="0"/>
    </xf>
    <xf numFmtId="0" fontId="21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2" borderId="1" xfId="0" applyFont="1" applyFill="1" applyBorder="1" applyAlignment="1" applyProtection="1">
      <alignment horizontal="left" vertical="top"/>
      <protection locked="0"/>
    </xf>
    <xf numFmtId="0" fontId="31" fillId="0" borderId="12" xfId="0" applyFont="1" applyBorder="1" applyAlignment="1" applyProtection="1">
      <alignment horizontal="left" vertical="top"/>
      <protection locked="0"/>
    </xf>
    <xf numFmtId="0" fontId="27" fillId="0" borderId="0" xfId="0" applyFont="1"/>
    <xf numFmtId="0" fontId="26" fillId="0" borderId="0" xfId="0" applyFont="1"/>
    <xf numFmtId="4" fontId="26" fillId="0" borderId="0" xfId="0" applyNumberFormat="1" applyFont="1"/>
    <xf numFmtId="0" fontId="31" fillId="0" borderId="0" xfId="0" applyFont="1" applyBorder="1" applyAlignment="1" applyProtection="1">
      <alignment horizontal="left" vertical="top"/>
      <protection locked="0"/>
    </xf>
    <xf numFmtId="0" fontId="26" fillId="2" borderId="2" xfId="0" applyFont="1" applyFill="1" applyBorder="1"/>
    <xf numFmtId="0" fontId="27" fillId="0" borderId="0" xfId="0" applyFont="1" applyAlignment="1" applyProtection="1">
      <alignment horizontal="left" vertical="top"/>
      <protection locked="0"/>
    </xf>
    <xf numFmtId="0" fontId="49" fillId="0" borderId="0" xfId="0" applyFont="1"/>
    <xf numFmtId="4" fontId="21" fillId="0" borderId="0" xfId="0" applyNumberFormat="1" applyFont="1"/>
    <xf numFmtId="0" fontId="21" fillId="0" borderId="9" xfId="0" applyFont="1" applyBorder="1" applyAlignment="1" applyProtection="1">
      <alignment horizontal="left" vertical="top"/>
      <protection locked="0"/>
    </xf>
    <xf numFmtId="0" fontId="23" fillId="2" borderId="10" xfId="0" applyFont="1" applyFill="1" applyBorder="1" applyAlignment="1" applyProtection="1">
      <alignment vertical="top"/>
      <protection locked="0"/>
    </xf>
    <xf numFmtId="0" fontId="26" fillId="2" borderId="10" xfId="0" applyFont="1" applyFill="1" applyBorder="1" applyAlignment="1" applyProtection="1">
      <alignment horizontal="center" vertical="top"/>
      <protection locked="0"/>
    </xf>
    <xf numFmtId="0" fontId="26" fillId="2" borderId="9" xfId="0" applyFont="1" applyFill="1" applyBorder="1"/>
    <xf numFmtId="0" fontId="26" fillId="2" borderId="15" xfId="0" applyFont="1" applyFill="1" applyBorder="1"/>
    <xf numFmtId="0" fontId="26" fillId="2" borderId="10" xfId="0" applyFont="1" applyFill="1" applyBorder="1" applyAlignment="1">
      <alignment horizontal="center"/>
    </xf>
    <xf numFmtId="0" fontId="26" fillId="2" borderId="10" xfId="0" applyFont="1" applyFill="1" applyBorder="1" applyAlignment="1" applyProtection="1">
      <alignment horizontal="left" vertical="top"/>
      <protection locked="0"/>
    </xf>
    <xf numFmtId="0" fontId="26" fillId="2" borderId="3" xfId="0" applyFont="1" applyFill="1" applyBorder="1" applyAlignment="1" applyProtection="1">
      <alignment horizontal="center" vertical="top"/>
      <protection locked="0"/>
    </xf>
    <xf numFmtId="0" fontId="26" fillId="2" borderId="0" xfId="0" applyFont="1" applyFill="1" applyBorder="1" applyAlignment="1" applyProtection="1">
      <alignment horizontal="center" vertical="top"/>
      <protection locked="0"/>
    </xf>
    <xf numFmtId="0" fontId="26" fillId="2" borderId="9" xfId="0" applyFont="1" applyFill="1" applyBorder="1" applyAlignment="1" applyProtection="1">
      <alignment horizontal="center" vertical="top"/>
      <protection locked="0"/>
    </xf>
    <xf numFmtId="0" fontId="26" fillId="2" borderId="4" xfId="0" applyFont="1" applyFill="1" applyBorder="1" applyAlignment="1" applyProtection="1">
      <alignment horizontal="center" vertical="top"/>
      <protection locked="0"/>
    </xf>
    <xf numFmtId="0" fontId="26" fillId="2" borderId="11" xfId="0" applyFont="1" applyFill="1" applyBorder="1"/>
    <xf numFmtId="0" fontId="26" fillId="2" borderId="5" xfId="0" applyFont="1" applyFill="1" applyBorder="1" applyAlignment="1" applyProtection="1">
      <alignment horizontal="center" vertical="top"/>
      <protection locked="0"/>
    </xf>
    <xf numFmtId="0" fontId="29" fillId="2" borderId="10" xfId="0" applyFont="1" applyFill="1" applyBorder="1" applyAlignment="1" applyProtection="1">
      <alignment horizontal="center" vertical="top"/>
      <protection locked="0"/>
    </xf>
    <xf numFmtId="0" fontId="27" fillId="2" borderId="4" xfId="0" applyFont="1" applyFill="1" applyBorder="1" applyAlignment="1" applyProtection="1">
      <alignment horizontal="left" vertical="top"/>
      <protection locked="0"/>
    </xf>
    <xf numFmtId="4" fontId="24" fillId="2" borderId="9" xfId="0" applyNumberFormat="1" applyFont="1" applyFill="1" applyBorder="1" applyAlignment="1" applyProtection="1">
      <alignment horizontal="right" vertical="top"/>
      <protection locked="0"/>
    </xf>
    <xf numFmtId="4" fontId="24" fillId="2" borderId="2" xfId="0" applyNumberFormat="1" applyFont="1" applyFill="1" applyBorder="1" applyAlignment="1" applyProtection="1">
      <alignment horizontal="right" vertical="top"/>
      <protection locked="0"/>
    </xf>
    <xf numFmtId="4" fontId="24" fillId="2" borderId="15" xfId="0" applyNumberFormat="1" applyFont="1" applyFill="1" applyBorder="1" applyAlignment="1" applyProtection="1">
      <alignment horizontal="right" vertical="top"/>
      <protection locked="0"/>
    </xf>
    <xf numFmtId="4" fontId="24" fillId="2" borderId="3" xfId="0" applyNumberFormat="1" applyFont="1" applyFill="1" applyBorder="1" applyAlignment="1" applyProtection="1">
      <alignment horizontal="right" vertical="top"/>
      <protection locked="0"/>
    </xf>
    <xf numFmtId="0" fontId="31" fillId="2" borderId="4" xfId="0" applyFont="1" applyFill="1" applyBorder="1" applyAlignment="1" applyProtection="1">
      <alignment horizontal="left" vertical="top"/>
      <protection locked="0"/>
    </xf>
    <xf numFmtId="4" fontId="24" fillId="2" borderId="4" xfId="0" applyNumberFormat="1" applyFont="1" applyFill="1" applyBorder="1" applyAlignment="1" applyProtection="1">
      <alignment horizontal="right" vertical="top"/>
      <protection locked="0"/>
    </xf>
    <xf numFmtId="4" fontId="24" fillId="2" borderId="5" xfId="0" applyNumberFormat="1" applyFont="1" applyFill="1" applyBorder="1" applyAlignment="1" applyProtection="1">
      <alignment horizontal="right" vertical="top"/>
      <protection locked="0"/>
    </xf>
    <xf numFmtId="4" fontId="26" fillId="2" borderId="5" xfId="0" applyNumberFormat="1" applyFont="1" applyFill="1" applyBorder="1" applyAlignment="1" applyProtection="1">
      <alignment horizontal="right" vertical="top"/>
      <protection locked="0"/>
    </xf>
    <xf numFmtId="0" fontId="27" fillId="2" borderId="6" xfId="0" applyFont="1" applyFill="1" applyBorder="1" applyAlignment="1" applyProtection="1">
      <alignment horizontal="left" vertical="top"/>
      <protection locked="0"/>
    </xf>
    <xf numFmtId="4" fontId="24" fillId="2" borderId="11" xfId="0" applyNumberFormat="1" applyFont="1" applyFill="1" applyBorder="1" applyAlignment="1" applyProtection="1">
      <alignment horizontal="right" vertical="top"/>
      <protection locked="0"/>
    </xf>
    <xf numFmtId="4" fontId="24" fillId="2" borderId="7" xfId="0" applyNumberFormat="1" applyFont="1" applyFill="1" applyBorder="1" applyAlignment="1" applyProtection="1">
      <alignment horizontal="right" vertical="top"/>
      <protection locked="0"/>
    </xf>
    <xf numFmtId="4" fontId="24" fillId="2" borderId="13" xfId="0" applyNumberFormat="1" applyFont="1" applyFill="1" applyBorder="1" applyAlignment="1" applyProtection="1">
      <alignment horizontal="right" vertical="top"/>
      <protection locked="0"/>
    </xf>
    <xf numFmtId="4" fontId="24" fillId="2" borderId="12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/>
    <xf numFmtId="0" fontId="23" fillId="2" borderId="8" xfId="0" applyFont="1" applyFill="1" applyBorder="1" applyAlignment="1" applyProtection="1">
      <alignment horizontal="center" vertical="top"/>
      <protection locked="0"/>
    </xf>
    <xf numFmtId="0" fontId="23" fillId="2" borderId="7" xfId="0" applyFont="1" applyFill="1" applyBorder="1" applyAlignment="1" applyProtection="1">
      <alignment horizontal="center" vertical="top"/>
      <protection locked="0"/>
    </xf>
    <xf numFmtId="0" fontId="31" fillId="0" borderId="0" xfId="0" applyFont="1" applyAlignment="1"/>
    <xf numFmtId="0" fontId="23" fillId="0" borderId="2" xfId="0" applyFont="1" applyBorder="1" applyAlignment="1" applyProtection="1">
      <alignment vertical="top"/>
      <protection locked="0"/>
    </xf>
    <xf numFmtId="0" fontId="23" fillId="0" borderId="15" xfId="0" applyFont="1" applyBorder="1" applyAlignment="1" applyProtection="1">
      <alignment vertical="top"/>
      <protection locked="0"/>
    </xf>
    <xf numFmtId="0" fontId="23" fillId="2" borderId="15" xfId="0" applyFont="1" applyFill="1" applyBorder="1" applyAlignment="1" applyProtection="1">
      <alignment vertical="top"/>
      <protection locked="0"/>
    </xf>
    <xf numFmtId="0" fontId="23" fillId="2" borderId="2" xfId="0" applyFont="1" applyFill="1" applyBorder="1" applyAlignment="1" applyProtection="1">
      <alignment vertical="top"/>
      <protection locked="0"/>
    </xf>
    <xf numFmtId="0" fontId="23" fillId="2" borderId="3" xfId="0" applyFont="1" applyFill="1" applyBorder="1" applyAlignment="1" applyProtection="1">
      <alignment vertical="top"/>
      <protection locked="0"/>
    </xf>
    <xf numFmtId="0" fontId="23" fillId="2" borderId="9" xfId="0" applyFont="1" applyFill="1" applyBorder="1" applyAlignment="1" applyProtection="1">
      <alignment horizontal="center" vertical="top"/>
      <protection locked="0"/>
    </xf>
    <xf numFmtId="0" fontId="23" fillId="2" borderId="10" xfId="0" applyFont="1" applyFill="1" applyBorder="1" applyAlignment="1" applyProtection="1">
      <alignment horizontal="center" vertical="top"/>
      <protection locked="0"/>
    </xf>
    <xf numFmtId="0" fontId="23" fillId="2" borderId="0" xfId="0" applyFont="1" applyFill="1" applyBorder="1" applyAlignment="1" applyProtection="1">
      <alignment horizontal="center" vertical="top"/>
      <protection locked="0"/>
    </xf>
    <xf numFmtId="0" fontId="23" fillId="2" borderId="4" xfId="0" applyFont="1" applyFill="1" applyBorder="1" applyAlignment="1" applyProtection="1">
      <alignment horizontal="center" vertical="top"/>
      <protection locked="0"/>
    </xf>
    <xf numFmtId="0" fontId="23" fillId="2" borderId="5" xfId="0" applyFont="1" applyFill="1" applyBorder="1" applyAlignment="1" applyProtection="1">
      <alignment horizontal="center" vertical="top"/>
      <protection locked="0"/>
    </xf>
    <xf numFmtId="0" fontId="23" fillId="2" borderId="10" xfId="0" applyFont="1" applyFill="1" applyBorder="1" applyAlignment="1">
      <alignment horizontal="center"/>
    </xf>
    <xf numFmtId="0" fontId="23" fillId="2" borderId="11" xfId="0" applyFont="1" applyFill="1" applyBorder="1" applyAlignment="1" applyProtection="1">
      <alignment horizontal="center" vertical="top"/>
      <protection locked="0"/>
    </xf>
    <xf numFmtId="0" fontId="23" fillId="2" borderId="11" xfId="0" applyFont="1" applyFill="1" applyBorder="1" applyAlignment="1">
      <alignment horizontal="center"/>
    </xf>
    <xf numFmtId="0" fontId="21" fillId="0" borderId="10" xfId="0" applyFont="1" applyBorder="1" applyAlignment="1" applyProtection="1">
      <alignment horizontal="left" vertical="top"/>
      <protection locked="0"/>
    </xf>
    <xf numFmtId="4" fontId="22" fillId="0" borderId="10" xfId="0" applyNumberFormat="1" applyFont="1" applyBorder="1" applyAlignment="1" applyProtection="1">
      <alignment horizontal="right" vertical="top"/>
      <protection locked="0"/>
    </xf>
    <xf numFmtId="4" fontId="22" fillId="0" borderId="9" xfId="0" applyNumberFormat="1" applyFont="1" applyBorder="1" applyAlignment="1" applyProtection="1">
      <alignment horizontal="right" vertical="top"/>
      <protection locked="0"/>
    </xf>
    <xf numFmtId="0" fontId="33" fillId="0" borderId="10" xfId="0" applyFont="1" applyBorder="1" applyAlignment="1" applyProtection="1">
      <alignment horizontal="left" vertical="top"/>
      <protection locked="0"/>
    </xf>
    <xf numFmtId="4" fontId="34" fillId="0" borderId="10" xfId="0" applyNumberFormat="1" applyFont="1" applyBorder="1" applyAlignment="1" applyProtection="1">
      <alignment horizontal="right" vertical="top"/>
      <protection locked="0"/>
    </xf>
    <xf numFmtId="4" fontId="34" fillId="0" borderId="0" xfId="0" applyNumberFormat="1" applyFont="1" applyBorder="1" applyAlignment="1" applyProtection="1">
      <alignment horizontal="right" vertical="top"/>
      <protection locked="0"/>
    </xf>
    <xf numFmtId="4" fontId="33" fillId="0" borderId="10" xfId="0" applyNumberFormat="1" applyFont="1" applyBorder="1" applyAlignment="1" applyProtection="1">
      <alignment horizontal="right" vertical="top"/>
      <protection locked="0"/>
    </xf>
    <xf numFmtId="4" fontId="33" fillId="0" borderId="0" xfId="0" applyNumberFormat="1" applyFont="1" applyBorder="1" applyAlignment="1" applyProtection="1">
      <alignment horizontal="right" vertical="top"/>
      <protection locked="0"/>
    </xf>
    <xf numFmtId="4" fontId="23" fillId="0" borderId="10" xfId="0" applyNumberFormat="1" applyFont="1" applyBorder="1" applyAlignment="1" applyProtection="1">
      <alignment horizontal="right" vertical="top"/>
      <protection locked="0"/>
    </xf>
    <xf numFmtId="4" fontId="23" fillId="0" borderId="0" xfId="0" applyNumberFormat="1" applyFont="1" applyBorder="1" applyAlignment="1" applyProtection="1">
      <alignment horizontal="right" vertical="top"/>
      <protection locked="0"/>
    </xf>
    <xf numFmtId="0" fontId="23" fillId="0" borderId="1" xfId="0" applyFont="1" applyBorder="1"/>
    <xf numFmtId="4" fontId="40" fillId="0" borderId="10" xfId="0" applyNumberFormat="1" applyFont="1" applyBorder="1" applyAlignment="1" applyProtection="1">
      <alignment horizontal="right" vertical="top"/>
      <protection locked="0"/>
    </xf>
    <xf numFmtId="4" fontId="41" fillId="0" borderId="10" xfId="0" applyNumberFormat="1" applyFont="1" applyBorder="1" applyAlignment="1" applyProtection="1">
      <alignment horizontal="right" vertical="top"/>
      <protection locked="0"/>
    </xf>
    <xf numFmtId="0" fontId="40" fillId="0" borderId="10" xfId="0" applyFont="1" applyBorder="1" applyAlignment="1" applyProtection="1">
      <alignment horizontal="left" vertical="top"/>
      <protection locked="0"/>
    </xf>
    <xf numFmtId="4" fontId="41" fillId="0" borderId="0" xfId="0" applyNumberFormat="1" applyFont="1" applyBorder="1" applyAlignment="1" applyProtection="1">
      <alignment horizontal="right" vertical="top"/>
      <protection locked="0"/>
    </xf>
    <xf numFmtId="0" fontId="33" fillId="0" borderId="11" xfId="0" applyFont="1" applyBorder="1" applyAlignment="1" applyProtection="1">
      <alignment horizontal="left" vertical="top"/>
      <protection locked="0"/>
    </xf>
    <xf numFmtId="4" fontId="34" fillId="0" borderId="11" xfId="0" applyNumberFormat="1" applyFont="1" applyBorder="1" applyAlignment="1" applyProtection="1">
      <alignment horizontal="right" vertical="top"/>
      <protection locked="0"/>
    </xf>
    <xf numFmtId="4" fontId="40" fillId="0" borderId="7" xfId="0" applyNumberFormat="1" applyFont="1" applyBorder="1" applyAlignment="1" applyProtection="1">
      <alignment horizontal="right" vertical="top"/>
      <protection locked="0"/>
    </xf>
    <xf numFmtId="4" fontId="40" fillId="0" borderId="11" xfId="0" applyNumberFormat="1" applyFont="1" applyBorder="1" applyAlignment="1" applyProtection="1">
      <alignment horizontal="right" vertical="top"/>
      <protection locked="0"/>
    </xf>
    <xf numFmtId="0" fontId="34" fillId="0" borderId="1" xfId="0" applyFont="1" applyBorder="1" applyAlignment="1" applyProtection="1">
      <alignment horizontal="left" vertical="top"/>
      <protection locked="0"/>
    </xf>
    <xf numFmtId="4" fontId="34" fillId="0" borderId="1" xfId="0" applyNumberFormat="1" applyFont="1" applyBorder="1" applyAlignment="1" applyProtection="1">
      <alignment horizontal="right" vertical="top"/>
      <protection locked="0"/>
    </xf>
    <xf numFmtId="4" fontId="40" fillId="0" borderId="1" xfId="0" applyNumberFormat="1" applyFont="1" applyBorder="1" applyAlignment="1" applyProtection="1">
      <alignment horizontal="right" vertical="top"/>
      <protection locked="0"/>
    </xf>
    <xf numFmtId="4" fontId="40" fillId="0" borderId="12" xfId="0" applyNumberFormat="1" applyFont="1" applyBorder="1" applyAlignment="1" applyProtection="1">
      <alignment horizontal="right" vertical="top"/>
      <protection locked="0"/>
    </xf>
    <xf numFmtId="0" fontId="22" fillId="0" borderId="0" xfId="0" applyFont="1"/>
    <xf numFmtId="0" fontId="37" fillId="0" borderId="0" xfId="0" applyFont="1" applyAlignment="1">
      <alignment horizontal="center"/>
    </xf>
    <xf numFmtId="0" fontId="35" fillId="0" borderId="0" xfId="0" applyFont="1" applyAlignment="1"/>
    <xf numFmtId="0" fontId="37" fillId="0" borderId="0" xfId="0" applyFont="1"/>
    <xf numFmtId="0" fontId="43" fillId="0" borderId="0" xfId="0" applyFont="1" applyAlignment="1"/>
    <xf numFmtId="0" fontId="38" fillId="0" borderId="0" xfId="0" applyFont="1"/>
    <xf numFmtId="0" fontId="51" fillId="0" borderId="0" xfId="0" applyFont="1"/>
    <xf numFmtId="0" fontId="23" fillId="0" borderId="0" xfId="0" applyFont="1" applyAlignment="1">
      <alignment wrapText="1"/>
    </xf>
    <xf numFmtId="0" fontId="50" fillId="0" borderId="0" xfId="0" applyFont="1" applyAlignment="1">
      <alignment vertical="top" wrapText="1"/>
    </xf>
    <xf numFmtId="0" fontId="53" fillId="0" borderId="0" xfId="0" applyFont="1" applyAlignment="1">
      <alignment horizontal="center"/>
    </xf>
    <xf numFmtId="0" fontId="41" fillId="0" borderId="0" xfId="0" applyFont="1"/>
    <xf numFmtId="0" fontId="41" fillId="0" borderId="1" xfId="0" applyFont="1" applyBorder="1"/>
    <xf numFmtId="0" fontId="33" fillId="0" borderId="0" xfId="0" applyFont="1"/>
    <xf numFmtId="0" fontId="40" fillId="0" borderId="1" xfId="0" applyFont="1" applyBorder="1" applyAlignment="1">
      <alignment horizontal="center"/>
    </xf>
    <xf numFmtId="4" fontId="33" fillId="0" borderId="1" xfId="0" applyNumberFormat="1" applyFont="1" applyBorder="1"/>
    <xf numFmtId="0" fontId="40" fillId="0" borderId="1" xfId="0" applyFont="1" applyBorder="1"/>
    <xf numFmtId="4" fontId="40" fillId="0" borderId="1" xfId="0" applyNumberFormat="1" applyFont="1" applyBorder="1"/>
    <xf numFmtId="10" fontId="40" fillId="0" borderId="1" xfId="0" applyNumberFormat="1" applyFont="1" applyBorder="1"/>
    <xf numFmtId="4" fontId="40" fillId="0" borderId="1" xfId="0" applyNumberFormat="1" applyFont="1" applyFill="1" applyBorder="1"/>
    <xf numFmtId="0" fontId="41" fillId="5" borderId="1" xfId="0" applyFont="1" applyFill="1" applyBorder="1"/>
    <xf numFmtId="4" fontId="41" fillId="0" borderId="1" xfId="0" applyNumberFormat="1" applyFont="1" applyBorder="1"/>
    <xf numFmtId="10" fontId="41" fillId="0" borderId="1" xfId="0" applyNumberFormat="1" applyFont="1" applyBorder="1"/>
    <xf numFmtId="4" fontId="34" fillId="0" borderId="1" xfId="0" applyNumberFormat="1" applyFont="1" applyBorder="1"/>
    <xf numFmtId="0" fontId="40" fillId="0" borderId="0" xfId="0" applyFont="1" applyBorder="1"/>
    <xf numFmtId="0" fontId="40" fillId="0" borderId="0" xfId="0" applyFont="1" applyBorder="1" applyAlignment="1">
      <alignment vertical="center"/>
    </xf>
    <xf numFmtId="4" fontId="41" fillId="5" borderId="1" xfId="0" applyNumberFormat="1" applyFont="1" applyFill="1" applyBorder="1"/>
    <xf numFmtId="0" fontId="41" fillId="0" borderId="0" xfId="0" applyFont="1" applyBorder="1"/>
    <xf numFmtId="4" fontId="41" fillId="0" borderId="9" xfId="0" applyNumberFormat="1" applyFont="1" applyBorder="1"/>
    <xf numFmtId="4" fontId="41" fillId="0" borderId="0" xfId="0" applyNumberFormat="1" applyFont="1" applyBorder="1"/>
    <xf numFmtId="2" fontId="41" fillId="0" borderId="0" xfId="0" applyNumberFormat="1" applyFont="1" applyBorder="1"/>
    <xf numFmtId="0" fontId="51" fillId="0" borderId="1" xfId="0" applyFont="1" applyBorder="1"/>
    <xf numFmtId="0" fontId="54" fillId="0" borderId="3" xfId="0" applyFont="1" applyBorder="1" applyAlignment="1">
      <alignment horizontal="center"/>
    </xf>
    <xf numFmtId="0" fontId="54" fillId="0" borderId="8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1" fillId="0" borderId="12" xfId="0" applyFont="1" applyBorder="1"/>
    <xf numFmtId="0" fontId="22" fillId="0" borderId="0" xfId="0" applyFont="1" applyBorder="1"/>
    <xf numFmtId="0" fontId="51" fillId="0" borderId="13" xfId="0" applyFont="1" applyBorder="1"/>
    <xf numFmtId="0" fontId="51" fillId="0" borderId="14" xfId="0" applyFont="1" applyBorder="1"/>
    <xf numFmtId="0" fontId="51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56" fillId="0" borderId="0" xfId="0" applyFont="1" applyAlignment="1" applyProtection="1">
      <alignment vertical="top"/>
      <protection locked="0"/>
    </xf>
    <xf numFmtId="0" fontId="56" fillId="0" borderId="0" xfId="0" applyFont="1"/>
    <xf numFmtId="0" fontId="58" fillId="0" borderId="0" xfId="0" applyFont="1" applyAlignment="1" applyProtection="1">
      <alignment vertical="top"/>
      <protection locked="0"/>
    </xf>
    <xf numFmtId="0" fontId="56" fillId="0" borderId="0" xfId="0" applyFont="1" applyAlignment="1" applyProtection="1">
      <alignment horizontal="center" vertical="top"/>
      <protection locked="0"/>
    </xf>
    <xf numFmtId="0" fontId="59" fillId="0" borderId="0" xfId="0" applyFont="1" applyAlignment="1" applyProtection="1">
      <alignment horizontal="left" vertical="top"/>
      <protection locked="0"/>
    </xf>
    <xf numFmtId="0" fontId="59" fillId="0" borderId="0" xfId="0" applyFont="1" applyAlignment="1" applyProtection="1">
      <alignment horizontal="right" vertical="top"/>
      <protection locked="0"/>
    </xf>
    <xf numFmtId="0" fontId="55" fillId="0" borderId="0" xfId="0" applyFont="1"/>
    <xf numFmtId="0" fontId="55" fillId="0" borderId="0" xfId="0" applyFont="1" applyAlignment="1" applyProtection="1">
      <alignment horizontal="right" vertical="top"/>
      <protection locked="0"/>
    </xf>
    <xf numFmtId="0" fontId="57" fillId="0" borderId="0" xfId="0" applyFont="1" applyAlignment="1" applyProtection="1">
      <alignment horizontal="left" vertical="top"/>
      <protection locked="0"/>
    </xf>
    <xf numFmtId="0" fontId="60" fillId="0" borderId="0" xfId="0" applyFont="1" applyAlignment="1" applyProtection="1">
      <alignment horizontal="left" vertical="top"/>
      <protection locked="0"/>
    </xf>
    <xf numFmtId="164" fontId="57" fillId="0" borderId="0" xfId="0" applyNumberFormat="1" applyFont="1" applyAlignment="1" applyProtection="1">
      <alignment horizontal="right" vertical="top"/>
      <protection locked="0"/>
    </xf>
    <xf numFmtId="4" fontId="55" fillId="0" borderId="0" xfId="0" applyNumberFormat="1" applyFont="1"/>
    <xf numFmtId="4" fontId="55" fillId="0" borderId="0" xfId="0" applyNumberFormat="1" applyFont="1" applyAlignment="1" applyProtection="1">
      <alignment horizontal="right" vertical="top"/>
      <protection locked="0"/>
    </xf>
    <xf numFmtId="0" fontId="62" fillId="0" borderId="0" xfId="0" applyFont="1" applyAlignment="1"/>
    <xf numFmtId="0" fontId="63" fillId="0" borderId="0" xfId="0" applyFont="1" applyAlignment="1"/>
    <xf numFmtId="0" fontId="64" fillId="0" borderId="0" xfId="0" applyFont="1"/>
    <xf numFmtId="0" fontId="59" fillId="0" borderId="0" xfId="0" applyFont="1"/>
    <xf numFmtId="0" fontId="31" fillId="0" borderId="0" xfId="2" applyFont="1" applyAlignment="1">
      <alignment horizontal="center"/>
    </xf>
    <xf numFmtId="0" fontId="25" fillId="0" borderId="0" xfId="2" applyFont="1" applyAlignment="1">
      <alignment horizontal="center"/>
    </xf>
    <xf numFmtId="0" fontId="59" fillId="2" borderId="9" xfId="0" applyFont="1" applyFill="1" applyBorder="1" applyAlignment="1" applyProtection="1">
      <alignment horizontal="left" vertical="top"/>
      <protection locked="0"/>
    </xf>
    <xf numFmtId="0" fontId="59" fillId="2" borderId="10" xfId="0" applyFont="1" applyFill="1" applyBorder="1"/>
    <xf numFmtId="0" fontId="60" fillId="2" borderId="5" xfId="0" applyFont="1" applyFill="1" applyBorder="1" applyAlignment="1" applyProtection="1">
      <alignment horizontal="center" vertical="top"/>
      <protection locked="0"/>
    </xf>
    <xf numFmtId="0" fontId="60" fillId="2" borderId="10" xfId="0" applyFont="1" applyFill="1" applyBorder="1" applyAlignment="1" applyProtection="1">
      <alignment horizontal="center" vertical="top"/>
      <protection locked="0"/>
    </xf>
    <xf numFmtId="0" fontId="60" fillId="2" borderId="10" xfId="0" applyFont="1" applyFill="1" applyBorder="1" applyAlignment="1">
      <alignment horizontal="center"/>
    </xf>
    <xf numFmtId="0" fontId="60" fillId="2" borderId="0" xfId="0" applyFont="1" applyFill="1" applyBorder="1" applyAlignment="1" applyProtection="1">
      <alignment horizontal="center" vertical="top"/>
      <protection locked="0"/>
    </xf>
    <xf numFmtId="0" fontId="59" fillId="2" borderId="11" xfId="0" applyFont="1" applyFill="1" applyBorder="1"/>
    <xf numFmtId="0" fontId="60" fillId="2" borderId="8" xfId="0" applyFont="1" applyFill="1" applyBorder="1" applyAlignment="1">
      <alignment horizontal="center"/>
    </xf>
    <xf numFmtId="0" fontId="60" fillId="2" borderId="11" xfId="0" applyFont="1" applyFill="1" applyBorder="1" applyAlignment="1" applyProtection="1">
      <alignment horizontal="center" vertical="top"/>
      <protection locked="0"/>
    </xf>
    <xf numFmtId="0" fontId="60" fillId="2" borderId="7" xfId="0" applyFont="1" applyFill="1" applyBorder="1" applyAlignment="1" applyProtection="1">
      <alignment horizontal="center" vertical="top"/>
      <protection locked="0"/>
    </xf>
    <xf numFmtId="0" fontId="60" fillId="2" borderId="10" xfId="0" applyFont="1" applyFill="1" applyBorder="1" applyAlignment="1" applyProtection="1">
      <alignment horizontal="left" vertical="top"/>
      <protection locked="0"/>
    </xf>
    <xf numFmtId="4" fontId="60" fillId="2" borderId="9" xfId="0" applyNumberFormat="1" applyFont="1" applyFill="1" applyBorder="1" applyAlignment="1" applyProtection="1">
      <alignment horizontal="center" vertical="top"/>
      <protection locked="0"/>
    </xf>
    <xf numFmtId="0" fontId="59" fillId="2" borderId="10" xfId="0" applyFont="1" applyFill="1" applyBorder="1" applyAlignment="1" applyProtection="1">
      <alignment horizontal="left" vertical="top"/>
      <protection locked="0"/>
    </xf>
    <xf numFmtId="4" fontId="60" fillId="2" borderId="10" xfId="0" applyNumberFormat="1" applyFont="1" applyFill="1" applyBorder="1" applyAlignment="1" applyProtection="1">
      <alignment horizontal="right" vertical="top"/>
      <protection locked="0"/>
    </xf>
    <xf numFmtId="4" fontId="60" fillId="2" borderId="0" xfId="0" applyNumberFormat="1" applyFont="1" applyFill="1" applyBorder="1" applyAlignment="1" applyProtection="1">
      <alignment horizontal="right" vertical="top"/>
      <protection locked="0"/>
    </xf>
    <xf numFmtId="4" fontId="59" fillId="2" borderId="10" xfId="0" applyNumberFormat="1" applyFont="1" applyFill="1" applyBorder="1" applyAlignment="1" applyProtection="1">
      <alignment horizontal="right" vertical="top"/>
      <protection locked="0"/>
    </xf>
    <xf numFmtId="4" fontId="59" fillId="2" borderId="5" xfId="0" applyNumberFormat="1" applyFont="1" applyFill="1" applyBorder="1" applyAlignment="1" applyProtection="1">
      <alignment horizontal="right" vertical="top"/>
      <protection locked="0"/>
    </xf>
    <xf numFmtId="4" fontId="59" fillId="2" borderId="0" xfId="0" applyNumberFormat="1" applyFont="1" applyFill="1" applyBorder="1" applyAlignment="1" applyProtection="1">
      <alignment horizontal="right" vertical="top"/>
      <protection locked="0"/>
    </xf>
    <xf numFmtId="4" fontId="60" fillId="2" borderId="5" xfId="0" applyNumberFormat="1" applyFont="1" applyFill="1" applyBorder="1" applyAlignment="1" applyProtection="1">
      <alignment horizontal="right" vertical="top"/>
      <protection locked="0"/>
    </xf>
    <xf numFmtId="0" fontId="60" fillId="2" borderId="1" xfId="0" applyFont="1" applyFill="1" applyBorder="1" applyAlignment="1" applyProtection="1">
      <alignment horizontal="left" vertical="top"/>
      <protection locked="0"/>
    </xf>
    <xf numFmtId="4" fontId="60" fillId="2" borderId="1" xfId="0" applyNumberFormat="1" applyFont="1" applyFill="1" applyBorder="1" applyAlignment="1" applyProtection="1">
      <alignment horizontal="right" vertical="top"/>
      <protection locked="0"/>
    </xf>
    <xf numFmtId="4" fontId="60" fillId="2" borderId="12" xfId="0" applyNumberFormat="1" applyFont="1" applyFill="1" applyBorder="1" applyAlignment="1" applyProtection="1">
      <alignment horizontal="right" vertical="top"/>
      <protection locked="0"/>
    </xf>
    <xf numFmtId="4" fontId="60" fillId="0" borderId="1" xfId="0" applyNumberFormat="1" applyFont="1" applyBorder="1" applyAlignment="1" applyProtection="1">
      <alignment horizontal="right" vertical="top"/>
      <protection locked="0"/>
    </xf>
    <xf numFmtId="0" fontId="60" fillId="0" borderId="1" xfId="0" applyFont="1" applyBorder="1" applyAlignment="1" applyProtection="1">
      <alignment horizontal="left" vertical="top"/>
      <protection locked="0"/>
    </xf>
    <xf numFmtId="4" fontId="59" fillId="3" borderId="1" xfId="0" applyNumberFormat="1" applyFont="1" applyFill="1" applyBorder="1" applyAlignment="1" applyProtection="1">
      <alignment horizontal="right" vertical="top"/>
      <protection locked="0"/>
    </xf>
    <xf numFmtId="4" fontId="59" fillId="3" borderId="12" xfId="0" applyNumberFormat="1" applyFont="1" applyFill="1" applyBorder="1"/>
    <xf numFmtId="4" fontId="59" fillId="3" borderId="1" xfId="0" applyNumberFormat="1" applyFont="1" applyFill="1" applyBorder="1"/>
    <xf numFmtId="4" fontId="60" fillId="3" borderId="1" xfId="0" applyNumberFormat="1" applyFont="1" applyFill="1" applyBorder="1" applyAlignment="1" applyProtection="1">
      <alignment horizontal="right" vertical="top"/>
      <protection locked="0"/>
    </xf>
    <xf numFmtId="4" fontId="60" fillId="0" borderId="1" xfId="0" applyNumberFormat="1" applyFont="1" applyBorder="1"/>
    <xf numFmtId="4" fontId="60" fillId="0" borderId="12" xfId="0" applyNumberFormat="1" applyFont="1" applyBorder="1" applyAlignment="1" applyProtection="1">
      <alignment horizontal="right" vertical="top"/>
      <protection locked="0"/>
    </xf>
    <xf numFmtId="4" fontId="60" fillId="0" borderId="0" xfId="0" applyNumberFormat="1" applyFont="1" applyBorder="1" applyAlignment="1" applyProtection="1">
      <alignment horizontal="right" vertical="top"/>
      <protection locked="0"/>
    </xf>
    <xf numFmtId="4" fontId="60" fillId="3" borderId="1" xfId="0" applyNumberFormat="1" applyFont="1" applyFill="1" applyBorder="1" applyAlignment="1" applyProtection="1">
      <alignment horizontal="left" vertical="top"/>
      <protection locked="0"/>
    </xf>
    <xf numFmtId="4" fontId="59" fillId="2" borderId="9" xfId="0" applyNumberFormat="1" applyFont="1" applyFill="1" applyBorder="1" applyAlignment="1" applyProtection="1">
      <alignment horizontal="right" vertical="top"/>
      <protection locked="0"/>
    </xf>
    <xf numFmtId="4" fontId="59" fillId="2" borderId="2" xfId="0" applyNumberFormat="1" applyFont="1" applyFill="1" applyBorder="1" applyAlignment="1" applyProtection="1">
      <alignment horizontal="right" vertical="top"/>
      <protection locked="0"/>
    </xf>
    <xf numFmtId="4" fontId="59" fillId="3" borderId="9" xfId="0" applyNumberFormat="1" applyFont="1" applyFill="1" applyBorder="1" applyAlignment="1" applyProtection="1">
      <alignment horizontal="right" vertical="top"/>
      <protection locked="0"/>
    </xf>
    <xf numFmtId="4" fontId="59" fillId="3" borderId="3" xfId="0" applyNumberFormat="1" applyFont="1" applyFill="1" applyBorder="1" applyAlignment="1" applyProtection="1">
      <alignment horizontal="right" vertical="top"/>
      <protection locked="0"/>
    </xf>
    <xf numFmtId="0" fontId="59" fillId="2" borderId="11" xfId="0" applyFont="1" applyFill="1" applyBorder="1" applyAlignment="1" applyProtection="1">
      <alignment horizontal="left" vertical="top"/>
      <protection locked="0"/>
    </xf>
    <xf numFmtId="4" fontId="59" fillId="2" borderId="11" xfId="0" applyNumberFormat="1" applyFont="1" applyFill="1" applyBorder="1" applyAlignment="1" applyProtection="1">
      <alignment horizontal="right" vertical="top"/>
      <protection locked="0"/>
    </xf>
    <xf numFmtId="4" fontId="59" fillId="2" borderId="6" xfId="0" applyNumberFormat="1" applyFont="1" applyFill="1" applyBorder="1" applyAlignment="1" applyProtection="1">
      <alignment horizontal="right" vertical="top"/>
      <protection locked="0"/>
    </xf>
    <xf numFmtId="4" fontId="59" fillId="3" borderId="11" xfId="0" applyNumberFormat="1" applyFont="1" applyFill="1" applyBorder="1" applyAlignment="1" applyProtection="1">
      <alignment horizontal="right" vertical="top"/>
      <protection locked="0"/>
    </xf>
    <xf numFmtId="4" fontId="59" fillId="2" borderId="7" xfId="0" applyNumberFormat="1" applyFont="1" applyFill="1" applyBorder="1" applyAlignment="1" applyProtection="1">
      <alignment horizontal="right" vertical="top"/>
      <protection locked="0"/>
    </xf>
    <xf numFmtId="4" fontId="59" fillId="3" borderId="8" xfId="0" applyNumberFormat="1" applyFont="1" applyFill="1" applyBorder="1" applyAlignment="1" applyProtection="1">
      <alignment horizontal="right" vertical="top"/>
      <protection locked="0"/>
    </xf>
    <xf numFmtId="0" fontId="48" fillId="0" borderId="0" xfId="2" applyFont="1"/>
    <xf numFmtId="0" fontId="25" fillId="0" borderId="0" xfId="2" applyFont="1"/>
    <xf numFmtId="0" fontId="59" fillId="2" borderId="0" xfId="0" applyFont="1" applyFill="1" applyBorder="1" applyAlignment="1" applyProtection="1">
      <alignment horizontal="left" vertical="top"/>
      <protection locked="0"/>
    </xf>
    <xf numFmtId="0" fontId="21" fillId="0" borderId="0" xfId="0" applyFont="1"/>
    <xf numFmtId="0" fontId="60" fillId="2" borderId="3" xfId="0" applyFont="1" applyFill="1" applyBorder="1" applyAlignment="1" applyProtection="1">
      <alignment horizontal="center" vertical="top"/>
      <protection locked="0"/>
    </xf>
    <xf numFmtId="0" fontId="60" fillId="2" borderId="9" xfId="0" applyFont="1" applyFill="1" applyBorder="1" applyAlignment="1" applyProtection="1">
      <alignment horizontal="center" vertical="top"/>
      <protection locked="0"/>
    </xf>
    <xf numFmtId="0" fontId="60" fillId="2" borderId="8" xfId="0" applyFont="1" applyFill="1" applyBorder="1" applyAlignment="1" applyProtection="1">
      <alignment horizontal="center" vertical="top"/>
      <protection locked="0"/>
    </xf>
    <xf numFmtId="0" fontId="60" fillId="2" borderId="11" xfId="0" applyFont="1" applyFill="1" applyBorder="1" applyAlignment="1" applyProtection="1">
      <alignment horizontal="left" vertical="top"/>
      <protection locked="0"/>
    </xf>
    <xf numFmtId="0" fontId="71" fillId="0" borderId="0" xfId="0" applyFont="1" applyAlignment="1" applyProtection="1">
      <alignment horizontal="left" vertical="top"/>
      <protection locked="0"/>
    </xf>
    <xf numFmtId="0" fontId="71" fillId="0" borderId="0" xfId="0" applyFont="1"/>
    <xf numFmtId="0" fontId="71" fillId="0" borderId="0" xfId="0" applyFont="1" applyAlignment="1" applyProtection="1">
      <alignment horizontal="right" vertical="top"/>
      <protection locked="0"/>
    </xf>
    <xf numFmtId="0" fontId="71" fillId="2" borderId="9" xfId="0" applyFont="1" applyFill="1" applyBorder="1" applyAlignment="1" applyProtection="1">
      <alignment horizontal="left" vertical="top"/>
      <protection locked="0"/>
    </xf>
    <xf numFmtId="0" fontId="71" fillId="2" borderId="10" xfId="0" applyFont="1" applyFill="1" applyBorder="1" applyAlignment="1">
      <alignment horizontal="center"/>
    </xf>
    <xf numFmtId="0" fontId="72" fillId="2" borderId="3" xfId="0" applyFont="1" applyFill="1" applyBorder="1" applyAlignment="1" applyProtection="1">
      <alignment horizontal="center" vertical="top"/>
      <protection locked="0"/>
    </xf>
    <xf numFmtId="0" fontId="72" fillId="2" borderId="9" xfId="0" applyFont="1" applyFill="1" applyBorder="1" applyAlignment="1" applyProtection="1">
      <alignment horizontal="center" vertical="top"/>
      <protection locked="0"/>
    </xf>
    <xf numFmtId="0" fontId="72" fillId="2" borderId="2" xfId="0" applyFont="1" applyFill="1" applyBorder="1" applyAlignment="1" applyProtection="1">
      <alignment horizontal="center" vertical="top"/>
      <protection locked="0"/>
    </xf>
    <xf numFmtId="0" fontId="72" fillId="2" borderId="10" xfId="0" applyFont="1" applyFill="1" applyBorder="1" applyAlignment="1">
      <alignment horizontal="center"/>
    </xf>
    <xf numFmtId="0" fontId="72" fillId="2" borderId="5" xfId="0" applyFont="1" applyFill="1" applyBorder="1" applyAlignment="1" applyProtection="1">
      <alignment horizontal="center" vertical="top"/>
      <protection locked="0"/>
    </xf>
    <xf numFmtId="0" fontId="72" fillId="2" borderId="10" xfId="0" applyFont="1" applyFill="1" applyBorder="1" applyAlignment="1" applyProtection="1">
      <alignment horizontal="center" vertical="top"/>
      <protection locked="0"/>
    </xf>
    <xf numFmtId="0" fontId="72" fillId="2" borderId="0" xfId="0" applyFont="1" applyFill="1" applyBorder="1" applyAlignment="1" applyProtection="1">
      <alignment horizontal="center" vertical="top"/>
      <protection locked="0"/>
    </xf>
    <xf numFmtId="0" fontId="71" fillId="2" borderId="11" xfId="0" applyFont="1" applyFill="1" applyBorder="1" applyAlignment="1">
      <alignment horizontal="center"/>
    </xf>
    <xf numFmtId="0" fontId="72" fillId="2" borderId="8" xfId="0" applyFont="1" applyFill="1" applyBorder="1" applyAlignment="1" applyProtection="1">
      <alignment horizontal="center" vertical="top"/>
      <protection locked="0"/>
    </xf>
    <xf numFmtId="0" fontId="72" fillId="2" borderId="11" xfId="0" applyFont="1" applyFill="1" applyBorder="1" applyAlignment="1" applyProtection="1">
      <alignment horizontal="center" vertical="top"/>
      <protection locked="0"/>
    </xf>
    <xf numFmtId="0" fontId="72" fillId="2" borderId="7" xfId="0" applyFont="1" applyFill="1" applyBorder="1" applyAlignment="1" applyProtection="1">
      <alignment horizontal="center" vertical="top"/>
      <protection locked="0"/>
    </xf>
    <xf numFmtId="0" fontId="72" fillId="2" borderId="9" xfId="0" quotePrefix="1" applyFont="1" applyFill="1" applyBorder="1" applyAlignment="1" applyProtection="1">
      <alignment horizontal="center" vertical="top"/>
      <protection locked="0"/>
    </xf>
    <xf numFmtId="4" fontId="72" fillId="2" borderId="10" xfId="0" applyNumberFormat="1" applyFont="1" applyFill="1" applyBorder="1" applyAlignment="1" applyProtection="1">
      <alignment horizontal="right" vertical="top"/>
      <protection locked="0"/>
    </xf>
    <xf numFmtId="4" fontId="72" fillId="2" borderId="5" xfId="0" applyNumberFormat="1" applyFont="1" applyFill="1" applyBorder="1" applyAlignment="1" applyProtection="1">
      <alignment horizontal="right" vertical="top"/>
      <protection locked="0"/>
    </xf>
    <xf numFmtId="4" fontId="73" fillId="2" borderId="10" xfId="0" applyNumberFormat="1" applyFont="1" applyFill="1" applyBorder="1" applyAlignment="1" applyProtection="1">
      <alignment horizontal="right" vertical="top"/>
      <protection locked="0"/>
    </xf>
    <xf numFmtId="4" fontId="71" fillId="2" borderId="10" xfId="0" applyNumberFormat="1" applyFont="1" applyFill="1" applyBorder="1" applyAlignment="1" applyProtection="1">
      <alignment horizontal="right" vertical="top"/>
      <protection locked="0"/>
    </xf>
    <xf numFmtId="4" fontId="71" fillId="2" borderId="5" xfId="0" applyNumberFormat="1" applyFont="1" applyFill="1" applyBorder="1" applyAlignment="1" applyProtection="1">
      <alignment horizontal="right" vertical="top"/>
      <protection locked="0"/>
    </xf>
    <xf numFmtId="4" fontId="71" fillId="2" borderId="0" xfId="0" applyNumberFormat="1" applyFont="1" applyFill="1" applyBorder="1" applyAlignment="1" applyProtection="1">
      <alignment horizontal="right" vertical="top"/>
      <protection locked="0"/>
    </xf>
    <xf numFmtId="4" fontId="74" fillId="2" borderId="10" xfId="0" applyNumberFormat="1" applyFont="1" applyFill="1" applyBorder="1" applyAlignment="1" applyProtection="1">
      <alignment horizontal="right" vertical="top"/>
      <protection locked="0"/>
    </xf>
    <xf numFmtId="4" fontId="74" fillId="2" borderId="11" xfId="0" applyNumberFormat="1" applyFont="1" applyFill="1" applyBorder="1" applyAlignment="1" applyProtection="1">
      <alignment horizontal="right" vertical="top"/>
      <protection locked="0"/>
    </xf>
    <xf numFmtId="4" fontId="72" fillId="2" borderId="0" xfId="0" applyNumberFormat="1" applyFont="1" applyFill="1" applyBorder="1" applyAlignment="1" applyProtection="1">
      <alignment horizontal="right" vertical="top"/>
      <protection locked="0"/>
    </xf>
    <xf numFmtId="4" fontId="74" fillId="2" borderId="1" xfId="0" applyNumberFormat="1" applyFont="1" applyFill="1" applyBorder="1" applyAlignment="1" applyProtection="1">
      <alignment horizontal="right" vertical="top"/>
      <protection locked="0"/>
    </xf>
    <xf numFmtId="4" fontId="72" fillId="2" borderId="1" xfId="0" applyNumberFormat="1" applyFont="1" applyFill="1" applyBorder="1" applyAlignment="1" applyProtection="1">
      <alignment horizontal="right" vertical="top"/>
      <protection locked="0"/>
    </xf>
    <xf numFmtId="4" fontId="73" fillId="2" borderId="11" xfId="0" applyNumberFormat="1" applyFont="1" applyFill="1" applyBorder="1" applyAlignment="1" applyProtection="1">
      <alignment horizontal="right" vertical="top"/>
      <protection locked="0"/>
    </xf>
    <xf numFmtId="4" fontId="71" fillId="2" borderId="11" xfId="0" applyNumberFormat="1" applyFont="1" applyFill="1" applyBorder="1" applyAlignment="1" applyProtection="1">
      <alignment horizontal="right" vertical="top"/>
      <protection locked="0"/>
    </xf>
    <xf numFmtId="4" fontId="71" fillId="2" borderId="7" xfId="0" applyNumberFormat="1" applyFont="1" applyFill="1" applyBorder="1" applyAlignment="1" applyProtection="1">
      <alignment horizontal="right" vertical="top"/>
      <protection locked="0"/>
    </xf>
    <xf numFmtId="4" fontId="72" fillId="0" borderId="1" xfId="0" applyNumberFormat="1" applyFont="1" applyBorder="1" applyAlignment="1" applyProtection="1">
      <alignment horizontal="right" vertical="top"/>
      <protection locked="0"/>
    </xf>
    <xf numFmtId="4" fontId="72" fillId="0" borderId="13" xfId="0" applyNumberFormat="1" applyFont="1" applyBorder="1" applyAlignment="1" applyProtection="1">
      <alignment horizontal="right" vertical="top"/>
      <protection locked="0"/>
    </xf>
    <xf numFmtId="4" fontId="71" fillId="3" borderId="1" xfId="0" applyNumberFormat="1" applyFont="1" applyFill="1" applyBorder="1" applyAlignment="1" applyProtection="1">
      <alignment horizontal="right" vertical="top"/>
      <protection locked="0"/>
    </xf>
    <xf numFmtId="4" fontId="71" fillId="3" borderId="1" xfId="0" applyNumberFormat="1" applyFont="1" applyFill="1" applyBorder="1"/>
    <xf numFmtId="4" fontId="72" fillId="0" borderId="1" xfId="0" applyNumberFormat="1" applyFont="1" applyFill="1" applyBorder="1" applyAlignment="1" applyProtection="1">
      <alignment horizontal="right" vertical="top"/>
      <protection locked="0"/>
    </xf>
    <xf numFmtId="4" fontId="71" fillId="3" borderId="13" xfId="0" applyNumberFormat="1" applyFont="1" applyFill="1" applyBorder="1" applyAlignment="1" applyProtection="1">
      <alignment horizontal="right" vertical="top"/>
      <protection locked="0"/>
    </xf>
    <xf numFmtId="0" fontId="75" fillId="2" borderId="9" xfId="0" applyFont="1" applyFill="1" applyBorder="1" applyAlignment="1" applyProtection="1">
      <alignment horizontal="left" vertical="top"/>
      <protection locked="0"/>
    </xf>
    <xf numFmtId="0" fontId="75" fillId="2" borderId="10" xfId="0" applyFont="1" applyFill="1" applyBorder="1" applyAlignment="1" applyProtection="1">
      <alignment horizontal="left" vertical="top"/>
      <protection locked="0"/>
    </xf>
    <xf numFmtId="0" fontId="76" fillId="2" borderId="10" xfId="0" applyFont="1" applyFill="1" applyBorder="1" applyAlignment="1" applyProtection="1">
      <alignment horizontal="left" vertical="top"/>
      <protection locked="0"/>
    </xf>
    <xf numFmtId="0" fontId="75" fillId="2" borderId="11" xfId="0" applyFont="1" applyFill="1" applyBorder="1" applyAlignment="1" applyProtection="1">
      <alignment horizontal="left" vertical="top"/>
      <protection locked="0"/>
    </xf>
    <xf numFmtId="0" fontId="75" fillId="2" borderId="1" xfId="0" applyFont="1" applyFill="1" applyBorder="1" applyAlignment="1" applyProtection="1">
      <alignment horizontal="left" vertical="top"/>
      <protection locked="0"/>
    </xf>
    <xf numFmtId="0" fontId="75" fillId="2" borderId="4" xfId="0" applyFont="1" applyFill="1" applyBorder="1" applyAlignment="1" applyProtection="1">
      <alignment horizontal="left" vertical="top"/>
      <protection locked="0"/>
    </xf>
    <xf numFmtId="0" fontId="76" fillId="2" borderId="4" xfId="0" applyFont="1" applyFill="1" applyBorder="1" applyAlignment="1" applyProtection="1">
      <alignment horizontal="left" vertical="top"/>
      <protection locked="0"/>
    </xf>
    <xf numFmtId="0" fontId="76" fillId="2" borderId="6" xfId="0" applyFont="1" applyFill="1" applyBorder="1" applyAlignment="1" applyProtection="1">
      <alignment horizontal="left" vertical="top"/>
      <protection locked="0"/>
    </xf>
    <xf numFmtId="0" fontId="75" fillId="0" borderId="1" xfId="0" applyFont="1" applyBorder="1" applyAlignment="1" applyProtection="1">
      <alignment horizontal="left" vertical="top"/>
      <protection locked="0"/>
    </xf>
    <xf numFmtId="0" fontId="77" fillId="2" borderId="1" xfId="0" applyFont="1" applyFill="1" applyBorder="1" applyAlignment="1" applyProtection="1">
      <alignment horizontal="left" vertical="top"/>
      <protection locked="0"/>
    </xf>
    <xf numFmtId="0" fontId="30" fillId="0" borderId="0" xfId="2" applyFont="1" applyAlignment="1">
      <alignment horizontal="center"/>
    </xf>
    <xf numFmtId="0" fontId="30" fillId="0" borderId="0" xfId="2" applyFont="1" applyAlignment="1"/>
    <xf numFmtId="165" fontId="24" fillId="0" borderId="0" xfId="1" applyNumberFormat="1" applyFont="1"/>
    <xf numFmtId="0" fontId="31" fillId="0" borderId="0" xfId="2" applyFont="1" applyAlignment="1">
      <alignment horizontal="center"/>
    </xf>
    <xf numFmtId="165" fontId="26" fillId="0" borderId="0" xfId="1" applyNumberFormat="1" applyFont="1"/>
    <xf numFmtId="0" fontId="31" fillId="0" borderId="0" xfId="2" applyFont="1" applyAlignment="1"/>
    <xf numFmtId="0" fontId="22" fillId="0" borderId="0" xfId="2" applyFont="1"/>
    <xf numFmtId="0" fontId="25" fillId="0" borderId="0" xfId="2" applyFont="1" applyAlignment="1">
      <alignment horizontal="center"/>
    </xf>
    <xf numFmtId="0" fontId="21" fillId="2" borderId="10" xfId="0" applyFont="1" applyFill="1" applyBorder="1"/>
    <xf numFmtId="0" fontId="25" fillId="2" borderId="5" xfId="0" applyFont="1" applyFill="1" applyBorder="1" applyAlignment="1" applyProtection="1">
      <alignment horizontal="center" vertical="top"/>
      <protection locked="0"/>
    </xf>
    <xf numFmtId="0" fontId="25" fillId="2" borderId="10" xfId="0" applyFont="1" applyFill="1" applyBorder="1" applyAlignment="1" applyProtection="1">
      <alignment horizontal="center" vertical="top"/>
      <protection locked="0"/>
    </xf>
    <xf numFmtId="0" fontId="25" fillId="2" borderId="0" xfId="0" applyFont="1" applyFill="1" applyBorder="1" applyAlignment="1" applyProtection="1">
      <alignment horizontal="center" vertical="top"/>
      <protection locked="0"/>
    </xf>
    <xf numFmtId="0" fontId="21" fillId="2" borderId="11" xfId="0" applyFont="1" applyFill="1" applyBorder="1"/>
    <xf numFmtId="0" fontId="25" fillId="2" borderId="8" xfId="0" applyFont="1" applyFill="1" applyBorder="1" applyAlignment="1">
      <alignment horizontal="center"/>
    </xf>
    <xf numFmtId="0" fontId="25" fillId="2" borderId="11" xfId="0" applyFont="1" applyFill="1" applyBorder="1" applyAlignment="1" applyProtection="1">
      <alignment horizontal="center" vertical="top"/>
      <protection locked="0"/>
    </xf>
    <xf numFmtId="0" fontId="25" fillId="2" borderId="7" xfId="0" applyFont="1" applyFill="1" applyBorder="1" applyAlignment="1" applyProtection="1">
      <alignment horizontal="center" vertical="top"/>
      <protection locked="0"/>
    </xf>
    <xf numFmtId="4" fontId="25" fillId="2" borderId="9" xfId="0" applyNumberFormat="1" applyFont="1" applyFill="1" applyBorder="1" applyAlignment="1" applyProtection="1">
      <alignment horizontal="center" vertical="top"/>
      <protection locked="0"/>
    </xf>
    <xf numFmtId="4" fontId="25" fillId="2" borderId="10" xfId="0" applyNumberFormat="1" applyFont="1" applyFill="1" applyBorder="1" applyAlignment="1" applyProtection="1">
      <alignment horizontal="right" vertical="top"/>
      <protection locked="0"/>
    </xf>
    <xf numFmtId="4" fontId="25" fillId="2" borderId="0" xfId="0" applyNumberFormat="1" applyFont="1" applyFill="1" applyBorder="1" applyAlignment="1" applyProtection="1">
      <alignment horizontal="right" vertical="top"/>
      <protection locked="0"/>
    </xf>
    <xf numFmtId="4" fontId="21" fillId="2" borderId="10" xfId="0" applyNumberFormat="1" applyFont="1" applyFill="1" applyBorder="1" applyAlignment="1" applyProtection="1">
      <alignment horizontal="right" vertical="top"/>
      <protection locked="0"/>
    </xf>
    <xf numFmtId="4" fontId="21" fillId="2" borderId="5" xfId="0" applyNumberFormat="1" applyFont="1" applyFill="1" applyBorder="1" applyAlignment="1" applyProtection="1">
      <alignment horizontal="right" vertical="top"/>
      <protection locked="0"/>
    </xf>
    <xf numFmtId="4" fontId="21" fillId="2" borderId="0" xfId="0" applyNumberFormat="1" applyFont="1" applyFill="1" applyBorder="1" applyAlignment="1" applyProtection="1">
      <alignment horizontal="right" vertical="top"/>
      <protection locked="0"/>
    </xf>
    <xf numFmtId="4" fontId="25" fillId="2" borderId="5" xfId="0" applyNumberFormat="1" applyFont="1" applyFill="1" applyBorder="1" applyAlignment="1" applyProtection="1">
      <alignment horizontal="right" vertical="top"/>
      <protection locked="0"/>
    </xf>
    <xf numFmtId="0" fontId="21" fillId="2" borderId="11" xfId="0" applyFont="1" applyFill="1" applyBorder="1" applyAlignment="1" applyProtection="1">
      <alignment horizontal="left" vertical="top"/>
      <protection locked="0"/>
    </xf>
    <xf numFmtId="4" fontId="21" fillId="2" borderId="11" xfId="0" applyNumberFormat="1" applyFont="1" applyFill="1" applyBorder="1" applyAlignment="1" applyProtection="1">
      <alignment horizontal="right" vertical="top"/>
      <protection locked="0"/>
    </xf>
    <xf numFmtId="4" fontId="21" fillId="2" borderId="7" xfId="0" applyNumberFormat="1" applyFont="1" applyFill="1" applyBorder="1" applyAlignment="1" applyProtection="1">
      <alignment horizontal="right" vertical="top"/>
      <protection locked="0"/>
    </xf>
    <xf numFmtId="4" fontId="21" fillId="2" borderId="8" xfId="0" applyNumberFormat="1" applyFont="1" applyFill="1" applyBorder="1" applyAlignment="1" applyProtection="1">
      <alignment horizontal="right" vertical="top"/>
      <protection locked="0"/>
    </xf>
    <xf numFmtId="0" fontId="25" fillId="0" borderId="0" xfId="0" applyFont="1" applyAlignment="1" applyProtection="1">
      <alignment horizontal="left" vertical="top"/>
      <protection locked="0"/>
    </xf>
    <xf numFmtId="164" fontId="25" fillId="0" borderId="0" xfId="0" applyNumberFormat="1" applyFont="1" applyAlignment="1" applyProtection="1">
      <alignment horizontal="right" vertical="top"/>
      <protection locked="0"/>
    </xf>
    <xf numFmtId="0" fontId="68" fillId="0" borderId="0" xfId="0" applyFont="1" applyAlignment="1"/>
    <xf numFmtId="0" fontId="25" fillId="2" borderId="3" xfId="0" applyFont="1" applyFill="1" applyBorder="1" applyAlignment="1" applyProtection="1">
      <alignment horizontal="center" vertical="top"/>
      <protection locked="0"/>
    </xf>
    <xf numFmtId="0" fontId="25" fillId="2" borderId="9" xfId="0" applyFont="1" applyFill="1" applyBorder="1" applyAlignment="1" applyProtection="1">
      <alignment horizontal="center" vertical="top"/>
      <protection locked="0"/>
    </xf>
    <xf numFmtId="0" fontId="25" fillId="2" borderId="8" xfId="0" applyFont="1" applyFill="1" applyBorder="1" applyAlignment="1" applyProtection="1">
      <alignment horizontal="center" vertical="top"/>
      <protection locked="0"/>
    </xf>
    <xf numFmtId="0" fontId="25" fillId="2" borderId="9" xfId="0" applyFont="1" applyFill="1" applyBorder="1" applyAlignment="1" applyProtection="1">
      <alignment horizontal="left" vertical="top"/>
      <protection locked="0"/>
    </xf>
    <xf numFmtId="0" fontId="25" fillId="2" borderId="9" xfId="0" quotePrefix="1" applyFont="1" applyFill="1" applyBorder="1" applyAlignment="1" applyProtection="1">
      <alignment horizontal="center" vertical="top"/>
      <protection locked="0"/>
    </xf>
    <xf numFmtId="4" fontId="27" fillId="2" borderId="10" xfId="0" applyNumberFormat="1" applyFont="1" applyFill="1" applyBorder="1" applyAlignment="1" applyProtection="1">
      <alignment horizontal="right" vertical="top"/>
      <protection locked="0"/>
    </xf>
    <xf numFmtId="4" fontId="31" fillId="2" borderId="10" xfId="0" applyNumberFormat="1" applyFont="1" applyFill="1" applyBorder="1" applyAlignment="1" applyProtection="1">
      <alignment horizontal="right" vertical="top"/>
      <protection locked="0"/>
    </xf>
    <xf numFmtId="4" fontId="27" fillId="2" borderId="11" xfId="0" applyNumberFormat="1" applyFont="1" applyFill="1" applyBorder="1" applyAlignment="1" applyProtection="1">
      <alignment horizontal="right" vertical="top"/>
      <protection locked="0"/>
    </xf>
    <xf numFmtId="4" fontId="78" fillId="0" borderId="0" xfId="0" applyNumberFormat="1" applyFont="1"/>
    <xf numFmtId="0" fontId="21" fillId="2" borderId="0" xfId="0" applyFont="1" applyFill="1" applyBorder="1" applyAlignment="1" applyProtection="1">
      <alignment horizontal="left" vertical="top"/>
      <protection locked="0"/>
    </xf>
    <xf numFmtId="0" fontId="55" fillId="2" borderId="10" xfId="0" applyFont="1" applyFill="1" applyBorder="1"/>
    <xf numFmtId="0" fontId="57" fillId="2" borderId="5" xfId="0" applyFont="1" applyFill="1" applyBorder="1" applyAlignment="1" applyProtection="1">
      <alignment horizontal="center" vertical="top"/>
      <protection locked="0"/>
    </xf>
    <xf numFmtId="0" fontId="57" fillId="2" borderId="10" xfId="0" applyFont="1" applyFill="1" applyBorder="1" applyAlignment="1" applyProtection="1">
      <alignment horizontal="center" vertical="top"/>
      <protection locked="0"/>
    </xf>
    <xf numFmtId="0" fontId="57" fillId="2" borderId="10" xfId="0" applyFont="1" applyFill="1" applyBorder="1" applyAlignment="1">
      <alignment horizontal="center"/>
    </xf>
    <xf numFmtId="0" fontId="82" fillId="2" borderId="10" xfId="0" applyFont="1" applyFill="1" applyBorder="1" applyAlignment="1" applyProtection="1">
      <alignment horizontal="center" vertical="top"/>
      <protection locked="0"/>
    </xf>
    <xf numFmtId="0" fontId="82" fillId="2" borderId="0" xfId="0" applyFont="1" applyFill="1" applyBorder="1" applyAlignment="1" applyProtection="1">
      <alignment horizontal="center" vertical="top"/>
      <protection locked="0"/>
    </xf>
    <xf numFmtId="0" fontId="55" fillId="2" borderId="11" xfId="0" applyFont="1" applyFill="1" applyBorder="1"/>
    <xf numFmtId="0" fontId="57" fillId="2" borderId="8" xfId="0" applyFont="1" applyFill="1" applyBorder="1" applyAlignment="1">
      <alignment horizontal="center"/>
    </xf>
    <xf numFmtId="0" fontId="57" fillId="2" borderId="11" xfId="0" applyFont="1" applyFill="1" applyBorder="1" applyAlignment="1" applyProtection="1">
      <alignment horizontal="center" vertical="top"/>
      <protection locked="0"/>
    </xf>
    <xf numFmtId="0" fontId="82" fillId="2" borderId="11" xfId="0" applyFont="1" applyFill="1" applyBorder="1" applyAlignment="1" applyProtection="1">
      <alignment horizontal="center" vertical="top"/>
      <protection locked="0"/>
    </xf>
    <xf numFmtId="0" fontId="82" fillId="2" borderId="7" xfId="0" applyFont="1" applyFill="1" applyBorder="1" applyAlignment="1" applyProtection="1">
      <alignment horizontal="center" vertical="top"/>
      <protection locked="0"/>
    </xf>
    <xf numFmtId="4" fontId="57" fillId="2" borderId="1" xfId="0" applyNumberFormat="1" applyFont="1" applyFill="1" applyBorder="1" applyAlignment="1" applyProtection="1">
      <alignment horizontal="center" vertical="top"/>
      <protection locked="0"/>
    </xf>
    <xf numFmtId="4" fontId="82" fillId="2" borderId="1" xfId="0" applyNumberFormat="1" applyFont="1" applyFill="1" applyBorder="1" applyAlignment="1" applyProtection="1">
      <alignment horizontal="center" vertical="top"/>
      <protection locked="0"/>
    </xf>
    <xf numFmtId="4" fontId="57" fillId="2" borderId="1" xfId="0" applyNumberFormat="1" applyFont="1" applyFill="1" applyBorder="1" applyAlignment="1" applyProtection="1">
      <alignment horizontal="right" vertical="top"/>
      <protection locked="0"/>
    </xf>
    <xf numFmtId="4" fontId="82" fillId="2" borderId="1" xfId="0" applyNumberFormat="1" applyFont="1" applyFill="1" applyBorder="1" applyAlignment="1" applyProtection="1">
      <alignment horizontal="right" vertical="top"/>
      <protection locked="0"/>
    </xf>
    <xf numFmtId="4" fontId="83" fillId="2" borderId="1" xfId="0" applyNumberFormat="1" applyFont="1" applyFill="1" applyBorder="1" applyAlignment="1" applyProtection="1">
      <alignment horizontal="right" vertical="top"/>
      <protection locked="0"/>
    </xf>
    <xf numFmtId="4" fontId="55" fillId="2" borderId="1" xfId="0" applyNumberFormat="1" applyFont="1" applyFill="1" applyBorder="1" applyAlignment="1" applyProtection="1">
      <alignment horizontal="right" vertical="top"/>
      <protection locked="0"/>
    </xf>
    <xf numFmtId="0" fontId="59" fillId="2" borderId="1" xfId="0" applyFont="1" applyFill="1" applyBorder="1" applyAlignment="1" applyProtection="1">
      <alignment horizontal="left" vertical="top"/>
      <protection locked="0"/>
    </xf>
    <xf numFmtId="4" fontId="82" fillId="0" borderId="1" xfId="0" applyNumberFormat="1" applyFont="1" applyBorder="1" applyAlignment="1" applyProtection="1">
      <alignment horizontal="right" vertical="top"/>
      <protection locked="0"/>
    </xf>
    <xf numFmtId="4" fontId="55" fillId="3" borderId="1" xfId="0" applyNumberFormat="1" applyFont="1" applyFill="1" applyBorder="1" applyAlignment="1" applyProtection="1">
      <alignment horizontal="right" vertical="top"/>
      <protection locked="0"/>
    </xf>
    <xf numFmtId="4" fontId="55" fillId="3" borderId="1" xfId="0" applyNumberFormat="1" applyFont="1" applyFill="1" applyBorder="1"/>
    <xf numFmtId="4" fontId="83" fillId="3" borderId="1" xfId="0" applyNumberFormat="1" applyFont="1" applyFill="1" applyBorder="1"/>
    <xf numFmtId="4" fontId="82" fillId="3" borderId="1" xfId="0" applyNumberFormat="1" applyFont="1" applyFill="1" applyBorder="1" applyAlignment="1" applyProtection="1">
      <alignment horizontal="right" vertical="top"/>
      <protection locked="0"/>
    </xf>
    <xf numFmtId="4" fontId="82" fillId="0" borderId="1" xfId="0" applyNumberFormat="1" applyFont="1" applyBorder="1"/>
    <xf numFmtId="4" fontId="57" fillId="0" borderId="1" xfId="0" applyNumberFormat="1" applyFont="1" applyBorder="1" applyAlignment="1" applyProtection="1">
      <alignment horizontal="right" vertical="top"/>
      <protection locked="0"/>
    </xf>
    <xf numFmtId="4" fontId="82" fillId="0" borderId="0" xfId="0" applyNumberFormat="1" applyFont="1" applyBorder="1" applyAlignment="1" applyProtection="1">
      <alignment horizontal="right" vertical="top"/>
      <protection locked="0"/>
    </xf>
    <xf numFmtId="4" fontId="57" fillId="3" borderId="1" xfId="0" applyNumberFormat="1" applyFont="1" applyFill="1" applyBorder="1" applyAlignment="1" applyProtection="1">
      <alignment horizontal="left" vertical="top"/>
      <protection locked="0"/>
    </xf>
    <xf numFmtId="4" fontId="83" fillId="3" borderId="1" xfId="0" applyNumberFormat="1" applyFont="1" applyFill="1" applyBorder="1" applyAlignment="1" applyProtection="1">
      <alignment horizontal="right" vertical="top"/>
      <protection locked="0"/>
    </xf>
    <xf numFmtId="4" fontId="55" fillId="2" borderId="9" xfId="0" applyNumberFormat="1" applyFont="1" applyFill="1" applyBorder="1" applyAlignment="1" applyProtection="1">
      <alignment horizontal="right" vertical="top"/>
      <protection locked="0"/>
    </xf>
    <xf numFmtId="4" fontId="83" fillId="3" borderId="2" xfId="0" applyNumberFormat="1" applyFont="1" applyFill="1" applyBorder="1" applyAlignment="1" applyProtection="1">
      <alignment horizontal="right" vertical="top"/>
      <protection locked="0"/>
    </xf>
    <xf numFmtId="4" fontId="83" fillId="3" borderId="9" xfId="0" applyNumberFormat="1" applyFont="1" applyFill="1" applyBorder="1" applyAlignment="1" applyProtection="1">
      <alignment horizontal="right" vertical="top"/>
      <protection locked="0"/>
    </xf>
    <xf numFmtId="4" fontId="83" fillId="2" borderId="2" xfId="0" applyNumberFormat="1" applyFont="1" applyFill="1" applyBorder="1" applyAlignment="1" applyProtection="1">
      <alignment horizontal="right" vertical="top"/>
      <protection locked="0"/>
    </xf>
    <xf numFmtId="4" fontId="83" fillId="3" borderId="3" xfId="0" applyNumberFormat="1" applyFont="1" applyFill="1" applyBorder="1" applyAlignment="1" applyProtection="1">
      <alignment horizontal="right" vertical="top"/>
      <protection locked="0"/>
    </xf>
    <xf numFmtId="0" fontId="66" fillId="2" borderId="11" xfId="0" applyFont="1" applyFill="1" applyBorder="1" applyAlignment="1" applyProtection="1">
      <alignment horizontal="left" vertical="top"/>
      <protection locked="0"/>
    </xf>
    <xf numFmtId="4" fontId="83" fillId="2" borderId="11" xfId="0" applyNumberFormat="1" applyFont="1" applyFill="1" applyBorder="1" applyAlignment="1" applyProtection="1">
      <alignment horizontal="right" vertical="top"/>
      <protection locked="0"/>
    </xf>
    <xf numFmtId="4" fontId="83" fillId="3" borderId="7" xfId="0" applyNumberFormat="1" applyFont="1" applyFill="1" applyBorder="1" applyAlignment="1" applyProtection="1">
      <alignment horizontal="right" vertical="top"/>
      <protection locked="0"/>
    </xf>
    <xf numFmtId="4" fontId="83" fillId="3" borderId="11" xfId="0" applyNumberFormat="1" applyFont="1" applyFill="1" applyBorder="1" applyAlignment="1" applyProtection="1">
      <alignment horizontal="right" vertical="top"/>
      <protection locked="0"/>
    </xf>
    <xf numFmtId="4" fontId="83" fillId="2" borderId="7" xfId="0" applyNumberFormat="1" applyFont="1" applyFill="1" applyBorder="1" applyAlignment="1" applyProtection="1">
      <alignment horizontal="right" vertical="top"/>
      <protection locked="0"/>
    </xf>
    <xf numFmtId="4" fontId="83" fillId="3" borderId="8" xfId="0" applyNumberFormat="1" applyFont="1" applyFill="1" applyBorder="1" applyAlignment="1" applyProtection="1">
      <alignment horizontal="right" vertical="top"/>
      <protection locked="0"/>
    </xf>
    <xf numFmtId="0" fontId="58" fillId="0" borderId="0" xfId="0" applyFont="1"/>
    <xf numFmtId="0" fontId="67" fillId="0" borderId="0" xfId="0" applyFont="1" applyAlignment="1">
      <alignment horizontal="center"/>
    </xf>
    <xf numFmtId="0" fontId="60" fillId="0" borderId="0" xfId="2" applyFont="1" applyAlignment="1">
      <alignment horizontal="center"/>
    </xf>
    <xf numFmtId="0" fontId="67" fillId="0" borderId="0" xfId="2" applyFont="1" applyAlignment="1">
      <alignment horizontal="center"/>
    </xf>
    <xf numFmtId="0" fontId="60" fillId="0" borderId="0" xfId="2" applyFont="1"/>
    <xf numFmtId="0" fontId="45" fillId="0" borderId="0" xfId="0" applyFont="1" applyAlignment="1"/>
    <xf numFmtId="0" fontId="86" fillId="0" borderId="0" xfId="0" applyFont="1"/>
    <xf numFmtId="0" fontId="87" fillId="0" borderId="0" xfId="0" applyFont="1" applyAlignment="1"/>
    <xf numFmtId="0" fontId="88" fillId="0" borderId="0" xfId="0" applyFont="1"/>
    <xf numFmtId="0" fontId="89" fillId="0" borderId="0" xfId="0" applyFont="1" applyAlignment="1">
      <alignment horizontal="center"/>
    </xf>
    <xf numFmtId="0" fontId="55" fillId="2" borderId="10" xfId="0" applyFont="1" applyFill="1" applyBorder="1" applyAlignment="1" applyProtection="1">
      <alignment horizontal="center" vertical="top"/>
      <protection locked="0"/>
    </xf>
    <xf numFmtId="0" fontId="55" fillId="2" borderId="11" xfId="0" applyFont="1" applyFill="1" applyBorder="1" applyAlignment="1">
      <alignment horizontal="center"/>
    </xf>
    <xf numFmtId="17" fontId="55" fillId="2" borderId="1" xfId="0" quotePrefix="1" applyNumberFormat="1" applyFont="1" applyFill="1" applyBorder="1" applyAlignment="1" applyProtection="1">
      <alignment horizontal="center" vertical="top"/>
      <protection locked="0"/>
    </xf>
    <xf numFmtId="0" fontId="55" fillId="2" borderId="11" xfId="0" applyFont="1" applyFill="1" applyBorder="1" applyAlignment="1" applyProtection="1">
      <alignment horizontal="center" vertical="top"/>
      <protection locked="0"/>
    </xf>
    <xf numFmtId="0" fontId="57" fillId="2" borderId="10" xfId="0" applyFont="1" applyFill="1" applyBorder="1" applyAlignment="1">
      <alignment horizontal="left"/>
    </xf>
    <xf numFmtId="17" fontId="57" fillId="2" borderId="9" xfId="0" applyNumberFormat="1" applyFont="1" applyFill="1" applyBorder="1" applyAlignment="1" applyProtection="1">
      <alignment horizontal="center" vertical="top"/>
      <protection locked="0"/>
    </xf>
    <xf numFmtId="4" fontId="57" fillId="2" borderId="10" xfId="0" applyNumberFormat="1" applyFont="1" applyFill="1" applyBorder="1" applyAlignment="1" applyProtection="1">
      <alignment horizontal="right" vertical="top"/>
      <protection locked="0"/>
    </xf>
    <xf numFmtId="4" fontId="82" fillId="2" borderId="10" xfId="0" applyNumberFormat="1" applyFont="1" applyFill="1" applyBorder="1" applyAlignment="1" applyProtection="1">
      <alignment horizontal="right" vertical="top"/>
      <protection locked="0"/>
    </xf>
    <xf numFmtId="4" fontId="55" fillId="2" borderId="10" xfId="0" applyNumberFormat="1" applyFont="1" applyFill="1" applyBorder="1" applyAlignment="1" applyProtection="1">
      <alignment horizontal="right" vertical="top"/>
      <protection locked="0"/>
    </xf>
    <xf numFmtId="4" fontId="83" fillId="2" borderId="10" xfId="0" applyNumberFormat="1" applyFont="1" applyFill="1" applyBorder="1" applyAlignment="1" applyProtection="1">
      <alignment horizontal="right" vertical="top"/>
      <protection locked="0"/>
    </xf>
    <xf numFmtId="4" fontId="55" fillId="2" borderId="11" xfId="0" applyNumberFormat="1" applyFont="1" applyFill="1" applyBorder="1" applyAlignment="1" applyProtection="1">
      <alignment horizontal="right" vertical="top"/>
      <protection locked="0"/>
    </xf>
    <xf numFmtId="0" fontId="57" fillId="0" borderId="0" xfId="0" applyFont="1"/>
    <xf numFmtId="0" fontId="66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165" fontId="82" fillId="0" borderId="0" xfId="1" applyNumberFormat="1" applyFont="1"/>
    <xf numFmtId="0" fontId="59" fillId="0" borderId="15" xfId="0" applyFont="1" applyBorder="1" applyAlignment="1" applyProtection="1">
      <alignment horizontal="left" vertical="top"/>
      <protection locked="0"/>
    </xf>
    <xf numFmtId="0" fontId="60" fillId="2" borderId="0" xfId="0" applyFont="1" applyFill="1" applyBorder="1" applyAlignment="1" applyProtection="1">
      <alignment horizontal="left" vertical="top"/>
      <protection locked="0"/>
    </xf>
    <xf numFmtId="0" fontId="59" fillId="0" borderId="0" xfId="0" applyFont="1" applyBorder="1"/>
    <xf numFmtId="0" fontId="59" fillId="2" borderId="9" xfId="0" applyFont="1" applyFill="1" applyBorder="1"/>
    <xf numFmtId="0" fontId="59" fillId="2" borderId="6" xfId="0" applyFont="1" applyFill="1" applyBorder="1"/>
    <xf numFmtId="0" fontId="60" fillId="2" borderId="15" xfId="0" applyFont="1" applyFill="1" applyBorder="1"/>
    <xf numFmtId="0" fontId="60" fillId="2" borderId="6" xfId="0" applyFont="1" applyFill="1" applyBorder="1" applyAlignment="1" applyProtection="1">
      <alignment horizontal="left" vertical="top"/>
      <protection locked="0"/>
    </xf>
    <xf numFmtId="0" fontId="59" fillId="2" borderId="0" xfId="0" applyFont="1" applyFill="1"/>
    <xf numFmtId="0" fontId="59" fillId="2" borderId="15" xfId="0" applyFont="1" applyFill="1" applyBorder="1"/>
    <xf numFmtId="0" fontId="60" fillId="2" borderId="12" xfId="0" applyFont="1" applyFill="1" applyBorder="1"/>
    <xf numFmtId="0" fontId="59" fillId="2" borderId="4" xfId="0" applyFont="1" applyFill="1" applyBorder="1"/>
    <xf numFmtId="4" fontId="67" fillId="2" borderId="5" xfId="0" applyNumberFormat="1" applyFont="1" applyFill="1" applyBorder="1" applyAlignment="1" applyProtection="1">
      <alignment horizontal="right" vertical="top"/>
      <protection locked="0"/>
    </xf>
    <xf numFmtId="4" fontId="66" fillId="2" borderId="5" xfId="0" applyNumberFormat="1" applyFont="1" applyFill="1" applyBorder="1" applyAlignment="1" applyProtection="1">
      <alignment horizontal="right" vertical="top"/>
      <protection locked="0"/>
    </xf>
    <xf numFmtId="4" fontId="60" fillId="2" borderId="8" xfId="0" applyNumberFormat="1" applyFont="1" applyFill="1" applyBorder="1" applyAlignment="1" applyProtection="1">
      <alignment horizontal="right" vertical="top"/>
      <protection locked="0"/>
    </xf>
    <xf numFmtId="4" fontId="67" fillId="2" borderId="8" xfId="0" applyNumberFormat="1" applyFont="1" applyFill="1" applyBorder="1" applyAlignment="1" applyProtection="1">
      <alignment horizontal="right" vertical="top"/>
      <protection locked="0"/>
    </xf>
    <xf numFmtId="0" fontId="59" fillId="2" borderId="0" xfId="0" applyFont="1" applyFill="1" applyBorder="1"/>
    <xf numFmtId="0" fontId="60" fillId="2" borderId="4" xfId="0" applyFont="1" applyFill="1" applyBorder="1" applyAlignment="1" applyProtection="1">
      <alignment horizontal="center" vertical="top"/>
      <protection locked="0"/>
    </xf>
    <xf numFmtId="0" fontId="60" fillId="2" borderId="15" xfId="0" applyFont="1" applyFill="1" applyBorder="1" applyAlignment="1" applyProtection="1">
      <alignment horizontal="center" vertical="top"/>
      <protection locked="0"/>
    </xf>
    <xf numFmtId="0" fontId="59" fillId="2" borderId="2" xfId="0" applyFont="1" applyFill="1" applyBorder="1"/>
    <xf numFmtId="0" fontId="59" fillId="2" borderId="7" xfId="0" applyFont="1" applyFill="1" applyBorder="1"/>
    <xf numFmtId="0" fontId="60" fillId="2" borderId="11" xfId="0" applyFont="1" applyFill="1" applyBorder="1" applyAlignment="1">
      <alignment horizontal="center"/>
    </xf>
    <xf numFmtId="0" fontId="59" fillId="2" borderId="13" xfId="0" applyFont="1" applyFill="1" applyBorder="1"/>
    <xf numFmtId="0" fontId="60" fillId="2" borderId="1" xfId="0" applyFont="1" applyFill="1" applyBorder="1" applyAlignment="1">
      <alignment horizontal="center"/>
    </xf>
    <xf numFmtId="4" fontId="60" fillId="2" borderId="11" xfId="0" applyNumberFormat="1" applyFont="1" applyFill="1" applyBorder="1"/>
    <xf numFmtId="0" fontId="90" fillId="2" borderId="9" xfId="0" applyFont="1" applyFill="1" applyBorder="1" applyAlignment="1"/>
    <xf numFmtId="4" fontId="60" fillId="2" borderId="4" xfId="0" applyNumberFormat="1" applyFont="1" applyFill="1" applyBorder="1" applyAlignment="1" applyProtection="1">
      <alignment horizontal="right" vertical="top"/>
      <protection locked="0"/>
    </xf>
    <xf numFmtId="4" fontId="59" fillId="2" borderId="4" xfId="0" applyNumberFormat="1" applyFont="1" applyFill="1" applyBorder="1" applyAlignment="1" applyProtection="1">
      <alignment horizontal="right" vertical="top"/>
      <protection locked="0"/>
    </xf>
    <xf numFmtId="4" fontId="60" fillId="2" borderId="6" xfId="0" applyNumberFormat="1" applyFont="1" applyFill="1" applyBorder="1" applyAlignment="1" applyProtection="1">
      <alignment horizontal="right" vertical="top"/>
      <protection locked="0"/>
    </xf>
    <xf numFmtId="4" fontId="60" fillId="2" borderId="11" xfId="0" applyNumberFormat="1" applyFont="1" applyFill="1" applyBorder="1" applyAlignment="1" applyProtection="1">
      <alignment horizontal="right" vertical="top"/>
      <protection locked="0"/>
    </xf>
    <xf numFmtId="0" fontId="6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4" fillId="2" borderId="15" xfId="0" applyFont="1" applyFill="1" applyBorder="1"/>
    <xf numFmtId="0" fontId="24" fillId="2" borderId="4" xfId="0" applyFont="1" applyFill="1" applyBorder="1"/>
    <xf numFmtId="0" fontId="24" fillId="2" borderId="4" xfId="0" applyFont="1" applyFill="1" applyBorder="1" applyAlignment="1" applyProtection="1">
      <alignment vertical="top"/>
      <protection locked="0"/>
    </xf>
    <xf numFmtId="0" fontId="24" fillId="2" borderId="5" xfId="0" applyFont="1" applyFill="1" applyBorder="1" applyAlignment="1" applyProtection="1">
      <alignment vertical="top"/>
      <protection locked="0"/>
    </xf>
    <xf numFmtId="0" fontId="31" fillId="2" borderId="15" xfId="0" applyFont="1" applyFill="1" applyBorder="1" applyAlignment="1">
      <alignment horizontal="left"/>
    </xf>
    <xf numFmtId="0" fontId="31" fillId="2" borderId="10" xfId="0" applyFont="1" applyFill="1" applyBorder="1" applyAlignment="1" applyProtection="1">
      <alignment horizontal="left" vertical="top"/>
      <protection locked="0"/>
    </xf>
    <xf numFmtId="0" fontId="27" fillId="2" borderId="10" xfId="0" applyFont="1" applyFill="1" applyBorder="1" applyAlignment="1" applyProtection="1">
      <alignment horizontal="left" vertical="top"/>
      <protection locked="0"/>
    </xf>
    <xf numFmtId="0" fontId="31" fillId="2" borderId="11" xfId="0" applyFont="1" applyFill="1" applyBorder="1" applyAlignment="1" applyProtection="1">
      <alignment horizontal="left" vertical="top"/>
      <protection locked="0"/>
    </xf>
    <xf numFmtId="0" fontId="31" fillId="2" borderId="0" xfId="0" applyFont="1" applyFill="1" applyBorder="1" applyAlignment="1" applyProtection="1">
      <alignment horizontal="left" vertical="top"/>
      <protection locked="0"/>
    </xf>
    <xf numFmtId="0" fontId="91" fillId="0" borderId="0" xfId="0" applyFont="1"/>
    <xf numFmtId="0" fontId="49" fillId="0" borderId="0" xfId="0" applyFont="1" applyAlignment="1" applyProtection="1">
      <alignment horizontal="center" vertical="top"/>
      <protection locked="0"/>
    </xf>
    <xf numFmtId="0" fontId="27" fillId="0" borderId="0" xfId="0" applyFont="1" applyAlignment="1" applyProtection="1">
      <alignment horizontal="right" vertical="top"/>
      <protection locked="0"/>
    </xf>
    <xf numFmtId="0" fontId="27" fillId="0" borderId="9" xfId="0" applyFont="1" applyBorder="1" applyAlignment="1" applyProtection="1">
      <alignment horizontal="left" vertical="top"/>
      <protection locked="0"/>
    </xf>
    <xf numFmtId="0" fontId="31" fillId="2" borderId="10" xfId="0" applyFont="1" applyFill="1" applyBorder="1"/>
    <xf numFmtId="0" fontId="31" fillId="2" borderId="10" xfId="0" applyFont="1" applyFill="1" applyBorder="1" applyAlignment="1">
      <alignment horizontal="center"/>
    </xf>
    <xf numFmtId="0" fontId="31" fillId="2" borderId="9" xfId="0" applyFont="1" applyFill="1" applyBorder="1" applyAlignment="1" applyProtection="1">
      <alignment horizontal="center" vertical="top"/>
      <protection locked="0"/>
    </xf>
    <xf numFmtId="0" fontId="31" fillId="2" borderId="9" xfId="0" applyFont="1" applyFill="1" applyBorder="1" applyAlignment="1" applyProtection="1">
      <alignment vertical="top"/>
      <protection locked="0"/>
    </xf>
    <xf numFmtId="0" fontId="31" fillId="2" borderId="10" xfId="0" applyFont="1" applyFill="1" applyBorder="1" applyAlignment="1" applyProtection="1">
      <alignment horizontal="center" vertical="top"/>
      <protection locked="0"/>
    </xf>
    <xf numFmtId="0" fontId="31" fillId="2" borderId="11" xfId="0" applyFont="1" applyFill="1" applyBorder="1" applyAlignment="1">
      <alignment horizontal="center"/>
    </xf>
    <xf numFmtId="0" fontId="31" fillId="2" borderId="11" xfId="0" applyFont="1" applyFill="1" applyBorder="1" applyAlignment="1" applyProtection="1">
      <alignment horizontal="center" vertical="top"/>
      <protection locked="0"/>
    </xf>
    <xf numFmtId="0" fontId="31" fillId="2" borderId="4" xfId="0" applyFont="1" applyFill="1" applyBorder="1" applyAlignment="1">
      <alignment horizontal="left"/>
    </xf>
    <xf numFmtId="4" fontId="31" fillId="0" borderId="1" xfId="0" applyNumberFormat="1" applyFont="1" applyBorder="1" applyAlignment="1" applyProtection="1">
      <alignment horizontal="right" vertical="top"/>
      <protection locked="0"/>
    </xf>
    <xf numFmtId="4" fontId="27" fillId="0" borderId="0" xfId="0" applyNumberFormat="1" applyFont="1"/>
    <xf numFmtId="4" fontId="31" fillId="0" borderId="0" xfId="0" applyNumberFormat="1" applyFont="1" applyBorder="1" applyAlignment="1" applyProtection="1">
      <alignment horizontal="right" vertical="top"/>
      <protection locked="0"/>
    </xf>
    <xf numFmtId="0" fontId="27" fillId="2" borderId="2" xfId="0" applyFont="1" applyFill="1" applyBorder="1"/>
    <xf numFmtId="0" fontId="31" fillId="2" borderId="15" xfId="0" applyFont="1" applyFill="1" applyBorder="1" applyAlignment="1">
      <alignment horizontal="center"/>
    </xf>
    <xf numFmtId="0" fontId="27" fillId="2" borderId="3" xfId="0" applyFont="1" applyFill="1" applyBorder="1"/>
    <xf numFmtId="0" fontId="31" fillId="2" borderId="0" xfId="0" applyFont="1" applyFill="1" applyBorder="1" applyAlignment="1" applyProtection="1">
      <alignment horizontal="center" vertical="top"/>
      <protection locked="0"/>
    </xf>
    <xf numFmtId="4" fontId="31" fillId="2" borderId="0" xfId="0" applyNumberFormat="1" applyFont="1" applyFill="1" applyBorder="1" applyAlignment="1" applyProtection="1">
      <alignment horizontal="center" vertical="top"/>
      <protection locked="0"/>
    </xf>
    <xf numFmtId="0" fontId="36" fillId="0" borderId="0" xfId="0" applyFont="1" applyAlignment="1"/>
    <xf numFmtId="0" fontId="69" fillId="0" borderId="0" xfId="0" applyFont="1" applyAlignment="1"/>
    <xf numFmtId="0" fontId="94" fillId="0" borderId="0" xfId="0" applyFont="1"/>
    <xf numFmtId="0" fontId="96" fillId="0" borderId="0" xfId="0" applyFont="1"/>
    <xf numFmtId="0" fontId="84" fillId="0" borderId="0" xfId="0" applyFont="1"/>
    <xf numFmtId="4" fontId="74" fillId="0" borderId="1" xfId="0" applyNumberFormat="1" applyFont="1" applyBorder="1" applyAlignment="1" applyProtection="1">
      <alignment horizontal="right" vertical="top"/>
      <protection locked="0"/>
    </xf>
    <xf numFmtId="4" fontId="73" fillId="3" borderId="1" xfId="0" applyNumberFormat="1" applyFont="1" applyFill="1" applyBorder="1" applyAlignment="1" applyProtection="1">
      <alignment horizontal="right" vertical="top"/>
      <protection locked="0"/>
    </xf>
    <xf numFmtId="0" fontId="103" fillId="0" borderId="1" xfId="0" applyFont="1" applyBorder="1"/>
    <xf numFmtId="4" fontId="104" fillId="0" borderId="1" xfId="0" applyNumberFormat="1" applyFont="1" applyBorder="1"/>
    <xf numFmtId="4" fontId="104" fillId="0" borderId="11" xfId="0" applyNumberFormat="1" applyFont="1" applyBorder="1"/>
    <xf numFmtId="4" fontId="104" fillId="2" borderId="1" xfId="0" applyNumberFormat="1" applyFont="1" applyFill="1" applyBorder="1"/>
    <xf numFmtId="0" fontId="101" fillId="0" borderId="1" xfId="0" applyFont="1" applyBorder="1" applyAlignment="1">
      <alignment horizontal="center"/>
    </xf>
    <xf numFmtId="4" fontId="102" fillId="0" borderId="1" xfId="0" applyNumberFormat="1" applyFont="1" applyBorder="1"/>
    <xf numFmtId="0" fontId="101" fillId="0" borderId="1" xfId="0" applyFont="1" applyBorder="1"/>
    <xf numFmtId="4" fontId="102" fillId="4" borderId="1" xfId="0" applyNumberFormat="1" applyFont="1" applyFill="1" applyBorder="1"/>
    <xf numFmtId="4" fontId="105" fillId="4" borderId="1" xfId="0" applyNumberFormat="1" applyFont="1" applyFill="1" applyBorder="1"/>
    <xf numFmtId="0" fontId="31" fillId="0" borderId="0" xfId="2" applyFont="1" applyAlignment="1">
      <alignment horizontal="center"/>
    </xf>
    <xf numFmtId="0" fontId="70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60" fillId="2" borderId="13" xfId="0" applyFont="1" applyFill="1" applyBorder="1" applyAlignment="1">
      <alignment horizontal="center"/>
    </xf>
    <xf numFmtId="0" fontId="60" fillId="2" borderId="14" xfId="0" applyFont="1" applyFill="1" applyBorder="1" applyAlignment="1">
      <alignment horizontal="center"/>
    </xf>
    <xf numFmtId="0" fontId="55" fillId="0" borderId="0" xfId="0" applyFont="1" applyAlignment="1" applyProtection="1">
      <alignment horizontal="center" vertical="top"/>
      <protection locked="0"/>
    </xf>
    <xf numFmtId="0" fontId="57" fillId="0" borderId="0" xfId="0" applyFont="1" applyAlignment="1" applyProtection="1">
      <alignment horizontal="center" vertical="top"/>
      <protection locked="0"/>
    </xf>
    <xf numFmtId="0" fontId="30" fillId="0" borderId="0" xfId="2" applyFont="1" applyAlignment="1">
      <alignment horizontal="center"/>
    </xf>
    <xf numFmtId="0" fontId="72" fillId="2" borderId="13" xfId="0" applyFont="1" applyFill="1" applyBorder="1" applyAlignment="1">
      <alignment horizontal="center"/>
    </xf>
    <xf numFmtId="0" fontId="72" fillId="2" borderId="14" xfId="0" applyFont="1" applyFill="1" applyBorder="1" applyAlignment="1">
      <alignment horizontal="center"/>
    </xf>
    <xf numFmtId="0" fontId="72" fillId="2" borderId="12" xfId="0" applyFont="1" applyFill="1" applyBorder="1" applyAlignment="1" applyProtection="1">
      <alignment horizontal="center" vertical="top"/>
      <protection locked="0"/>
    </xf>
    <xf numFmtId="0" fontId="72" fillId="2" borderId="14" xfId="0" applyFont="1" applyFill="1" applyBorder="1" applyAlignment="1" applyProtection="1">
      <alignment horizontal="center" vertical="top"/>
      <protection locked="0"/>
    </xf>
    <xf numFmtId="0" fontId="60" fillId="2" borderId="6" xfId="0" applyFont="1" applyFill="1" applyBorder="1" applyAlignment="1" applyProtection="1">
      <alignment horizontal="center" vertical="top"/>
      <protection locked="0"/>
    </xf>
    <xf numFmtId="0" fontId="60" fillId="2" borderId="7" xfId="0" applyFont="1" applyFill="1" applyBorder="1" applyAlignment="1" applyProtection="1">
      <alignment horizontal="center" vertical="top"/>
      <protection locked="0"/>
    </xf>
    <xf numFmtId="0" fontId="60" fillId="2" borderId="8" xfId="0" applyFont="1" applyFill="1" applyBorder="1" applyAlignment="1" applyProtection="1">
      <alignment horizontal="center" vertical="top"/>
      <protection locked="0"/>
    </xf>
    <xf numFmtId="0" fontId="35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4" xfId="0" applyFont="1" applyFill="1" applyBorder="1" applyAlignment="1">
      <alignment horizontal="center"/>
    </xf>
    <xf numFmtId="0" fontId="20" fillId="0" borderId="0" xfId="0" applyFont="1" applyAlignment="1" applyProtection="1">
      <alignment horizontal="center" vertical="top"/>
      <protection locked="0"/>
    </xf>
    <xf numFmtId="0" fontId="39" fillId="0" borderId="0" xfId="0" applyFont="1" applyAlignment="1" applyProtection="1">
      <alignment horizontal="center" vertical="top"/>
      <protection locked="0"/>
    </xf>
    <xf numFmtId="0" fontId="25" fillId="2" borderId="12" xfId="0" applyFont="1" applyFill="1" applyBorder="1" applyAlignment="1" applyProtection="1">
      <alignment horizontal="center" vertical="top"/>
      <protection locked="0"/>
    </xf>
    <xf numFmtId="0" fontId="25" fillId="2" borderId="14" xfId="0" applyFont="1" applyFill="1" applyBorder="1" applyAlignment="1" applyProtection="1">
      <alignment horizontal="center" vertical="top"/>
      <protection locked="0"/>
    </xf>
    <xf numFmtId="0" fontId="25" fillId="2" borderId="6" xfId="0" applyFont="1" applyFill="1" applyBorder="1" applyAlignment="1" applyProtection="1">
      <alignment horizontal="center" vertical="top"/>
      <protection locked="0"/>
    </xf>
    <xf numFmtId="0" fontId="25" fillId="2" borderId="7" xfId="0" applyFont="1" applyFill="1" applyBorder="1" applyAlignment="1" applyProtection="1">
      <alignment horizontal="center" vertical="top"/>
      <protection locked="0"/>
    </xf>
    <xf numFmtId="0" fontId="25" fillId="2" borderId="8" xfId="0" applyFont="1" applyFill="1" applyBorder="1" applyAlignment="1" applyProtection="1">
      <alignment horizontal="center" vertical="top"/>
      <protection locked="0"/>
    </xf>
    <xf numFmtId="0" fontId="67" fillId="0" borderId="0" xfId="2" applyFont="1" applyAlignment="1">
      <alignment horizontal="center"/>
    </xf>
    <xf numFmtId="0" fontId="67" fillId="0" borderId="0" xfId="0" applyFont="1" applyAlignment="1">
      <alignment horizontal="center"/>
    </xf>
    <xf numFmtId="0" fontId="57" fillId="2" borderId="13" xfId="0" applyFont="1" applyFill="1" applyBorder="1" applyAlignment="1">
      <alignment horizontal="center"/>
    </xf>
    <xf numFmtId="0" fontId="57" fillId="2" borderId="14" xfId="0" applyFont="1" applyFill="1" applyBorder="1" applyAlignment="1">
      <alignment horizontal="center"/>
    </xf>
    <xf numFmtId="0" fontId="57" fillId="2" borderId="6" xfId="0" applyFont="1" applyFill="1" applyBorder="1" applyAlignment="1" applyProtection="1">
      <alignment horizontal="center" vertical="top"/>
      <protection locked="0"/>
    </xf>
    <xf numFmtId="0" fontId="57" fillId="2" borderId="7" xfId="0" applyFont="1" applyFill="1" applyBorder="1" applyAlignment="1" applyProtection="1">
      <alignment horizontal="center" vertical="top"/>
      <protection locked="0"/>
    </xf>
    <xf numFmtId="0" fontId="57" fillId="2" borderId="8" xfId="0" applyFont="1" applyFill="1" applyBorder="1" applyAlignment="1" applyProtection="1">
      <alignment horizontal="center" vertical="top"/>
      <protection locked="0"/>
    </xf>
    <xf numFmtId="0" fontId="81" fillId="0" borderId="0" xfId="0" applyFont="1" applyAlignment="1" applyProtection="1">
      <alignment horizontal="center" vertical="top"/>
      <protection locked="0"/>
    </xf>
    <xf numFmtId="0" fontId="69" fillId="0" borderId="0" xfId="0" applyFont="1" applyAlignment="1" applyProtection="1">
      <alignment horizontal="center" vertical="top"/>
      <protection locked="0"/>
    </xf>
    <xf numFmtId="0" fontId="47" fillId="0" borderId="0" xfId="0" applyFont="1" applyAlignment="1" applyProtection="1">
      <alignment horizontal="center" vertical="top"/>
      <protection locked="0"/>
    </xf>
    <xf numFmtId="0" fontId="80" fillId="0" borderId="0" xfId="0" applyFont="1" applyAlignment="1" applyProtection="1">
      <alignment horizontal="center" vertical="top"/>
      <protection locked="0"/>
    </xf>
    <xf numFmtId="0" fontId="22" fillId="2" borderId="13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4" fillId="2" borderId="12" xfId="0" applyFont="1" applyFill="1" applyBorder="1" applyAlignment="1" applyProtection="1">
      <alignment horizontal="center" vertical="top"/>
      <protection locked="0"/>
    </xf>
    <xf numFmtId="0" fontId="24" fillId="2" borderId="14" xfId="0" applyFont="1" applyFill="1" applyBorder="1" applyAlignment="1" applyProtection="1">
      <alignment horizontal="center" vertical="top"/>
      <protection locked="0"/>
    </xf>
    <xf numFmtId="0" fontId="22" fillId="2" borderId="12" xfId="0" applyFont="1" applyFill="1" applyBorder="1" applyAlignment="1" applyProtection="1">
      <alignment horizontal="center" vertical="top"/>
      <protection locked="0"/>
    </xf>
    <xf numFmtId="0" fontId="22" fillId="2" borderId="14" xfId="0" applyFont="1" applyFill="1" applyBorder="1" applyAlignment="1" applyProtection="1">
      <alignment horizontal="center" vertical="top"/>
      <protection locked="0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3" fillId="2" borderId="6" xfId="0" applyFont="1" applyFill="1" applyBorder="1" applyAlignment="1" applyProtection="1">
      <alignment horizontal="center" vertical="top"/>
      <protection locked="0"/>
    </xf>
    <xf numFmtId="0" fontId="23" fillId="2" borderId="7" xfId="0" applyFont="1" applyFill="1" applyBorder="1" applyAlignment="1" applyProtection="1">
      <alignment horizontal="center" vertical="top"/>
      <protection locked="0"/>
    </xf>
    <xf numFmtId="0" fontId="23" fillId="2" borderId="8" xfId="0" applyFont="1" applyFill="1" applyBorder="1" applyAlignment="1" applyProtection="1">
      <alignment horizontal="center" vertical="top"/>
      <protection locked="0"/>
    </xf>
    <xf numFmtId="0" fontId="36" fillId="0" borderId="0" xfId="0" applyFont="1" applyAlignment="1">
      <alignment horizontal="center"/>
    </xf>
    <xf numFmtId="0" fontId="22" fillId="0" borderId="2" xfId="0" applyFont="1" applyBorder="1" applyAlignment="1" applyProtection="1">
      <alignment horizontal="center" vertical="top"/>
      <protection locked="0"/>
    </xf>
    <xf numFmtId="0" fontId="22" fillId="0" borderId="14" xfId="0" applyFont="1" applyBorder="1" applyAlignment="1" applyProtection="1">
      <alignment horizontal="center" vertical="top"/>
      <protection locked="0"/>
    </xf>
    <xf numFmtId="0" fontId="25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4" fillId="0" borderId="0" xfId="0" applyFont="1" applyAlignment="1" applyProtection="1">
      <alignment horizontal="center" vertical="top"/>
      <protection locked="0"/>
    </xf>
    <xf numFmtId="0" fontId="85" fillId="0" borderId="0" xfId="0" applyFont="1" applyAlignment="1" applyProtection="1">
      <alignment horizontal="center" vertical="top"/>
      <protection locked="0"/>
    </xf>
    <xf numFmtId="0" fontId="23" fillId="0" borderId="2" xfId="0" applyFont="1" applyBorder="1" applyAlignment="1" applyProtection="1">
      <alignment horizontal="center" vertical="top"/>
      <protection locked="0"/>
    </xf>
    <xf numFmtId="0" fontId="23" fillId="0" borderId="14" xfId="0" applyFont="1" applyBorder="1" applyAlignment="1" applyProtection="1">
      <alignment horizontal="center" vertical="top"/>
      <protection locked="0"/>
    </xf>
    <xf numFmtId="0" fontId="65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5" fillId="2" borderId="13" xfId="0" applyFont="1" applyFill="1" applyBorder="1" applyAlignment="1">
      <alignment horizontal="center"/>
    </xf>
    <xf numFmtId="0" fontId="55" fillId="2" borderId="14" xfId="0" applyFont="1" applyFill="1" applyBorder="1" applyAlignment="1">
      <alignment horizontal="center"/>
    </xf>
    <xf numFmtId="0" fontId="55" fillId="2" borderId="12" xfId="0" applyFont="1" applyFill="1" applyBorder="1" applyAlignment="1" applyProtection="1">
      <alignment horizontal="center" vertical="top"/>
      <protection locked="0"/>
    </xf>
    <xf numFmtId="0" fontId="55" fillId="2" borderId="13" xfId="0" applyFont="1" applyFill="1" applyBorder="1" applyAlignment="1" applyProtection="1">
      <alignment horizontal="center" vertical="top"/>
      <protection locked="0"/>
    </xf>
    <xf numFmtId="0" fontId="55" fillId="2" borderId="14" xfId="0" applyFont="1" applyFill="1" applyBorder="1" applyAlignment="1" applyProtection="1">
      <alignment horizontal="center" vertical="top"/>
      <protection locked="0"/>
    </xf>
    <xf numFmtId="0" fontId="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 applyProtection="1">
      <alignment horizontal="center" vertical="top"/>
      <protection locked="0"/>
    </xf>
    <xf numFmtId="0" fontId="58" fillId="0" borderId="0" xfId="0" applyFont="1" applyAlignment="1" applyProtection="1">
      <alignment horizontal="center" vertical="top"/>
      <protection locked="0"/>
    </xf>
    <xf numFmtId="0" fontId="59" fillId="2" borderId="15" xfId="0" applyFont="1" applyFill="1" applyBorder="1" applyAlignment="1" applyProtection="1">
      <alignment horizontal="center" vertical="top"/>
      <protection locked="0"/>
    </xf>
    <xf numFmtId="0" fontId="59" fillId="2" borderId="3" xfId="0" applyFont="1" applyFill="1" applyBorder="1" applyAlignment="1" applyProtection="1">
      <alignment horizontal="center" vertical="top"/>
      <protection locked="0"/>
    </xf>
    <xf numFmtId="0" fontId="60" fillId="2" borderId="5" xfId="0" applyFont="1" applyFill="1" applyBorder="1" applyAlignment="1" applyProtection="1">
      <alignment horizontal="center" vertical="top"/>
      <protection locked="0"/>
    </xf>
    <xf numFmtId="0" fontId="60" fillId="2" borderId="12" xfId="0" applyFont="1" applyFill="1" applyBorder="1" applyAlignment="1" applyProtection="1">
      <alignment horizontal="center" vertical="top"/>
      <protection locked="0"/>
    </xf>
    <xf numFmtId="0" fontId="60" fillId="2" borderId="14" xfId="0" applyFont="1" applyFill="1" applyBorder="1" applyAlignment="1" applyProtection="1">
      <alignment horizontal="center" vertical="top"/>
      <protection locked="0"/>
    </xf>
    <xf numFmtId="0" fontId="60" fillId="2" borderId="15" xfId="0" applyFont="1" applyFill="1" applyBorder="1" applyAlignment="1" applyProtection="1">
      <alignment horizontal="center" vertical="top"/>
      <protection locked="0"/>
    </xf>
    <xf numFmtId="0" fontId="60" fillId="2" borderId="3" xfId="0" applyFont="1" applyFill="1" applyBorder="1" applyAlignment="1" applyProtection="1">
      <alignment horizontal="center" vertical="top"/>
      <protection locked="0"/>
    </xf>
    <xf numFmtId="4" fontId="60" fillId="2" borderId="6" xfId="0" applyNumberFormat="1" applyFont="1" applyFill="1" applyBorder="1" applyAlignment="1" applyProtection="1">
      <alignment horizontal="center" vertical="top"/>
      <protection locked="0"/>
    </xf>
    <xf numFmtId="4" fontId="60" fillId="2" borderId="8" xfId="0" applyNumberFormat="1" applyFont="1" applyFill="1" applyBorder="1" applyAlignment="1" applyProtection="1">
      <alignment horizontal="center" vertical="top"/>
      <protection locked="0"/>
    </xf>
    <xf numFmtId="0" fontId="60" fillId="2" borderId="4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24" fillId="2" borderId="6" xfId="0" applyFont="1" applyFill="1" applyBorder="1" applyAlignment="1" applyProtection="1">
      <alignment horizontal="center" vertical="top"/>
      <protection locked="0"/>
    </xf>
    <xf numFmtId="0" fontId="24" fillId="2" borderId="8" xfId="0" applyFont="1" applyFill="1" applyBorder="1" applyAlignment="1" applyProtection="1">
      <alignment horizontal="center" vertical="top"/>
      <protection locked="0"/>
    </xf>
    <xf numFmtId="4" fontId="26" fillId="2" borderId="4" xfId="0" applyNumberFormat="1" applyFont="1" applyFill="1" applyBorder="1" applyAlignment="1" applyProtection="1">
      <alignment horizontal="right" vertical="top"/>
      <protection locked="0"/>
    </xf>
    <xf numFmtId="4" fontId="26" fillId="2" borderId="5" xfId="0" applyNumberFormat="1" applyFont="1" applyFill="1" applyBorder="1" applyAlignment="1" applyProtection="1">
      <alignment horizontal="right" vertical="top"/>
      <protection locked="0"/>
    </xf>
    <xf numFmtId="0" fontId="24" fillId="2" borderId="15" xfId="0" quotePrefix="1" applyFont="1" applyFill="1" applyBorder="1" applyAlignment="1" applyProtection="1">
      <alignment horizontal="center" vertical="top"/>
      <protection locked="0"/>
    </xf>
    <xf numFmtId="0" fontId="24" fillId="2" borderId="3" xfId="0" quotePrefix="1" applyFont="1" applyFill="1" applyBorder="1" applyAlignment="1" applyProtection="1">
      <alignment horizontal="center" vertical="top"/>
      <protection locked="0"/>
    </xf>
    <xf numFmtId="4" fontId="24" fillId="2" borderId="4" xfId="0" applyNumberFormat="1" applyFont="1" applyFill="1" applyBorder="1" applyAlignment="1" applyProtection="1">
      <alignment horizontal="right" vertical="top"/>
      <protection locked="0"/>
    </xf>
    <xf numFmtId="4" fontId="24" fillId="2" borderId="5" xfId="0" applyNumberFormat="1" applyFont="1" applyFill="1" applyBorder="1" applyAlignment="1" applyProtection="1">
      <alignment horizontal="right" vertical="top"/>
      <protection locked="0"/>
    </xf>
    <xf numFmtId="4" fontId="24" fillId="2" borderId="12" xfId="0" applyNumberFormat="1" applyFont="1" applyFill="1" applyBorder="1" applyAlignment="1" applyProtection="1">
      <alignment horizontal="right" vertical="top"/>
      <protection locked="0"/>
    </xf>
    <xf numFmtId="4" fontId="24" fillId="2" borderId="14" xfId="0" applyNumberFormat="1" applyFont="1" applyFill="1" applyBorder="1" applyAlignment="1" applyProtection="1">
      <alignment horizontal="right" vertical="top"/>
      <protection locked="0"/>
    </xf>
    <xf numFmtId="0" fontId="24" fillId="2" borderId="13" xfId="0" applyFont="1" applyFill="1" applyBorder="1" applyAlignment="1" applyProtection="1">
      <alignment horizontal="center" vertical="top"/>
      <protection locked="0"/>
    </xf>
    <xf numFmtId="0" fontId="24" fillId="2" borderId="15" xfId="0" applyFont="1" applyFill="1" applyBorder="1" applyAlignment="1" applyProtection="1">
      <alignment horizontal="center" vertical="top"/>
      <protection locked="0"/>
    </xf>
    <xf numFmtId="0" fontId="24" fillId="2" borderId="3" xfId="0" applyFont="1" applyFill="1" applyBorder="1" applyAlignment="1" applyProtection="1">
      <alignment horizontal="center" vertical="top"/>
      <protection locked="0"/>
    </xf>
    <xf numFmtId="4" fontId="24" fillId="2" borderId="6" xfId="0" applyNumberFormat="1" applyFont="1" applyFill="1" applyBorder="1" applyAlignment="1" applyProtection="1">
      <alignment horizontal="right" vertical="top"/>
      <protection locked="0"/>
    </xf>
    <xf numFmtId="4" fontId="24" fillId="2" borderId="8" xfId="0" applyNumberFormat="1" applyFont="1" applyFill="1" applyBorder="1" applyAlignment="1" applyProtection="1">
      <alignment horizontal="right" vertical="top"/>
      <protection locked="0"/>
    </xf>
    <xf numFmtId="4" fontId="31" fillId="2" borderId="0" xfId="0" applyNumberFormat="1" applyFont="1" applyFill="1" applyBorder="1" applyAlignment="1" applyProtection="1">
      <alignment horizontal="center" vertical="top"/>
      <protection locked="0"/>
    </xf>
    <xf numFmtId="0" fontId="31" fillId="2" borderId="12" xfId="0" applyFont="1" applyFill="1" applyBorder="1" applyAlignment="1" applyProtection="1">
      <alignment horizontal="center"/>
      <protection locked="0"/>
    </xf>
    <xf numFmtId="0" fontId="31" fillId="2" borderId="13" xfId="0" applyFont="1" applyFill="1" applyBorder="1" applyAlignment="1" applyProtection="1">
      <alignment horizontal="center"/>
      <protection locked="0"/>
    </xf>
    <xf numFmtId="0" fontId="31" fillId="2" borderId="14" xfId="0" applyFont="1" applyFill="1" applyBorder="1" applyAlignment="1" applyProtection="1">
      <alignment horizontal="center"/>
      <protection locked="0"/>
    </xf>
    <xf numFmtId="4" fontId="31" fillId="2" borderId="12" xfId="0" applyNumberFormat="1" applyFont="1" applyFill="1" applyBorder="1" applyAlignment="1">
      <alignment horizontal="center"/>
    </xf>
    <xf numFmtId="4" fontId="31" fillId="2" borderId="14" xfId="0" applyNumberFormat="1" applyFont="1" applyFill="1" applyBorder="1" applyAlignment="1">
      <alignment horizontal="center"/>
    </xf>
    <xf numFmtId="0" fontId="49" fillId="0" borderId="0" xfId="0" applyFont="1" applyAlignment="1" applyProtection="1">
      <alignment horizontal="center" vertical="top"/>
      <protection locked="0"/>
    </xf>
    <xf numFmtId="0" fontId="79" fillId="0" borderId="0" xfId="0" applyFont="1" applyAlignment="1" applyProtection="1">
      <alignment horizontal="center" vertical="top"/>
      <protection locked="0"/>
    </xf>
    <xf numFmtId="0" fontId="31" fillId="0" borderId="15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12" xfId="0" applyFont="1" applyBorder="1" applyAlignment="1" applyProtection="1">
      <alignment horizontal="center"/>
      <protection locked="0"/>
    </xf>
    <xf numFmtId="0" fontId="31" fillId="0" borderId="13" xfId="0" applyFont="1" applyBorder="1" applyAlignment="1" applyProtection="1">
      <alignment horizontal="center"/>
      <protection locked="0"/>
    </xf>
    <xf numFmtId="0" fontId="31" fillId="0" borderId="14" xfId="0" applyFont="1" applyBorder="1" applyAlignment="1" applyProtection="1">
      <alignment horizontal="center"/>
      <protection locked="0"/>
    </xf>
    <xf numFmtId="0" fontId="31" fillId="2" borderId="15" xfId="0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/>
    </xf>
    <xf numFmtId="0" fontId="31" fillId="2" borderId="6" xfId="0" applyFont="1" applyFill="1" applyBorder="1" applyAlignment="1">
      <alignment horizontal="center"/>
    </xf>
    <xf numFmtId="0" fontId="31" fillId="2" borderId="7" xfId="0" applyFont="1" applyFill="1" applyBorder="1" applyAlignment="1">
      <alignment horizontal="center"/>
    </xf>
    <xf numFmtId="0" fontId="31" fillId="2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4" fontId="23" fillId="2" borderId="13" xfId="0" applyNumberFormat="1" applyFont="1" applyFill="1" applyBorder="1" applyAlignment="1">
      <alignment horizontal="center"/>
    </xf>
    <xf numFmtId="4" fontId="23" fillId="2" borderId="14" xfId="0" applyNumberFormat="1" applyFont="1" applyFill="1" applyBorder="1" applyAlignment="1">
      <alignment horizontal="center"/>
    </xf>
    <xf numFmtId="0" fontId="26" fillId="2" borderId="13" xfId="0" applyFont="1" applyFill="1" applyBorder="1" applyAlignment="1" applyProtection="1">
      <alignment horizontal="center" vertical="top"/>
      <protection locked="0"/>
    </xf>
    <xf numFmtId="0" fontId="26" fillId="2" borderId="14" xfId="0" applyFont="1" applyFill="1" applyBorder="1" applyAlignment="1" applyProtection="1">
      <alignment horizontal="center" vertical="top"/>
      <protection locked="0"/>
    </xf>
    <xf numFmtId="0" fontId="26" fillId="2" borderId="12" xfId="0" applyFont="1" applyFill="1" applyBorder="1" applyAlignment="1" applyProtection="1">
      <alignment horizontal="center" vertical="top"/>
      <protection locked="0"/>
    </xf>
    <xf numFmtId="0" fontId="101" fillId="0" borderId="1" xfId="0" applyFont="1" applyBorder="1" applyAlignment="1">
      <alignment horizontal="left"/>
    </xf>
    <xf numFmtId="0" fontId="101" fillId="2" borderId="9" xfId="0" applyFont="1" applyFill="1" applyBorder="1" applyAlignment="1">
      <alignment horizontal="center" vertical="center"/>
    </xf>
    <xf numFmtId="0" fontId="101" fillId="2" borderId="11" xfId="0" applyFont="1" applyFill="1" applyBorder="1" applyAlignment="1">
      <alignment horizontal="center" vertical="center"/>
    </xf>
    <xf numFmtId="17" fontId="102" fillId="2" borderId="9" xfId="0" quotePrefix="1" applyNumberFormat="1" applyFont="1" applyFill="1" applyBorder="1" applyAlignment="1">
      <alignment horizontal="center" vertical="center"/>
    </xf>
    <xf numFmtId="17" fontId="102" fillId="2" borderId="11" xfId="0" quotePrefix="1" applyNumberFormat="1" applyFont="1" applyFill="1" applyBorder="1" applyAlignment="1">
      <alignment horizontal="center" vertical="center"/>
    </xf>
    <xf numFmtId="0" fontId="97" fillId="0" borderId="7" xfId="0" applyFont="1" applyBorder="1" applyAlignment="1">
      <alignment horizontal="center"/>
    </xf>
    <xf numFmtId="0" fontId="97" fillId="0" borderId="0" xfId="0" applyFont="1" applyBorder="1" applyAlignment="1">
      <alignment horizontal="center"/>
    </xf>
    <xf numFmtId="0" fontId="69" fillId="0" borderId="0" xfId="0" applyFont="1" applyAlignment="1">
      <alignment horizontal="center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54" fillId="0" borderId="0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0" fillId="0" borderId="1" xfId="0" applyFont="1" applyBorder="1" applyAlignment="1">
      <alignment horizontal="center"/>
    </xf>
    <xf numFmtId="0" fontId="98" fillId="0" borderId="0" xfId="0" applyFont="1" applyAlignment="1">
      <alignment horizontal="center"/>
    </xf>
    <xf numFmtId="0" fontId="99" fillId="0" borderId="0" xfId="0" applyFont="1" applyAlignment="1">
      <alignment horizontal="center"/>
    </xf>
    <xf numFmtId="0" fontId="84" fillId="0" borderId="0" xfId="0" applyFont="1" applyAlignment="1"/>
    <xf numFmtId="0" fontId="50" fillId="0" borderId="0" xfId="0" applyFont="1" applyAlignment="1">
      <alignment vertical="top" wrapText="1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4" fontId="40" fillId="0" borderId="1" xfId="0" applyNumberFormat="1" applyFont="1" applyBorder="1" applyAlignment="1"/>
    <xf numFmtId="0" fontId="40" fillId="0" borderId="1" xfId="0" applyFont="1" applyBorder="1" applyAlignment="1">
      <alignment horizontal="left"/>
    </xf>
    <xf numFmtId="0" fontId="41" fillId="0" borderId="12" xfId="0" applyFont="1" applyBorder="1" applyAlignment="1">
      <alignment horizontal="left"/>
    </xf>
    <xf numFmtId="0" fontId="41" fillId="0" borderId="14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0" fontId="41" fillId="0" borderId="9" xfId="0" applyFont="1" applyBorder="1" applyAlignment="1">
      <alignment horizontal="left"/>
    </xf>
    <xf numFmtId="16" fontId="41" fillId="0" borderId="11" xfId="0" applyNumberFormat="1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41" fillId="0" borderId="7" xfId="0" applyFont="1" applyBorder="1" applyAlignment="1">
      <alignment horizontal="left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3">
    <cellStyle name="Normal" xfId="0" builtinId="0"/>
    <cellStyle name="Normal 2" xfId="2"/>
    <cellStyle name="Separador de milhares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00FF"/>
      <rgbColor rgb="00808080"/>
      <rgbColor rgb="00FF00FF"/>
      <rgbColor rgb="00008000"/>
      <rgbColor rgb="0000FF00"/>
      <rgbColor rgb="00C0C0C0"/>
      <rgbColor rgb="00800000"/>
      <rgbColor rgb="00800080"/>
      <rgbColor rgb="00000080"/>
      <rgbColor rgb="00FFFF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1066800</xdr:colOff>
      <xdr:row>4</xdr:row>
      <xdr:rowOff>76114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76DC38D7-780E-4D43-AE4B-FA8CBDD07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0"/>
          <a:ext cx="904875" cy="647614"/>
        </a:xfrm>
        <a:prstGeom prst="rect">
          <a:avLst/>
        </a:prstGeom>
      </xdr:spPr>
    </xdr:pic>
    <xdr:clientData/>
  </xdr:twoCellAnchor>
  <xdr:oneCellAnchor>
    <xdr:from>
      <xdr:col>9</xdr:col>
      <xdr:colOff>19050</xdr:colOff>
      <xdr:row>0</xdr:row>
      <xdr:rowOff>0</xdr:rowOff>
    </xdr:from>
    <xdr:ext cx="904875" cy="647614"/>
    <xdr:pic>
      <xdr:nvPicPr>
        <xdr:cNvPr id="5" name="Imagem 4">
          <a:extLst>
            <a:ext uri="{FF2B5EF4-FFF2-40B4-BE49-F238E27FC236}">
              <a16:creationId xmlns:a16="http://schemas.microsoft.com/office/drawing/2014/main" xmlns="" id="{7DA273DC-6CD7-4722-84A4-B98C97178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61925"/>
          <a:ext cx="904875" cy="6476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942975</xdr:colOff>
      <xdr:row>3</xdr:row>
      <xdr:rowOff>123739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C2308B02-AE54-4DAD-B8B5-A11751834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1925"/>
          <a:ext cx="904875" cy="647614"/>
        </a:xfrm>
        <a:prstGeom prst="rect">
          <a:avLst/>
        </a:prstGeom>
      </xdr:spPr>
    </xdr:pic>
    <xdr:clientData/>
  </xdr:twoCellAnchor>
  <xdr:oneCellAnchor>
    <xdr:from>
      <xdr:col>0</xdr:col>
      <xdr:colOff>38100</xdr:colOff>
      <xdr:row>71</xdr:row>
      <xdr:rowOff>0</xdr:rowOff>
    </xdr:from>
    <xdr:ext cx="904875" cy="704764"/>
    <xdr:pic>
      <xdr:nvPicPr>
        <xdr:cNvPr id="5" name="Imagem 4">
          <a:extLst>
            <a:ext uri="{FF2B5EF4-FFF2-40B4-BE49-F238E27FC236}">
              <a16:creationId xmlns:a16="http://schemas.microsoft.com/office/drawing/2014/main" xmlns="" id="{8067D32B-8275-414A-A957-EDEC72B33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0"/>
          <a:ext cx="904875" cy="7047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180975</xdr:rowOff>
    </xdr:from>
    <xdr:to>
      <xdr:col>1</xdr:col>
      <xdr:colOff>1790479</xdr:colOff>
      <xdr:row>3</xdr:row>
      <xdr:rowOff>95164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180975"/>
          <a:ext cx="1580929" cy="514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771429" cy="685714"/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7887950"/>
          <a:ext cx="1771429" cy="68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oleObject" Target="../embeddings/oleObject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T168"/>
  <sheetViews>
    <sheetView topLeftCell="D1" workbookViewId="0">
      <selection activeCell="J10" sqref="J10"/>
    </sheetView>
  </sheetViews>
  <sheetFormatPr defaultRowHeight="12.75"/>
  <cols>
    <col min="1" max="1" width="37.42578125" customWidth="1"/>
    <col min="2" max="8" width="12.7109375" customWidth="1"/>
    <col min="9" max="9" width="10.85546875" bestFit="1" customWidth="1"/>
    <col min="10" max="10" width="27.5703125" customWidth="1"/>
    <col min="11" max="19" width="10.7109375" customWidth="1"/>
    <col min="20" max="20" width="10" customWidth="1"/>
  </cols>
  <sheetData>
    <row r="1" spans="1:20" ht="11.25" customHeight="1">
      <c r="A1" s="135"/>
      <c r="B1" s="135"/>
      <c r="C1" s="135"/>
      <c r="D1" s="135"/>
      <c r="E1" s="135"/>
      <c r="F1" s="135"/>
      <c r="G1" s="135"/>
      <c r="H1" s="135"/>
      <c r="I1" s="135"/>
      <c r="J1" s="582" t="s">
        <v>202</v>
      </c>
      <c r="K1" s="582"/>
      <c r="L1" s="582"/>
      <c r="M1" s="582"/>
      <c r="N1" s="582"/>
      <c r="O1" s="582"/>
      <c r="P1" s="582"/>
      <c r="Q1" s="582"/>
      <c r="R1" s="582"/>
      <c r="S1" s="582"/>
      <c r="T1" s="582"/>
    </row>
    <row r="2" spans="1:20" ht="11.25" customHeight="1">
      <c r="A2" s="580" t="s">
        <v>202</v>
      </c>
      <c r="B2" s="580"/>
      <c r="C2" s="580"/>
      <c r="D2" s="580"/>
      <c r="E2" s="580"/>
      <c r="F2" s="580"/>
      <c r="G2" s="580"/>
      <c r="H2" s="580"/>
      <c r="I2" s="138"/>
      <c r="J2" s="581" t="s">
        <v>203</v>
      </c>
      <c r="K2" s="581"/>
      <c r="L2" s="581"/>
      <c r="M2" s="581"/>
      <c r="N2" s="581"/>
      <c r="O2" s="581"/>
      <c r="P2" s="581"/>
      <c r="Q2" s="581"/>
      <c r="R2" s="581"/>
      <c r="S2" s="581"/>
      <c r="T2" s="581"/>
    </row>
    <row r="3" spans="1:20" ht="11.25" customHeight="1">
      <c r="A3" s="580" t="s">
        <v>416</v>
      </c>
      <c r="B3" s="580"/>
      <c r="C3" s="580"/>
      <c r="D3" s="580"/>
      <c r="E3" s="580"/>
      <c r="F3" s="580"/>
      <c r="G3" s="580"/>
      <c r="H3" s="580"/>
      <c r="I3" s="4"/>
      <c r="J3" s="296"/>
      <c r="K3" s="296"/>
      <c r="L3" s="296"/>
      <c r="M3" s="296"/>
      <c r="N3" s="296"/>
      <c r="O3" s="296"/>
      <c r="P3" s="296"/>
      <c r="Q3" s="296"/>
      <c r="R3" s="297"/>
      <c r="S3" s="297"/>
      <c r="T3" s="298"/>
    </row>
    <row r="4" spans="1:20" ht="11.25" customHeight="1">
      <c r="A4" s="4"/>
      <c r="B4" s="4"/>
      <c r="C4" s="4"/>
      <c r="D4" s="4"/>
      <c r="E4" s="4"/>
      <c r="F4" s="4"/>
      <c r="G4" s="4"/>
      <c r="H4" s="4"/>
      <c r="I4" s="4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8"/>
    </row>
    <row r="5" spans="1:20" ht="11.25" customHeight="1">
      <c r="A5" s="585" t="s">
        <v>1</v>
      </c>
      <c r="B5" s="585"/>
      <c r="C5" s="585"/>
      <c r="D5" s="585"/>
      <c r="E5" s="585"/>
      <c r="F5" s="585"/>
      <c r="G5" s="585"/>
      <c r="H5" s="585"/>
      <c r="I5" s="283"/>
      <c r="J5" s="292"/>
      <c r="K5" s="291"/>
      <c r="L5" s="293"/>
      <c r="M5" s="290"/>
      <c r="N5" s="293"/>
      <c r="O5" s="293"/>
      <c r="P5" s="294"/>
      <c r="Q5" s="289"/>
      <c r="R5" s="289"/>
      <c r="S5" s="289"/>
      <c r="T5" s="290"/>
    </row>
    <row r="6" spans="1:20" ht="11.25" customHeight="1">
      <c r="A6" s="586" t="s">
        <v>2</v>
      </c>
      <c r="B6" s="586"/>
      <c r="C6" s="586"/>
      <c r="D6" s="586"/>
      <c r="E6" s="586"/>
      <c r="F6" s="586"/>
      <c r="G6" s="586"/>
      <c r="H6" s="586"/>
      <c r="I6" s="285"/>
      <c r="J6" s="585" t="s">
        <v>1</v>
      </c>
      <c r="K6" s="585"/>
      <c r="L6" s="585"/>
      <c r="M6" s="585"/>
      <c r="N6" s="585"/>
      <c r="O6" s="585"/>
      <c r="P6" s="585"/>
      <c r="Q6" s="585"/>
      <c r="R6" s="585"/>
      <c r="S6" s="585"/>
      <c r="T6" s="585"/>
    </row>
    <row r="7" spans="1:20" ht="11.25" customHeight="1">
      <c r="A7" s="585" t="s">
        <v>109</v>
      </c>
      <c r="B7" s="585"/>
      <c r="C7" s="585"/>
      <c r="D7" s="585"/>
      <c r="E7" s="585"/>
      <c r="F7" s="585"/>
      <c r="G7" s="585"/>
      <c r="H7" s="585"/>
      <c r="I7" s="283"/>
      <c r="J7" s="586" t="s">
        <v>2</v>
      </c>
      <c r="K7" s="586"/>
      <c r="L7" s="586"/>
      <c r="M7" s="586"/>
      <c r="N7" s="586"/>
      <c r="O7" s="586"/>
      <c r="P7" s="586"/>
      <c r="Q7" s="586"/>
      <c r="R7" s="586"/>
      <c r="S7" s="586"/>
      <c r="T7" s="586"/>
    </row>
    <row r="8" spans="1:20" ht="11.25" customHeight="1">
      <c r="A8" s="585" t="s">
        <v>477</v>
      </c>
      <c r="B8" s="585"/>
      <c r="C8" s="585"/>
      <c r="D8" s="585"/>
      <c r="E8" s="585"/>
      <c r="F8" s="585"/>
      <c r="G8" s="585"/>
      <c r="H8" s="585"/>
      <c r="I8" s="283"/>
      <c r="J8" s="585" t="s">
        <v>109</v>
      </c>
      <c r="K8" s="585"/>
      <c r="L8" s="585"/>
      <c r="M8" s="585"/>
      <c r="N8" s="585"/>
      <c r="O8" s="585"/>
      <c r="P8" s="585"/>
      <c r="Q8" s="585"/>
      <c r="R8" s="585"/>
      <c r="S8" s="585"/>
      <c r="T8" s="585"/>
    </row>
    <row r="9" spans="1:20" ht="11.25" customHeight="1">
      <c r="A9" s="286"/>
      <c r="B9" s="286"/>
      <c r="C9" s="286"/>
      <c r="D9" s="286"/>
      <c r="E9" s="286"/>
      <c r="F9" s="286"/>
      <c r="G9" s="286"/>
      <c r="H9" s="286"/>
      <c r="I9" s="286"/>
      <c r="J9" s="585" t="s">
        <v>477</v>
      </c>
      <c r="K9" s="585"/>
      <c r="L9" s="585"/>
      <c r="M9" s="585"/>
      <c r="N9" s="585"/>
      <c r="O9" s="585"/>
      <c r="P9" s="585"/>
      <c r="Q9" s="585"/>
      <c r="R9" s="585"/>
      <c r="S9" s="585"/>
      <c r="T9" s="585"/>
    </row>
    <row r="10" spans="1:20" ht="11.25" customHeight="1">
      <c r="A10" s="287" t="s">
        <v>3</v>
      </c>
      <c r="B10" s="299"/>
      <c r="C10" s="299"/>
      <c r="D10" s="299"/>
      <c r="E10" s="299"/>
      <c r="F10" s="299"/>
      <c r="G10" s="299"/>
      <c r="H10" s="288" t="s">
        <v>4</v>
      </c>
      <c r="I10" s="284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4"/>
    </row>
    <row r="11" spans="1:20" ht="11.25" customHeight="1">
      <c r="A11" s="302"/>
      <c r="B11" s="583" t="s">
        <v>110</v>
      </c>
      <c r="C11" s="583"/>
      <c r="D11" s="583"/>
      <c r="E11" s="583"/>
      <c r="F11" s="583"/>
      <c r="G11" s="583"/>
      <c r="H11" s="584"/>
      <c r="I11" s="284"/>
      <c r="J11" s="352" t="s">
        <v>3</v>
      </c>
      <c r="K11" s="353"/>
      <c r="L11" s="353"/>
      <c r="M11" s="353"/>
      <c r="N11" s="353"/>
      <c r="O11" s="353"/>
      <c r="P11" s="353"/>
      <c r="Q11" s="353"/>
      <c r="R11" s="353"/>
      <c r="S11" s="353"/>
      <c r="T11" s="354" t="s">
        <v>4</v>
      </c>
    </row>
    <row r="12" spans="1:20" ht="11.25" customHeight="1">
      <c r="A12" s="303"/>
      <c r="B12" s="304" t="s">
        <v>5</v>
      </c>
      <c r="C12" s="305" t="s">
        <v>5</v>
      </c>
      <c r="D12" s="592" t="s">
        <v>6</v>
      </c>
      <c r="E12" s="593"/>
      <c r="F12" s="593"/>
      <c r="G12" s="594"/>
      <c r="H12" s="305" t="s">
        <v>7</v>
      </c>
      <c r="I12" s="289"/>
      <c r="J12" s="355"/>
      <c r="K12" s="588" t="s">
        <v>111</v>
      </c>
      <c r="L12" s="588"/>
      <c r="M12" s="588"/>
      <c r="N12" s="588"/>
      <c r="O12" s="588"/>
      <c r="P12" s="588"/>
      <c r="Q12" s="588"/>
      <c r="R12" s="588"/>
      <c r="S12" s="588"/>
      <c r="T12" s="589"/>
    </row>
    <row r="13" spans="1:20" ht="11.25" customHeight="1">
      <c r="A13" s="306" t="s">
        <v>97</v>
      </c>
      <c r="B13" s="304" t="s">
        <v>8</v>
      </c>
      <c r="C13" s="305" t="s">
        <v>9</v>
      </c>
      <c r="D13" s="305" t="s">
        <v>10</v>
      </c>
      <c r="E13" s="307" t="s">
        <v>11</v>
      </c>
      <c r="F13" s="305" t="s">
        <v>79</v>
      </c>
      <c r="G13" s="307" t="s">
        <v>11</v>
      </c>
      <c r="H13" s="305" t="s">
        <v>12</v>
      </c>
      <c r="I13" s="289"/>
      <c r="J13" s="356"/>
      <c r="K13" s="357" t="s">
        <v>54</v>
      </c>
      <c r="L13" s="358" t="s">
        <v>54</v>
      </c>
      <c r="M13" s="590" t="s">
        <v>55</v>
      </c>
      <c r="N13" s="591"/>
      <c r="O13" s="358"/>
      <c r="P13" s="590" t="s">
        <v>56</v>
      </c>
      <c r="Q13" s="591"/>
      <c r="R13" s="358"/>
      <c r="S13" s="359" t="s">
        <v>73</v>
      </c>
      <c r="T13" s="358" t="s">
        <v>93</v>
      </c>
    </row>
    <row r="14" spans="1:20" ht="11.25" customHeight="1">
      <c r="A14" s="308"/>
      <c r="B14" s="309"/>
      <c r="C14" s="310" t="s">
        <v>13</v>
      </c>
      <c r="D14" s="310" t="s">
        <v>14</v>
      </c>
      <c r="E14" s="311" t="s">
        <v>15</v>
      </c>
      <c r="F14" s="310" t="s">
        <v>16</v>
      </c>
      <c r="G14" s="311" t="s">
        <v>17</v>
      </c>
      <c r="H14" s="310" t="s">
        <v>18</v>
      </c>
      <c r="I14" s="289"/>
      <c r="J14" s="360" t="s">
        <v>106</v>
      </c>
      <c r="K14" s="361" t="s">
        <v>8</v>
      </c>
      <c r="L14" s="362" t="s">
        <v>9</v>
      </c>
      <c r="M14" s="358" t="s">
        <v>10</v>
      </c>
      <c r="N14" s="358" t="s">
        <v>79</v>
      </c>
      <c r="O14" s="362" t="s">
        <v>57</v>
      </c>
      <c r="P14" s="357" t="s">
        <v>10</v>
      </c>
      <c r="Q14" s="358" t="s">
        <v>85</v>
      </c>
      <c r="R14" s="362" t="s">
        <v>57</v>
      </c>
      <c r="S14" s="363" t="s">
        <v>90</v>
      </c>
      <c r="T14" s="362" t="s">
        <v>396</v>
      </c>
    </row>
    <row r="15" spans="1:20" ht="11.25" customHeight="1">
      <c r="A15" s="312" t="s">
        <v>98</v>
      </c>
      <c r="B15" s="313" t="s">
        <v>99</v>
      </c>
      <c r="C15" s="313" t="s">
        <v>99</v>
      </c>
      <c r="D15" s="313" t="s">
        <v>99</v>
      </c>
      <c r="E15" s="313" t="s">
        <v>99</v>
      </c>
      <c r="F15" s="313" t="s">
        <v>99</v>
      </c>
      <c r="G15" s="313" t="s">
        <v>99</v>
      </c>
      <c r="H15" s="313" t="s">
        <v>99</v>
      </c>
      <c r="I15" s="289"/>
      <c r="J15" s="360"/>
      <c r="K15" s="361"/>
      <c r="L15" s="362"/>
      <c r="M15" s="362"/>
      <c r="N15" s="362"/>
      <c r="O15" s="362"/>
      <c r="P15" s="361"/>
      <c r="Q15" s="362"/>
      <c r="R15" s="362"/>
      <c r="S15" s="363" t="s">
        <v>91</v>
      </c>
      <c r="T15" s="362" t="s">
        <v>395</v>
      </c>
    </row>
    <row r="16" spans="1:20" ht="11.25" customHeight="1">
      <c r="A16" s="314" t="s">
        <v>19</v>
      </c>
      <c r="B16" s="315">
        <f>B17+B37</f>
        <v>57300000</v>
      </c>
      <c r="C16" s="315">
        <f>C17+C37</f>
        <v>57300000</v>
      </c>
      <c r="D16" s="316">
        <f>D17+D37</f>
        <v>8275813.6900000004</v>
      </c>
      <c r="E16" s="317">
        <f>D16/C16*100</f>
        <v>14.442955828970334</v>
      </c>
      <c r="F16" s="316">
        <f>F17+F37</f>
        <v>17177077.080000002</v>
      </c>
      <c r="G16" s="317">
        <f>F16/C16*100</f>
        <v>29.977446910994772</v>
      </c>
      <c r="H16" s="318">
        <f>C16-F16</f>
        <v>40122922.920000002</v>
      </c>
      <c r="I16" s="289"/>
      <c r="J16" s="364"/>
      <c r="K16" s="365" t="s">
        <v>58</v>
      </c>
      <c r="L16" s="366" t="s">
        <v>59</v>
      </c>
      <c r="M16" s="366" t="s">
        <v>0</v>
      </c>
      <c r="N16" s="366" t="s">
        <v>86</v>
      </c>
      <c r="O16" s="366" t="s">
        <v>88</v>
      </c>
      <c r="P16" s="365" t="s">
        <v>0</v>
      </c>
      <c r="Q16" s="366" t="s">
        <v>87</v>
      </c>
      <c r="R16" s="366" t="s">
        <v>89</v>
      </c>
      <c r="S16" s="367" t="s">
        <v>92</v>
      </c>
      <c r="T16" s="366" t="s">
        <v>96</v>
      </c>
    </row>
    <row r="17" spans="1:20" ht="11.25" customHeight="1">
      <c r="A17" s="314" t="s">
        <v>20</v>
      </c>
      <c r="B17" s="315">
        <f>B18+B22+B25+B28+B30+B33</f>
        <v>54538000</v>
      </c>
      <c r="C17" s="315">
        <f>C18+C22+C25+C28+C30+C33</f>
        <v>54538000</v>
      </c>
      <c r="D17" s="316">
        <f>D18+D22+D25+D28+D30+D33</f>
        <v>8274074.46</v>
      </c>
      <c r="E17" s="317">
        <f>D17/C17*100</f>
        <v>15.171209908687523</v>
      </c>
      <c r="F17" s="316">
        <f>F18+F22+F25+F28+F30+F33</f>
        <v>17034040.760000002</v>
      </c>
      <c r="G17" s="317">
        <f>F17/C17*100</f>
        <v>31.233343283582094</v>
      </c>
      <c r="H17" s="318">
        <f>C17-F17</f>
        <v>37503959.239999995</v>
      </c>
      <c r="I17" s="289"/>
      <c r="J17" s="389" t="s">
        <v>381</v>
      </c>
      <c r="K17" s="368" t="s">
        <v>99</v>
      </c>
      <c r="L17" s="368" t="s">
        <v>99</v>
      </c>
      <c r="M17" s="368" t="s">
        <v>99</v>
      </c>
      <c r="N17" s="368" t="s">
        <v>99</v>
      </c>
      <c r="O17" s="368" t="s">
        <v>99</v>
      </c>
      <c r="P17" s="368" t="s">
        <v>99</v>
      </c>
      <c r="Q17" s="368" t="s">
        <v>99</v>
      </c>
      <c r="R17" s="368" t="s">
        <v>99</v>
      </c>
      <c r="S17" s="368" t="s">
        <v>99</v>
      </c>
      <c r="T17" s="368" t="s">
        <v>99</v>
      </c>
    </row>
    <row r="18" spans="1:20" ht="11.25" customHeight="1">
      <c r="A18" s="314" t="s">
        <v>365</v>
      </c>
      <c r="B18" s="315">
        <f>B19+B20+B21</f>
        <v>336000</v>
      </c>
      <c r="C18" s="315">
        <f>C19+C20+C21</f>
        <v>336000</v>
      </c>
      <c r="D18" s="316">
        <f>D19+D20+D21</f>
        <v>27498.49</v>
      </c>
      <c r="E18" s="317">
        <f>D18/C18*100</f>
        <v>8.1840744047619047</v>
      </c>
      <c r="F18" s="316">
        <f>F19+F20+F21</f>
        <v>41685.56</v>
      </c>
      <c r="G18" s="317">
        <f t="shared" ref="G18:G56" si="0">F18/C18*100</f>
        <v>12.406416666666665</v>
      </c>
      <c r="H18" s="318">
        <f t="shared" ref="H18:H59" si="1">C18-F18</f>
        <v>294314.44</v>
      </c>
      <c r="I18" s="289"/>
      <c r="J18" s="390" t="s">
        <v>393</v>
      </c>
      <c r="K18" s="369">
        <f t="shared" ref="K18:S18" si="2">K19+K23+K27</f>
        <v>50173000</v>
      </c>
      <c r="L18" s="369">
        <f t="shared" si="2"/>
        <v>50543000</v>
      </c>
      <c r="M18" s="369">
        <f t="shared" si="2"/>
        <v>6028293.2200000007</v>
      </c>
      <c r="N18" s="370">
        <f t="shared" si="2"/>
        <v>17864957.219999999</v>
      </c>
      <c r="O18" s="369">
        <f t="shared" si="2"/>
        <v>32678042.780000001</v>
      </c>
      <c r="P18" s="369">
        <f t="shared" si="2"/>
        <v>7843905.9000000004</v>
      </c>
      <c r="Q18" s="369">
        <f t="shared" si="2"/>
        <v>12768041.16</v>
      </c>
      <c r="R18" s="369">
        <f t="shared" si="2"/>
        <v>37774958.839999996</v>
      </c>
      <c r="S18" s="369">
        <f t="shared" si="2"/>
        <v>12535269.52</v>
      </c>
      <c r="T18" s="375">
        <f>T19+T23+T27</f>
        <v>5096916.0600000005</v>
      </c>
    </row>
    <row r="19" spans="1:20" ht="11.25" customHeight="1">
      <c r="A19" s="314" t="s">
        <v>22</v>
      </c>
      <c r="B19" s="317">
        <v>0</v>
      </c>
      <c r="C19" s="317">
        <f>B19</f>
        <v>0</v>
      </c>
      <c r="D19" s="319">
        <f>F19</f>
        <v>0</v>
      </c>
      <c r="E19" s="317" t="e">
        <f t="shared" ref="E19:E59" si="3">D19/C19*100</f>
        <v>#DIV/0!</v>
      </c>
      <c r="F19" s="317">
        <v>0</v>
      </c>
      <c r="G19" s="317" t="e">
        <f t="shared" si="0"/>
        <v>#DIV/0!</v>
      </c>
      <c r="H19" s="318">
        <f t="shared" si="1"/>
        <v>0</v>
      </c>
      <c r="I19" s="289"/>
      <c r="J19" s="390" t="s">
        <v>60</v>
      </c>
      <c r="K19" s="369">
        <f>K20+K21+K22</f>
        <v>41721000</v>
      </c>
      <c r="L19" s="369">
        <f t="shared" ref="L19:T19" si="4">L20+L21+L22</f>
        <v>41711000</v>
      </c>
      <c r="M19" s="369">
        <f t="shared" si="4"/>
        <v>5995541.3100000005</v>
      </c>
      <c r="N19" s="370">
        <f t="shared" si="4"/>
        <v>16946939.32</v>
      </c>
      <c r="O19" s="369">
        <f t="shared" si="4"/>
        <v>24764060.68</v>
      </c>
      <c r="P19" s="369">
        <f t="shared" si="4"/>
        <v>7531361.4500000002</v>
      </c>
      <c r="Q19" s="369">
        <f t="shared" si="4"/>
        <v>12224915.710000001</v>
      </c>
      <c r="R19" s="369">
        <f t="shared" si="4"/>
        <v>29486084.289999999</v>
      </c>
      <c r="S19" s="369">
        <f t="shared" si="4"/>
        <v>11999356.27</v>
      </c>
      <c r="T19" s="375">
        <f t="shared" si="4"/>
        <v>4722023.6100000003</v>
      </c>
    </row>
    <row r="20" spans="1:20" ht="11.25" customHeight="1">
      <c r="A20" s="314" t="s">
        <v>23</v>
      </c>
      <c r="B20" s="317">
        <v>336000</v>
      </c>
      <c r="C20" s="317">
        <f>B20</f>
        <v>336000</v>
      </c>
      <c r="D20" s="319">
        <v>27498.49</v>
      </c>
      <c r="E20" s="317">
        <f t="shared" si="3"/>
        <v>8.1840744047619047</v>
      </c>
      <c r="F20" s="317">
        <v>41685.56</v>
      </c>
      <c r="G20" s="317">
        <f t="shared" si="0"/>
        <v>12.406416666666665</v>
      </c>
      <c r="H20" s="318">
        <f t="shared" si="1"/>
        <v>294314.44</v>
      </c>
      <c r="I20" s="289"/>
      <c r="J20" s="391" t="s">
        <v>61</v>
      </c>
      <c r="K20" s="371">
        <v>19151000</v>
      </c>
      <c r="L20" s="371">
        <v>19356000</v>
      </c>
      <c r="M20" s="372">
        <v>3396174.95</v>
      </c>
      <c r="N20" s="373">
        <v>6353162.4900000002</v>
      </c>
      <c r="O20" s="372">
        <f>L20-N20</f>
        <v>13002837.51</v>
      </c>
      <c r="P20" s="372">
        <v>3396174.95</v>
      </c>
      <c r="Q20" s="372">
        <v>6353162.4900000002</v>
      </c>
      <c r="R20" s="372">
        <f t="shared" ref="R20:R37" si="5">L20-Q20</f>
        <v>13002837.51</v>
      </c>
      <c r="S20" s="374">
        <v>6334124.1900000004</v>
      </c>
      <c r="T20" s="371">
        <f t="shared" ref="T20:T21" si="6">N20-Q20</f>
        <v>0</v>
      </c>
    </row>
    <row r="21" spans="1:20" ht="11.25" customHeight="1">
      <c r="A21" s="314" t="s">
        <v>100</v>
      </c>
      <c r="B21" s="317">
        <v>0</v>
      </c>
      <c r="C21" s="317">
        <f>B21</f>
        <v>0</v>
      </c>
      <c r="D21" s="319">
        <f>F21</f>
        <v>0</v>
      </c>
      <c r="E21" s="317" t="e">
        <f t="shared" si="3"/>
        <v>#DIV/0!</v>
      </c>
      <c r="F21" s="319">
        <v>0</v>
      </c>
      <c r="G21" s="317" t="e">
        <f t="shared" si="0"/>
        <v>#DIV/0!</v>
      </c>
      <c r="H21" s="318">
        <f t="shared" si="1"/>
        <v>0</v>
      </c>
      <c r="I21" s="289"/>
      <c r="J21" s="391" t="s">
        <v>382</v>
      </c>
      <c r="K21" s="371">
        <v>10000</v>
      </c>
      <c r="L21" s="371">
        <v>10000</v>
      </c>
      <c r="M21" s="372">
        <v>0</v>
      </c>
      <c r="N21" s="373">
        <v>0</v>
      </c>
      <c r="O21" s="372">
        <f>L21-N21</f>
        <v>10000</v>
      </c>
      <c r="P21" s="372">
        <f>Q21</f>
        <v>0</v>
      </c>
      <c r="Q21" s="372">
        <v>0</v>
      </c>
      <c r="R21" s="372">
        <f t="shared" si="5"/>
        <v>10000</v>
      </c>
      <c r="S21" s="374">
        <v>0</v>
      </c>
      <c r="T21" s="371">
        <f t="shared" si="6"/>
        <v>0</v>
      </c>
    </row>
    <row r="22" spans="1:20" ht="11.25" customHeight="1">
      <c r="A22" s="314" t="s">
        <v>366</v>
      </c>
      <c r="B22" s="315">
        <f>B23+B24</f>
        <v>0</v>
      </c>
      <c r="C22" s="315">
        <f>C23+C24</f>
        <v>0</v>
      </c>
      <c r="D22" s="316">
        <f>D23+D24</f>
        <v>0</v>
      </c>
      <c r="E22" s="317" t="e">
        <f t="shared" si="3"/>
        <v>#DIV/0!</v>
      </c>
      <c r="F22" s="316">
        <f>F23+F24</f>
        <v>0</v>
      </c>
      <c r="G22" s="317" t="e">
        <f t="shared" si="0"/>
        <v>#DIV/0!</v>
      </c>
      <c r="H22" s="318">
        <f t="shared" si="1"/>
        <v>0</v>
      </c>
      <c r="I22" s="289"/>
      <c r="J22" s="391" t="s">
        <v>62</v>
      </c>
      <c r="K22" s="371">
        <v>22560000</v>
      </c>
      <c r="L22" s="371">
        <v>22345000</v>
      </c>
      <c r="M22" s="372">
        <v>2599366.36</v>
      </c>
      <c r="N22" s="374">
        <v>10593776.83</v>
      </c>
      <c r="O22" s="372">
        <f>L22-N22</f>
        <v>11751223.17</v>
      </c>
      <c r="P22" s="372">
        <v>4135186.5</v>
      </c>
      <c r="Q22" s="372">
        <v>5871753.2199999997</v>
      </c>
      <c r="R22" s="372">
        <f t="shared" si="5"/>
        <v>16473246.780000001</v>
      </c>
      <c r="S22" s="374">
        <v>5665232.0800000001</v>
      </c>
      <c r="T22" s="371">
        <f>N22-Q22</f>
        <v>4722023.6100000003</v>
      </c>
    </row>
    <row r="23" spans="1:20" ht="11.25" customHeight="1">
      <c r="A23" s="314" t="s">
        <v>77</v>
      </c>
      <c r="B23" s="317">
        <v>0</v>
      </c>
      <c r="C23" s="317">
        <f>B23</f>
        <v>0</v>
      </c>
      <c r="D23" s="319">
        <f>F23</f>
        <v>0</v>
      </c>
      <c r="E23" s="317" t="e">
        <f t="shared" si="3"/>
        <v>#DIV/0!</v>
      </c>
      <c r="F23" s="319">
        <v>0</v>
      </c>
      <c r="G23" s="317" t="e">
        <f t="shared" si="0"/>
        <v>#DIV/0!</v>
      </c>
      <c r="H23" s="318">
        <f t="shared" si="1"/>
        <v>0</v>
      </c>
      <c r="I23" s="289"/>
      <c r="J23" s="390" t="s">
        <v>63</v>
      </c>
      <c r="K23" s="375">
        <f>K24+K25+K26</f>
        <v>7878000</v>
      </c>
      <c r="L23" s="375">
        <f>L24+L25+L26</f>
        <v>8258000</v>
      </c>
      <c r="M23" s="375">
        <f t="shared" ref="M23:S23" si="7">M24+M25+M26</f>
        <v>32751.91</v>
      </c>
      <c r="N23" s="375">
        <f t="shared" si="7"/>
        <v>918017.9</v>
      </c>
      <c r="O23" s="375">
        <f t="shared" si="7"/>
        <v>7339982.0999999996</v>
      </c>
      <c r="P23" s="375">
        <f t="shared" si="7"/>
        <v>312544.45</v>
      </c>
      <c r="Q23" s="375">
        <f t="shared" si="7"/>
        <v>543125.44999999995</v>
      </c>
      <c r="R23" s="375">
        <f t="shared" si="7"/>
        <v>7714874.5499999998</v>
      </c>
      <c r="S23" s="375">
        <f t="shared" si="7"/>
        <v>535913.25</v>
      </c>
      <c r="T23" s="375">
        <f>T24+T25+T26</f>
        <v>374892.45000000007</v>
      </c>
    </row>
    <row r="24" spans="1:20" ht="11.25" customHeight="1">
      <c r="A24" s="314" t="s">
        <v>367</v>
      </c>
      <c r="B24" s="317">
        <v>0</v>
      </c>
      <c r="C24" s="317">
        <f>B24</f>
        <v>0</v>
      </c>
      <c r="D24" s="319">
        <f>F24</f>
        <v>0</v>
      </c>
      <c r="E24" s="317" t="e">
        <f t="shared" si="3"/>
        <v>#DIV/0!</v>
      </c>
      <c r="F24" s="319">
        <v>0</v>
      </c>
      <c r="G24" s="317" t="e">
        <f t="shared" si="0"/>
        <v>#DIV/0!</v>
      </c>
      <c r="H24" s="318">
        <f t="shared" si="1"/>
        <v>0</v>
      </c>
      <c r="I24" s="289"/>
      <c r="J24" s="391" t="s">
        <v>64</v>
      </c>
      <c r="K24" s="371">
        <v>7873000</v>
      </c>
      <c r="L24" s="371">
        <v>8253000</v>
      </c>
      <c r="M24" s="372">
        <v>32751.91</v>
      </c>
      <c r="N24" s="373">
        <v>918017.9</v>
      </c>
      <c r="O24" s="372">
        <f>L24-N24</f>
        <v>7334982.0999999996</v>
      </c>
      <c r="P24" s="372">
        <v>312544.45</v>
      </c>
      <c r="Q24" s="372">
        <v>543125.44999999995</v>
      </c>
      <c r="R24" s="372">
        <f t="shared" si="5"/>
        <v>7709874.5499999998</v>
      </c>
      <c r="S24" s="374">
        <v>535913.25</v>
      </c>
      <c r="T24" s="371">
        <f>N24-Q24</f>
        <v>374892.45000000007</v>
      </c>
    </row>
    <row r="25" spans="1:20" ht="11.25" customHeight="1">
      <c r="A25" s="314" t="s">
        <v>25</v>
      </c>
      <c r="B25" s="315">
        <f>+B26+B27</f>
        <v>451000</v>
      </c>
      <c r="C25" s="315">
        <f>+C26+C27</f>
        <v>451000</v>
      </c>
      <c r="D25" s="316">
        <f>+D26+D27</f>
        <v>50015.5</v>
      </c>
      <c r="E25" s="317">
        <f t="shared" si="3"/>
        <v>11.089911308203991</v>
      </c>
      <c r="F25" s="316">
        <f>+F26+F27</f>
        <v>81066.19</v>
      </c>
      <c r="G25" s="317">
        <f t="shared" si="0"/>
        <v>17.97476496674058</v>
      </c>
      <c r="H25" s="318">
        <f t="shared" si="1"/>
        <v>369933.81</v>
      </c>
      <c r="I25" s="289"/>
      <c r="J25" s="391" t="s">
        <v>383</v>
      </c>
      <c r="K25" s="371">
        <v>0</v>
      </c>
      <c r="L25" s="371">
        <v>0</v>
      </c>
      <c r="M25" s="372">
        <f>N25</f>
        <v>0</v>
      </c>
      <c r="N25" s="373">
        <v>0</v>
      </c>
      <c r="O25" s="372">
        <f>L25-N25</f>
        <v>0</v>
      </c>
      <c r="P25" s="372">
        <f>Q25</f>
        <v>0</v>
      </c>
      <c r="Q25" s="372">
        <v>0</v>
      </c>
      <c r="R25" s="372">
        <f t="shared" si="5"/>
        <v>0</v>
      </c>
      <c r="S25" s="374">
        <v>0</v>
      </c>
      <c r="T25" s="371">
        <f t="shared" ref="T25:T27" si="8">N25-Q25</f>
        <v>0</v>
      </c>
    </row>
    <row r="26" spans="1:20" ht="11.25" customHeight="1">
      <c r="A26" s="314" t="s">
        <v>368</v>
      </c>
      <c r="B26" s="317">
        <v>451000</v>
      </c>
      <c r="C26" s="317">
        <f>B26</f>
        <v>451000</v>
      </c>
      <c r="D26" s="319">
        <v>50015.5</v>
      </c>
      <c r="E26" s="317">
        <f t="shared" si="3"/>
        <v>11.089911308203991</v>
      </c>
      <c r="F26" s="319">
        <v>81066.19</v>
      </c>
      <c r="G26" s="317">
        <f t="shared" si="0"/>
        <v>17.97476496674058</v>
      </c>
      <c r="H26" s="318">
        <f t="shared" si="1"/>
        <v>369933.81</v>
      </c>
      <c r="I26" s="289"/>
      <c r="J26" s="391" t="s">
        <v>65</v>
      </c>
      <c r="K26" s="371">
        <v>5000</v>
      </c>
      <c r="L26" s="371">
        <v>5000</v>
      </c>
      <c r="M26" s="372">
        <f>N26</f>
        <v>0</v>
      </c>
      <c r="N26" s="374">
        <v>0</v>
      </c>
      <c r="O26" s="372">
        <f>L26-N26</f>
        <v>5000</v>
      </c>
      <c r="P26" s="372">
        <f>Q26</f>
        <v>0</v>
      </c>
      <c r="Q26" s="372">
        <v>0</v>
      </c>
      <c r="R26" s="372">
        <f t="shared" si="5"/>
        <v>5000</v>
      </c>
      <c r="S26" s="372">
        <v>0</v>
      </c>
      <c r="T26" s="371">
        <f t="shared" si="8"/>
        <v>0</v>
      </c>
    </row>
    <row r="27" spans="1:20" ht="11.25" customHeight="1">
      <c r="A27" s="314" t="s">
        <v>369</v>
      </c>
      <c r="B27" s="317">
        <v>0</v>
      </c>
      <c r="C27" s="317">
        <f>B27</f>
        <v>0</v>
      </c>
      <c r="D27" s="319">
        <f>F27</f>
        <v>0</v>
      </c>
      <c r="E27" s="317" t="e">
        <f t="shared" si="3"/>
        <v>#DIV/0!</v>
      </c>
      <c r="F27" s="319">
        <v>0</v>
      </c>
      <c r="G27" s="317" t="e">
        <f t="shared" si="0"/>
        <v>#DIV/0!</v>
      </c>
      <c r="H27" s="318">
        <f t="shared" si="1"/>
        <v>0</v>
      </c>
      <c r="I27" s="289"/>
      <c r="J27" s="390" t="s">
        <v>66</v>
      </c>
      <c r="K27" s="375">
        <v>574000</v>
      </c>
      <c r="L27" s="375">
        <v>574000</v>
      </c>
      <c r="M27" s="369">
        <f>N27</f>
        <v>0</v>
      </c>
      <c r="N27" s="370">
        <v>0</v>
      </c>
      <c r="O27" s="369">
        <f>L27-N27</f>
        <v>574000</v>
      </c>
      <c r="P27" s="369">
        <f>Q27</f>
        <v>0</v>
      </c>
      <c r="Q27" s="369">
        <v>0</v>
      </c>
      <c r="R27" s="369">
        <f t="shared" si="5"/>
        <v>574000</v>
      </c>
      <c r="S27" s="369">
        <v>0</v>
      </c>
      <c r="T27" s="375">
        <f t="shared" si="8"/>
        <v>0</v>
      </c>
    </row>
    <row r="28" spans="1:20" ht="11.25" customHeight="1">
      <c r="A28" s="314" t="s">
        <v>28</v>
      </c>
      <c r="B28" s="315">
        <f>B29</f>
        <v>51785000</v>
      </c>
      <c r="C28" s="315">
        <f>C29</f>
        <v>51785000</v>
      </c>
      <c r="D28" s="316">
        <f>D29</f>
        <v>8042392.5</v>
      </c>
      <c r="E28" s="317">
        <f t="shared" si="3"/>
        <v>15.530351453123492</v>
      </c>
      <c r="F28" s="316">
        <f>F29</f>
        <v>16572585.140000001</v>
      </c>
      <c r="G28" s="317">
        <f t="shared" si="0"/>
        <v>32.002674789997101</v>
      </c>
      <c r="H28" s="318">
        <f>H29</f>
        <v>35212414.859999999</v>
      </c>
      <c r="I28" s="289"/>
      <c r="J28" s="392" t="s">
        <v>80</v>
      </c>
      <c r="K28" s="376">
        <v>7227000</v>
      </c>
      <c r="L28" s="375">
        <v>6857000</v>
      </c>
      <c r="M28" s="369">
        <v>881082.62</v>
      </c>
      <c r="N28" s="370">
        <v>1355678.02</v>
      </c>
      <c r="O28" s="369">
        <f t="shared" ref="O28:O37" si="9">L28-N28</f>
        <v>5501321.9800000004</v>
      </c>
      <c r="P28" s="369">
        <v>881082.62</v>
      </c>
      <c r="Q28" s="369">
        <v>1355678.02</v>
      </c>
      <c r="R28" s="369">
        <f t="shared" si="5"/>
        <v>5501321.9800000004</v>
      </c>
      <c r="S28" s="377">
        <v>1355678.02</v>
      </c>
      <c r="T28" s="375">
        <v>0</v>
      </c>
    </row>
    <row r="29" spans="1:20" ht="11.25" customHeight="1">
      <c r="A29" s="314" t="s">
        <v>370</v>
      </c>
      <c r="B29" s="317">
        <v>51785000</v>
      </c>
      <c r="C29" s="317">
        <f>B29</f>
        <v>51785000</v>
      </c>
      <c r="D29" s="319">
        <v>8042392.5</v>
      </c>
      <c r="E29" s="317">
        <f t="shared" si="3"/>
        <v>15.530351453123492</v>
      </c>
      <c r="F29" s="319">
        <v>16572585.140000001</v>
      </c>
      <c r="G29" s="317">
        <f t="shared" si="0"/>
        <v>32.002674789997101</v>
      </c>
      <c r="H29" s="318">
        <f>C29-F29</f>
        <v>35212414.859999999</v>
      </c>
      <c r="I29" s="289"/>
      <c r="J29" s="393" t="s">
        <v>81</v>
      </c>
      <c r="K29" s="378">
        <f t="shared" ref="K29:S29" si="10">K18+K28</f>
        <v>57400000</v>
      </c>
      <c r="L29" s="379">
        <f t="shared" si="10"/>
        <v>57400000</v>
      </c>
      <c r="M29" s="379">
        <f t="shared" si="10"/>
        <v>6909375.8400000008</v>
      </c>
      <c r="N29" s="379">
        <f t="shared" si="10"/>
        <v>19220635.239999998</v>
      </c>
      <c r="O29" s="379">
        <f t="shared" si="10"/>
        <v>38179364.760000005</v>
      </c>
      <c r="P29" s="379">
        <f t="shared" si="10"/>
        <v>8724988.5199999996</v>
      </c>
      <c r="Q29" s="379">
        <f t="shared" si="10"/>
        <v>14123719.18</v>
      </c>
      <c r="R29" s="379">
        <f t="shared" si="10"/>
        <v>43276280.819999993</v>
      </c>
      <c r="S29" s="379">
        <f t="shared" si="10"/>
        <v>13890947.539999999</v>
      </c>
      <c r="T29" s="378">
        <f>T18+T28</f>
        <v>5096916.0600000005</v>
      </c>
    </row>
    <row r="30" spans="1:20" ht="11.25" customHeight="1">
      <c r="A30" s="314" t="s">
        <v>29</v>
      </c>
      <c r="B30" s="315">
        <f>B31+B32</f>
        <v>0</v>
      </c>
      <c r="C30" s="315">
        <f>C31+C32</f>
        <v>0</v>
      </c>
      <c r="D30" s="316">
        <f>D31+D32</f>
        <v>0</v>
      </c>
      <c r="E30" s="317" t="e">
        <f t="shared" si="3"/>
        <v>#DIV/0!</v>
      </c>
      <c r="F30" s="316">
        <f>F31+F32</f>
        <v>0</v>
      </c>
      <c r="G30" s="317" t="e">
        <f t="shared" si="0"/>
        <v>#DIV/0!</v>
      </c>
      <c r="H30" s="318">
        <f t="shared" si="1"/>
        <v>0</v>
      </c>
      <c r="I30" s="289"/>
      <c r="J30" s="394" t="s">
        <v>82</v>
      </c>
      <c r="K30" s="375">
        <f>K31+K34</f>
        <v>0</v>
      </c>
      <c r="L30" s="369">
        <f>L31+L34</f>
        <v>0</v>
      </c>
      <c r="M30" s="369">
        <f>M31+M34</f>
        <v>0</v>
      </c>
      <c r="N30" s="369">
        <f>N31+N34</f>
        <v>0</v>
      </c>
      <c r="O30" s="369">
        <f t="shared" si="9"/>
        <v>0</v>
      </c>
      <c r="P30" s="369">
        <f>P31+P34</f>
        <v>0</v>
      </c>
      <c r="Q30" s="369">
        <f>Q31+Q34</f>
        <v>0</v>
      </c>
      <c r="R30" s="369">
        <f t="shared" si="5"/>
        <v>0</v>
      </c>
      <c r="S30" s="377">
        <f>S31+S34</f>
        <v>0</v>
      </c>
      <c r="T30" s="375">
        <f>T31+T34</f>
        <v>0</v>
      </c>
    </row>
    <row r="31" spans="1:20" ht="11.25" customHeight="1">
      <c r="A31" s="314" t="s">
        <v>371</v>
      </c>
      <c r="B31" s="317">
        <v>0</v>
      </c>
      <c r="C31" s="317">
        <f>B31</f>
        <v>0</v>
      </c>
      <c r="D31" s="319">
        <f>F31</f>
        <v>0</v>
      </c>
      <c r="E31" s="317" t="e">
        <f t="shared" si="3"/>
        <v>#DIV/0!</v>
      </c>
      <c r="F31" s="319">
        <v>0</v>
      </c>
      <c r="G31" s="317" t="e">
        <f t="shared" si="0"/>
        <v>#DIV/0!</v>
      </c>
      <c r="H31" s="318">
        <f t="shared" si="1"/>
        <v>0</v>
      </c>
      <c r="I31" s="289"/>
      <c r="J31" s="395" t="s">
        <v>68</v>
      </c>
      <c r="K31" s="371">
        <f>K32+K33</f>
        <v>0</v>
      </c>
      <c r="L31" s="372">
        <f t="shared" ref="L31:T31" si="11">L32+L33</f>
        <v>0</v>
      </c>
      <c r="M31" s="372">
        <f t="shared" si="11"/>
        <v>0</v>
      </c>
      <c r="N31" s="372">
        <f t="shared" si="11"/>
        <v>0</v>
      </c>
      <c r="O31" s="372">
        <f t="shared" si="11"/>
        <v>0</v>
      </c>
      <c r="P31" s="372">
        <f t="shared" si="11"/>
        <v>0</v>
      </c>
      <c r="Q31" s="372">
        <f t="shared" si="11"/>
        <v>0</v>
      </c>
      <c r="R31" s="372">
        <f t="shared" si="11"/>
        <v>0</v>
      </c>
      <c r="S31" s="372">
        <f t="shared" si="11"/>
        <v>0</v>
      </c>
      <c r="T31" s="371">
        <f t="shared" si="11"/>
        <v>0</v>
      </c>
    </row>
    <row r="32" spans="1:20" ht="11.25" customHeight="1">
      <c r="A32" s="314" t="s">
        <v>372</v>
      </c>
      <c r="B32" s="317">
        <v>0</v>
      </c>
      <c r="C32" s="317">
        <f>B32</f>
        <v>0</v>
      </c>
      <c r="D32" s="319">
        <f>F32</f>
        <v>0</v>
      </c>
      <c r="E32" s="317" t="e">
        <f t="shared" si="3"/>
        <v>#DIV/0!</v>
      </c>
      <c r="F32" s="319">
        <v>0</v>
      </c>
      <c r="G32" s="317" t="e">
        <f t="shared" si="0"/>
        <v>#DIV/0!</v>
      </c>
      <c r="H32" s="318">
        <f t="shared" si="1"/>
        <v>0</v>
      </c>
      <c r="I32" s="289"/>
      <c r="J32" s="395" t="s">
        <v>69</v>
      </c>
      <c r="K32" s="371">
        <v>0</v>
      </c>
      <c r="L32" s="372">
        <v>0</v>
      </c>
      <c r="M32" s="372">
        <f>N32</f>
        <v>0</v>
      </c>
      <c r="N32" s="372">
        <v>0</v>
      </c>
      <c r="O32" s="372">
        <f t="shared" si="9"/>
        <v>0</v>
      </c>
      <c r="P32" s="372">
        <f>Q32</f>
        <v>0</v>
      </c>
      <c r="Q32" s="372">
        <v>0</v>
      </c>
      <c r="R32" s="372">
        <f t="shared" si="5"/>
        <v>0</v>
      </c>
      <c r="S32" s="374">
        <v>0</v>
      </c>
      <c r="T32" s="371">
        <v>0</v>
      </c>
    </row>
    <row r="33" spans="1:20" ht="11.25" customHeight="1">
      <c r="A33" s="314" t="s">
        <v>32</v>
      </c>
      <c r="B33" s="315">
        <f>B34+B35+B36</f>
        <v>1966000</v>
      </c>
      <c r="C33" s="315">
        <f>C34+C35+C36</f>
        <v>1966000</v>
      </c>
      <c r="D33" s="316">
        <f>D34+D35+D36</f>
        <v>154167.97</v>
      </c>
      <c r="E33" s="315">
        <f t="shared" si="3"/>
        <v>7.8417075279755846</v>
      </c>
      <c r="F33" s="316">
        <f>F34+F35+F36</f>
        <v>338703.87</v>
      </c>
      <c r="G33" s="315">
        <f t="shared" si="0"/>
        <v>17.228070701932857</v>
      </c>
      <c r="H33" s="320">
        <f t="shared" si="1"/>
        <v>1627296.13</v>
      </c>
      <c r="I33" s="289"/>
      <c r="J33" s="395" t="s">
        <v>70</v>
      </c>
      <c r="K33" s="371">
        <v>0</v>
      </c>
      <c r="L33" s="372">
        <v>0</v>
      </c>
      <c r="M33" s="372">
        <f>N33</f>
        <v>0</v>
      </c>
      <c r="N33" s="372">
        <v>0</v>
      </c>
      <c r="O33" s="372">
        <f t="shared" si="9"/>
        <v>0</v>
      </c>
      <c r="P33" s="372">
        <f>Q33</f>
        <v>0</v>
      </c>
      <c r="Q33" s="372">
        <v>0</v>
      </c>
      <c r="R33" s="372">
        <f t="shared" si="5"/>
        <v>0</v>
      </c>
      <c r="S33" s="374">
        <v>0</v>
      </c>
      <c r="T33" s="371">
        <v>0</v>
      </c>
    </row>
    <row r="34" spans="1:20" ht="11.25" customHeight="1">
      <c r="A34" s="314" t="s">
        <v>373</v>
      </c>
      <c r="B34" s="317">
        <v>350000</v>
      </c>
      <c r="C34" s="317">
        <f>B34</f>
        <v>350000</v>
      </c>
      <c r="D34" s="319">
        <v>84670.63</v>
      </c>
      <c r="E34" s="317">
        <f t="shared" si="3"/>
        <v>24.191608571428571</v>
      </c>
      <c r="F34" s="319">
        <v>185687.19</v>
      </c>
      <c r="G34" s="317">
        <f t="shared" si="0"/>
        <v>53.053482857142853</v>
      </c>
      <c r="H34" s="318">
        <f t="shared" si="1"/>
        <v>164312.81</v>
      </c>
      <c r="I34" s="289"/>
      <c r="J34" s="395" t="s">
        <v>71</v>
      </c>
      <c r="K34" s="371">
        <f>K35+K36</f>
        <v>0</v>
      </c>
      <c r="L34" s="372">
        <f t="shared" ref="L34:T34" si="12">L35+L36</f>
        <v>0</v>
      </c>
      <c r="M34" s="372">
        <f t="shared" si="12"/>
        <v>0</v>
      </c>
      <c r="N34" s="372">
        <f t="shared" si="12"/>
        <v>0</v>
      </c>
      <c r="O34" s="372">
        <f t="shared" si="12"/>
        <v>0</v>
      </c>
      <c r="P34" s="372">
        <f t="shared" si="12"/>
        <v>0</v>
      </c>
      <c r="Q34" s="372">
        <f t="shared" si="12"/>
        <v>0</v>
      </c>
      <c r="R34" s="372">
        <f t="shared" si="12"/>
        <v>0</v>
      </c>
      <c r="S34" s="372">
        <f t="shared" si="12"/>
        <v>0</v>
      </c>
      <c r="T34" s="371">
        <f t="shared" si="12"/>
        <v>0</v>
      </c>
    </row>
    <row r="35" spans="1:20" ht="11.25" customHeight="1">
      <c r="A35" s="314" t="s">
        <v>374</v>
      </c>
      <c r="B35" s="317">
        <v>6000</v>
      </c>
      <c r="C35" s="317">
        <f>B35</f>
        <v>6000</v>
      </c>
      <c r="D35" s="319">
        <v>7536.95</v>
      </c>
      <c r="E35" s="317">
        <f t="shared" si="3"/>
        <v>125.61583333333333</v>
      </c>
      <c r="F35" s="319">
        <v>44393.36</v>
      </c>
      <c r="G35" s="317">
        <f t="shared" si="0"/>
        <v>739.8893333333333</v>
      </c>
      <c r="H35" s="318">
        <f t="shared" si="1"/>
        <v>-38393.360000000001</v>
      </c>
      <c r="I35" s="289"/>
      <c r="J35" s="395" t="s">
        <v>69</v>
      </c>
      <c r="K35" s="371">
        <v>0</v>
      </c>
      <c r="L35" s="372">
        <v>0</v>
      </c>
      <c r="M35" s="372">
        <f>N35</f>
        <v>0</v>
      </c>
      <c r="N35" s="372">
        <v>0</v>
      </c>
      <c r="O35" s="372">
        <f t="shared" si="9"/>
        <v>0</v>
      </c>
      <c r="P35" s="372">
        <f>Q35</f>
        <v>0</v>
      </c>
      <c r="Q35" s="372">
        <v>0</v>
      </c>
      <c r="R35" s="372">
        <f t="shared" si="5"/>
        <v>0</v>
      </c>
      <c r="S35" s="374">
        <v>0</v>
      </c>
      <c r="T35" s="371">
        <v>0</v>
      </c>
    </row>
    <row r="36" spans="1:20" ht="11.25" customHeight="1">
      <c r="A36" s="314" t="s">
        <v>375</v>
      </c>
      <c r="B36" s="317">
        <v>1610000</v>
      </c>
      <c r="C36" s="317">
        <f>B36</f>
        <v>1610000</v>
      </c>
      <c r="D36" s="319">
        <v>61960.39</v>
      </c>
      <c r="E36" s="317">
        <f t="shared" si="3"/>
        <v>3.848471428571429</v>
      </c>
      <c r="F36" s="319">
        <v>108623.32</v>
      </c>
      <c r="G36" s="317">
        <f t="shared" si="0"/>
        <v>6.7467900621118018</v>
      </c>
      <c r="H36" s="318">
        <f t="shared" si="1"/>
        <v>1501376.68</v>
      </c>
      <c r="I36" s="289"/>
      <c r="J36" s="396" t="s">
        <v>70</v>
      </c>
      <c r="K36" s="380">
        <v>0</v>
      </c>
      <c r="L36" s="381">
        <v>0</v>
      </c>
      <c r="M36" s="372">
        <f>N36</f>
        <v>0</v>
      </c>
      <c r="N36" s="381">
        <v>0</v>
      </c>
      <c r="O36" s="372">
        <f t="shared" si="9"/>
        <v>0</v>
      </c>
      <c r="P36" s="372">
        <f>Q36</f>
        <v>0</v>
      </c>
      <c r="Q36" s="381">
        <v>0</v>
      </c>
      <c r="R36" s="372">
        <f t="shared" si="5"/>
        <v>0</v>
      </c>
      <c r="S36" s="382">
        <v>0</v>
      </c>
      <c r="T36" s="371">
        <v>0</v>
      </c>
    </row>
    <row r="37" spans="1:20" ht="11.25" customHeight="1">
      <c r="A37" s="314" t="s">
        <v>37</v>
      </c>
      <c r="B37" s="315">
        <f>B38+B40+B43+B46</f>
        <v>2762000</v>
      </c>
      <c r="C37" s="315">
        <f>C38+C40+C43+C46</f>
        <v>2762000</v>
      </c>
      <c r="D37" s="316">
        <f>D38+D40+D43+D46</f>
        <v>1739.23</v>
      </c>
      <c r="E37" s="317">
        <f t="shared" si="3"/>
        <v>6.2969949312092682E-2</v>
      </c>
      <c r="F37" s="316">
        <f>F38+F40+F43+F46</f>
        <v>143036.32</v>
      </c>
      <c r="G37" s="317">
        <f t="shared" si="0"/>
        <v>5.178722664735699</v>
      </c>
      <c r="H37" s="318">
        <f t="shared" si="1"/>
        <v>2618963.6800000002</v>
      </c>
      <c r="I37" s="289"/>
      <c r="J37" s="397" t="s">
        <v>384</v>
      </c>
      <c r="K37" s="383">
        <f>K29+K30</f>
        <v>57400000</v>
      </c>
      <c r="L37" s="383">
        <f>L29+L30</f>
        <v>57400000</v>
      </c>
      <c r="M37" s="383">
        <f>M29+M30</f>
        <v>6909375.8400000008</v>
      </c>
      <c r="N37" s="383">
        <f>N29+N30</f>
        <v>19220635.239999998</v>
      </c>
      <c r="O37" s="379">
        <f t="shared" si="9"/>
        <v>38179364.760000005</v>
      </c>
      <c r="P37" s="383">
        <f>P29+P30</f>
        <v>8724988.5199999996</v>
      </c>
      <c r="Q37" s="383">
        <f>Q29+Q30</f>
        <v>14123719.18</v>
      </c>
      <c r="R37" s="379">
        <f t="shared" si="5"/>
        <v>43276280.82</v>
      </c>
      <c r="S37" s="384">
        <f>S29+S30</f>
        <v>13890947.539999999</v>
      </c>
      <c r="T37" s="568">
        <f>T29+T30</f>
        <v>5096916.0600000005</v>
      </c>
    </row>
    <row r="38" spans="1:20" ht="11.25" customHeight="1">
      <c r="A38" s="314" t="s">
        <v>38</v>
      </c>
      <c r="B38" s="315">
        <f>B39</f>
        <v>1000</v>
      </c>
      <c r="C38" s="315">
        <f>C39</f>
        <v>1000</v>
      </c>
      <c r="D38" s="316">
        <f>D39</f>
        <v>0</v>
      </c>
      <c r="E38" s="317">
        <f t="shared" si="3"/>
        <v>0</v>
      </c>
      <c r="F38" s="316">
        <f>F39</f>
        <v>0</v>
      </c>
      <c r="G38" s="317">
        <f t="shared" si="0"/>
        <v>0</v>
      </c>
      <c r="H38" s="318">
        <f t="shared" si="1"/>
        <v>1000</v>
      </c>
      <c r="I38" s="289"/>
      <c r="J38" s="397" t="s">
        <v>72</v>
      </c>
      <c r="K38" s="385" t="s">
        <v>0</v>
      </c>
      <c r="L38" s="385" t="s">
        <v>0</v>
      </c>
      <c r="M38" s="385" t="s">
        <v>0</v>
      </c>
      <c r="N38" s="385" t="s">
        <v>0</v>
      </c>
      <c r="O38" s="386"/>
      <c r="P38" s="385" t="s">
        <v>0</v>
      </c>
      <c r="Q38" s="387">
        <f>F59-Q37</f>
        <v>3092568.3900000006</v>
      </c>
      <c r="R38" s="386"/>
      <c r="S38" s="388" t="s">
        <v>0</v>
      </c>
      <c r="T38" s="569" t="s">
        <v>0</v>
      </c>
    </row>
    <row r="39" spans="1:20" ht="11.25" customHeight="1">
      <c r="A39" s="314" t="s">
        <v>376</v>
      </c>
      <c r="B39" s="317">
        <v>1000</v>
      </c>
      <c r="C39" s="317">
        <f>B39</f>
        <v>1000</v>
      </c>
      <c r="D39" s="319">
        <f>F39</f>
        <v>0</v>
      </c>
      <c r="E39" s="317">
        <f t="shared" si="3"/>
        <v>0</v>
      </c>
      <c r="F39" s="319">
        <v>0</v>
      </c>
      <c r="G39" s="317">
        <f t="shared" si="0"/>
        <v>0</v>
      </c>
      <c r="H39" s="318">
        <f t="shared" si="1"/>
        <v>1000</v>
      </c>
      <c r="I39" s="289"/>
      <c r="J39" s="397" t="s">
        <v>84</v>
      </c>
      <c r="K39" s="383">
        <f>K37</f>
        <v>57400000</v>
      </c>
      <c r="L39" s="383">
        <f>L37</f>
        <v>57400000</v>
      </c>
      <c r="M39" s="383">
        <f>M37</f>
        <v>6909375.8400000008</v>
      </c>
      <c r="N39" s="383">
        <f>N37</f>
        <v>19220635.239999998</v>
      </c>
      <c r="O39" s="386"/>
      <c r="P39" s="383">
        <f>P37</f>
        <v>8724988.5199999996</v>
      </c>
      <c r="Q39" s="383">
        <f>Q37+Q38</f>
        <v>17216287.57</v>
      </c>
      <c r="R39" s="386"/>
      <c r="S39" s="384">
        <f>S37</f>
        <v>13890947.539999999</v>
      </c>
      <c r="T39" s="568">
        <f>T37</f>
        <v>5096916.0600000005</v>
      </c>
    </row>
    <row r="40" spans="1:20" ht="11.25" customHeight="1">
      <c r="A40" s="314" t="s">
        <v>40</v>
      </c>
      <c r="B40" s="315">
        <f>B41+B42</f>
        <v>3000</v>
      </c>
      <c r="C40" s="315">
        <f>C41+C42</f>
        <v>3000</v>
      </c>
      <c r="D40" s="316">
        <f>D41+D42</f>
        <v>0</v>
      </c>
      <c r="E40" s="317">
        <f t="shared" si="3"/>
        <v>0</v>
      </c>
      <c r="F40" s="316">
        <f>F41+F42</f>
        <v>0</v>
      </c>
      <c r="G40" s="317">
        <f t="shared" si="0"/>
        <v>0</v>
      </c>
      <c r="H40" s="318">
        <f t="shared" si="1"/>
        <v>3000</v>
      </c>
      <c r="I40" s="289"/>
      <c r="J40" s="398" t="s">
        <v>67</v>
      </c>
      <c r="K40" s="378">
        <v>0</v>
      </c>
      <c r="L40" s="378">
        <v>0</v>
      </c>
      <c r="M40" s="378" t="e">
        <f>N40-#REF!</f>
        <v>#REF!</v>
      </c>
      <c r="N40" s="378">
        <v>0</v>
      </c>
      <c r="O40" s="378">
        <f>L40-N40</f>
        <v>0</v>
      </c>
      <c r="P40" s="378">
        <f>Q40</f>
        <v>0</v>
      </c>
      <c r="Q40" s="378">
        <v>0</v>
      </c>
      <c r="R40" s="378">
        <f>L40-Q40</f>
        <v>0</v>
      </c>
      <c r="S40" s="378">
        <v>0</v>
      </c>
      <c r="T40" s="378">
        <v>0</v>
      </c>
    </row>
    <row r="41" spans="1:20" ht="11.25" customHeight="1">
      <c r="A41" s="314" t="s">
        <v>41</v>
      </c>
      <c r="B41" s="317">
        <v>1500</v>
      </c>
      <c r="C41" s="317">
        <f>B41</f>
        <v>1500</v>
      </c>
      <c r="D41" s="319">
        <f>F41</f>
        <v>0</v>
      </c>
      <c r="E41" s="317">
        <f t="shared" si="3"/>
        <v>0</v>
      </c>
      <c r="F41" s="319">
        <v>0</v>
      </c>
      <c r="G41" s="317">
        <f t="shared" si="0"/>
        <v>0</v>
      </c>
      <c r="H41" s="318">
        <f t="shared" si="1"/>
        <v>1500</v>
      </c>
      <c r="I41" s="289"/>
      <c r="J41" s="289"/>
      <c r="K41" s="284"/>
    </row>
    <row r="42" spans="1:20" ht="11.25" customHeight="1">
      <c r="A42" s="314" t="s">
        <v>42</v>
      </c>
      <c r="B42" s="317">
        <v>1500</v>
      </c>
      <c r="C42" s="317">
        <f>B42</f>
        <v>1500</v>
      </c>
      <c r="D42" s="319">
        <f>F42</f>
        <v>0</v>
      </c>
      <c r="E42" s="317">
        <f t="shared" si="3"/>
        <v>0</v>
      </c>
      <c r="F42" s="319">
        <v>0</v>
      </c>
      <c r="G42" s="317">
        <f t="shared" si="0"/>
        <v>0</v>
      </c>
      <c r="H42" s="318">
        <f t="shared" si="1"/>
        <v>1500</v>
      </c>
      <c r="I42" s="289"/>
      <c r="J42" s="289"/>
      <c r="K42" s="284"/>
    </row>
    <row r="43" spans="1:20" ht="11.25" customHeight="1">
      <c r="A43" s="314" t="s">
        <v>74</v>
      </c>
      <c r="B43" s="315">
        <f>B44+B45</f>
        <v>0</v>
      </c>
      <c r="C43" s="315">
        <f>C44+C45</f>
        <v>0</v>
      </c>
      <c r="D43" s="316">
        <f>D44+D45</f>
        <v>0</v>
      </c>
      <c r="E43" s="317" t="e">
        <f t="shared" si="3"/>
        <v>#DIV/0!</v>
      </c>
      <c r="F43" s="316">
        <f>F44+F45</f>
        <v>0</v>
      </c>
      <c r="G43" s="317" t="e">
        <f t="shared" si="0"/>
        <v>#DIV/0!</v>
      </c>
      <c r="H43" s="318">
        <f t="shared" si="1"/>
        <v>0</v>
      </c>
      <c r="I43" s="289"/>
      <c r="J43" s="289"/>
      <c r="K43" s="284"/>
    </row>
    <row r="44" spans="1:20" ht="11.25" customHeight="1">
      <c r="A44" s="314" t="s">
        <v>371</v>
      </c>
      <c r="B44" s="317">
        <v>0</v>
      </c>
      <c r="C44" s="317">
        <f>B44</f>
        <v>0</v>
      </c>
      <c r="D44" s="319">
        <f>F44</f>
        <v>0</v>
      </c>
      <c r="E44" s="317" t="e">
        <f t="shared" si="3"/>
        <v>#DIV/0!</v>
      </c>
      <c r="F44" s="319">
        <v>0</v>
      </c>
      <c r="G44" s="317" t="e">
        <f t="shared" si="0"/>
        <v>#DIV/0!</v>
      </c>
      <c r="H44" s="318">
        <f t="shared" si="1"/>
        <v>0</v>
      </c>
      <c r="I44" s="289"/>
      <c r="J44" s="289"/>
      <c r="K44" s="284"/>
    </row>
    <row r="45" spans="1:20" ht="11.25" customHeight="1">
      <c r="A45" s="314" t="s">
        <v>372</v>
      </c>
      <c r="B45" s="317">
        <v>0</v>
      </c>
      <c r="C45" s="317">
        <f>B45</f>
        <v>0</v>
      </c>
      <c r="D45" s="319">
        <f>F45</f>
        <v>0</v>
      </c>
      <c r="E45" s="317" t="e">
        <f t="shared" si="3"/>
        <v>#DIV/0!</v>
      </c>
      <c r="F45" s="319">
        <v>0</v>
      </c>
      <c r="G45" s="317" t="e">
        <f t="shared" si="0"/>
        <v>#DIV/0!</v>
      </c>
      <c r="H45" s="318">
        <f t="shared" si="1"/>
        <v>0</v>
      </c>
      <c r="I45" s="289"/>
      <c r="J45" s="289"/>
      <c r="K45" s="284"/>
    </row>
    <row r="46" spans="1:20" ht="11.25" customHeight="1">
      <c r="A46" s="314" t="s">
        <v>44</v>
      </c>
      <c r="B46" s="315">
        <f>B47</f>
        <v>2758000</v>
      </c>
      <c r="C46" s="315">
        <f>C47</f>
        <v>2758000</v>
      </c>
      <c r="D46" s="316">
        <f>D47</f>
        <v>1739.23</v>
      </c>
      <c r="E46" s="317">
        <f t="shared" si="3"/>
        <v>6.3061276287164611E-2</v>
      </c>
      <c r="F46" s="316">
        <f>F47</f>
        <v>143036.32</v>
      </c>
      <c r="G46" s="317">
        <f t="shared" si="0"/>
        <v>5.1862335025380712</v>
      </c>
      <c r="H46" s="318">
        <f t="shared" si="1"/>
        <v>2614963.6800000002</v>
      </c>
      <c r="I46" s="289"/>
      <c r="J46" s="399" t="s">
        <v>285</v>
      </c>
      <c r="K46" s="405"/>
      <c r="L46" s="587" t="s">
        <v>297</v>
      </c>
      <c r="M46" s="587"/>
      <c r="N46" s="400"/>
      <c r="O46" s="587" t="s">
        <v>209</v>
      </c>
      <c r="P46" s="587"/>
      <c r="Q46" s="400"/>
      <c r="R46" s="587" t="s">
        <v>208</v>
      </c>
      <c r="S46" s="587"/>
      <c r="T46" s="587"/>
    </row>
    <row r="47" spans="1:20" ht="11.25" customHeight="1">
      <c r="A47" s="314" t="s">
        <v>377</v>
      </c>
      <c r="B47" s="317">
        <v>2758000</v>
      </c>
      <c r="C47" s="317">
        <f>B47</f>
        <v>2758000</v>
      </c>
      <c r="D47" s="319">
        <v>1739.23</v>
      </c>
      <c r="E47" s="317">
        <f t="shared" si="3"/>
        <v>6.3061276287164611E-2</v>
      </c>
      <c r="F47" s="319">
        <v>143036.32</v>
      </c>
      <c r="G47" s="317">
        <f t="shared" si="0"/>
        <v>5.1862335025380712</v>
      </c>
      <c r="H47" s="318">
        <f t="shared" si="1"/>
        <v>2614963.6800000002</v>
      </c>
      <c r="I47" s="289"/>
      <c r="J47" s="402" t="s">
        <v>207</v>
      </c>
      <c r="K47" s="405"/>
      <c r="L47" s="579" t="s">
        <v>211</v>
      </c>
      <c r="M47" s="579"/>
      <c r="N47" s="404"/>
      <c r="O47" s="579" t="s">
        <v>210</v>
      </c>
      <c r="P47" s="579"/>
      <c r="Q47" s="404"/>
      <c r="R47" s="579" t="s">
        <v>293</v>
      </c>
      <c r="S47" s="579"/>
      <c r="T47" s="579"/>
    </row>
    <row r="48" spans="1:20" ht="11.25" customHeight="1">
      <c r="A48" s="314" t="s">
        <v>102</v>
      </c>
      <c r="B48" s="315">
        <v>100000</v>
      </c>
      <c r="C48" s="315">
        <f>B48</f>
        <v>100000</v>
      </c>
      <c r="D48" s="316">
        <v>0</v>
      </c>
      <c r="E48" s="315">
        <f t="shared" si="3"/>
        <v>0</v>
      </c>
      <c r="F48" s="315">
        <v>39210.49</v>
      </c>
      <c r="G48" s="315">
        <f t="shared" si="0"/>
        <v>39.21049</v>
      </c>
      <c r="H48" s="320">
        <f t="shared" si="1"/>
        <v>60789.51</v>
      </c>
      <c r="I48" s="289"/>
      <c r="J48" s="399"/>
      <c r="K48" s="587"/>
      <c r="L48" s="587"/>
      <c r="M48" s="587"/>
      <c r="N48" s="587"/>
      <c r="O48" s="587"/>
      <c r="P48" s="587"/>
      <c r="Q48" s="587"/>
      <c r="R48" s="579" t="s">
        <v>296</v>
      </c>
      <c r="S48" s="579"/>
      <c r="T48" s="579"/>
    </row>
    <row r="49" spans="1:11" ht="11.25" customHeight="1">
      <c r="A49" s="314" t="s">
        <v>46</v>
      </c>
      <c r="B49" s="315">
        <f>B16+B48</f>
        <v>57400000</v>
      </c>
      <c r="C49" s="315">
        <f>C16+C48</f>
        <v>57400000</v>
      </c>
      <c r="D49" s="316">
        <f>D16+D48</f>
        <v>8275813.6900000004</v>
      </c>
      <c r="E49" s="317">
        <f t="shared" si="3"/>
        <v>14.417793885017421</v>
      </c>
      <c r="F49" s="316">
        <f>F16+F48</f>
        <v>17216287.57</v>
      </c>
      <c r="G49" s="317">
        <f t="shared" si="0"/>
        <v>29.993532351916375</v>
      </c>
      <c r="H49" s="318">
        <f t="shared" si="1"/>
        <v>40183712.43</v>
      </c>
      <c r="I49" s="289"/>
      <c r="J49" s="289"/>
      <c r="K49" s="284"/>
    </row>
    <row r="50" spans="1:11" ht="11.25" customHeight="1">
      <c r="A50" s="314" t="s">
        <v>103</v>
      </c>
      <c r="B50" s="315">
        <f>B51+B54</f>
        <v>0</v>
      </c>
      <c r="C50" s="315">
        <f>C51+C54</f>
        <v>0</v>
      </c>
      <c r="D50" s="316">
        <f>D51+D54</f>
        <v>0</v>
      </c>
      <c r="E50" s="317" t="e">
        <f t="shared" si="3"/>
        <v>#DIV/0!</v>
      </c>
      <c r="F50" s="316">
        <f>F51+F54</f>
        <v>0</v>
      </c>
      <c r="G50" s="317" t="e">
        <f t="shared" si="0"/>
        <v>#DIV/0!</v>
      </c>
      <c r="H50" s="318">
        <f t="shared" si="1"/>
        <v>0</v>
      </c>
      <c r="I50" s="289"/>
      <c r="J50" s="289"/>
      <c r="K50" s="284"/>
    </row>
    <row r="51" spans="1:11" ht="11.25" customHeight="1">
      <c r="A51" s="314" t="s">
        <v>378</v>
      </c>
      <c r="B51" s="315">
        <f>B52+B53</f>
        <v>0</v>
      </c>
      <c r="C51" s="315">
        <f>C52+C53</f>
        <v>0</v>
      </c>
      <c r="D51" s="316">
        <f>D52+D53</f>
        <v>0</v>
      </c>
      <c r="E51" s="317" t="e">
        <f t="shared" si="3"/>
        <v>#DIV/0!</v>
      </c>
      <c r="F51" s="316">
        <f>F52+F53</f>
        <v>0</v>
      </c>
      <c r="G51" s="317" t="e">
        <f t="shared" si="0"/>
        <v>#DIV/0!</v>
      </c>
      <c r="H51" s="318">
        <f t="shared" si="1"/>
        <v>0</v>
      </c>
      <c r="I51" s="289"/>
      <c r="J51" s="289"/>
      <c r="K51" s="284"/>
    </row>
    <row r="52" spans="1:11" ht="11.25" customHeight="1">
      <c r="A52" s="314" t="s">
        <v>48</v>
      </c>
      <c r="B52" s="317">
        <v>0</v>
      </c>
      <c r="C52" s="317">
        <f>B52</f>
        <v>0</v>
      </c>
      <c r="D52" s="319">
        <f>F52</f>
        <v>0</v>
      </c>
      <c r="E52" s="317" t="e">
        <f t="shared" si="3"/>
        <v>#DIV/0!</v>
      </c>
      <c r="F52" s="319">
        <v>0</v>
      </c>
      <c r="G52" s="317" t="e">
        <f t="shared" si="0"/>
        <v>#DIV/0!</v>
      </c>
      <c r="H52" s="318">
        <f t="shared" si="1"/>
        <v>0</v>
      </c>
      <c r="I52" s="289"/>
      <c r="J52" s="289"/>
      <c r="K52" s="284"/>
    </row>
    <row r="53" spans="1:11" ht="11.25" customHeight="1">
      <c r="A53" s="314" t="s">
        <v>49</v>
      </c>
      <c r="B53" s="317">
        <v>0</v>
      </c>
      <c r="C53" s="317">
        <f>B53</f>
        <v>0</v>
      </c>
      <c r="D53" s="319">
        <f>F53</f>
        <v>0</v>
      </c>
      <c r="E53" s="317" t="e">
        <f t="shared" si="3"/>
        <v>#DIV/0!</v>
      </c>
      <c r="F53" s="319">
        <v>0</v>
      </c>
      <c r="G53" s="317" t="e">
        <f t="shared" si="0"/>
        <v>#DIV/0!</v>
      </c>
      <c r="H53" s="318">
        <f t="shared" si="1"/>
        <v>0</v>
      </c>
      <c r="I53" s="289"/>
      <c r="J53" s="289"/>
      <c r="K53" s="284"/>
    </row>
    <row r="54" spans="1:11" ht="11.25" customHeight="1">
      <c r="A54" s="314" t="s">
        <v>379</v>
      </c>
      <c r="B54" s="315">
        <f>B55+B56</f>
        <v>0</v>
      </c>
      <c r="C54" s="315">
        <f>C55+C56</f>
        <v>0</v>
      </c>
      <c r="D54" s="316">
        <f>D55+D56</f>
        <v>0</v>
      </c>
      <c r="E54" s="317" t="e">
        <f t="shared" si="3"/>
        <v>#DIV/0!</v>
      </c>
      <c r="F54" s="316">
        <f>F55+F56</f>
        <v>0</v>
      </c>
      <c r="G54" s="317" t="e">
        <f t="shared" si="0"/>
        <v>#DIV/0!</v>
      </c>
      <c r="H54" s="318">
        <f t="shared" si="1"/>
        <v>0</v>
      </c>
      <c r="I54" s="289"/>
      <c r="J54" s="289"/>
      <c r="K54" s="284"/>
    </row>
    <row r="55" spans="1:11" ht="11.25" customHeight="1">
      <c r="A55" s="314" t="s">
        <v>48</v>
      </c>
      <c r="B55" s="317">
        <v>0</v>
      </c>
      <c r="C55" s="317">
        <f>B55</f>
        <v>0</v>
      </c>
      <c r="D55" s="319">
        <f>F55</f>
        <v>0</v>
      </c>
      <c r="E55" s="317" t="e">
        <f t="shared" si="3"/>
        <v>#DIV/0!</v>
      </c>
      <c r="F55" s="319">
        <v>0</v>
      </c>
      <c r="G55" s="317" t="e">
        <f t="shared" si="0"/>
        <v>#DIV/0!</v>
      </c>
      <c r="H55" s="318">
        <f t="shared" si="1"/>
        <v>0</v>
      </c>
      <c r="I55" s="289"/>
      <c r="J55" s="289"/>
      <c r="K55" s="284"/>
    </row>
    <row r="56" spans="1:11" ht="11.25" customHeight="1">
      <c r="A56" s="314" t="s">
        <v>49</v>
      </c>
      <c r="B56" s="317">
        <v>0</v>
      </c>
      <c r="C56" s="317">
        <f>B56</f>
        <v>0</v>
      </c>
      <c r="D56" s="319">
        <f>F56</f>
        <v>0</v>
      </c>
      <c r="E56" s="317" t="e">
        <f t="shared" si="3"/>
        <v>#DIV/0!</v>
      </c>
      <c r="F56" s="319">
        <v>0</v>
      </c>
      <c r="G56" s="317" t="e">
        <f t="shared" si="0"/>
        <v>#DIV/0!</v>
      </c>
      <c r="H56" s="318">
        <f t="shared" si="1"/>
        <v>0</v>
      </c>
      <c r="I56" s="289"/>
      <c r="J56" s="289"/>
      <c r="K56" s="284"/>
    </row>
    <row r="57" spans="1:11" ht="11.25" customHeight="1">
      <c r="A57" s="321" t="s">
        <v>78</v>
      </c>
      <c r="B57" s="322">
        <f>B49+B50</f>
        <v>57400000</v>
      </c>
      <c r="C57" s="323">
        <f>C49+C50</f>
        <v>57400000</v>
      </c>
      <c r="D57" s="322">
        <f>D49+D50</f>
        <v>8275813.6900000004</v>
      </c>
      <c r="E57" s="322">
        <f>D57/C57*100</f>
        <v>14.417793885017421</v>
      </c>
      <c r="F57" s="322">
        <f>F49+F50</f>
        <v>17216287.57</v>
      </c>
      <c r="G57" s="322">
        <f>F57/C57*100</f>
        <v>29.993532351916375</v>
      </c>
      <c r="H57" s="324">
        <f t="shared" si="1"/>
        <v>40183712.43</v>
      </c>
      <c r="I57" s="289"/>
      <c r="J57" s="289"/>
      <c r="K57" s="284"/>
    </row>
    <row r="58" spans="1:11" ht="11.25" customHeight="1">
      <c r="A58" s="325" t="s">
        <v>51</v>
      </c>
      <c r="B58" s="326" t="s">
        <v>0</v>
      </c>
      <c r="C58" s="327"/>
      <c r="D58" s="328"/>
      <c r="E58" s="329"/>
      <c r="F58" s="330">
        <v>0</v>
      </c>
      <c r="G58" s="328"/>
      <c r="H58" s="328"/>
      <c r="I58" s="290" t="s">
        <v>0</v>
      </c>
      <c r="J58" s="289"/>
      <c r="K58" s="284"/>
    </row>
    <row r="59" spans="1:11" ht="11.25" customHeight="1">
      <c r="A59" s="325" t="s">
        <v>52</v>
      </c>
      <c r="B59" s="324">
        <f>B57</f>
        <v>57400000</v>
      </c>
      <c r="C59" s="331">
        <f>C57</f>
        <v>57400000</v>
      </c>
      <c r="D59" s="324">
        <f>D57</f>
        <v>8275813.6900000004</v>
      </c>
      <c r="E59" s="332">
        <f t="shared" si="3"/>
        <v>14.417793885017421</v>
      </c>
      <c r="F59" s="324">
        <f>F57</f>
        <v>17216287.57</v>
      </c>
      <c r="G59" s="322">
        <f>F59/C59*100</f>
        <v>29.993532351916375</v>
      </c>
      <c r="H59" s="324">
        <f t="shared" si="1"/>
        <v>40183712.43</v>
      </c>
      <c r="I59" s="291" t="s">
        <v>0</v>
      </c>
      <c r="J59" s="291" t="s">
        <v>0</v>
      </c>
      <c r="K59" s="284"/>
    </row>
    <row r="60" spans="1:11" ht="11.25" customHeight="1">
      <c r="A60" s="325" t="s">
        <v>53</v>
      </c>
      <c r="B60" s="333" t="s">
        <v>0</v>
      </c>
      <c r="C60" s="331">
        <f>C61+C62</f>
        <v>0</v>
      </c>
      <c r="D60" s="326" t="s">
        <v>0</v>
      </c>
      <c r="E60" s="329"/>
      <c r="F60" s="330">
        <f>F61+F62</f>
        <v>0</v>
      </c>
      <c r="G60" s="328"/>
      <c r="H60" s="328"/>
      <c r="I60" s="290" t="s">
        <v>0</v>
      </c>
      <c r="J60" s="289"/>
      <c r="K60" s="284"/>
    </row>
    <row r="61" spans="1:11" ht="11.25" customHeight="1">
      <c r="A61" s="302" t="s">
        <v>380</v>
      </c>
      <c r="B61" s="334">
        <v>0</v>
      </c>
      <c r="C61" s="335">
        <v>0</v>
      </c>
      <c r="D61" s="336"/>
      <c r="E61" s="336"/>
      <c r="F61" s="335">
        <v>0</v>
      </c>
      <c r="G61" s="336"/>
      <c r="H61" s="337"/>
      <c r="I61" s="289"/>
      <c r="J61" s="289"/>
      <c r="K61" s="284"/>
    </row>
    <row r="62" spans="1:11" ht="11.25" customHeight="1">
      <c r="A62" s="338" t="s">
        <v>105</v>
      </c>
      <c r="B62" s="339">
        <v>0</v>
      </c>
      <c r="C62" s="340">
        <f>B62</f>
        <v>0</v>
      </c>
      <c r="D62" s="341"/>
      <c r="E62" s="341"/>
      <c r="F62" s="342">
        <v>0</v>
      </c>
      <c r="G62" s="341"/>
      <c r="H62" s="343"/>
      <c r="I62" s="289"/>
      <c r="J62" s="289"/>
      <c r="K62" s="284"/>
    </row>
    <row r="63" spans="1:11" s="137" customFormat="1" ht="11.25" customHeight="1">
      <c r="A63" s="346"/>
      <c r="B63" s="319"/>
      <c r="C63" s="319"/>
      <c r="D63" s="319"/>
      <c r="E63" s="319"/>
      <c r="F63" s="319"/>
      <c r="G63" s="319"/>
      <c r="H63" s="319"/>
      <c r="I63" s="289"/>
      <c r="J63" s="289"/>
      <c r="K63" s="284"/>
    </row>
    <row r="64" spans="1:11" ht="11.25" customHeight="1">
      <c r="A64" s="344"/>
      <c r="B64" s="300"/>
      <c r="C64" s="344"/>
      <c r="D64" s="344"/>
      <c r="E64" s="344"/>
      <c r="I64" s="289"/>
      <c r="J64" s="289"/>
      <c r="K64" s="295"/>
    </row>
    <row r="65" spans="1:11" s="137" customFormat="1" ht="11.25" customHeight="1">
      <c r="A65" s="344"/>
      <c r="B65" s="300"/>
      <c r="C65" s="344"/>
      <c r="D65" s="344"/>
      <c r="E65" s="344"/>
      <c r="I65" s="289"/>
      <c r="J65" s="289"/>
      <c r="K65" s="295"/>
    </row>
    <row r="66" spans="1:11" s="137" customFormat="1" ht="11.25" customHeight="1">
      <c r="A66" s="344"/>
      <c r="B66" s="300"/>
      <c r="C66" s="344"/>
      <c r="D66" s="344"/>
      <c r="E66" s="344"/>
      <c r="I66" s="289"/>
      <c r="J66" s="289"/>
      <c r="K66" s="295"/>
    </row>
    <row r="67" spans="1:11" s="137" customFormat="1" ht="11.25" customHeight="1">
      <c r="A67" s="344"/>
      <c r="B67" s="300"/>
      <c r="C67" s="344"/>
      <c r="D67" s="344"/>
      <c r="E67" s="344"/>
      <c r="I67" s="289"/>
      <c r="J67" s="289"/>
      <c r="K67" s="295"/>
    </row>
    <row r="68" spans="1:11" ht="11.25" customHeight="1">
      <c r="A68" s="301" t="s">
        <v>471</v>
      </c>
      <c r="B68" s="300"/>
      <c r="C68" s="345"/>
      <c r="D68" s="345"/>
      <c r="E68" s="579" t="s">
        <v>297</v>
      </c>
      <c r="F68" s="579"/>
      <c r="G68" s="579"/>
      <c r="H68" s="579"/>
      <c r="I68" s="294"/>
      <c r="J68" s="294"/>
      <c r="K68" s="295"/>
    </row>
    <row r="69" spans="1:11" s="137" customFormat="1" ht="11.25" customHeight="1">
      <c r="A69" s="301" t="s">
        <v>207</v>
      </c>
      <c r="B69" s="345"/>
      <c r="C69" s="345"/>
      <c r="D69" s="345"/>
      <c r="E69" s="579" t="s">
        <v>211</v>
      </c>
      <c r="F69" s="579"/>
      <c r="G69" s="579"/>
      <c r="H69" s="579"/>
      <c r="I69" s="294"/>
      <c r="J69" s="294"/>
      <c r="K69" s="295"/>
    </row>
    <row r="70" spans="1:11" ht="11.25" customHeight="1">
      <c r="A70" s="301"/>
      <c r="B70" s="345"/>
      <c r="C70" s="345"/>
      <c r="D70" s="345"/>
      <c r="E70" s="345"/>
      <c r="F70" s="300"/>
      <c r="G70" s="300"/>
      <c r="H70" s="300"/>
      <c r="I70" s="289"/>
      <c r="J70" s="289"/>
      <c r="K70" s="290"/>
    </row>
    <row r="71" spans="1:11" s="137" customFormat="1" ht="11.25" customHeight="1">
      <c r="A71" s="301"/>
      <c r="B71" s="345"/>
      <c r="C71" s="345"/>
      <c r="D71" s="345"/>
      <c r="E71" s="345"/>
      <c r="F71" s="300"/>
      <c r="G71" s="300"/>
      <c r="H71" s="300"/>
      <c r="I71" s="289"/>
      <c r="J71" s="289"/>
      <c r="K71" s="290"/>
    </row>
    <row r="72" spans="1:11" ht="11.25" customHeight="1">
      <c r="A72" s="301"/>
      <c r="B72" s="345"/>
      <c r="C72" s="345"/>
      <c r="D72" s="345"/>
      <c r="E72" s="345"/>
      <c r="F72" s="345"/>
      <c r="G72" s="345"/>
      <c r="H72" s="345"/>
      <c r="I72" s="289"/>
      <c r="J72" s="289"/>
      <c r="K72" s="290"/>
    </row>
    <row r="73" spans="1:11" s="137" customFormat="1" ht="11.25" customHeight="1">
      <c r="A73" s="301"/>
      <c r="B73" s="345"/>
      <c r="C73" s="345"/>
      <c r="D73" s="345"/>
      <c r="E73" s="345"/>
      <c r="F73" s="345"/>
      <c r="G73" s="345"/>
      <c r="H73" s="345"/>
      <c r="I73" s="289"/>
      <c r="J73" s="289"/>
      <c r="K73" s="290"/>
    </row>
    <row r="74" spans="1:11" ht="11.25" customHeight="1">
      <c r="A74" s="347"/>
      <c r="B74" s="300"/>
      <c r="C74" s="345"/>
      <c r="D74" s="345"/>
      <c r="E74" s="345"/>
      <c r="F74" s="345"/>
      <c r="G74" s="345"/>
      <c r="H74" s="345"/>
      <c r="I74" s="289"/>
      <c r="J74" s="289"/>
      <c r="K74" s="290"/>
    </row>
    <row r="75" spans="1:11" ht="11.25" customHeight="1">
      <c r="A75" s="301" t="s">
        <v>209</v>
      </c>
      <c r="B75" s="300"/>
      <c r="C75" s="345"/>
      <c r="D75" s="345"/>
      <c r="E75" s="579" t="s">
        <v>208</v>
      </c>
      <c r="F75" s="579"/>
      <c r="G75" s="579"/>
      <c r="H75" s="579"/>
      <c r="I75" s="289"/>
      <c r="J75" s="289"/>
      <c r="K75" s="290"/>
    </row>
    <row r="76" spans="1:11" ht="11.25" customHeight="1">
      <c r="A76" s="301" t="s">
        <v>210</v>
      </c>
      <c r="B76" s="300"/>
      <c r="C76" s="345"/>
      <c r="D76" s="345"/>
      <c r="E76" s="579" t="s">
        <v>293</v>
      </c>
      <c r="F76" s="579"/>
      <c r="G76" s="579"/>
      <c r="H76" s="579"/>
      <c r="I76" s="289"/>
      <c r="J76" s="289"/>
      <c r="K76" s="290"/>
    </row>
    <row r="77" spans="1:11" s="137" customFormat="1" ht="11.25" customHeight="1">
      <c r="A77" s="345"/>
      <c r="B77" s="300"/>
      <c r="C77" s="345"/>
      <c r="D77" s="345"/>
      <c r="E77" s="579" t="s">
        <v>296</v>
      </c>
      <c r="F77" s="579"/>
      <c r="G77" s="579"/>
      <c r="H77" s="579"/>
      <c r="I77" s="289"/>
      <c r="J77" s="289"/>
      <c r="K77" s="290"/>
    </row>
    <row r="78" spans="1:11" s="137" customFormat="1" ht="11.25" customHeight="1">
      <c r="A78" s="345"/>
      <c r="B78" s="300"/>
      <c r="C78" s="345"/>
      <c r="D78" s="345"/>
      <c r="E78" s="300"/>
      <c r="F78" s="300"/>
      <c r="G78" s="300"/>
      <c r="H78" s="300"/>
      <c r="I78" s="289"/>
      <c r="J78" s="289"/>
      <c r="K78" s="290"/>
    </row>
    <row r="79" spans="1:11" s="137" customFormat="1" ht="11.25" customHeight="1">
      <c r="A79" s="345"/>
      <c r="B79" s="300"/>
      <c r="C79" s="345"/>
      <c r="D79" s="345"/>
      <c r="E79" s="300"/>
      <c r="F79" s="300"/>
      <c r="G79" s="300"/>
      <c r="H79" s="300"/>
      <c r="I79" s="289"/>
      <c r="J79" s="289"/>
      <c r="K79" s="290"/>
    </row>
    <row r="80" spans="1:11" s="137" customFormat="1" ht="11.25" customHeight="1">
      <c r="A80" s="345"/>
      <c r="B80" s="300"/>
      <c r="C80" s="345"/>
      <c r="D80" s="345"/>
      <c r="E80" s="300"/>
      <c r="F80" s="300"/>
      <c r="G80" s="300"/>
      <c r="H80" s="300"/>
      <c r="I80" s="289"/>
      <c r="J80" s="289"/>
      <c r="K80" s="290"/>
    </row>
    <row r="81" spans="1:11" s="137" customFormat="1" ht="11.25" customHeight="1">
      <c r="A81" s="345"/>
      <c r="B81" s="300"/>
      <c r="C81" s="345"/>
      <c r="D81" s="345"/>
      <c r="E81" s="300"/>
      <c r="F81" s="300"/>
      <c r="G81" s="300"/>
      <c r="H81" s="300"/>
      <c r="I81" s="289"/>
      <c r="J81" s="289"/>
      <c r="K81" s="290"/>
    </row>
    <row r="82" spans="1:11" s="137" customFormat="1" ht="11.25" customHeight="1">
      <c r="A82" s="345"/>
      <c r="B82" s="300"/>
      <c r="C82" s="345"/>
      <c r="D82" s="345"/>
      <c r="E82" s="300"/>
      <c r="F82" s="300"/>
      <c r="G82" s="300"/>
      <c r="H82" s="300"/>
      <c r="I82" s="289"/>
      <c r="J82" s="289"/>
      <c r="K82" s="290"/>
    </row>
    <row r="83" spans="1:11" s="137" customFormat="1" ht="11.25" customHeight="1">
      <c r="A83" s="345"/>
      <c r="B83" s="300"/>
      <c r="C83" s="345"/>
      <c r="D83" s="345"/>
      <c r="E83" s="300"/>
      <c r="F83" s="300"/>
      <c r="G83" s="300"/>
      <c r="H83" s="300"/>
      <c r="I83" s="289"/>
      <c r="J83" s="289"/>
      <c r="K83" s="290"/>
    </row>
    <row r="84" spans="1:11" s="137" customFormat="1" ht="11.25" customHeight="1">
      <c r="A84" s="345"/>
      <c r="B84" s="300"/>
      <c r="C84" s="345"/>
      <c r="D84" s="345"/>
      <c r="E84" s="300"/>
      <c r="F84" s="300"/>
      <c r="G84" s="300"/>
      <c r="H84" s="300"/>
      <c r="I84" s="289"/>
      <c r="J84" s="289"/>
      <c r="K84" s="290"/>
    </row>
    <row r="85" spans="1:11" s="137" customFormat="1" ht="11.25" customHeight="1">
      <c r="A85" s="344"/>
      <c r="B85" s="300"/>
      <c r="C85" s="344"/>
      <c r="D85" s="344"/>
      <c r="E85" s="344"/>
      <c r="F85" s="300"/>
      <c r="G85" s="300"/>
      <c r="H85" s="300"/>
      <c r="I85" s="289"/>
      <c r="J85" s="289"/>
      <c r="K85" s="290"/>
    </row>
    <row r="86" spans="1:11" s="137" customFormat="1" ht="11.25" customHeight="1">
      <c r="A86" s="344"/>
      <c r="B86" s="300"/>
      <c r="C86" s="344"/>
      <c r="D86" s="344"/>
      <c r="E86" s="344"/>
      <c r="F86" s="300"/>
      <c r="G86" s="300"/>
      <c r="H86" s="300"/>
      <c r="I86" s="289"/>
      <c r="J86" s="289"/>
      <c r="K86" s="290"/>
    </row>
    <row r="87" spans="1:11" s="137" customFormat="1" ht="11.25" customHeight="1">
      <c r="A87" s="344"/>
      <c r="B87" s="300"/>
      <c r="C87" s="344"/>
      <c r="D87" s="344"/>
      <c r="E87" s="344"/>
      <c r="F87" s="300"/>
      <c r="G87" s="300"/>
      <c r="H87" s="300"/>
      <c r="I87" s="289"/>
      <c r="J87" s="289"/>
      <c r="K87" s="290"/>
    </row>
    <row r="88" spans="1:11" s="137" customFormat="1" ht="11.25" customHeight="1">
      <c r="A88" s="344"/>
      <c r="B88" s="300"/>
      <c r="C88" s="344"/>
      <c r="D88" s="344"/>
      <c r="E88" s="344"/>
      <c r="F88" s="300"/>
      <c r="G88" s="300"/>
      <c r="H88" s="300"/>
      <c r="I88" s="289"/>
      <c r="J88" s="289"/>
      <c r="K88" s="290"/>
    </row>
    <row r="89" spans="1:11" s="137" customFormat="1" ht="11.25" customHeight="1">
      <c r="A89" s="344"/>
      <c r="B89" s="300"/>
      <c r="C89" s="344"/>
      <c r="D89" s="344"/>
      <c r="E89" s="344"/>
      <c r="F89" s="300"/>
      <c r="G89" s="300"/>
      <c r="H89" s="300"/>
      <c r="I89" s="289"/>
      <c r="J89" s="289"/>
      <c r="K89" s="290"/>
    </row>
    <row r="90" spans="1:11" s="137" customFormat="1" ht="11.25" customHeight="1">
      <c r="A90" s="344"/>
      <c r="B90" s="300"/>
      <c r="C90" s="344"/>
      <c r="D90" s="344"/>
      <c r="E90" s="344"/>
      <c r="F90" s="300"/>
      <c r="G90" s="300"/>
      <c r="H90" s="300"/>
      <c r="I90" s="289"/>
      <c r="J90" s="289"/>
      <c r="K90" s="290"/>
    </row>
    <row r="91" spans="1:11" s="137" customFormat="1" ht="11.25" customHeight="1">
      <c r="A91" s="344"/>
      <c r="B91" s="300"/>
      <c r="C91" s="344"/>
      <c r="D91" s="344"/>
      <c r="E91" s="344"/>
      <c r="F91" s="300"/>
      <c r="G91" s="300"/>
      <c r="H91" s="300"/>
      <c r="I91" s="289"/>
      <c r="J91" s="289"/>
      <c r="K91" s="290"/>
    </row>
    <row r="92" spans="1:11" s="137" customFormat="1" ht="11.25" customHeight="1">
      <c r="A92" s="344"/>
      <c r="B92" s="300"/>
      <c r="C92" s="344"/>
      <c r="D92" s="344"/>
      <c r="E92" s="344"/>
      <c r="F92" s="300"/>
      <c r="G92" s="300"/>
      <c r="H92" s="300"/>
      <c r="I92" s="289"/>
      <c r="J92" s="289"/>
      <c r="K92" s="290"/>
    </row>
    <row r="93" spans="1:11" s="137" customFormat="1" ht="11.25" customHeight="1">
      <c r="A93" s="344"/>
      <c r="B93" s="300"/>
      <c r="C93" s="344"/>
      <c r="D93" s="344"/>
      <c r="E93" s="344"/>
      <c r="F93" s="300"/>
      <c r="G93" s="300"/>
      <c r="H93" s="300"/>
      <c r="I93" s="289"/>
      <c r="J93" s="289"/>
      <c r="K93" s="290"/>
    </row>
    <row r="94" spans="1:11" s="137" customFormat="1" ht="11.25" customHeight="1">
      <c r="A94" s="344"/>
      <c r="B94" s="300"/>
      <c r="C94" s="344"/>
      <c r="D94" s="344"/>
      <c r="E94" s="344"/>
      <c r="F94" s="300"/>
      <c r="G94" s="300"/>
      <c r="H94" s="300"/>
      <c r="I94" s="289"/>
      <c r="J94" s="289"/>
      <c r="K94" s="290"/>
    </row>
    <row r="95" spans="1:11" s="137" customFormat="1" ht="11.25" customHeight="1">
      <c r="A95" s="344"/>
      <c r="B95" s="300"/>
      <c r="C95" s="344"/>
      <c r="D95" s="344"/>
      <c r="E95" s="344"/>
      <c r="F95" s="300"/>
      <c r="G95" s="300"/>
      <c r="H95" s="300"/>
      <c r="I95" s="289"/>
      <c r="J95" s="289"/>
      <c r="K95" s="290"/>
    </row>
    <row r="96" spans="1:11" s="137" customFormat="1" ht="11.25" customHeight="1">
      <c r="A96" s="344"/>
      <c r="B96" s="300"/>
      <c r="C96" s="344"/>
      <c r="D96" s="344"/>
      <c r="E96" s="344"/>
      <c r="F96" s="300"/>
      <c r="G96" s="300"/>
      <c r="H96" s="300"/>
      <c r="I96" s="289"/>
      <c r="J96" s="289"/>
      <c r="K96" s="290"/>
    </row>
    <row r="97" spans="1:11" s="137" customFormat="1" ht="11.25" customHeight="1">
      <c r="A97" s="344"/>
      <c r="B97" s="300"/>
      <c r="C97" s="344"/>
      <c r="D97" s="344"/>
      <c r="E97" s="344"/>
      <c r="F97" s="300"/>
      <c r="G97" s="300"/>
      <c r="H97" s="300"/>
      <c r="I97" s="289"/>
      <c r="J97" s="289"/>
      <c r="K97" s="290"/>
    </row>
    <row r="98" spans="1:11" s="137" customFormat="1" ht="11.25" customHeight="1">
      <c r="A98" s="344"/>
      <c r="B98" s="300"/>
      <c r="C98" s="344"/>
      <c r="D98" s="344"/>
      <c r="E98" s="344"/>
      <c r="F98" s="300"/>
      <c r="G98" s="300"/>
      <c r="H98" s="300"/>
      <c r="I98" s="289"/>
      <c r="J98" s="289"/>
      <c r="K98" s="290"/>
    </row>
    <row r="99" spans="1:11" s="137" customFormat="1" ht="11.25" customHeight="1">
      <c r="A99" s="344"/>
      <c r="B99" s="300"/>
      <c r="C99" s="344"/>
      <c r="D99" s="344"/>
      <c r="E99" s="344"/>
      <c r="F99" s="300"/>
      <c r="G99" s="300"/>
      <c r="H99" s="300"/>
      <c r="I99" s="289"/>
      <c r="J99" s="289"/>
      <c r="K99" s="290"/>
    </row>
    <row r="100" spans="1:11" ht="11.25" customHeight="1"/>
    <row r="101" spans="1:11" ht="11.25" customHeight="1"/>
    <row r="102" spans="1:11" ht="11.25" customHeight="1"/>
    <row r="103" spans="1:11" ht="11.25" customHeight="1"/>
    <row r="104" spans="1:11" ht="11.25" customHeight="1"/>
    <row r="105" spans="1:11" ht="11.25" customHeight="1"/>
    <row r="106" spans="1:11" ht="11.25" customHeight="1"/>
    <row r="107" spans="1:11" ht="11.25" customHeight="1"/>
    <row r="108" spans="1:11" ht="11.25" customHeight="1"/>
    <row r="109" spans="1:11" ht="11.25" customHeight="1"/>
    <row r="110" spans="1:11" ht="11.25" customHeight="1"/>
    <row r="111" spans="1:11" ht="11.25" customHeight="1"/>
    <row r="112" spans="1:11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40" spans="1:11">
      <c r="A140" s="289"/>
      <c r="B140" s="289"/>
      <c r="C140" s="289"/>
      <c r="D140" s="289"/>
      <c r="E140" s="289"/>
      <c r="F140" s="289"/>
      <c r="G140" s="289"/>
      <c r="H140" s="289"/>
      <c r="I140" s="289"/>
      <c r="J140" s="289"/>
      <c r="K140" s="289"/>
    </row>
    <row r="141" spans="1:11">
      <c r="A141" s="289"/>
      <c r="B141" s="289"/>
      <c r="C141" s="289"/>
      <c r="D141" s="289"/>
      <c r="E141" s="289"/>
      <c r="F141" s="289"/>
      <c r="G141" s="289"/>
      <c r="H141" s="289"/>
      <c r="I141" s="289"/>
      <c r="J141" s="289"/>
      <c r="K141" s="289"/>
    </row>
    <row r="142" spans="1:11">
      <c r="A142" s="289"/>
      <c r="B142" s="289"/>
      <c r="C142" s="289"/>
      <c r="D142" s="289"/>
      <c r="E142" s="289"/>
      <c r="F142" s="289"/>
      <c r="G142" s="289"/>
      <c r="H142" s="289"/>
      <c r="I142" s="289"/>
      <c r="J142" s="289"/>
      <c r="K142" s="289"/>
    </row>
    <row r="143" spans="1:11">
      <c r="A143" s="289"/>
      <c r="B143" s="289"/>
      <c r="C143" s="289"/>
      <c r="D143" s="289"/>
      <c r="E143" s="289"/>
      <c r="F143" s="289"/>
      <c r="G143" s="289"/>
      <c r="H143" s="289"/>
      <c r="I143" s="289"/>
      <c r="J143" s="289"/>
      <c r="K143" s="289"/>
    </row>
    <row r="144" spans="1:11">
      <c r="A144" s="289"/>
      <c r="B144" s="289"/>
      <c r="C144" s="289"/>
      <c r="D144" s="289"/>
      <c r="E144" s="289"/>
      <c r="F144" s="289"/>
      <c r="G144" s="289"/>
      <c r="H144" s="289"/>
      <c r="I144" s="289"/>
      <c r="J144" s="289"/>
      <c r="K144" s="289"/>
    </row>
    <row r="145" spans="1:11">
      <c r="A145" s="289"/>
      <c r="B145" s="289"/>
      <c r="C145" s="289"/>
      <c r="D145" s="289"/>
      <c r="E145" s="289"/>
      <c r="F145" s="289"/>
      <c r="G145" s="289"/>
      <c r="H145" s="289"/>
      <c r="I145" s="289"/>
      <c r="J145" s="289"/>
      <c r="K145" s="289"/>
    </row>
    <row r="146" spans="1:11">
      <c r="A146" s="289"/>
      <c r="B146" s="289"/>
      <c r="C146" s="289"/>
      <c r="D146" s="289"/>
      <c r="E146" s="289"/>
      <c r="F146" s="289"/>
      <c r="G146" s="289"/>
      <c r="H146" s="289"/>
      <c r="I146" s="289"/>
      <c r="J146" s="289"/>
      <c r="K146" s="289"/>
    </row>
    <row r="147" spans="1:11">
      <c r="A147" s="289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</row>
    <row r="148" spans="1:11">
      <c r="A148" s="289"/>
      <c r="B148" s="289"/>
      <c r="C148" s="289"/>
      <c r="D148" s="289"/>
      <c r="E148" s="289"/>
      <c r="F148" s="289"/>
      <c r="G148" s="289"/>
      <c r="H148" s="289"/>
      <c r="I148" s="289"/>
      <c r="J148" s="289"/>
      <c r="K148" s="289"/>
    </row>
    <row r="149" spans="1:11">
      <c r="A149" s="289"/>
      <c r="B149" s="289"/>
      <c r="C149" s="289"/>
      <c r="D149" s="289"/>
      <c r="E149" s="289"/>
      <c r="F149" s="289"/>
      <c r="G149" s="289"/>
      <c r="H149" s="289"/>
      <c r="I149" s="289"/>
      <c r="J149" s="289"/>
      <c r="K149" s="289"/>
    </row>
    <row r="150" spans="1:11">
      <c r="A150" s="289"/>
      <c r="B150" s="289"/>
      <c r="C150" s="289"/>
      <c r="D150" s="289"/>
      <c r="E150" s="289"/>
      <c r="F150" s="289"/>
      <c r="G150" s="289"/>
      <c r="H150" s="289"/>
      <c r="I150" s="289"/>
      <c r="J150" s="289"/>
      <c r="K150" s="289"/>
    </row>
    <row r="151" spans="1:11">
      <c r="A151" s="289"/>
      <c r="B151" s="289"/>
      <c r="C151" s="289"/>
      <c r="D151" s="289"/>
      <c r="E151" s="289"/>
      <c r="F151" s="289"/>
      <c r="G151" s="289"/>
      <c r="H151" s="289"/>
      <c r="I151" s="289"/>
      <c r="J151" s="289"/>
      <c r="K151" s="289"/>
    </row>
    <row r="152" spans="1:11">
      <c r="A152" s="289"/>
      <c r="B152" s="289"/>
      <c r="C152" s="289"/>
      <c r="D152" s="289"/>
      <c r="E152" s="289"/>
      <c r="F152" s="289"/>
      <c r="G152" s="289"/>
      <c r="H152" s="289"/>
      <c r="I152" s="289"/>
      <c r="J152" s="289"/>
      <c r="K152" s="289"/>
    </row>
    <row r="153" spans="1:11">
      <c r="A153" s="289"/>
      <c r="B153" s="289"/>
      <c r="C153" s="289"/>
      <c r="D153" s="289"/>
      <c r="E153" s="289"/>
      <c r="F153" s="289"/>
      <c r="G153" s="289"/>
      <c r="H153" s="289"/>
      <c r="I153" s="289"/>
      <c r="J153" s="289"/>
      <c r="K153" s="289"/>
    </row>
    <row r="154" spans="1:11">
      <c r="A154" s="289"/>
      <c r="B154" s="289"/>
      <c r="C154" s="289"/>
      <c r="D154" s="289"/>
      <c r="E154" s="289"/>
      <c r="F154" s="289"/>
      <c r="G154" s="289"/>
      <c r="H154" s="289"/>
      <c r="I154" s="289"/>
      <c r="J154" s="289"/>
      <c r="K154" s="289"/>
    </row>
    <row r="155" spans="1:11">
      <c r="A155" s="289"/>
      <c r="B155" s="289"/>
      <c r="C155" s="289"/>
      <c r="D155" s="289"/>
      <c r="E155" s="289"/>
      <c r="F155" s="289"/>
      <c r="G155" s="289"/>
      <c r="H155" s="289"/>
      <c r="I155" s="289"/>
      <c r="J155" s="289"/>
      <c r="K155" s="289"/>
    </row>
    <row r="156" spans="1:11">
      <c r="A156" s="289"/>
      <c r="B156" s="289"/>
      <c r="C156" s="289"/>
      <c r="D156" s="289"/>
      <c r="E156" s="289"/>
      <c r="F156" s="289"/>
      <c r="G156" s="289"/>
      <c r="H156" s="289"/>
      <c r="I156" s="289"/>
      <c r="J156" s="289"/>
      <c r="K156" s="289"/>
    </row>
    <row r="157" spans="1:11">
      <c r="A157" s="289"/>
      <c r="B157" s="289"/>
      <c r="C157" s="289"/>
      <c r="D157" s="289"/>
      <c r="E157" s="289"/>
      <c r="F157" s="289"/>
      <c r="G157" s="289"/>
      <c r="H157" s="289"/>
      <c r="I157" s="289"/>
      <c r="J157" s="289"/>
      <c r="K157" s="289"/>
    </row>
    <row r="158" spans="1:11">
      <c r="A158" s="289"/>
      <c r="B158" s="289"/>
      <c r="C158" s="289"/>
      <c r="D158" s="289"/>
      <c r="E158" s="289"/>
      <c r="F158" s="289"/>
      <c r="G158" s="289"/>
      <c r="H158" s="289"/>
      <c r="I158" s="289"/>
      <c r="J158" s="289"/>
      <c r="K158" s="289"/>
    </row>
    <row r="159" spans="1:11">
      <c r="A159" s="289"/>
      <c r="B159" s="289"/>
      <c r="C159" s="289"/>
      <c r="D159" s="289"/>
      <c r="E159" s="289"/>
      <c r="F159" s="289"/>
      <c r="G159" s="289"/>
      <c r="H159" s="289"/>
      <c r="I159" s="289"/>
      <c r="J159" s="289"/>
      <c r="K159" s="289"/>
    </row>
    <row r="160" spans="1:11">
      <c r="A160" s="289"/>
      <c r="B160" s="289"/>
      <c r="C160" s="289"/>
      <c r="D160" s="289"/>
      <c r="E160" s="289"/>
      <c r="F160" s="289"/>
      <c r="G160" s="289"/>
      <c r="H160" s="289"/>
      <c r="I160" s="289"/>
      <c r="J160" s="289"/>
      <c r="K160" s="289"/>
    </row>
    <row r="161" spans="1:11">
      <c r="A161" s="289"/>
      <c r="B161" s="289"/>
      <c r="C161" s="289"/>
      <c r="D161" s="289"/>
      <c r="E161" s="289"/>
      <c r="F161" s="289"/>
      <c r="G161" s="289"/>
      <c r="H161" s="289"/>
      <c r="I161" s="289"/>
      <c r="J161" s="289"/>
      <c r="K161" s="289"/>
    </row>
    <row r="162" spans="1:11">
      <c r="A162" s="289"/>
      <c r="B162" s="289"/>
      <c r="C162" s="289"/>
      <c r="D162" s="289"/>
      <c r="E162" s="289"/>
      <c r="F162" s="289"/>
      <c r="G162" s="289"/>
      <c r="H162" s="289"/>
      <c r="I162" s="289"/>
      <c r="J162" s="289"/>
      <c r="K162" s="289"/>
    </row>
    <row r="163" spans="1:11">
      <c r="A163" s="289"/>
      <c r="B163" s="289"/>
      <c r="C163" s="289"/>
      <c r="D163" s="289"/>
      <c r="E163" s="289"/>
      <c r="F163" s="289"/>
      <c r="G163" s="289"/>
      <c r="H163" s="289"/>
      <c r="I163" s="289"/>
      <c r="J163" s="289"/>
      <c r="K163" s="289"/>
    </row>
    <row r="164" spans="1:11">
      <c r="A164" s="289"/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</row>
    <row r="165" spans="1:11">
      <c r="A165" s="289"/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</row>
    <row r="166" spans="1:11">
      <c r="A166" s="289"/>
      <c r="B166" s="289"/>
      <c r="C166" s="289"/>
      <c r="D166" s="289"/>
      <c r="E166" s="289"/>
      <c r="F166" s="289"/>
      <c r="G166" s="289"/>
      <c r="H166" s="289"/>
      <c r="I166" s="289"/>
      <c r="J166" s="289"/>
      <c r="K166" s="289"/>
    </row>
    <row r="167" spans="1:11">
      <c r="A167" s="289"/>
      <c r="B167" s="289"/>
      <c r="C167" s="289"/>
      <c r="D167" s="289"/>
      <c r="E167" s="289"/>
      <c r="F167" s="289"/>
      <c r="G167" s="289"/>
      <c r="H167" s="289"/>
      <c r="I167" s="289"/>
      <c r="J167" s="289"/>
      <c r="K167" s="289"/>
    </row>
    <row r="168" spans="1:11">
      <c r="A168" s="289"/>
      <c r="B168" s="289"/>
      <c r="C168" s="289"/>
      <c r="D168" s="289"/>
      <c r="E168" s="289"/>
      <c r="F168" s="289"/>
      <c r="G168" s="289"/>
      <c r="H168" s="289"/>
      <c r="I168" s="289"/>
      <c r="J168" s="289"/>
      <c r="K168" s="289"/>
    </row>
  </sheetData>
  <mergeCells count="31">
    <mergeCell ref="J8:T8"/>
    <mergeCell ref="J9:T9"/>
    <mergeCell ref="N48:Q48"/>
    <mergeCell ref="R48:T48"/>
    <mergeCell ref="R46:T46"/>
    <mergeCell ref="R47:T47"/>
    <mergeCell ref="L46:M46"/>
    <mergeCell ref="L47:M47"/>
    <mergeCell ref="O46:P46"/>
    <mergeCell ref="O47:P47"/>
    <mergeCell ref="J2:T2"/>
    <mergeCell ref="E69:H69"/>
    <mergeCell ref="J1:T1"/>
    <mergeCell ref="B11:H11"/>
    <mergeCell ref="A5:H5"/>
    <mergeCell ref="A6:H6"/>
    <mergeCell ref="A7:H7"/>
    <mergeCell ref="A8:H8"/>
    <mergeCell ref="E68:H68"/>
    <mergeCell ref="K48:M48"/>
    <mergeCell ref="K12:T12"/>
    <mergeCell ref="M13:N13"/>
    <mergeCell ref="P13:Q13"/>
    <mergeCell ref="D12:G12"/>
    <mergeCell ref="J6:T6"/>
    <mergeCell ref="J7:T7"/>
    <mergeCell ref="E75:H75"/>
    <mergeCell ref="E76:H76"/>
    <mergeCell ref="E77:H77"/>
    <mergeCell ref="A2:H2"/>
    <mergeCell ref="A3:H3"/>
  </mergeCells>
  <printOptions horizontalCentered="1" verticalCentered="1"/>
  <pageMargins left="0" right="0" top="0" bottom="0" header="0.31496062992125984" footer="0.31496062992125984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B3:P41"/>
  <sheetViews>
    <sheetView workbookViewId="0">
      <selection activeCell="K22" sqref="K22"/>
    </sheetView>
  </sheetViews>
  <sheetFormatPr defaultRowHeight="12.75"/>
  <cols>
    <col min="2" max="2" width="39.5703125" customWidth="1"/>
    <col min="3" max="3" width="11.7109375" customWidth="1"/>
    <col min="4" max="4" width="12.42578125" customWidth="1"/>
    <col min="5" max="6" width="11.7109375" customWidth="1"/>
    <col min="7" max="7" width="12.5703125" customWidth="1"/>
    <col min="8" max="8" width="11.7109375" customWidth="1"/>
    <col min="9" max="9" width="12.5703125" customWidth="1"/>
    <col min="10" max="11" width="12.28515625" customWidth="1"/>
    <col min="12" max="12" width="13.140625" customWidth="1"/>
    <col min="13" max="13" width="12.7109375" customWidth="1"/>
  </cols>
  <sheetData>
    <row r="3" spans="2:13" ht="15.75">
      <c r="B3" s="704"/>
      <c r="C3" s="704"/>
      <c r="D3" s="704"/>
      <c r="E3" s="704"/>
      <c r="F3" s="704"/>
      <c r="G3" s="16"/>
      <c r="H3" s="4"/>
      <c r="I3" s="4"/>
      <c r="J3" s="5"/>
      <c r="K3" s="5"/>
      <c r="L3" s="5"/>
      <c r="M3" s="5"/>
    </row>
    <row r="4" spans="2:13" ht="15.75">
      <c r="B4" s="244"/>
      <c r="C4" s="595" t="s">
        <v>202</v>
      </c>
      <c r="D4" s="595"/>
      <c r="E4" s="595"/>
      <c r="F4" s="595"/>
      <c r="G4" s="595"/>
      <c r="H4" s="595"/>
      <c r="I4" s="595"/>
      <c r="J4" s="595"/>
      <c r="K4" s="244"/>
      <c r="L4" s="244"/>
      <c r="M4" s="244"/>
    </row>
    <row r="5" spans="2:13" ht="15.75">
      <c r="B5" s="563"/>
      <c r="C5" s="631" t="s">
        <v>203</v>
      </c>
      <c r="D5" s="631"/>
      <c r="E5" s="631"/>
      <c r="F5" s="631"/>
      <c r="G5" s="631"/>
      <c r="H5" s="631"/>
      <c r="I5" s="631"/>
      <c r="J5" s="631"/>
      <c r="K5" s="563"/>
      <c r="L5" s="563"/>
      <c r="M5" s="563"/>
    </row>
    <row r="6" spans="2:13"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</row>
    <row r="7" spans="2:13" ht="15.75">
      <c r="B7" s="616" t="s">
        <v>1</v>
      </c>
      <c r="C7" s="616"/>
      <c r="D7" s="616"/>
      <c r="E7" s="616"/>
      <c r="F7" s="616"/>
      <c r="G7" s="616"/>
      <c r="H7" s="616"/>
      <c r="I7" s="616"/>
      <c r="J7" s="616"/>
      <c r="K7" s="616"/>
      <c r="L7" s="616"/>
      <c r="M7" s="616"/>
    </row>
    <row r="8" spans="2:13" ht="15.75">
      <c r="B8" s="615" t="s">
        <v>179</v>
      </c>
      <c r="C8" s="615"/>
      <c r="D8" s="615"/>
      <c r="E8" s="615"/>
      <c r="F8" s="615"/>
      <c r="G8" s="615"/>
      <c r="H8" s="615"/>
      <c r="I8" s="615"/>
      <c r="J8" s="615"/>
      <c r="K8" s="615"/>
      <c r="L8" s="615"/>
      <c r="M8" s="615"/>
    </row>
    <row r="9" spans="2:13" ht="15.75">
      <c r="B9" s="616" t="s">
        <v>109</v>
      </c>
      <c r="C9" s="616"/>
      <c r="D9" s="616"/>
      <c r="E9" s="616"/>
      <c r="F9" s="616"/>
      <c r="G9" s="616"/>
      <c r="H9" s="616"/>
      <c r="I9" s="616"/>
      <c r="J9" s="616"/>
      <c r="K9" s="616"/>
      <c r="L9" s="616"/>
      <c r="M9" s="616"/>
    </row>
    <row r="10" spans="2:13" ht="15.75">
      <c r="B10" s="615" t="s">
        <v>482</v>
      </c>
      <c r="C10" s="615"/>
      <c r="D10" s="615"/>
      <c r="E10" s="615"/>
      <c r="F10" s="615"/>
      <c r="G10" s="615"/>
      <c r="H10" s="615"/>
      <c r="I10" s="615"/>
      <c r="J10" s="615"/>
      <c r="K10" s="615"/>
      <c r="L10" s="615"/>
      <c r="M10" s="615"/>
    </row>
    <row r="11" spans="2:13" ht="15.75">
      <c r="B11" s="140"/>
      <c r="C11" s="140"/>
      <c r="D11" s="142"/>
      <c r="E11" s="142"/>
      <c r="F11" s="142"/>
      <c r="G11" s="142"/>
      <c r="H11" s="142"/>
      <c r="I11" s="142"/>
      <c r="J11" s="142"/>
      <c r="K11" s="142"/>
      <c r="L11" s="142"/>
      <c r="M11" s="142"/>
    </row>
    <row r="12" spans="2:13" ht="15.75">
      <c r="B12" s="141" t="s">
        <v>180</v>
      </c>
      <c r="C12" s="173"/>
      <c r="D12" s="142"/>
      <c r="E12" s="142"/>
      <c r="F12" s="142"/>
      <c r="G12" s="142"/>
      <c r="H12" s="173"/>
      <c r="I12" s="142"/>
      <c r="J12" s="142"/>
      <c r="K12" s="142"/>
      <c r="L12" s="143"/>
      <c r="M12" s="143" t="s">
        <v>4</v>
      </c>
    </row>
    <row r="13" spans="2:13">
      <c r="B13" s="174"/>
      <c r="C13" s="705" t="s">
        <v>181</v>
      </c>
      <c r="D13" s="705"/>
      <c r="E13" s="705"/>
      <c r="F13" s="705"/>
      <c r="G13" s="705"/>
      <c r="H13" s="705"/>
      <c r="I13" s="705"/>
      <c r="J13" s="705"/>
      <c r="K13" s="705"/>
      <c r="L13" s="705"/>
      <c r="M13" s="706"/>
    </row>
    <row r="14" spans="2:13">
      <c r="B14" s="145"/>
      <c r="C14" s="629" t="s">
        <v>182</v>
      </c>
      <c r="D14" s="629"/>
      <c r="E14" s="629"/>
      <c r="F14" s="629"/>
      <c r="G14" s="630"/>
      <c r="H14" s="628" t="s">
        <v>183</v>
      </c>
      <c r="I14" s="629"/>
      <c r="J14" s="629"/>
      <c r="K14" s="629"/>
      <c r="L14" s="629"/>
      <c r="M14" s="175"/>
    </row>
    <row r="15" spans="2:13">
      <c r="B15" s="176" t="s">
        <v>184</v>
      </c>
      <c r="C15" s="707" t="s">
        <v>185</v>
      </c>
      <c r="D15" s="708"/>
      <c r="E15" s="177"/>
      <c r="F15" s="170"/>
      <c r="G15" s="177"/>
      <c r="H15" s="709" t="s">
        <v>185</v>
      </c>
      <c r="I15" s="708"/>
      <c r="J15" s="178"/>
      <c r="K15" s="177"/>
      <c r="L15" s="178"/>
      <c r="M15" s="179" t="s">
        <v>186</v>
      </c>
    </row>
    <row r="16" spans="2:13">
      <c r="B16" s="180"/>
      <c r="C16" s="181" t="s">
        <v>187</v>
      </c>
      <c r="D16" s="181" t="s">
        <v>188</v>
      </c>
      <c r="E16" s="176" t="s">
        <v>189</v>
      </c>
      <c r="F16" s="182" t="s">
        <v>190</v>
      </c>
      <c r="G16" s="176" t="s">
        <v>186</v>
      </c>
      <c r="H16" s="183" t="s">
        <v>187</v>
      </c>
      <c r="I16" s="183" t="s">
        <v>188</v>
      </c>
      <c r="J16" s="184" t="s">
        <v>189</v>
      </c>
      <c r="K16" s="176" t="s">
        <v>190</v>
      </c>
      <c r="L16" s="184" t="s">
        <v>186</v>
      </c>
      <c r="M16" s="176" t="s">
        <v>191</v>
      </c>
    </row>
    <row r="17" spans="2:16">
      <c r="B17" s="185"/>
      <c r="C17" s="186" t="s">
        <v>192</v>
      </c>
      <c r="D17" s="186" t="s">
        <v>392</v>
      </c>
      <c r="E17" s="176"/>
      <c r="F17" s="182"/>
      <c r="G17" s="176" t="s">
        <v>13</v>
      </c>
      <c r="H17" s="176" t="s">
        <v>192</v>
      </c>
      <c r="I17" s="176" t="s">
        <v>392</v>
      </c>
      <c r="J17" s="184"/>
      <c r="K17" s="187"/>
      <c r="L17" s="184" t="s">
        <v>14</v>
      </c>
      <c r="M17" s="176" t="s">
        <v>193</v>
      </c>
    </row>
    <row r="18" spans="2:16">
      <c r="B18" s="188" t="s">
        <v>194</v>
      </c>
      <c r="C18" s="189">
        <f>C19+C23</f>
        <v>0</v>
      </c>
      <c r="D18" s="189">
        <f>D19+D23</f>
        <v>782520.25</v>
      </c>
      <c r="E18" s="189">
        <f>E19+E23</f>
        <v>781520.25</v>
      </c>
      <c r="F18" s="190">
        <f>F19+F23</f>
        <v>0</v>
      </c>
      <c r="G18" s="189">
        <f t="shared" ref="G18:G24" si="0">C18+D18-E18-F18</f>
        <v>1000</v>
      </c>
      <c r="H18" s="189">
        <f>H19+H23</f>
        <v>102582.9</v>
      </c>
      <c r="I18" s="190">
        <f>I19+I23</f>
        <v>8685581.7899999991</v>
      </c>
      <c r="J18" s="191">
        <f>J19+J23</f>
        <v>4535713.1900000004</v>
      </c>
      <c r="K18" s="189">
        <f>K19+K23</f>
        <v>166883.12</v>
      </c>
      <c r="L18" s="189">
        <f t="shared" ref="L18:L24" si="1">H18+I18-J18-K18</f>
        <v>4085568.379999999</v>
      </c>
      <c r="M18" s="192">
        <f t="shared" ref="M18:M24" si="2">G18+L18</f>
        <v>4086568.379999999</v>
      </c>
    </row>
    <row r="19" spans="2:16">
      <c r="B19" s="193" t="s">
        <v>195</v>
      </c>
      <c r="C19" s="151">
        <f>SUM(C20:C22)</f>
        <v>0</v>
      </c>
      <c r="D19" s="151">
        <f>SUM(D20:D22)</f>
        <v>782520.25</v>
      </c>
      <c r="E19" s="151">
        <f>SUM(E20:E22)</f>
        <v>781520.25</v>
      </c>
      <c r="F19" s="154">
        <f>SUM(F20:F22)</f>
        <v>0</v>
      </c>
      <c r="G19" s="151">
        <f t="shared" si="0"/>
        <v>1000</v>
      </c>
      <c r="H19" s="151">
        <f>SUM(H20:H22)</f>
        <v>102582.9</v>
      </c>
      <c r="I19" s="154">
        <f>SUM(I20:I22)</f>
        <v>8685581.7899999991</v>
      </c>
      <c r="J19" s="194">
        <f>SUM(J20:J22)</f>
        <v>4535713.1900000004</v>
      </c>
      <c r="K19" s="151">
        <f>SUM(K20:K22)</f>
        <v>166883.12</v>
      </c>
      <c r="L19" s="151">
        <f t="shared" si="1"/>
        <v>4085568.379999999</v>
      </c>
      <c r="M19" s="195">
        <f t="shared" si="2"/>
        <v>4086568.379999999</v>
      </c>
    </row>
    <row r="20" spans="2:16">
      <c r="B20" s="188" t="s">
        <v>196</v>
      </c>
      <c r="C20" s="152">
        <v>0</v>
      </c>
      <c r="D20" s="152">
        <v>0</v>
      </c>
      <c r="E20" s="152">
        <v>0</v>
      </c>
      <c r="F20" s="153">
        <v>0</v>
      </c>
      <c r="G20" s="152">
        <f t="shared" si="0"/>
        <v>0</v>
      </c>
      <c r="H20" s="152">
        <v>0</v>
      </c>
      <c r="I20" s="152">
        <v>0</v>
      </c>
      <c r="J20" s="153">
        <v>0</v>
      </c>
      <c r="K20" s="152">
        <v>0</v>
      </c>
      <c r="L20" s="152">
        <f t="shared" si="1"/>
        <v>0</v>
      </c>
      <c r="M20" s="196">
        <f t="shared" si="2"/>
        <v>0</v>
      </c>
    </row>
    <row r="21" spans="2:16">
      <c r="B21" s="188" t="s">
        <v>197</v>
      </c>
      <c r="C21" s="152">
        <v>0</v>
      </c>
      <c r="D21" s="152">
        <v>782520.25</v>
      </c>
      <c r="E21" s="152">
        <v>781520.25</v>
      </c>
      <c r="F21" s="153">
        <v>0</v>
      </c>
      <c r="G21" s="152">
        <f t="shared" si="0"/>
        <v>1000</v>
      </c>
      <c r="H21" s="152">
        <v>102582.9</v>
      </c>
      <c r="I21" s="152">
        <v>8685581.7899999991</v>
      </c>
      <c r="J21" s="153">
        <v>4535713.1900000004</v>
      </c>
      <c r="K21" s="152">
        <v>166883.12</v>
      </c>
      <c r="L21" s="152">
        <f t="shared" si="1"/>
        <v>4085568.379999999</v>
      </c>
      <c r="M21" s="196">
        <f t="shared" si="2"/>
        <v>4086568.379999999</v>
      </c>
    </row>
    <row r="22" spans="2:16">
      <c r="B22" s="188" t="s">
        <v>198</v>
      </c>
      <c r="C22" s="152">
        <v>0</v>
      </c>
      <c r="D22" s="152">
        <v>0</v>
      </c>
      <c r="E22" s="152">
        <v>0</v>
      </c>
      <c r="F22" s="153">
        <v>0</v>
      </c>
      <c r="G22" s="152">
        <f t="shared" si="0"/>
        <v>0</v>
      </c>
      <c r="H22" s="152">
        <v>0</v>
      </c>
      <c r="I22" s="152">
        <v>0</v>
      </c>
      <c r="J22" s="153">
        <v>0</v>
      </c>
      <c r="K22" s="152">
        <v>0</v>
      </c>
      <c r="L22" s="152">
        <f t="shared" si="1"/>
        <v>0</v>
      </c>
      <c r="M22" s="196">
        <f t="shared" si="2"/>
        <v>0</v>
      </c>
    </row>
    <row r="23" spans="2:16">
      <c r="B23" s="193" t="s">
        <v>199</v>
      </c>
      <c r="C23" s="151">
        <v>0</v>
      </c>
      <c r="D23" s="151">
        <v>0</v>
      </c>
      <c r="E23" s="151">
        <v>0</v>
      </c>
      <c r="F23" s="154">
        <v>0</v>
      </c>
      <c r="G23" s="151">
        <f t="shared" si="0"/>
        <v>0</v>
      </c>
      <c r="H23" s="151">
        <v>0</v>
      </c>
      <c r="I23" s="151">
        <v>0</v>
      </c>
      <c r="J23" s="154">
        <v>0</v>
      </c>
      <c r="K23" s="151">
        <v>0</v>
      </c>
      <c r="L23" s="151">
        <f t="shared" si="1"/>
        <v>0</v>
      </c>
      <c r="M23" s="195">
        <f t="shared" si="2"/>
        <v>0</v>
      </c>
    </row>
    <row r="24" spans="2:16">
      <c r="B24" s="197" t="s">
        <v>200</v>
      </c>
      <c r="C24" s="198">
        <v>0</v>
      </c>
      <c r="D24" s="198">
        <v>0</v>
      </c>
      <c r="E24" s="198">
        <v>0</v>
      </c>
      <c r="F24" s="199">
        <v>0</v>
      </c>
      <c r="G24" s="198">
        <f t="shared" si="0"/>
        <v>0</v>
      </c>
      <c r="H24" s="198">
        <v>0</v>
      </c>
      <c r="I24" s="198">
        <v>0</v>
      </c>
      <c r="J24" s="199">
        <v>0</v>
      </c>
      <c r="K24" s="198">
        <v>0</v>
      </c>
      <c r="L24" s="198">
        <f t="shared" si="1"/>
        <v>0</v>
      </c>
      <c r="M24" s="195">
        <f t="shared" si="2"/>
        <v>0</v>
      </c>
    </row>
    <row r="25" spans="2:16">
      <c r="B25" s="164" t="s">
        <v>201</v>
      </c>
      <c r="C25" s="146">
        <f>C18+C24</f>
        <v>0</v>
      </c>
      <c r="D25" s="146">
        <f t="shared" ref="D25:M25" si="3">D18+D24</f>
        <v>782520.25</v>
      </c>
      <c r="E25" s="146">
        <f t="shared" si="3"/>
        <v>781520.25</v>
      </c>
      <c r="F25" s="200">
        <f t="shared" si="3"/>
        <v>0</v>
      </c>
      <c r="G25" s="146">
        <f t="shared" si="3"/>
        <v>1000</v>
      </c>
      <c r="H25" s="146">
        <f t="shared" si="3"/>
        <v>102582.9</v>
      </c>
      <c r="I25" s="146">
        <f t="shared" si="3"/>
        <v>8685581.7899999991</v>
      </c>
      <c r="J25" s="201">
        <f t="shared" si="3"/>
        <v>4535713.1900000004</v>
      </c>
      <c r="K25" s="146">
        <f t="shared" si="3"/>
        <v>166883.12</v>
      </c>
      <c r="L25" s="146">
        <f t="shared" si="3"/>
        <v>4085568.379999999</v>
      </c>
      <c r="M25" s="146">
        <f t="shared" si="3"/>
        <v>4086568.379999999</v>
      </c>
    </row>
    <row r="26" spans="2:16">
      <c r="B26" s="171" t="s">
        <v>75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</row>
    <row r="27" spans="2:16"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8"/>
      <c r="M27" s="167"/>
    </row>
    <row r="28" spans="2:16">
      <c r="B28" s="167"/>
      <c r="C28" s="167"/>
      <c r="D28" s="167"/>
      <c r="E28" s="167"/>
      <c r="F28" s="167"/>
      <c r="G28" s="157"/>
      <c r="H28" s="167"/>
      <c r="I28" s="167"/>
      <c r="J28" s="167"/>
      <c r="K28" s="168"/>
      <c r="L28" s="167"/>
      <c r="M28" s="167"/>
    </row>
    <row r="29" spans="2:16"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</row>
    <row r="30" spans="2:16"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</row>
    <row r="31" spans="2:16">
      <c r="B31" s="155"/>
      <c r="C31" s="155"/>
      <c r="D31" s="155"/>
      <c r="E31" s="155"/>
      <c r="F31" s="155"/>
      <c r="G31" s="155"/>
      <c r="H31" s="155"/>
      <c r="I31" s="155"/>
      <c r="J31" s="158"/>
      <c r="K31" s="624"/>
      <c r="L31" s="624"/>
      <c r="M31" s="624"/>
      <c r="N31" s="652"/>
      <c r="O31" s="652"/>
      <c r="P31" s="652"/>
    </row>
    <row r="32" spans="2:16">
      <c r="B32" s="155"/>
      <c r="C32" s="155"/>
      <c r="D32" s="155"/>
      <c r="E32" s="155"/>
      <c r="F32" s="155"/>
      <c r="G32" s="155"/>
      <c r="H32" s="155"/>
      <c r="I32" s="155"/>
      <c r="J32" s="202"/>
      <c r="K32" s="636"/>
      <c r="L32" s="636"/>
      <c r="M32" s="636"/>
      <c r="N32" s="619"/>
      <c r="O32" s="619"/>
      <c r="P32" s="619"/>
    </row>
    <row r="33" spans="2:16">
      <c r="B33" s="155"/>
      <c r="C33" s="155"/>
      <c r="D33" s="155"/>
      <c r="E33" s="403"/>
      <c r="F33" s="155"/>
      <c r="G33" s="155"/>
      <c r="H33" s="163"/>
      <c r="I33" s="163"/>
      <c r="J33" s="163"/>
      <c r="K33" s="636"/>
      <c r="L33" s="636"/>
      <c r="M33" s="636"/>
      <c r="N33" s="619"/>
      <c r="O33" s="619"/>
      <c r="P33" s="619"/>
    </row>
    <row r="34" spans="2:16">
      <c r="B34" s="155"/>
      <c r="C34" s="155"/>
      <c r="D34" s="155"/>
      <c r="E34" s="401"/>
      <c r="F34" s="155"/>
      <c r="G34" s="155"/>
      <c r="H34" s="163"/>
      <c r="I34" s="163"/>
      <c r="J34" s="163"/>
      <c r="K34" s="636"/>
      <c r="L34" s="636"/>
      <c r="M34" s="636"/>
      <c r="N34" s="619"/>
      <c r="O34" s="619"/>
      <c r="P34" s="619"/>
    </row>
    <row r="35" spans="2:16">
      <c r="B35" s="158" t="s">
        <v>285</v>
      </c>
      <c r="C35" s="158"/>
      <c r="D35" s="624" t="s">
        <v>297</v>
      </c>
      <c r="E35" s="624"/>
      <c r="F35" s="159"/>
      <c r="G35" s="635" t="s">
        <v>209</v>
      </c>
      <c r="H35" s="635"/>
      <c r="I35" s="635"/>
      <c r="J35" s="635"/>
      <c r="K35" s="635" t="s">
        <v>208</v>
      </c>
      <c r="L35" s="635"/>
      <c r="M35" s="635"/>
    </row>
    <row r="36" spans="2:16">
      <c r="B36" s="163" t="s">
        <v>207</v>
      </c>
      <c r="C36" s="163"/>
      <c r="D36" s="625" t="s">
        <v>211</v>
      </c>
      <c r="E36" s="625"/>
      <c r="F36" s="205"/>
      <c r="G36" s="634" t="s">
        <v>210</v>
      </c>
      <c r="H36" s="634"/>
      <c r="I36" s="634"/>
      <c r="J36" s="634"/>
      <c r="K36" s="625" t="s">
        <v>293</v>
      </c>
      <c r="L36" s="625"/>
      <c r="M36" s="625"/>
    </row>
    <row r="37" spans="2:16">
      <c r="B37" s="242"/>
      <c r="C37" s="242"/>
      <c r="D37" s="242"/>
      <c r="E37" s="401"/>
      <c r="F37" s="242"/>
      <c r="G37" s="163"/>
      <c r="H37" s="163"/>
      <c r="I37" s="163"/>
      <c r="J37" s="242"/>
      <c r="K37" s="625" t="s">
        <v>299</v>
      </c>
      <c r="L37" s="625"/>
      <c r="M37" s="625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6">
      <c r="B40" s="79"/>
      <c r="C40" s="79"/>
      <c r="D40" s="79"/>
      <c r="E40" s="79"/>
      <c r="F40" s="79"/>
      <c r="G40" s="79"/>
      <c r="H40" s="79"/>
      <c r="I40" s="624"/>
      <c r="J40" s="624"/>
      <c r="K40" s="624"/>
      <c r="L40" s="79"/>
      <c r="M40" s="79"/>
    </row>
    <row r="41" spans="2:16">
      <c r="I41" s="646"/>
      <c r="J41" s="646"/>
      <c r="K41" s="646"/>
    </row>
  </sheetData>
  <mergeCells count="31">
    <mergeCell ref="N34:P34"/>
    <mergeCell ref="I35:J35"/>
    <mergeCell ref="I36:J36"/>
    <mergeCell ref="K31:M31"/>
    <mergeCell ref="K32:M32"/>
    <mergeCell ref="K33:M33"/>
    <mergeCell ref="K34:M34"/>
    <mergeCell ref="N31:P31"/>
    <mergeCell ref="N32:P32"/>
    <mergeCell ref="N33:P33"/>
    <mergeCell ref="K35:M35"/>
    <mergeCell ref="K36:M36"/>
    <mergeCell ref="I40:K40"/>
    <mergeCell ref="I41:K41"/>
    <mergeCell ref="C14:G14"/>
    <mergeCell ref="H14:L14"/>
    <mergeCell ref="C15:D15"/>
    <mergeCell ref="H15:I15"/>
    <mergeCell ref="D35:E35"/>
    <mergeCell ref="D36:E36"/>
    <mergeCell ref="G35:H35"/>
    <mergeCell ref="G36:H36"/>
    <mergeCell ref="K37:M37"/>
    <mergeCell ref="B3:F3"/>
    <mergeCell ref="C4:J4"/>
    <mergeCell ref="C5:J5"/>
    <mergeCell ref="C13:M13"/>
    <mergeCell ref="B7:M7"/>
    <mergeCell ref="B8:M8"/>
    <mergeCell ref="B9:M9"/>
    <mergeCell ref="B10:M10"/>
  </mergeCells>
  <pageMargins left="0.51181102362204722" right="0.51181102362204722" top="0.78740157480314965" bottom="0.78740157480314965" header="0.31496062992125984" footer="0.31496062992125984"/>
  <pageSetup paperSize="9" scale="65" fitToHeight="0" orientation="landscape" r:id="rId1"/>
  <legacyDrawing r:id="rId2"/>
  <oleObjects>
    <oleObject progId="Word.Picture.8" shapeId="18435" r:id="rId3"/>
  </oleObjec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N37"/>
  <sheetViews>
    <sheetView workbookViewId="0">
      <selection activeCell="K44" sqref="K44"/>
    </sheetView>
  </sheetViews>
  <sheetFormatPr defaultRowHeight="12.75"/>
  <cols>
    <col min="1" max="1" width="18.5703125" customWidth="1"/>
    <col min="2" max="4" width="9.85546875" customWidth="1"/>
    <col min="5" max="5" width="10" customWidth="1"/>
    <col min="6" max="13" width="9.85546875" customWidth="1"/>
    <col min="14" max="14" width="10.85546875" customWidth="1"/>
  </cols>
  <sheetData>
    <row r="1" spans="1:14" ht="15.75">
      <c r="A1" s="289"/>
      <c r="B1" s="484"/>
      <c r="C1" s="485"/>
      <c r="D1" s="643" t="s">
        <v>202</v>
      </c>
      <c r="E1" s="643"/>
      <c r="F1" s="643"/>
      <c r="G1" s="643"/>
      <c r="H1" s="643"/>
      <c r="I1" s="643"/>
      <c r="J1" s="643"/>
      <c r="K1" s="643"/>
      <c r="L1" s="486"/>
      <c r="M1" s="486"/>
      <c r="N1" s="486"/>
    </row>
    <row r="2" spans="1:14" ht="15.75">
      <c r="A2" s="564"/>
      <c r="B2" s="485"/>
      <c r="C2" s="485"/>
      <c r="D2" s="485"/>
      <c r="E2" s="644" t="s">
        <v>203</v>
      </c>
      <c r="F2" s="644"/>
      <c r="G2" s="644"/>
      <c r="H2" s="644"/>
      <c r="I2" s="644"/>
      <c r="J2" s="644"/>
      <c r="K2" s="486"/>
      <c r="L2" s="486"/>
      <c r="M2" s="486"/>
      <c r="N2" s="486"/>
    </row>
    <row r="3" spans="1:14" ht="15.75">
      <c r="A3" s="483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</row>
    <row r="4" spans="1:14" ht="15.75">
      <c r="A4" s="718"/>
      <c r="B4" s="614" t="s">
        <v>1</v>
      </c>
      <c r="C4" s="614"/>
      <c r="D4" s="614"/>
      <c r="E4" s="614"/>
      <c r="F4" s="614"/>
      <c r="G4" s="614"/>
      <c r="H4" s="614"/>
      <c r="I4" s="614"/>
      <c r="J4" s="614"/>
      <c r="K4" s="614"/>
      <c r="L4" s="614"/>
      <c r="M4" s="614"/>
      <c r="N4" s="614"/>
    </row>
    <row r="5" spans="1:14" ht="15.75">
      <c r="A5" s="718"/>
      <c r="B5" s="717" t="s">
        <v>398</v>
      </c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19"/>
    </row>
    <row r="6" spans="1:14">
      <c r="A6" s="565"/>
      <c r="B6" s="720" t="s">
        <v>399</v>
      </c>
      <c r="C6" s="720"/>
      <c r="D6" s="720"/>
      <c r="E6" s="720"/>
      <c r="F6" s="720"/>
      <c r="G6" s="720"/>
      <c r="H6" s="720"/>
      <c r="I6" s="720"/>
      <c r="J6" s="720"/>
      <c r="K6" s="720"/>
      <c r="L6" s="720"/>
      <c r="M6" s="720"/>
      <c r="N6" s="720"/>
    </row>
    <row r="7" spans="1:14" ht="15.75">
      <c r="A7" s="717" t="s">
        <v>480</v>
      </c>
      <c r="B7" s="717"/>
      <c r="C7" s="717"/>
      <c r="D7" s="717"/>
      <c r="E7" s="717"/>
      <c r="F7" s="717"/>
      <c r="G7" s="717"/>
      <c r="H7" s="717"/>
      <c r="I7" s="717"/>
      <c r="J7" s="717"/>
      <c r="K7" s="717"/>
      <c r="L7" s="717"/>
      <c r="M7" s="717"/>
      <c r="N7" s="717"/>
    </row>
    <row r="8" spans="1:14">
      <c r="A8" s="566"/>
      <c r="B8" s="715"/>
      <c r="C8" s="715"/>
      <c r="D8" s="715"/>
      <c r="E8" s="715"/>
      <c r="F8" s="715"/>
      <c r="G8" s="715"/>
      <c r="H8" s="715"/>
      <c r="I8" s="715"/>
      <c r="J8" s="715"/>
      <c r="K8" s="715"/>
      <c r="L8" s="716"/>
      <c r="M8" s="715"/>
      <c r="N8" s="715"/>
    </row>
    <row r="9" spans="1:14">
      <c r="A9" s="711" t="s">
        <v>400</v>
      </c>
      <c r="B9" s="713" t="s">
        <v>291</v>
      </c>
      <c r="C9" s="713" t="s">
        <v>292</v>
      </c>
      <c r="D9" s="713" t="s">
        <v>294</v>
      </c>
      <c r="E9" s="713" t="s">
        <v>295</v>
      </c>
      <c r="F9" s="713" t="s">
        <v>301</v>
      </c>
      <c r="G9" s="713" t="s">
        <v>302</v>
      </c>
      <c r="H9" s="713" t="s">
        <v>304</v>
      </c>
      <c r="I9" s="713" t="s">
        <v>305</v>
      </c>
      <c r="J9" s="713" t="s">
        <v>306</v>
      </c>
      <c r="K9" s="713" t="s">
        <v>307</v>
      </c>
      <c r="L9" s="713" t="s">
        <v>472</v>
      </c>
      <c r="M9" s="713" t="s">
        <v>473</v>
      </c>
      <c r="N9" s="711" t="s">
        <v>401</v>
      </c>
    </row>
    <row r="10" spans="1:14">
      <c r="A10" s="712"/>
      <c r="B10" s="714"/>
      <c r="C10" s="714"/>
      <c r="D10" s="714"/>
      <c r="E10" s="714"/>
      <c r="F10" s="714"/>
      <c r="G10" s="714"/>
      <c r="H10" s="714"/>
      <c r="I10" s="714"/>
      <c r="J10" s="714"/>
      <c r="K10" s="714"/>
      <c r="L10" s="714"/>
      <c r="M10" s="714"/>
      <c r="N10" s="712"/>
    </row>
    <row r="11" spans="1:14">
      <c r="A11" s="570" t="s">
        <v>402</v>
      </c>
      <c r="B11" s="571">
        <v>1142422.1399999999</v>
      </c>
      <c r="C11" s="571">
        <v>1171483.04</v>
      </c>
      <c r="D11" s="572">
        <v>1162518.69</v>
      </c>
      <c r="E11" s="571">
        <v>1453731.39</v>
      </c>
      <c r="F11" s="571">
        <v>1151018.8400000001</v>
      </c>
      <c r="G11" s="571">
        <v>1150697.08</v>
      </c>
      <c r="H11" s="572">
        <v>1164400.05</v>
      </c>
      <c r="I11" s="571">
        <v>1941194.72</v>
      </c>
      <c r="J11" s="572">
        <v>1255555.77</v>
      </c>
      <c r="K11" s="571">
        <v>1180416.8500000001</v>
      </c>
      <c r="L11" s="571">
        <v>1569110.98</v>
      </c>
      <c r="M11" s="571">
        <v>1195462.19</v>
      </c>
      <c r="N11" s="571">
        <f t="shared" ref="N11:N19" si="0">SUM(B11:M11)</f>
        <v>15538011.74</v>
      </c>
    </row>
    <row r="12" spans="1:14">
      <c r="A12" s="570" t="s">
        <v>403</v>
      </c>
      <c r="B12" s="571">
        <v>0</v>
      </c>
      <c r="C12" s="571">
        <v>0</v>
      </c>
      <c r="D12" s="571">
        <v>0</v>
      </c>
      <c r="E12" s="571">
        <v>0</v>
      </c>
      <c r="F12" s="571">
        <v>0</v>
      </c>
      <c r="G12" s="571">
        <v>0</v>
      </c>
      <c r="H12" s="571">
        <v>0</v>
      </c>
      <c r="I12" s="571">
        <v>0</v>
      </c>
      <c r="J12" s="571">
        <v>0</v>
      </c>
      <c r="K12" s="571">
        <v>0</v>
      </c>
      <c r="L12" s="571">
        <v>0</v>
      </c>
      <c r="M12" s="571">
        <v>0</v>
      </c>
      <c r="N12" s="571">
        <f t="shared" si="0"/>
        <v>0</v>
      </c>
    </row>
    <row r="13" spans="1:14">
      <c r="A13" s="570" t="s">
        <v>404</v>
      </c>
      <c r="B13" s="571">
        <v>175670.84</v>
      </c>
      <c r="C13" s="573">
        <v>180969.9</v>
      </c>
      <c r="D13" s="573">
        <v>183966.45</v>
      </c>
      <c r="E13" s="573">
        <v>183492.22</v>
      </c>
      <c r="F13" s="571">
        <v>196213.34</v>
      </c>
      <c r="G13" s="573">
        <v>196527.15</v>
      </c>
      <c r="H13" s="573">
        <v>188390.01</v>
      </c>
      <c r="I13" s="573">
        <v>212003.84</v>
      </c>
      <c r="J13" s="573">
        <v>348617.14</v>
      </c>
      <c r="K13" s="573">
        <v>193619.05</v>
      </c>
      <c r="L13" s="573">
        <v>204102.39999999999</v>
      </c>
      <c r="M13" s="573">
        <v>244266.28</v>
      </c>
      <c r="N13" s="571">
        <f t="shared" si="0"/>
        <v>2507838.62</v>
      </c>
    </row>
    <row r="14" spans="1:14">
      <c r="A14" s="570" t="s">
        <v>405</v>
      </c>
      <c r="B14" s="571">
        <v>40861.58</v>
      </c>
      <c r="C14" s="573">
        <v>40861.58</v>
      </c>
      <c r="D14" s="573">
        <v>43270.65</v>
      </c>
      <c r="E14" s="573">
        <v>43270.65</v>
      </c>
      <c r="F14" s="571">
        <v>43270.65</v>
      </c>
      <c r="G14" s="573">
        <v>43270.65</v>
      </c>
      <c r="H14" s="573">
        <v>43270.65</v>
      </c>
      <c r="I14" s="573">
        <v>86541.3</v>
      </c>
      <c r="J14" s="573">
        <v>43270.65</v>
      </c>
      <c r="K14" s="573">
        <v>43270.65</v>
      </c>
      <c r="L14" s="573">
        <v>43270.65</v>
      </c>
      <c r="M14" s="573">
        <v>43270.65</v>
      </c>
      <c r="N14" s="571">
        <f t="shared" si="0"/>
        <v>557700.31000000006</v>
      </c>
    </row>
    <row r="15" spans="1:14">
      <c r="A15" s="570" t="s">
        <v>406</v>
      </c>
      <c r="B15" s="571">
        <v>0</v>
      </c>
      <c r="C15" s="573">
        <v>0</v>
      </c>
      <c r="D15" s="573">
        <v>0</v>
      </c>
      <c r="E15" s="573">
        <v>0</v>
      </c>
      <c r="F15" s="571">
        <v>0</v>
      </c>
      <c r="G15" s="573">
        <v>0</v>
      </c>
      <c r="H15" s="573">
        <v>0</v>
      </c>
      <c r="I15" s="573">
        <v>0</v>
      </c>
      <c r="J15" s="573">
        <v>0</v>
      </c>
      <c r="K15" s="573">
        <v>0</v>
      </c>
      <c r="L15" s="573">
        <v>0</v>
      </c>
      <c r="M15" s="573">
        <v>0</v>
      </c>
      <c r="N15" s="571">
        <f t="shared" si="0"/>
        <v>0</v>
      </c>
    </row>
    <row r="16" spans="1:14">
      <c r="A16" s="570" t="s">
        <v>407</v>
      </c>
      <c r="B16" s="571">
        <v>19284.98</v>
      </c>
      <c r="C16" s="573">
        <v>17435.509999999998</v>
      </c>
      <c r="D16" s="573">
        <v>18076.36</v>
      </c>
      <c r="E16" s="573">
        <v>18180.59</v>
      </c>
      <c r="F16" s="571">
        <v>17346.86</v>
      </c>
      <c r="G16" s="573">
        <v>17346.87</v>
      </c>
      <c r="H16" s="573">
        <v>17451.09</v>
      </c>
      <c r="I16" s="573">
        <v>17346.87</v>
      </c>
      <c r="J16" s="573">
        <v>17556.16</v>
      </c>
      <c r="K16" s="573">
        <v>19536.240000000002</v>
      </c>
      <c r="L16" s="573">
        <v>17556.150000000001</v>
      </c>
      <c r="M16" s="573">
        <v>24665.68</v>
      </c>
      <c r="N16" s="571">
        <f t="shared" si="0"/>
        <v>221783.36</v>
      </c>
    </row>
    <row r="17" spans="1:14">
      <c r="A17" s="570" t="s">
        <v>408</v>
      </c>
      <c r="B17" s="571">
        <v>0</v>
      </c>
      <c r="C17" s="573">
        <v>0</v>
      </c>
      <c r="D17" s="573">
        <v>0</v>
      </c>
      <c r="E17" s="573">
        <v>0</v>
      </c>
      <c r="F17" s="571">
        <v>0</v>
      </c>
      <c r="G17" s="573">
        <v>0</v>
      </c>
      <c r="H17" s="573">
        <v>0</v>
      </c>
      <c r="I17" s="573">
        <v>0</v>
      </c>
      <c r="J17" s="573">
        <v>0</v>
      </c>
      <c r="K17" s="573">
        <v>0</v>
      </c>
      <c r="L17" s="573">
        <v>0</v>
      </c>
      <c r="M17" s="573">
        <v>0</v>
      </c>
      <c r="N17" s="571">
        <f t="shared" si="0"/>
        <v>0</v>
      </c>
    </row>
    <row r="18" spans="1:14">
      <c r="A18" s="570" t="s">
        <v>409</v>
      </c>
      <c r="B18" s="571">
        <v>139352.19</v>
      </c>
      <c r="C18" s="571">
        <v>272813.34000000003</v>
      </c>
      <c r="D18" s="571">
        <v>182240.61</v>
      </c>
      <c r="E18" s="571">
        <v>203819.05</v>
      </c>
      <c r="F18" s="571">
        <v>152823.17000000001</v>
      </c>
      <c r="G18" s="571">
        <v>192433.98</v>
      </c>
      <c r="H18" s="571">
        <v>187532.26</v>
      </c>
      <c r="I18" s="571">
        <v>260285.85</v>
      </c>
      <c r="J18" s="571">
        <v>179513.66</v>
      </c>
      <c r="K18" s="571">
        <v>150226.76999999999</v>
      </c>
      <c r="L18" s="571">
        <v>175862.79</v>
      </c>
      <c r="M18" s="571">
        <v>258050.92</v>
      </c>
      <c r="N18" s="571">
        <f t="shared" si="0"/>
        <v>2354954.5900000003</v>
      </c>
    </row>
    <row r="19" spans="1:14">
      <c r="A19" s="574" t="s">
        <v>410</v>
      </c>
      <c r="B19" s="575">
        <f t="shared" ref="B19:M19" si="1">SUM(B11:B18)</f>
        <v>1517591.73</v>
      </c>
      <c r="C19" s="575">
        <f t="shared" si="1"/>
        <v>1683563.37</v>
      </c>
      <c r="D19" s="575">
        <f t="shared" si="1"/>
        <v>1590072.7599999998</v>
      </c>
      <c r="E19" s="575">
        <f t="shared" si="1"/>
        <v>1902493.9</v>
      </c>
      <c r="F19" s="575">
        <f t="shared" si="1"/>
        <v>1560672.86</v>
      </c>
      <c r="G19" s="575">
        <f t="shared" si="1"/>
        <v>1600275.73</v>
      </c>
      <c r="H19" s="575">
        <f t="shared" si="1"/>
        <v>1601044.06</v>
      </c>
      <c r="I19" s="575">
        <f t="shared" si="1"/>
        <v>2517372.58</v>
      </c>
      <c r="J19" s="575">
        <f t="shared" si="1"/>
        <v>1844513.38</v>
      </c>
      <c r="K19" s="575">
        <f t="shared" si="1"/>
        <v>1587069.56</v>
      </c>
      <c r="L19" s="575">
        <f t="shared" si="1"/>
        <v>2009902.9699999997</v>
      </c>
      <c r="M19" s="575">
        <f t="shared" si="1"/>
        <v>1765715.7199999997</v>
      </c>
      <c r="N19" s="575">
        <f t="shared" si="0"/>
        <v>21180288.619999997</v>
      </c>
    </row>
    <row r="20" spans="1:14">
      <c r="A20" s="710" t="s">
        <v>303</v>
      </c>
      <c r="B20" s="710"/>
      <c r="C20" s="710"/>
      <c r="D20" s="710"/>
      <c r="E20" s="710"/>
      <c r="F20" s="710"/>
      <c r="G20" s="710"/>
      <c r="H20" s="710"/>
      <c r="I20" s="710"/>
      <c r="J20" s="710"/>
      <c r="K20" s="710"/>
      <c r="L20" s="710"/>
      <c r="M20" s="710"/>
      <c r="N20" s="710"/>
    </row>
    <row r="21" spans="1:14">
      <c r="A21" s="570" t="s">
        <v>411</v>
      </c>
      <c r="B21" s="571">
        <v>0</v>
      </c>
      <c r="C21" s="571">
        <v>117205.25</v>
      </c>
      <c r="D21" s="571">
        <v>17204.43</v>
      </c>
      <c r="E21" s="571">
        <v>59375.519999999997</v>
      </c>
      <c r="F21" s="571">
        <v>0</v>
      </c>
      <c r="G21" s="571">
        <v>40059.769999999997</v>
      </c>
      <c r="H21" s="571">
        <v>6032.18</v>
      </c>
      <c r="I21" s="571">
        <v>8164.55</v>
      </c>
      <c r="J21" s="571">
        <v>0</v>
      </c>
      <c r="K21" s="571">
        <v>0</v>
      </c>
      <c r="L21" s="571">
        <v>9611.4699999999993</v>
      </c>
      <c r="M21" s="571">
        <v>104216.89</v>
      </c>
      <c r="N21" s="571">
        <f t="shared" ref="N21:N26" si="2">SUM(B21:M21)</f>
        <v>361870.05999999994</v>
      </c>
    </row>
    <row r="22" spans="1:14">
      <c r="A22" s="570" t="s">
        <v>412</v>
      </c>
      <c r="B22" s="571">
        <v>0</v>
      </c>
      <c r="C22" s="571">
        <v>0</v>
      </c>
      <c r="D22" s="571">
        <v>0</v>
      </c>
      <c r="E22" s="571">
        <v>0</v>
      </c>
      <c r="F22" s="571">
        <v>0</v>
      </c>
      <c r="G22" s="571">
        <v>0</v>
      </c>
      <c r="H22" s="571">
        <v>0</v>
      </c>
      <c r="I22" s="571">
        <v>0</v>
      </c>
      <c r="J22" s="571">
        <v>0</v>
      </c>
      <c r="K22" s="571">
        <v>0</v>
      </c>
      <c r="L22" s="571">
        <v>0</v>
      </c>
      <c r="M22" s="571">
        <v>0</v>
      </c>
      <c r="N22" s="571">
        <f t="shared" si="2"/>
        <v>0</v>
      </c>
    </row>
    <row r="23" spans="1:14">
      <c r="A23" s="570" t="s">
        <v>413</v>
      </c>
      <c r="B23" s="571">
        <v>0</v>
      </c>
      <c r="C23" s="571">
        <v>0</v>
      </c>
      <c r="D23" s="571">
        <v>0</v>
      </c>
      <c r="E23" s="571">
        <v>0</v>
      </c>
      <c r="F23" s="571">
        <v>0</v>
      </c>
      <c r="G23" s="571">
        <v>0</v>
      </c>
      <c r="H23" s="571">
        <v>0</v>
      </c>
      <c r="I23" s="571">
        <v>0</v>
      </c>
      <c r="J23" s="571">
        <v>0</v>
      </c>
      <c r="K23" s="571">
        <v>0</v>
      </c>
      <c r="L23" s="571">
        <v>0</v>
      </c>
      <c r="M23" s="571">
        <v>0</v>
      </c>
      <c r="N23" s="571">
        <f t="shared" si="2"/>
        <v>0</v>
      </c>
    </row>
    <row r="24" spans="1:14">
      <c r="A24" s="570" t="s">
        <v>414</v>
      </c>
      <c r="B24" s="571">
        <v>0</v>
      </c>
      <c r="C24" s="571">
        <v>0</v>
      </c>
      <c r="D24" s="571">
        <v>0</v>
      </c>
      <c r="E24" s="571">
        <v>0</v>
      </c>
      <c r="F24" s="571">
        <v>0</v>
      </c>
      <c r="G24" s="571">
        <v>0</v>
      </c>
      <c r="H24" s="571">
        <v>0</v>
      </c>
      <c r="I24" s="571">
        <v>0</v>
      </c>
      <c r="J24" s="571">
        <v>0</v>
      </c>
      <c r="K24" s="571">
        <v>0</v>
      </c>
      <c r="L24" s="571">
        <v>0</v>
      </c>
      <c r="M24" s="571">
        <v>0</v>
      </c>
      <c r="N24" s="571">
        <f t="shared" si="2"/>
        <v>0</v>
      </c>
    </row>
    <row r="25" spans="1:14">
      <c r="A25" s="574" t="s">
        <v>410</v>
      </c>
      <c r="B25" s="571">
        <f t="shared" ref="B25:M25" si="3">SUM(B21:B24)</f>
        <v>0</v>
      </c>
      <c r="C25" s="571">
        <f t="shared" si="3"/>
        <v>117205.25</v>
      </c>
      <c r="D25" s="571">
        <f t="shared" si="3"/>
        <v>17204.43</v>
      </c>
      <c r="E25" s="571">
        <f t="shared" si="3"/>
        <v>59375.519999999997</v>
      </c>
      <c r="F25" s="571">
        <f t="shared" si="3"/>
        <v>0</v>
      </c>
      <c r="G25" s="571">
        <f t="shared" si="3"/>
        <v>40059.769999999997</v>
      </c>
      <c r="H25" s="571">
        <f t="shared" si="3"/>
        <v>6032.18</v>
      </c>
      <c r="I25" s="571">
        <f t="shared" si="3"/>
        <v>8164.55</v>
      </c>
      <c r="J25" s="571">
        <f t="shared" si="3"/>
        <v>0</v>
      </c>
      <c r="K25" s="571">
        <f t="shared" si="3"/>
        <v>0</v>
      </c>
      <c r="L25" s="571">
        <f t="shared" si="3"/>
        <v>9611.4699999999993</v>
      </c>
      <c r="M25" s="571">
        <f t="shared" si="3"/>
        <v>104216.89</v>
      </c>
      <c r="N25" s="571">
        <f t="shared" si="2"/>
        <v>361870.05999999994</v>
      </c>
    </row>
    <row r="26" spans="1:14">
      <c r="A26" s="576" t="s">
        <v>134</v>
      </c>
      <c r="B26" s="577">
        <f t="shared" ref="B26:M26" si="4">B19-B25</f>
        <v>1517591.73</v>
      </c>
      <c r="C26" s="577">
        <f t="shared" si="4"/>
        <v>1566358.12</v>
      </c>
      <c r="D26" s="577">
        <f t="shared" si="4"/>
        <v>1572868.3299999998</v>
      </c>
      <c r="E26" s="577">
        <f t="shared" si="4"/>
        <v>1843118.38</v>
      </c>
      <c r="F26" s="577">
        <f t="shared" si="4"/>
        <v>1560672.86</v>
      </c>
      <c r="G26" s="577">
        <f t="shared" si="4"/>
        <v>1560215.96</v>
      </c>
      <c r="H26" s="577">
        <f t="shared" si="4"/>
        <v>1595011.8800000001</v>
      </c>
      <c r="I26" s="577">
        <f t="shared" si="4"/>
        <v>2509208.0300000003</v>
      </c>
      <c r="J26" s="577">
        <f t="shared" si="4"/>
        <v>1844513.38</v>
      </c>
      <c r="K26" s="577">
        <f t="shared" si="4"/>
        <v>1587069.56</v>
      </c>
      <c r="L26" s="577">
        <f t="shared" si="4"/>
        <v>2000291.4999999998</v>
      </c>
      <c r="M26" s="577">
        <f t="shared" si="4"/>
        <v>1661498.8299999998</v>
      </c>
      <c r="N26" s="578">
        <f t="shared" si="2"/>
        <v>20818418.559999995</v>
      </c>
    </row>
    <row r="27" spans="1:14" s="137" customFormat="1">
      <c r="A27" s="289"/>
      <c r="B27" s="28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</row>
    <row r="28" spans="1:14">
      <c r="A28" s="289"/>
      <c r="B28" s="28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</row>
    <row r="29" spans="1:14">
      <c r="A29" s="289"/>
      <c r="B29" s="28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89"/>
      <c r="N29" s="289"/>
    </row>
    <row r="30" spans="1:14">
      <c r="A30" s="289"/>
      <c r="B30" s="289"/>
      <c r="C30" s="289"/>
      <c r="D30" s="480" t="s">
        <v>471</v>
      </c>
      <c r="E30" s="481"/>
      <c r="F30" s="482"/>
      <c r="G30" s="482"/>
      <c r="H30" s="606" t="s">
        <v>297</v>
      </c>
      <c r="I30" s="606"/>
      <c r="J30" s="606"/>
      <c r="K30" s="606"/>
      <c r="L30" s="289"/>
      <c r="M30" s="289"/>
      <c r="N30" s="289"/>
    </row>
    <row r="31" spans="1:14">
      <c r="A31" s="289"/>
      <c r="B31" s="289"/>
      <c r="C31" s="289"/>
      <c r="D31" s="480" t="s">
        <v>207</v>
      </c>
      <c r="E31" s="482"/>
      <c r="F31" s="482"/>
      <c r="G31" s="482"/>
      <c r="H31" s="606" t="s">
        <v>211</v>
      </c>
      <c r="I31" s="606"/>
      <c r="J31" s="606"/>
      <c r="K31" s="606"/>
      <c r="L31" s="289"/>
      <c r="M31" s="289"/>
      <c r="N31" s="289"/>
    </row>
    <row r="32" spans="1:14">
      <c r="A32" s="289"/>
      <c r="B32" s="289"/>
      <c r="C32" s="289"/>
      <c r="D32" s="480"/>
      <c r="E32" s="482"/>
      <c r="F32" s="482"/>
      <c r="G32" s="482"/>
      <c r="H32" s="482"/>
      <c r="I32" s="481"/>
      <c r="J32" s="481"/>
      <c r="K32" s="481"/>
      <c r="L32" s="289"/>
      <c r="M32" s="289"/>
      <c r="N32" s="289"/>
    </row>
    <row r="33" spans="1:14">
      <c r="A33" s="289"/>
      <c r="B33" s="289"/>
      <c r="C33" s="289"/>
      <c r="D33" s="480"/>
      <c r="E33" s="482"/>
      <c r="F33" s="482"/>
      <c r="G33" s="482"/>
      <c r="H33" s="482"/>
      <c r="I33" s="482"/>
      <c r="J33" s="482"/>
      <c r="K33" s="482"/>
      <c r="L33" s="289"/>
      <c r="M33" s="289"/>
      <c r="N33" s="289"/>
    </row>
    <row r="34" spans="1:14">
      <c r="A34" s="289"/>
      <c r="B34" s="289"/>
      <c r="C34" s="289"/>
      <c r="D34" s="299"/>
      <c r="E34" s="481"/>
      <c r="F34" s="482"/>
      <c r="G34" s="482"/>
      <c r="H34" s="482"/>
      <c r="I34" s="482"/>
      <c r="J34" s="482"/>
      <c r="K34" s="482"/>
      <c r="L34" s="289"/>
      <c r="M34" s="289"/>
      <c r="N34" s="289"/>
    </row>
    <row r="35" spans="1:14">
      <c r="A35" s="289"/>
      <c r="B35" s="289"/>
      <c r="C35" s="289"/>
      <c r="D35" s="480" t="s">
        <v>209</v>
      </c>
      <c r="E35" s="481"/>
      <c r="F35" s="482"/>
      <c r="G35" s="482"/>
      <c r="H35" s="606" t="s">
        <v>208</v>
      </c>
      <c r="I35" s="606"/>
      <c r="J35" s="606"/>
      <c r="K35" s="606"/>
      <c r="L35" s="289"/>
      <c r="M35" s="289"/>
      <c r="N35" s="289"/>
    </row>
    <row r="36" spans="1:14">
      <c r="A36" s="289"/>
      <c r="B36" s="289"/>
      <c r="C36" s="289"/>
      <c r="D36" s="480" t="s">
        <v>210</v>
      </c>
      <c r="E36" s="481"/>
      <c r="F36" s="482"/>
      <c r="G36" s="482"/>
      <c r="H36" s="606" t="s">
        <v>293</v>
      </c>
      <c r="I36" s="606"/>
      <c r="J36" s="606"/>
      <c r="K36" s="606"/>
      <c r="L36" s="289"/>
      <c r="M36" s="289"/>
      <c r="N36" s="289"/>
    </row>
    <row r="37" spans="1:14">
      <c r="A37" s="289"/>
      <c r="B37" s="289"/>
      <c r="C37" s="289"/>
      <c r="D37" s="482"/>
      <c r="E37" s="481"/>
      <c r="F37" s="482"/>
      <c r="G37" s="482"/>
      <c r="H37" s="606" t="s">
        <v>296</v>
      </c>
      <c r="I37" s="606"/>
      <c r="J37" s="606"/>
      <c r="K37" s="606"/>
      <c r="L37" s="289"/>
      <c r="M37" s="289"/>
      <c r="N37" s="289"/>
    </row>
  </sheetData>
  <mergeCells count="28">
    <mergeCell ref="H30:K30"/>
    <mergeCell ref="H31:K31"/>
    <mergeCell ref="H35:K35"/>
    <mergeCell ref="H36:K36"/>
    <mergeCell ref="H37:K37"/>
    <mergeCell ref="A7:N7"/>
    <mergeCell ref="J9:J10"/>
    <mergeCell ref="K9:K10"/>
    <mergeCell ref="A4:A5"/>
    <mergeCell ref="B4:N4"/>
    <mergeCell ref="B5:N5"/>
    <mergeCell ref="B6:N6"/>
    <mergeCell ref="D1:K1"/>
    <mergeCell ref="A20:N20"/>
    <mergeCell ref="A9:A10"/>
    <mergeCell ref="M9:M10"/>
    <mergeCell ref="B8:N8"/>
    <mergeCell ref="N9:N10"/>
    <mergeCell ref="L9:L10"/>
    <mergeCell ref="B9:B10"/>
    <mergeCell ref="C9:C10"/>
    <mergeCell ref="D9:D10"/>
    <mergeCell ref="E9:E10"/>
    <mergeCell ref="F9:F10"/>
    <mergeCell ref="G9:G10"/>
    <mergeCell ref="H9:H10"/>
    <mergeCell ref="I9:I10"/>
    <mergeCell ref="E2:J2"/>
  </mergeCells>
  <printOptions horizontalCentered="1" verticalCentered="1"/>
  <pageMargins left="0" right="0" top="0.78740157480314965" bottom="0.78740157480314965" header="0.31496062992125984" footer="0.31496062992125984"/>
  <pageSetup paperSize="9" orientation="landscape" verticalDpi="0" r:id="rId1"/>
  <legacyDrawing r:id="rId2"/>
  <oleObjects>
    <oleObject progId="Word.Picture.8" shapeId="49153" r:id="rId3"/>
  </oleObjec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P50"/>
  <sheetViews>
    <sheetView workbookViewId="0">
      <selection activeCell="H16" sqref="H16"/>
    </sheetView>
  </sheetViews>
  <sheetFormatPr defaultRowHeight="12.75"/>
  <cols>
    <col min="1" max="1" width="23" customWidth="1"/>
    <col min="2" max="2" width="10.7109375" customWidth="1"/>
    <col min="3" max="3" width="6.7109375" customWidth="1"/>
    <col min="4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4.7109375" bestFit="1" customWidth="1"/>
    <col min="11" max="11" width="12.7109375" bestFit="1" customWidth="1"/>
    <col min="12" max="12" width="10.42578125" customWidth="1"/>
    <col min="13" max="14" width="8.7109375" bestFit="1" customWidth="1"/>
    <col min="15" max="15" width="16" customWidth="1"/>
    <col min="16" max="16" width="15" customWidth="1"/>
  </cols>
  <sheetData>
    <row r="1" spans="1:16" ht="15.75">
      <c r="A1" s="729"/>
      <c r="B1" s="249"/>
      <c r="C1" s="730" t="s">
        <v>415</v>
      </c>
      <c r="D1" s="730"/>
      <c r="E1" s="730"/>
      <c r="F1" s="730"/>
      <c r="G1" s="730"/>
      <c r="H1" s="730"/>
      <c r="I1" s="730"/>
      <c r="J1" s="142"/>
      <c r="K1" s="730" t="s">
        <v>415</v>
      </c>
      <c r="L1" s="730"/>
      <c r="M1" s="730"/>
      <c r="N1" s="730"/>
      <c r="O1" s="730"/>
      <c r="P1" s="730"/>
    </row>
    <row r="2" spans="1:16" ht="15.75">
      <c r="A2" s="729"/>
      <c r="B2" s="249"/>
      <c r="C2" s="731" t="s">
        <v>416</v>
      </c>
      <c r="D2" s="731"/>
      <c r="E2" s="731"/>
      <c r="F2" s="731"/>
      <c r="G2" s="731"/>
      <c r="H2" s="731"/>
      <c r="I2" s="731"/>
      <c r="J2" s="142"/>
      <c r="K2" s="731" t="s">
        <v>416</v>
      </c>
      <c r="L2" s="731"/>
      <c r="M2" s="731"/>
      <c r="N2" s="731"/>
      <c r="O2" s="731"/>
      <c r="P2" s="731"/>
    </row>
    <row r="3" spans="1:16" ht="15.75">
      <c r="A3" s="250"/>
      <c r="B3" s="249"/>
      <c r="C3" s="251"/>
      <c r="D3" s="251"/>
      <c r="E3" s="251"/>
      <c r="F3" s="251"/>
      <c r="G3" s="251"/>
      <c r="H3" s="251"/>
      <c r="I3" s="251"/>
      <c r="J3" s="142"/>
      <c r="K3" s="142"/>
      <c r="L3" s="251"/>
      <c r="M3" s="251"/>
      <c r="N3" s="251"/>
      <c r="O3" s="251"/>
      <c r="P3" s="251"/>
    </row>
    <row r="4" spans="1:16">
      <c r="A4" s="248"/>
      <c r="B4" s="248"/>
      <c r="C4" s="721" t="s">
        <v>417</v>
      </c>
      <c r="D4" s="721"/>
      <c r="E4" s="721"/>
      <c r="F4" s="721"/>
      <c r="G4" s="721"/>
      <c r="H4" s="721"/>
      <c r="I4" s="721"/>
      <c r="J4" s="567"/>
      <c r="K4" s="567"/>
      <c r="L4" s="721" t="s">
        <v>417</v>
      </c>
      <c r="M4" s="721"/>
      <c r="N4" s="721"/>
      <c r="O4" s="721"/>
      <c r="P4" s="721"/>
    </row>
    <row r="5" spans="1:16">
      <c r="A5" s="248"/>
      <c r="B5" s="248"/>
      <c r="C5" s="726" t="s">
        <v>418</v>
      </c>
      <c r="D5" s="726"/>
      <c r="E5" s="726"/>
      <c r="F5" s="726"/>
      <c r="G5" s="726"/>
      <c r="H5" s="726"/>
      <c r="I5" s="726"/>
      <c r="J5" s="567"/>
      <c r="K5" s="567"/>
      <c r="L5" s="726" t="s">
        <v>418</v>
      </c>
      <c r="M5" s="726"/>
      <c r="N5" s="726"/>
      <c r="O5" s="726"/>
      <c r="P5" s="726"/>
    </row>
    <row r="6" spans="1:16">
      <c r="A6" s="155"/>
      <c r="B6" s="155"/>
      <c r="C6" s="727" t="s">
        <v>419</v>
      </c>
      <c r="D6" s="727"/>
      <c r="E6" s="727"/>
      <c r="F6" s="727"/>
      <c r="G6" s="727"/>
      <c r="H6" s="727"/>
      <c r="I6" s="727"/>
      <c r="J6" s="567"/>
      <c r="K6" s="567"/>
      <c r="L6" s="727" t="s">
        <v>419</v>
      </c>
      <c r="M6" s="727"/>
      <c r="N6" s="727"/>
      <c r="O6" s="727"/>
      <c r="P6" s="727"/>
    </row>
    <row r="7" spans="1:16">
      <c r="A7" s="155"/>
      <c r="B7" s="155"/>
      <c r="C7" s="728"/>
      <c r="D7" s="728"/>
      <c r="E7" s="728"/>
      <c r="F7" s="728"/>
      <c r="G7" s="728"/>
      <c r="H7" s="728"/>
      <c r="I7" s="728"/>
      <c r="J7" s="567"/>
      <c r="K7" s="567"/>
      <c r="L7" s="728"/>
      <c r="M7" s="728"/>
      <c r="N7" s="728"/>
      <c r="O7" s="728"/>
      <c r="P7" s="728"/>
    </row>
    <row r="8" spans="1:16">
      <c r="A8" s="155"/>
      <c r="B8" s="155"/>
      <c r="C8" s="723" t="s">
        <v>481</v>
      </c>
      <c r="D8" s="723"/>
      <c r="E8" s="723"/>
      <c r="F8" s="723"/>
      <c r="G8" s="723"/>
      <c r="H8" s="723"/>
      <c r="I8" s="723"/>
      <c r="J8" s="567"/>
      <c r="K8" s="567"/>
      <c r="L8" s="723" t="s">
        <v>481</v>
      </c>
      <c r="M8" s="723"/>
      <c r="N8" s="723"/>
      <c r="O8" s="723"/>
      <c r="P8" s="723"/>
    </row>
    <row r="9" spans="1:16">
      <c r="A9" s="252" t="s">
        <v>420</v>
      </c>
      <c r="B9" s="252"/>
      <c r="C9" s="252" t="s">
        <v>303</v>
      </c>
      <c r="D9" s="252"/>
      <c r="E9" s="252"/>
      <c r="F9" s="252"/>
      <c r="G9" s="252"/>
      <c r="H9" s="252"/>
      <c r="I9" s="252"/>
      <c r="J9" s="724" t="s">
        <v>421</v>
      </c>
      <c r="K9" s="724"/>
      <c r="L9" s="724"/>
      <c r="M9" s="724"/>
      <c r="N9" s="724"/>
      <c r="O9" s="724"/>
      <c r="P9" s="724"/>
    </row>
    <row r="10" spans="1:16">
      <c r="A10" s="253"/>
      <c r="B10" s="725" t="s">
        <v>422</v>
      </c>
      <c r="C10" s="725"/>
      <c r="D10" s="725" t="s">
        <v>423</v>
      </c>
      <c r="E10" s="725"/>
      <c r="F10" s="725" t="s">
        <v>424</v>
      </c>
      <c r="G10" s="725"/>
      <c r="H10" s="725" t="s">
        <v>425</v>
      </c>
      <c r="I10" s="725"/>
      <c r="J10" s="254"/>
      <c r="K10" s="254"/>
      <c r="L10" s="254"/>
      <c r="M10" s="254"/>
      <c r="N10" s="254"/>
      <c r="O10" s="254"/>
      <c r="P10" s="254"/>
    </row>
    <row r="11" spans="1:16">
      <c r="A11" s="253" t="s">
        <v>426</v>
      </c>
      <c r="B11" s="732">
        <v>49375799.539999999</v>
      </c>
      <c r="C11" s="732"/>
      <c r="D11" s="732">
        <v>51161457.770000003</v>
      </c>
      <c r="E11" s="732"/>
      <c r="F11" s="732">
        <v>0</v>
      </c>
      <c r="G11" s="732"/>
      <c r="H11" s="732">
        <v>0</v>
      </c>
      <c r="I11" s="732"/>
      <c r="J11" s="733" t="s">
        <v>427</v>
      </c>
      <c r="K11" s="733"/>
      <c r="L11" s="255" t="s">
        <v>428</v>
      </c>
      <c r="M11" s="252"/>
      <c r="N11" s="733" t="s">
        <v>429</v>
      </c>
      <c r="O11" s="733"/>
      <c r="P11" s="255" t="s">
        <v>428</v>
      </c>
    </row>
    <row r="12" spans="1:16">
      <c r="A12" s="253"/>
      <c r="B12" s="255" t="s">
        <v>428</v>
      </c>
      <c r="C12" s="255" t="s">
        <v>11</v>
      </c>
      <c r="D12" s="255" t="s">
        <v>428</v>
      </c>
      <c r="E12" s="255" t="s">
        <v>11</v>
      </c>
      <c r="F12" s="255" t="s">
        <v>428</v>
      </c>
      <c r="G12" s="255" t="s">
        <v>11</v>
      </c>
      <c r="H12" s="255" t="s">
        <v>428</v>
      </c>
      <c r="I12" s="255" t="s">
        <v>11</v>
      </c>
      <c r="J12" s="734" t="s">
        <v>430</v>
      </c>
      <c r="K12" s="735"/>
      <c r="L12" s="256">
        <v>0</v>
      </c>
      <c r="M12" s="252"/>
      <c r="N12" s="736" t="s">
        <v>431</v>
      </c>
      <c r="O12" s="736"/>
      <c r="P12" s="256">
        <v>0</v>
      </c>
    </row>
    <row r="13" spans="1:16">
      <c r="A13" s="257" t="s">
        <v>432</v>
      </c>
      <c r="B13" s="258">
        <v>19860804.73</v>
      </c>
      <c r="C13" s="259">
        <f>B13/B11</f>
        <v>0.40223763290983261</v>
      </c>
      <c r="D13" s="258">
        <v>20818418.559999999</v>
      </c>
      <c r="E13" s="259">
        <f>D13/D11</f>
        <v>0.4069160549253833</v>
      </c>
      <c r="F13" s="258">
        <v>0</v>
      </c>
      <c r="G13" s="259" t="e">
        <f>F13/F11</f>
        <v>#DIV/0!</v>
      </c>
      <c r="H13" s="260">
        <v>0</v>
      </c>
      <c r="I13" s="259" t="e">
        <f>H13/H11</f>
        <v>#DIV/0!</v>
      </c>
      <c r="J13" s="734" t="s">
        <v>433</v>
      </c>
      <c r="K13" s="735"/>
      <c r="L13" s="256">
        <v>0</v>
      </c>
      <c r="M13" s="252"/>
      <c r="N13" s="736" t="s">
        <v>434</v>
      </c>
      <c r="O13" s="736"/>
      <c r="P13" s="256">
        <v>0</v>
      </c>
    </row>
    <row r="14" spans="1:16">
      <c r="A14" s="253" t="s">
        <v>435</v>
      </c>
      <c r="B14" s="261"/>
      <c r="C14" s="261"/>
      <c r="D14" s="262">
        <f>D11*51.3%</f>
        <v>26245827.836010002</v>
      </c>
      <c r="E14" s="263">
        <v>0.51300000000000001</v>
      </c>
      <c r="F14" s="262">
        <f>F11*G14</f>
        <v>0</v>
      </c>
      <c r="G14" s="263">
        <v>0.51300000000000001</v>
      </c>
      <c r="H14" s="262">
        <f>H11*I14</f>
        <v>0</v>
      </c>
      <c r="I14" s="263">
        <v>0.51300000000000001</v>
      </c>
      <c r="J14" s="734" t="s">
        <v>436</v>
      </c>
      <c r="K14" s="735"/>
      <c r="L14" s="256">
        <v>0</v>
      </c>
      <c r="M14" s="252"/>
      <c r="N14" s="733" t="s">
        <v>437</v>
      </c>
      <c r="O14" s="733"/>
      <c r="P14" s="264">
        <v>0</v>
      </c>
    </row>
    <row r="15" spans="1:16">
      <c r="A15" s="253" t="s">
        <v>438</v>
      </c>
      <c r="B15" s="262">
        <f>B11*C15</f>
        <v>26662931.751600001</v>
      </c>
      <c r="C15" s="263">
        <v>0.54</v>
      </c>
      <c r="D15" s="262">
        <f>D11*54%</f>
        <v>27627187.195800003</v>
      </c>
      <c r="E15" s="263">
        <v>0.54</v>
      </c>
      <c r="F15" s="262">
        <f>F11*G15</f>
        <v>0</v>
      </c>
      <c r="G15" s="263">
        <v>0.54</v>
      </c>
      <c r="H15" s="262">
        <f>H11*I15</f>
        <v>0</v>
      </c>
      <c r="I15" s="263">
        <v>0.54</v>
      </c>
      <c r="J15" s="734" t="s">
        <v>439</v>
      </c>
      <c r="K15" s="735"/>
      <c r="L15" s="256">
        <v>0</v>
      </c>
      <c r="M15" s="252"/>
      <c r="N15" s="252"/>
      <c r="O15" s="252"/>
      <c r="P15" s="252"/>
    </row>
    <row r="16" spans="1:16">
      <c r="A16" s="253" t="s">
        <v>440</v>
      </c>
      <c r="B16" s="262">
        <v>0</v>
      </c>
      <c r="C16" s="263">
        <v>0</v>
      </c>
      <c r="D16" s="262">
        <v>0</v>
      </c>
      <c r="E16" s="263">
        <v>0</v>
      </c>
      <c r="F16" s="262">
        <v>0</v>
      </c>
      <c r="G16" s="263">
        <v>0</v>
      </c>
      <c r="H16" s="262">
        <v>0</v>
      </c>
      <c r="I16" s="263">
        <v>0</v>
      </c>
      <c r="J16" s="733" t="s">
        <v>410</v>
      </c>
      <c r="K16" s="733"/>
      <c r="L16" s="264">
        <v>0</v>
      </c>
      <c r="M16" s="252"/>
      <c r="N16" s="265"/>
      <c r="O16" s="266"/>
      <c r="P16" s="266"/>
    </row>
    <row r="17" spans="1:16">
      <c r="A17" s="253"/>
      <c r="B17" s="253"/>
      <c r="C17" s="253"/>
      <c r="D17" s="253"/>
      <c r="E17" s="253"/>
      <c r="F17" s="253"/>
      <c r="G17" s="253"/>
      <c r="H17" s="253"/>
      <c r="I17" s="253"/>
      <c r="J17" s="733" t="s">
        <v>441</v>
      </c>
      <c r="K17" s="733"/>
      <c r="L17" s="267"/>
      <c r="M17" s="252"/>
      <c r="N17" s="268"/>
      <c r="O17" s="266"/>
      <c r="P17" s="266"/>
    </row>
    <row r="18" spans="1:16">
      <c r="A18" s="257" t="s">
        <v>442</v>
      </c>
      <c r="B18" s="253"/>
      <c r="C18" s="253"/>
      <c r="D18" s="253"/>
      <c r="E18" s="253"/>
      <c r="F18" s="253"/>
      <c r="G18" s="253"/>
      <c r="H18" s="253"/>
      <c r="I18" s="253"/>
      <c r="J18" s="737" t="s">
        <v>443</v>
      </c>
      <c r="K18" s="737"/>
      <c r="L18" s="269"/>
      <c r="M18" s="252"/>
      <c r="N18" s="268"/>
      <c r="O18" s="268"/>
      <c r="P18" s="268"/>
    </row>
    <row r="19" spans="1:16">
      <c r="A19" s="253" t="s">
        <v>444</v>
      </c>
      <c r="B19" s="253"/>
      <c r="C19" s="253"/>
      <c r="D19" s="253"/>
      <c r="E19" s="253"/>
      <c r="F19" s="253"/>
      <c r="G19" s="253"/>
      <c r="H19" s="253"/>
      <c r="I19" s="253"/>
      <c r="J19" s="738">
        <v>37986</v>
      </c>
      <c r="K19" s="738"/>
      <c r="L19" s="269">
        <v>0</v>
      </c>
      <c r="M19" s="252"/>
      <c r="N19" s="268"/>
      <c r="O19" s="270"/>
      <c r="P19" s="271"/>
    </row>
    <row r="20" spans="1:16">
      <c r="A20" s="253" t="s">
        <v>445</v>
      </c>
      <c r="B20" s="253"/>
      <c r="C20" s="253"/>
      <c r="D20" s="253"/>
      <c r="E20" s="253"/>
      <c r="F20" s="253"/>
      <c r="G20" s="253"/>
      <c r="H20" s="253"/>
      <c r="I20" s="253"/>
      <c r="J20" s="733" t="s">
        <v>446</v>
      </c>
      <c r="K20" s="733"/>
      <c r="L20" s="258">
        <v>0</v>
      </c>
      <c r="M20" s="252"/>
      <c r="N20" s="268"/>
      <c r="O20" s="270"/>
      <c r="P20" s="271"/>
    </row>
    <row r="21" spans="1:16">
      <c r="A21" s="253" t="s">
        <v>447</v>
      </c>
      <c r="B21" s="253"/>
      <c r="C21" s="253"/>
      <c r="D21" s="253"/>
      <c r="E21" s="253"/>
      <c r="F21" s="253"/>
      <c r="G21" s="253"/>
      <c r="H21" s="253"/>
      <c r="I21" s="253"/>
      <c r="J21" s="254"/>
      <c r="K21" s="254"/>
      <c r="L21" s="254"/>
      <c r="M21" s="254"/>
      <c r="N21" s="254"/>
      <c r="O21" s="254"/>
      <c r="P21" s="254"/>
    </row>
    <row r="22" spans="1:16">
      <c r="A22" s="253"/>
      <c r="B22" s="253"/>
      <c r="C22" s="253"/>
      <c r="D22" s="253"/>
      <c r="E22" s="253"/>
      <c r="F22" s="253"/>
      <c r="G22" s="253"/>
      <c r="H22" s="253"/>
      <c r="I22" s="253"/>
      <c r="J22" s="254"/>
      <c r="K22" s="254"/>
      <c r="L22" s="254"/>
      <c r="M22" s="254"/>
      <c r="N22" s="254"/>
      <c r="O22" s="254"/>
      <c r="P22" s="254"/>
    </row>
    <row r="23" spans="1:16">
      <c r="A23" s="253" t="s">
        <v>448</v>
      </c>
      <c r="B23" s="253"/>
      <c r="C23" s="253"/>
      <c r="D23" s="253"/>
      <c r="E23" s="253"/>
      <c r="F23" s="253"/>
      <c r="G23" s="253"/>
      <c r="H23" s="262"/>
      <c r="I23" s="253"/>
      <c r="J23" s="739" t="s">
        <v>449</v>
      </c>
      <c r="K23" s="740"/>
      <c r="L23" s="740"/>
      <c r="M23" s="740"/>
      <c r="N23" s="740"/>
      <c r="O23" s="740"/>
      <c r="P23" s="740"/>
    </row>
    <row r="24" spans="1:16">
      <c r="A24" s="272" t="s">
        <v>450</v>
      </c>
      <c r="B24" s="272"/>
      <c r="C24" s="272"/>
      <c r="D24" s="272"/>
      <c r="E24" s="272"/>
      <c r="F24" s="272"/>
      <c r="G24" s="272"/>
      <c r="H24" s="272"/>
      <c r="I24" s="272"/>
      <c r="J24" s="741" t="s">
        <v>451</v>
      </c>
      <c r="K24" s="273" t="s">
        <v>452</v>
      </c>
      <c r="L24" s="742" t="s">
        <v>453</v>
      </c>
      <c r="M24" s="742"/>
      <c r="N24" s="742"/>
      <c r="O24" s="273" t="s">
        <v>454</v>
      </c>
      <c r="P24" s="741" t="s">
        <v>455</v>
      </c>
    </row>
    <row r="25" spans="1:16">
      <c r="A25" s="272" t="s">
        <v>445</v>
      </c>
      <c r="B25" s="272"/>
      <c r="C25" s="272"/>
      <c r="D25" s="272"/>
      <c r="E25" s="272"/>
      <c r="F25" s="272"/>
      <c r="G25" s="272"/>
      <c r="H25" s="272"/>
      <c r="I25" s="272"/>
      <c r="J25" s="741"/>
      <c r="K25" s="274" t="s">
        <v>428</v>
      </c>
      <c r="L25" s="275" t="s">
        <v>456</v>
      </c>
      <c r="M25" s="275" t="s">
        <v>457</v>
      </c>
      <c r="N25" s="275" t="s">
        <v>458</v>
      </c>
      <c r="O25" s="274" t="s">
        <v>459</v>
      </c>
      <c r="P25" s="741"/>
    </row>
    <row r="26" spans="1:16">
      <c r="A26" s="272" t="s">
        <v>447</v>
      </c>
      <c r="B26" s="272"/>
      <c r="C26" s="272"/>
      <c r="D26" s="272"/>
      <c r="E26" s="272"/>
      <c r="F26" s="272"/>
      <c r="G26" s="272"/>
      <c r="H26" s="272"/>
      <c r="I26" s="272"/>
      <c r="J26" s="229" t="s">
        <v>460</v>
      </c>
      <c r="K26" s="229"/>
      <c r="L26" s="229" t="s">
        <v>460</v>
      </c>
      <c r="M26" s="229" t="s">
        <v>460</v>
      </c>
      <c r="N26" s="229" t="s">
        <v>460</v>
      </c>
      <c r="O26" s="229"/>
      <c r="P26" s="229"/>
    </row>
    <row r="27" spans="1:16">
      <c r="A27" s="272"/>
      <c r="B27" s="272"/>
      <c r="C27" s="272"/>
      <c r="D27" s="272"/>
      <c r="E27" s="272"/>
      <c r="F27" s="272"/>
      <c r="G27" s="272"/>
      <c r="H27" s="272"/>
      <c r="I27" s="272"/>
      <c r="J27" s="229" t="s">
        <v>460</v>
      </c>
      <c r="K27" s="229"/>
      <c r="L27" s="229" t="s">
        <v>460</v>
      </c>
      <c r="M27" s="229" t="s">
        <v>460</v>
      </c>
      <c r="N27" s="229" t="s">
        <v>460</v>
      </c>
      <c r="O27" s="229"/>
      <c r="P27" s="229"/>
    </row>
    <row r="28" spans="1:16">
      <c r="A28" s="272" t="s">
        <v>461</v>
      </c>
      <c r="B28" s="272"/>
      <c r="C28" s="272"/>
      <c r="D28" s="272"/>
      <c r="E28" s="272"/>
      <c r="F28" s="272"/>
      <c r="G28" s="272"/>
      <c r="H28" s="272"/>
      <c r="I28" s="272"/>
      <c r="J28" s="229" t="s">
        <v>460</v>
      </c>
      <c r="K28" s="229"/>
      <c r="L28" s="229" t="s">
        <v>460</v>
      </c>
      <c r="M28" s="229" t="s">
        <v>460</v>
      </c>
      <c r="N28" s="229" t="s">
        <v>460</v>
      </c>
      <c r="O28" s="229"/>
      <c r="P28" s="229"/>
    </row>
    <row r="29" spans="1:16">
      <c r="A29" s="272" t="s">
        <v>462</v>
      </c>
      <c r="B29" s="272"/>
      <c r="C29" s="272"/>
      <c r="D29" s="272"/>
      <c r="E29" s="272"/>
      <c r="F29" s="272"/>
      <c r="G29" s="272"/>
      <c r="H29" s="272"/>
      <c r="I29" s="272"/>
      <c r="J29" s="229" t="s">
        <v>460</v>
      </c>
      <c r="K29" s="229"/>
      <c r="L29" s="229" t="s">
        <v>460</v>
      </c>
      <c r="M29" s="229" t="s">
        <v>460</v>
      </c>
      <c r="N29" s="229" t="s">
        <v>460</v>
      </c>
      <c r="O29" s="229"/>
      <c r="P29" s="229"/>
    </row>
    <row r="30" spans="1:16">
      <c r="A30" s="272" t="s">
        <v>445</v>
      </c>
      <c r="B30" s="272"/>
      <c r="C30" s="272"/>
      <c r="D30" s="272"/>
      <c r="E30" s="272"/>
      <c r="F30" s="272"/>
      <c r="G30" s="272"/>
      <c r="H30" s="272"/>
      <c r="I30" s="272"/>
      <c r="J30" s="229" t="s">
        <v>460</v>
      </c>
      <c r="K30" s="229"/>
      <c r="L30" s="229" t="s">
        <v>460</v>
      </c>
      <c r="M30" s="229" t="s">
        <v>460</v>
      </c>
      <c r="N30" s="229" t="s">
        <v>460</v>
      </c>
      <c r="O30" s="229"/>
      <c r="P30" s="229"/>
    </row>
    <row r="31" spans="1:16">
      <c r="A31" s="272" t="s">
        <v>440</v>
      </c>
      <c r="B31" s="272"/>
      <c r="C31" s="272"/>
      <c r="D31" s="272"/>
      <c r="E31" s="272"/>
      <c r="F31" s="272"/>
      <c r="G31" s="272"/>
      <c r="H31" s="272"/>
      <c r="I31" s="272"/>
      <c r="J31" s="229" t="s">
        <v>460</v>
      </c>
      <c r="K31" s="229"/>
      <c r="L31" s="229" t="s">
        <v>460</v>
      </c>
      <c r="M31" s="229" t="s">
        <v>460</v>
      </c>
      <c r="N31" s="229" t="s">
        <v>460</v>
      </c>
      <c r="O31" s="229"/>
      <c r="P31" s="229"/>
    </row>
    <row r="32" spans="1:16">
      <c r="A32" s="272"/>
      <c r="B32" s="272"/>
      <c r="C32" s="272"/>
      <c r="D32" s="272"/>
      <c r="E32" s="272"/>
      <c r="F32" s="272"/>
      <c r="G32" s="272"/>
      <c r="H32" s="272"/>
      <c r="I32" s="272"/>
      <c r="J32" s="229" t="s">
        <v>460</v>
      </c>
      <c r="K32" s="229"/>
      <c r="L32" s="229" t="s">
        <v>460</v>
      </c>
      <c r="M32" s="229" t="s">
        <v>460</v>
      </c>
      <c r="N32" s="229" t="s">
        <v>460</v>
      </c>
      <c r="O32" s="229"/>
      <c r="P32" s="229"/>
    </row>
    <row r="33" spans="1:16">
      <c r="A33" s="272" t="s">
        <v>463</v>
      </c>
      <c r="B33" s="272"/>
      <c r="C33" s="272"/>
      <c r="D33" s="272"/>
      <c r="E33" s="272"/>
      <c r="F33" s="272"/>
      <c r="G33" s="272"/>
      <c r="H33" s="272"/>
      <c r="I33" s="272"/>
      <c r="J33" s="229" t="s">
        <v>460</v>
      </c>
      <c r="K33" s="229"/>
      <c r="L33" s="229" t="s">
        <v>460</v>
      </c>
      <c r="M33" s="229" t="s">
        <v>460</v>
      </c>
      <c r="N33" s="229" t="s">
        <v>460</v>
      </c>
      <c r="O33" s="229"/>
      <c r="P33" s="229"/>
    </row>
    <row r="34" spans="1:16">
      <c r="A34" s="272" t="s">
        <v>464</v>
      </c>
      <c r="B34" s="272"/>
      <c r="C34" s="272"/>
      <c r="D34" s="272"/>
      <c r="E34" s="272"/>
      <c r="F34" s="272"/>
      <c r="G34" s="272"/>
      <c r="H34" s="272"/>
      <c r="I34" s="272"/>
      <c r="J34" s="229" t="s">
        <v>460</v>
      </c>
      <c r="K34" s="229"/>
      <c r="L34" s="229" t="s">
        <v>460</v>
      </c>
      <c r="M34" s="229" t="s">
        <v>460</v>
      </c>
      <c r="N34" s="229" t="s">
        <v>460</v>
      </c>
      <c r="O34" s="229"/>
      <c r="P34" s="229"/>
    </row>
    <row r="35" spans="1:16">
      <c r="A35" s="272" t="s">
        <v>445</v>
      </c>
      <c r="B35" s="272"/>
      <c r="C35" s="272"/>
      <c r="D35" s="272"/>
      <c r="E35" s="272"/>
      <c r="F35" s="272"/>
      <c r="G35" s="272"/>
      <c r="H35" s="272"/>
      <c r="I35" s="272"/>
      <c r="J35" s="229" t="s">
        <v>460</v>
      </c>
      <c r="K35" s="229"/>
      <c r="L35" s="229" t="s">
        <v>460</v>
      </c>
      <c r="M35" s="229" t="s">
        <v>460</v>
      </c>
      <c r="N35" s="229" t="s">
        <v>460</v>
      </c>
      <c r="O35" s="229"/>
      <c r="P35" s="229"/>
    </row>
    <row r="36" spans="1:16">
      <c r="A36" s="272" t="s">
        <v>447</v>
      </c>
      <c r="B36" s="272"/>
      <c r="C36" s="272"/>
      <c r="D36" s="272"/>
      <c r="E36" s="272"/>
      <c r="F36" s="272"/>
      <c r="G36" s="272"/>
      <c r="H36" s="272"/>
      <c r="I36" s="272"/>
      <c r="J36" s="155"/>
      <c r="K36" s="155"/>
      <c r="L36" s="155"/>
      <c r="M36" s="155"/>
      <c r="N36" s="155"/>
      <c r="O36" s="155"/>
      <c r="P36" s="155"/>
    </row>
    <row r="37" spans="1:16">
      <c r="A37" s="272"/>
      <c r="B37" s="272"/>
      <c r="C37" s="272"/>
      <c r="D37" s="272"/>
      <c r="E37" s="272"/>
      <c r="F37" s="272"/>
      <c r="G37" s="272"/>
      <c r="H37" s="272"/>
      <c r="I37" s="272"/>
      <c r="J37" s="155"/>
      <c r="K37" s="155"/>
      <c r="L37" s="155"/>
      <c r="M37" s="155"/>
      <c r="N37" s="155"/>
      <c r="O37" s="155"/>
      <c r="P37" s="155"/>
    </row>
    <row r="38" spans="1:16">
      <c r="A38" s="272" t="s">
        <v>465</v>
      </c>
      <c r="B38" s="272"/>
      <c r="C38" s="272"/>
      <c r="D38" s="272"/>
      <c r="E38" s="272"/>
      <c r="F38" s="272"/>
      <c r="G38" s="272"/>
      <c r="H38" s="272"/>
      <c r="I38" s="272"/>
      <c r="J38" s="155"/>
      <c r="K38" s="155"/>
      <c r="L38" s="155"/>
      <c r="M38" s="155"/>
      <c r="N38" s="155"/>
      <c r="O38" s="155"/>
      <c r="P38" s="155"/>
    </row>
    <row r="39" spans="1:16">
      <c r="A39" s="272" t="s">
        <v>450</v>
      </c>
      <c r="B39" s="272"/>
      <c r="C39" s="272"/>
      <c r="D39" s="272"/>
      <c r="E39" s="272"/>
      <c r="F39" s="272"/>
      <c r="G39" s="272"/>
      <c r="H39" s="272"/>
      <c r="I39" s="272"/>
      <c r="J39" s="155"/>
      <c r="K39" s="155"/>
      <c r="L39" s="155"/>
      <c r="M39" s="155"/>
      <c r="N39" s="155"/>
      <c r="O39" s="155"/>
      <c r="P39" s="155"/>
    </row>
    <row r="40" spans="1:16">
      <c r="A40" s="272" t="s">
        <v>445</v>
      </c>
      <c r="B40" s="272"/>
      <c r="C40" s="272"/>
      <c r="D40" s="272"/>
      <c r="E40" s="272"/>
      <c r="F40" s="272"/>
      <c r="G40" s="272"/>
      <c r="H40" s="272"/>
      <c r="I40" s="272"/>
      <c r="J40" s="155"/>
      <c r="K40" s="155"/>
      <c r="L40" s="155"/>
      <c r="M40" s="155"/>
      <c r="N40" s="155"/>
      <c r="O40" s="155"/>
      <c r="P40" s="155"/>
    </row>
    <row r="41" spans="1:16">
      <c r="A41" s="272" t="s">
        <v>447</v>
      </c>
      <c r="B41" s="272"/>
      <c r="C41" s="272"/>
      <c r="D41" s="272"/>
      <c r="E41" s="272"/>
      <c r="F41" s="272"/>
      <c r="G41" s="272"/>
      <c r="H41" s="272"/>
      <c r="I41" s="276"/>
      <c r="J41" s="722" t="s">
        <v>285</v>
      </c>
      <c r="K41" s="722"/>
      <c r="L41" s="722" t="s">
        <v>297</v>
      </c>
      <c r="M41" s="722"/>
      <c r="N41" s="722" t="s">
        <v>466</v>
      </c>
      <c r="O41" s="722"/>
      <c r="P41" s="722"/>
    </row>
    <row r="42" spans="1:16">
      <c r="A42" s="248"/>
      <c r="B42" s="248"/>
      <c r="C42" s="248"/>
      <c r="D42" s="248"/>
      <c r="E42" s="248"/>
      <c r="F42" s="248"/>
      <c r="G42" s="248"/>
      <c r="H42" s="248"/>
      <c r="I42" s="248"/>
      <c r="J42" s="722" t="s">
        <v>467</v>
      </c>
      <c r="K42" s="722"/>
      <c r="L42" s="722" t="s">
        <v>468</v>
      </c>
      <c r="M42" s="722"/>
      <c r="N42" s="722" t="s">
        <v>469</v>
      </c>
      <c r="O42" s="722"/>
      <c r="P42" s="722"/>
    </row>
    <row r="43" spans="1:16">
      <c r="A43" s="252" t="s">
        <v>470</v>
      </c>
      <c r="B43" s="252"/>
      <c r="C43" s="252"/>
      <c r="D43" s="252"/>
      <c r="E43" s="252"/>
      <c r="F43" s="252"/>
      <c r="G43" s="252"/>
      <c r="H43" s="252"/>
      <c r="I43" s="252"/>
      <c r="J43" s="277"/>
      <c r="K43" s="277"/>
      <c r="L43" s="277"/>
      <c r="M43" s="277"/>
      <c r="N43" s="277"/>
      <c r="O43" s="277"/>
      <c r="P43" s="277"/>
    </row>
    <row r="44" spans="1:16">
      <c r="A44" s="276"/>
      <c r="B44" s="278"/>
      <c r="C44" s="278"/>
      <c r="D44" s="278"/>
      <c r="E44" s="278"/>
      <c r="F44" s="278"/>
      <c r="G44" s="278"/>
      <c r="H44" s="278"/>
      <c r="I44" s="278"/>
      <c r="J44" s="743"/>
      <c r="K44" s="743"/>
      <c r="L44" s="277"/>
      <c r="M44" s="277"/>
      <c r="N44" s="277"/>
      <c r="O44" s="277"/>
      <c r="P44" s="277"/>
    </row>
    <row r="45" spans="1:16">
      <c r="A45" s="276"/>
      <c r="B45" s="278"/>
      <c r="C45" s="278"/>
      <c r="D45" s="278"/>
      <c r="E45" s="278"/>
      <c r="F45" s="278"/>
      <c r="G45" s="278"/>
      <c r="H45" s="278"/>
      <c r="I45" s="278"/>
      <c r="J45" s="743"/>
      <c r="K45" s="743"/>
      <c r="L45" s="277"/>
      <c r="M45" s="277"/>
      <c r="N45" s="277"/>
      <c r="O45" s="277"/>
      <c r="P45" s="277"/>
    </row>
    <row r="46" spans="1:16">
      <c r="A46" s="276"/>
      <c r="B46" s="278"/>
      <c r="C46" s="278"/>
      <c r="D46" s="278"/>
      <c r="E46" s="278"/>
      <c r="F46" s="278"/>
      <c r="G46" s="278"/>
      <c r="H46" s="278"/>
      <c r="I46" s="278"/>
      <c r="J46" s="722" t="s">
        <v>208</v>
      </c>
      <c r="K46" s="722"/>
      <c r="L46" s="722"/>
      <c r="M46" s="277"/>
      <c r="N46" s="277"/>
      <c r="O46" s="722"/>
      <c r="P46" s="722"/>
    </row>
    <row r="47" spans="1:16">
      <c r="A47" s="276"/>
      <c r="B47" s="278"/>
      <c r="C47" s="278"/>
      <c r="D47" s="278"/>
      <c r="E47" s="278"/>
      <c r="F47" s="278"/>
      <c r="G47" s="278"/>
      <c r="H47" s="278"/>
      <c r="I47" s="278"/>
      <c r="J47" s="722" t="s">
        <v>293</v>
      </c>
      <c r="K47" s="722"/>
      <c r="L47" s="722"/>
      <c r="M47" s="277"/>
      <c r="N47" s="277"/>
      <c r="O47" s="722"/>
      <c r="P47" s="722"/>
    </row>
    <row r="48" spans="1:16">
      <c r="A48" s="276"/>
      <c r="B48" s="278"/>
      <c r="C48" s="278"/>
      <c r="D48" s="278"/>
      <c r="E48" s="278"/>
      <c r="F48" s="278"/>
      <c r="G48" s="278"/>
      <c r="H48" s="278"/>
      <c r="I48" s="279"/>
      <c r="J48" s="744" t="s">
        <v>296</v>
      </c>
      <c r="K48" s="744"/>
      <c r="L48" s="744"/>
      <c r="M48" s="248"/>
      <c r="N48" s="248"/>
      <c r="O48" s="745"/>
      <c r="P48" s="745"/>
    </row>
    <row r="49" spans="1:16">
      <c r="A49" s="276"/>
      <c r="B49" s="278"/>
      <c r="C49" s="278"/>
      <c r="D49" s="278"/>
      <c r="E49" s="278"/>
      <c r="F49" s="278"/>
      <c r="G49" s="278"/>
      <c r="H49" s="278"/>
      <c r="I49" s="279"/>
      <c r="J49" s="280"/>
      <c r="K49" s="155"/>
      <c r="L49" s="155"/>
      <c r="M49" s="155"/>
      <c r="N49" s="155"/>
      <c r="O49" s="745"/>
      <c r="P49" s="745"/>
    </row>
    <row r="50" spans="1:16">
      <c r="A50" s="276"/>
      <c r="B50" s="278"/>
      <c r="C50" s="278"/>
      <c r="D50" s="278"/>
      <c r="E50" s="278"/>
      <c r="F50" s="278"/>
      <c r="G50" s="278"/>
      <c r="H50" s="278"/>
      <c r="I50" s="279"/>
      <c r="J50" s="745"/>
      <c r="K50" s="745"/>
      <c r="L50" s="155"/>
      <c r="M50" s="155"/>
      <c r="N50" s="155"/>
      <c r="O50" s="155"/>
      <c r="P50" s="155"/>
    </row>
  </sheetData>
  <mergeCells count="58">
    <mergeCell ref="J48:L48"/>
    <mergeCell ref="O48:P48"/>
    <mergeCell ref="O49:P49"/>
    <mergeCell ref="J50:K50"/>
    <mergeCell ref="J45:K45"/>
    <mergeCell ref="J46:L46"/>
    <mergeCell ref="O46:P46"/>
    <mergeCell ref="J47:L47"/>
    <mergeCell ref="O47:P47"/>
    <mergeCell ref="N41:P41"/>
    <mergeCell ref="J42:K42"/>
    <mergeCell ref="L42:M42"/>
    <mergeCell ref="N42:P42"/>
    <mergeCell ref="J44:K44"/>
    <mergeCell ref="J18:K18"/>
    <mergeCell ref="J19:K19"/>
    <mergeCell ref="J20:K20"/>
    <mergeCell ref="J23:P23"/>
    <mergeCell ref="J24:J25"/>
    <mergeCell ref="L24:N24"/>
    <mergeCell ref="P24:P25"/>
    <mergeCell ref="J14:K14"/>
    <mergeCell ref="N14:O14"/>
    <mergeCell ref="J15:K15"/>
    <mergeCell ref="J16:K16"/>
    <mergeCell ref="J17:K17"/>
    <mergeCell ref="J11:K11"/>
    <mergeCell ref="N11:O11"/>
    <mergeCell ref="J12:K12"/>
    <mergeCell ref="N12:O12"/>
    <mergeCell ref="J13:K13"/>
    <mergeCell ref="N13:O13"/>
    <mergeCell ref="H10:I10"/>
    <mergeCell ref="B11:C11"/>
    <mergeCell ref="D11:E11"/>
    <mergeCell ref="F11:G11"/>
    <mergeCell ref="H11:I11"/>
    <mergeCell ref="A1:A2"/>
    <mergeCell ref="C1:I1"/>
    <mergeCell ref="K1:P1"/>
    <mergeCell ref="C2:I2"/>
    <mergeCell ref="K2:P2"/>
    <mergeCell ref="C4:I4"/>
    <mergeCell ref="L4:P4"/>
    <mergeCell ref="J41:K41"/>
    <mergeCell ref="L41:M41"/>
    <mergeCell ref="C8:I8"/>
    <mergeCell ref="L8:P8"/>
    <mergeCell ref="J9:P9"/>
    <mergeCell ref="B10:C10"/>
    <mergeCell ref="D10:E10"/>
    <mergeCell ref="F10:G10"/>
    <mergeCell ref="C5:I5"/>
    <mergeCell ref="L5:P5"/>
    <mergeCell ref="C6:I6"/>
    <mergeCell ref="L6:P6"/>
    <mergeCell ref="C7:I7"/>
    <mergeCell ref="L7:P7"/>
  </mergeCells>
  <pageMargins left="0.51181102362204722" right="0.51181102362204722" top="0.78740157480314965" bottom="0.78740157480314965" header="0.31496062992125984" footer="0.31496062992125984"/>
  <pageSetup paperSize="9" orientation="portrait" verticalDpi="0" r:id="rId1"/>
  <legacyDrawing r:id="rId2"/>
  <oleObjects>
    <oleObject progId="Word.Picture.8" shapeId="50177" r:id="rId3"/>
    <oleObject progId="Word.Picture.8" shapeId="50178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I114"/>
  <sheetViews>
    <sheetView workbookViewId="0">
      <selection activeCell="H93" sqref="H93"/>
    </sheetView>
  </sheetViews>
  <sheetFormatPr defaultRowHeight="12.75"/>
  <cols>
    <col min="1" max="1" width="29.5703125" customWidth="1"/>
    <col min="2" max="2" width="11.140625" customWidth="1"/>
    <col min="3" max="3" width="11.28515625" bestFit="1" customWidth="1"/>
    <col min="4" max="4" width="10.28515625" bestFit="1" customWidth="1"/>
    <col min="5" max="6" width="12.140625" bestFit="1" customWidth="1"/>
    <col min="7" max="7" width="10.28515625" bestFit="1" customWidth="1"/>
    <col min="8" max="8" width="11.85546875" bestFit="1" customWidth="1"/>
  </cols>
  <sheetData>
    <row r="1" spans="1:8" ht="15.75">
      <c r="A1" s="595" t="s">
        <v>202</v>
      </c>
      <c r="B1" s="595"/>
      <c r="C1" s="595"/>
      <c r="D1" s="595"/>
      <c r="E1" s="595"/>
      <c r="F1" s="595"/>
      <c r="G1" s="595"/>
      <c r="H1" s="595"/>
    </row>
    <row r="2" spans="1:8" ht="14.25">
      <c r="A2" s="596" t="s">
        <v>203</v>
      </c>
      <c r="B2" s="596"/>
      <c r="C2" s="596"/>
      <c r="D2" s="596"/>
      <c r="E2" s="596"/>
      <c r="F2" s="596"/>
      <c r="G2" s="596"/>
      <c r="H2" s="596"/>
    </row>
    <row r="3" spans="1:8" ht="15.75">
      <c r="A3" s="246"/>
      <c r="B3" s="246"/>
      <c r="C3" s="246"/>
      <c r="D3" s="246"/>
      <c r="E3" s="246"/>
      <c r="F3" s="246"/>
      <c r="G3" s="246"/>
      <c r="H3" s="246"/>
    </row>
    <row r="4" spans="1:8" ht="15.75">
      <c r="A4" s="599" t="s">
        <v>1</v>
      </c>
      <c r="B4" s="599"/>
      <c r="C4" s="599"/>
      <c r="D4" s="599"/>
      <c r="E4" s="599"/>
      <c r="F4" s="599"/>
      <c r="G4" s="599"/>
      <c r="H4" s="599"/>
    </row>
    <row r="5" spans="1:8" ht="15.75">
      <c r="A5" s="600" t="s">
        <v>2</v>
      </c>
      <c r="B5" s="600"/>
      <c r="C5" s="600"/>
      <c r="D5" s="600"/>
      <c r="E5" s="600"/>
      <c r="F5" s="600"/>
      <c r="G5" s="600"/>
      <c r="H5" s="600"/>
    </row>
    <row r="6" spans="1:8" ht="15.75">
      <c r="A6" s="599" t="s">
        <v>109</v>
      </c>
      <c r="B6" s="599"/>
      <c r="C6" s="599"/>
      <c r="D6" s="599"/>
      <c r="E6" s="599"/>
      <c r="F6" s="599"/>
      <c r="G6" s="599"/>
      <c r="H6" s="599"/>
    </row>
    <row r="7" spans="1:8" ht="15.75">
      <c r="A7" s="599" t="s">
        <v>477</v>
      </c>
      <c r="B7" s="599"/>
      <c r="C7" s="599"/>
      <c r="D7" s="599"/>
      <c r="E7" s="599"/>
      <c r="F7" s="599"/>
      <c r="G7" s="599"/>
      <c r="H7" s="599"/>
    </row>
    <row r="8" spans="1:8">
      <c r="A8" s="144"/>
      <c r="B8" s="597" t="s">
        <v>284</v>
      </c>
      <c r="C8" s="597"/>
      <c r="D8" s="597"/>
      <c r="E8" s="597"/>
      <c r="F8" s="597"/>
      <c r="G8" s="597"/>
      <c r="H8" s="598"/>
    </row>
    <row r="9" spans="1:8">
      <c r="A9" s="407"/>
      <c r="B9" s="408" t="s">
        <v>5</v>
      </c>
      <c r="C9" s="409" t="s">
        <v>5</v>
      </c>
      <c r="D9" s="603" t="s">
        <v>6</v>
      </c>
      <c r="E9" s="604"/>
      <c r="F9" s="604"/>
      <c r="G9" s="605"/>
      <c r="H9" s="409" t="s">
        <v>7</v>
      </c>
    </row>
    <row r="10" spans="1:8">
      <c r="A10" s="148" t="s">
        <v>281</v>
      </c>
      <c r="B10" s="408" t="s">
        <v>8</v>
      </c>
      <c r="C10" s="409" t="s">
        <v>9</v>
      </c>
      <c r="D10" s="409" t="s">
        <v>10</v>
      </c>
      <c r="E10" s="410" t="s">
        <v>11</v>
      </c>
      <c r="F10" s="409" t="s">
        <v>79</v>
      </c>
      <c r="G10" s="410" t="s">
        <v>11</v>
      </c>
      <c r="H10" s="409" t="s">
        <v>12</v>
      </c>
    </row>
    <row r="11" spans="1:8">
      <c r="A11" s="411"/>
      <c r="B11" s="412"/>
      <c r="C11" s="413" t="s">
        <v>13</v>
      </c>
      <c r="D11" s="413" t="s">
        <v>14</v>
      </c>
      <c r="E11" s="414" t="s">
        <v>15</v>
      </c>
      <c r="F11" s="413" t="s">
        <v>16</v>
      </c>
      <c r="G11" s="414" t="s">
        <v>17</v>
      </c>
      <c r="H11" s="413" t="s">
        <v>18</v>
      </c>
    </row>
    <row r="12" spans="1:8">
      <c r="A12" s="150" t="s">
        <v>282</v>
      </c>
      <c r="B12" s="415" t="s">
        <v>99</v>
      </c>
      <c r="C12" s="415" t="s">
        <v>99</v>
      </c>
      <c r="D12" s="415" t="s">
        <v>99</v>
      </c>
      <c r="E12" s="415" t="s">
        <v>99</v>
      </c>
      <c r="F12" s="415" t="s">
        <v>99</v>
      </c>
      <c r="G12" s="415" t="s">
        <v>99</v>
      </c>
      <c r="H12" s="415" t="s">
        <v>99</v>
      </c>
    </row>
    <row r="13" spans="1:8">
      <c r="A13" s="161" t="s">
        <v>385</v>
      </c>
      <c r="B13" s="416">
        <f>B14+B34</f>
        <v>100000</v>
      </c>
      <c r="C13" s="416">
        <f>C14+C34</f>
        <v>100000</v>
      </c>
      <c r="D13" s="417">
        <f>D14+D34</f>
        <v>39210.49</v>
      </c>
      <c r="E13" s="418">
        <f>D13/C13*100</f>
        <v>39.21049</v>
      </c>
      <c r="F13" s="417">
        <f>F14+F34</f>
        <v>39210.49</v>
      </c>
      <c r="G13" s="418">
        <f>F13/C13*100</f>
        <v>39.21049</v>
      </c>
      <c r="H13" s="419">
        <f>C13-F13</f>
        <v>60789.51</v>
      </c>
    </row>
    <row r="14" spans="1:8">
      <c r="A14" s="161" t="s">
        <v>20</v>
      </c>
      <c r="B14" s="416">
        <f>B15+B19+B22+B25+B27+B30</f>
        <v>0</v>
      </c>
      <c r="C14" s="416">
        <f>C15+C19+C22+C25+C27+C30</f>
        <v>0</v>
      </c>
      <c r="D14" s="417">
        <f>D15+D19+D22+D25+D27+D30</f>
        <v>0</v>
      </c>
      <c r="E14" s="418" t="e">
        <f>D14/C14*100</f>
        <v>#DIV/0!</v>
      </c>
      <c r="F14" s="417">
        <f>F15+F19+F22+F25+F27+F30</f>
        <v>0</v>
      </c>
      <c r="G14" s="418" t="e">
        <f>F14/C14*100</f>
        <v>#DIV/0!</v>
      </c>
      <c r="H14" s="419">
        <f>C14-F14</f>
        <v>0</v>
      </c>
    </row>
    <row r="15" spans="1:8">
      <c r="A15" s="161" t="s">
        <v>365</v>
      </c>
      <c r="B15" s="416">
        <f>B16+B17+B18</f>
        <v>0</v>
      </c>
      <c r="C15" s="416">
        <f>C16+C17+C18</f>
        <v>0</v>
      </c>
      <c r="D15" s="417">
        <f>D16+D17+D18</f>
        <v>0</v>
      </c>
      <c r="E15" s="418" t="e">
        <f>D15/C15*100</f>
        <v>#DIV/0!</v>
      </c>
      <c r="F15" s="417">
        <f>F16+F17+F18</f>
        <v>0</v>
      </c>
      <c r="G15" s="418" t="e">
        <f t="shared" ref="G15:G44" si="0">F15/C15*100</f>
        <v>#DIV/0!</v>
      </c>
      <c r="H15" s="419">
        <f t="shared" ref="H15:H44" si="1">C15-F15</f>
        <v>0</v>
      </c>
    </row>
    <row r="16" spans="1:8">
      <c r="A16" s="161" t="s">
        <v>22</v>
      </c>
      <c r="B16" s="418">
        <v>0</v>
      </c>
      <c r="C16" s="418">
        <f>B16</f>
        <v>0</v>
      </c>
      <c r="D16" s="420">
        <v>0</v>
      </c>
      <c r="E16" s="418" t="e">
        <f t="shared" ref="E16:E44" si="2">D16/C16*100</f>
        <v>#DIV/0!</v>
      </c>
      <c r="F16" s="418">
        <v>0</v>
      </c>
      <c r="G16" s="418" t="e">
        <f t="shared" si="0"/>
        <v>#DIV/0!</v>
      </c>
      <c r="H16" s="419">
        <f t="shared" si="1"/>
        <v>0</v>
      </c>
    </row>
    <row r="17" spans="1:8">
      <c r="A17" s="161" t="s">
        <v>23</v>
      </c>
      <c r="B17" s="418">
        <v>0</v>
      </c>
      <c r="C17" s="418">
        <f>B17</f>
        <v>0</v>
      </c>
      <c r="D17" s="420">
        <v>0</v>
      </c>
      <c r="E17" s="418" t="e">
        <f t="shared" si="2"/>
        <v>#DIV/0!</v>
      </c>
      <c r="F17" s="418">
        <v>0</v>
      </c>
      <c r="G17" s="418" t="e">
        <f t="shared" si="0"/>
        <v>#DIV/0!</v>
      </c>
      <c r="H17" s="419">
        <f t="shared" si="1"/>
        <v>0</v>
      </c>
    </row>
    <row r="18" spans="1:8">
      <c r="A18" s="161" t="s">
        <v>100</v>
      </c>
      <c r="B18" s="418">
        <v>0</v>
      </c>
      <c r="C18" s="418">
        <f>B18</f>
        <v>0</v>
      </c>
      <c r="D18" s="420">
        <f>F18</f>
        <v>0</v>
      </c>
      <c r="E18" s="418" t="e">
        <f t="shared" si="2"/>
        <v>#DIV/0!</v>
      </c>
      <c r="F18" s="420">
        <v>0</v>
      </c>
      <c r="G18" s="418" t="e">
        <f t="shared" si="0"/>
        <v>#DIV/0!</v>
      </c>
      <c r="H18" s="419">
        <f t="shared" si="1"/>
        <v>0</v>
      </c>
    </row>
    <row r="19" spans="1:8">
      <c r="A19" s="161" t="s">
        <v>366</v>
      </c>
      <c r="B19" s="416">
        <f>B20+B21</f>
        <v>0</v>
      </c>
      <c r="C19" s="416">
        <f>C20+C21</f>
        <v>0</v>
      </c>
      <c r="D19" s="417">
        <f>D20+D21</f>
        <v>0</v>
      </c>
      <c r="E19" s="418" t="e">
        <f t="shared" si="2"/>
        <v>#DIV/0!</v>
      </c>
      <c r="F19" s="417">
        <f>F20+F21</f>
        <v>0</v>
      </c>
      <c r="G19" s="418" t="e">
        <f t="shared" si="0"/>
        <v>#DIV/0!</v>
      </c>
      <c r="H19" s="419">
        <f t="shared" si="1"/>
        <v>0</v>
      </c>
    </row>
    <row r="20" spans="1:8">
      <c r="A20" s="161" t="s">
        <v>77</v>
      </c>
      <c r="B20" s="418">
        <v>0</v>
      </c>
      <c r="C20" s="418">
        <f>B20</f>
        <v>0</v>
      </c>
      <c r="D20" s="420">
        <f>F20</f>
        <v>0</v>
      </c>
      <c r="E20" s="418" t="e">
        <f t="shared" si="2"/>
        <v>#DIV/0!</v>
      </c>
      <c r="F20" s="420">
        <v>0</v>
      </c>
      <c r="G20" s="418" t="e">
        <f t="shared" si="0"/>
        <v>#DIV/0!</v>
      </c>
      <c r="H20" s="419">
        <f t="shared" si="1"/>
        <v>0</v>
      </c>
    </row>
    <row r="21" spans="1:8">
      <c r="A21" s="161" t="s">
        <v>367</v>
      </c>
      <c r="B21" s="418">
        <v>0</v>
      </c>
      <c r="C21" s="418">
        <f>B21</f>
        <v>0</v>
      </c>
      <c r="D21" s="420">
        <v>0</v>
      </c>
      <c r="E21" s="418" t="e">
        <f t="shared" si="2"/>
        <v>#DIV/0!</v>
      </c>
      <c r="F21" s="420">
        <v>0</v>
      </c>
      <c r="G21" s="418" t="e">
        <f t="shared" si="0"/>
        <v>#DIV/0!</v>
      </c>
      <c r="H21" s="419">
        <f t="shared" si="1"/>
        <v>0</v>
      </c>
    </row>
    <row r="22" spans="1:8">
      <c r="A22" s="161" t="s">
        <v>25</v>
      </c>
      <c r="B22" s="416">
        <f>+B23+B24</f>
        <v>0</v>
      </c>
      <c r="C22" s="416">
        <f>+C23+C24</f>
        <v>0</v>
      </c>
      <c r="D22" s="417">
        <f>+D23+D24</f>
        <v>0</v>
      </c>
      <c r="E22" s="418" t="e">
        <f t="shared" si="2"/>
        <v>#DIV/0!</v>
      </c>
      <c r="F22" s="417">
        <f>+F23+F24</f>
        <v>0</v>
      </c>
      <c r="G22" s="418" t="e">
        <f t="shared" si="0"/>
        <v>#DIV/0!</v>
      </c>
      <c r="H22" s="419">
        <f t="shared" si="1"/>
        <v>0</v>
      </c>
    </row>
    <row r="23" spans="1:8">
      <c r="A23" s="161" t="s">
        <v>368</v>
      </c>
      <c r="B23" s="418">
        <v>0</v>
      </c>
      <c r="C23" s="418">
        <f>B23</f>
        <v>0</v>
      </c>
      <c r="D23" s="420">
        <v>0</v>
      </c>
      <c r="E23" s="418" t="e">
        <f t="shared" si="2"/>
        <v>#DIV/0!</v>
      </c>
      <c r="F23" s="420">
        <v>0</v>
      </c>
      <c r="G23" s="418" t="e">
        <f t="shared" si="0"/>
        <v>#DIV/0!</v>
      </c>
      <c r="H23" s="419">
        <f t="shared" si="1"/>
        <v>0</v>
      </c>
    </row>
    <row r="24" spans="1:8">
      <c r="A24" s="161" t="s">
        <v>369</v>
      </c>
      <c r="B24" s="418">
        <v>0</v>
      </c>
      <c r="C24" s="418">
        <f>B24</f>
        <v>0</v>
      </c>
      <c r="D24" s="420">
        <v>0</v>
      </c>
      <c r="E24" s="418" t="e">
        <f t="shared" si="2"/>
        <v>#DIV/0!</v>
      </c>
      <c r="F24" s="420">
        <v>0</v>
      </c>
      <c r="G24" s="418" t="e">
        <f t="shared" si="0"/>
        <v>#DIV/0!</v>
      </c>
      <c r="H24" s="419">
        <f t="shared" si="1"/>
        <v>0</v>
      </c>
    </row>
    <row r="25" spans="1:8">
      <c r="A25" s="161" t="s">
        <v>28</v>
      </c>
      <c r="B25" s="416">
        <f>B26</f>
        <v>0</v>
      </c>
      <c r="C25" s="416">
        <f>C26</f>
        <v>0</v>
      </c>
      <c r="D25" s="417">
        <f>D26</f>
        <v>0</v>
      </c>
      <c r="E25" s="418" t="e">
        <f t="shared" si="2"/>
        <v>#DIV/0!</v>
      </c>
      <c r="F25" s="417">
        <f>F26</f>
        <v>0</v>
      </c>
      <c r="G25" s="418" t="e">
        <f t="shared" si="0"/>
        <v>#DIV/0!</v>
      </c>
      <c r="H25" s="419">
        <f>H26</f>
        <v>0</v>
      </c>
    </row>
    <row r="26" spans="1:8">
      <c r="A26" s="161" t="s">
        <v>370</v>
      </c>
      <c r="B26" s="418">
        <v>0</v>
      </c>
      <c r="C26" s="418">
        <f>B26</f>
        <v>0</v>
      </c>
      <c r="D26" s="420">
        <f>F26</f>
        <v>0</v>
      </c>
      <c r="E26" s="418" t="e">
        <f t="shared" si="2"/>
        <v>#DIV/0!</v>
      </c>
      <c r="F26" s="420">
        <v>0</v>
      </c>
      <c r="G26" s="418" t="e">
        <f t="shared" si="0"/>
        <v>#DIV/0!</v>
      </c>
      <c r="H26" s="419">
        <f>C26-F26</f>
        <v>0</v>
      </c>
    </row>
    <row r="27" spans="1:8">
      <c r="A27" s="161" t="s">
        <v>29</v>
      </c>
      <c r="B27" s="416">
        <f>B28+B29</f>
        <v>0</v>
      </c>
      <c r="C27" s="416">
        <f>C28+C29</f>
        <v>0</v>
      </c>
      <c r="D27" s="417">
        <f>D28+D29</f>
        <v>0</v>
      </c>
      <c r="E27" s="418" t="e">
        <f t="shared" si="2"/>
        <v>#DIV/0!</v>
      </c>
      <c r="F27" s="417">
        <f>F28+F29</f>
        <v>0</v>
      </c>
      <c r="G27" s="418" t="e">
        <f t="shared" si="0"/>
        <v>#DIV/0!</v>
      </c>
      <c r="H27" s="419">
        <f t="shared" si="1"/>
        <v>0</v>
      </c>
    </row>
    <row r="28" spans="1:8">
      <c r="A28" s="161" t="s">
        <v>371</v>
      </c>
      <c r="B28" s="418">
        <v>0</v>
      </c>
      <c r="C28" s="418">
        <f>B28</f>
        <v>0</v>
      </c>
      <c r="D28" s="420">
        <f>F28</f>
        <v>0</v>
      </c>
      <c r="E28" s="418" t="e">
        <f t="shared" si="2"/>
        <v>#DIV/0!</v>
      </c>
      <c r="F28" s="420">
        <v>0</v>
      </c>
      <c r="G28" s="418" t="e">
        <f t="shared" si="0"/>
        <v>#DIV/0!</v>
      </c>
      <c r="H28" s="419">
        <f t="shared" si="1"/>
        <v>0</v>
      </c>
    </row>
    <row r="29" spans="1:8">
      <c r="A29" s="161" t="s">
        <v>372</v>
      </c>
      <c r="B29" s="418">
        <v>0</v>
      </c>
      <c r="C29" s="418">
        <f>B29</f>
        <v>0</v>
      </c>
      <c r="D29" s="420">
        <f>F29</f>
        <v>0</v>
      </c>
      <c r="E29" s="418" t="e">
        <f t="shared" si="2"/>
        <v>#DIV/0!</v>
      </c>
      <c r="F29" s="420">
        <v>0</v>
      </c>
      <c r="G29" s="418" t="e">
        <f t="shared" si="0"/>
        <v>#DIV/0!</v>
      </c>
      <c r="H29" s="419">
        <f t="shared" si="1"/>
        <v>0</v>
      </c>
    </row>
    <row r="30" spans="1:8">
      <c r="A30" s="161" t="s">
        <v>32</v>
      </c>
      <c r="B30" s="416">
        <f>B31+B32+B33</f>
        <v>0</v>
      </c>
      <c r="C30" s="416">
        <f>C31+C32+C33</f>
        <v>0</v>
      </c>
      <c r="D30" s="417">
        <f>D31+D32+D33</f>
        <v>0</v>
      </c>
      <c r="E30" s="416" t="e">
        <f t="shared" si="2"/>
        <v>#DIV/0!</v>
      </c>
      <c r="F30" s="417">
        <f>F31+F32+F33</f>
        <v>0</v>
      </c>
      <c r="G30" s="416" t="e">
        <f t="shared" si="0"/>
        <v>#DIV/0!</v>
      </c>
      <c r="H30" s="421">
        <f t="shared" si="1"/>
        <v>0</v>
      </c>
    </row>
    <row r="31" spans="1:8">
      <c r="A31" s="161" t="s">
        <v>373</v>
      </c>
      <c r="B31" s="418">
        <v>0</v>
      </c>
      <c r="C31" s="418">
        <f>B31</f>
        <v>0</v>
      </c>
      <c r="D31" s="420">
        <f>F31</f>
        <v>0</v>
      </c>
      <c r="E31" s="418" t="e">
        <f t="shared" si="2"/>
        <v>#DIV/0!</v>
      </c>
      <c r="F31" s="420">
        <v>0</v>
      </c>
      <c r="G31" s="418" t="e">
        <f t="shared" si="0"/>
        <v>#DIV/0!</v>
      </c>
      <c r="H31" s="419">
        <f t="shared" si="1"/>
        <v>0</v>
      </c>
    </row>
    <row r="32" spans="1:8">
      <c r="A32" s="161" t="s">
        <v>374</v>
      </c>
      <c r="B32" s="418">
        <v>0</v>
      </c>
      <c r="C32" s="418">
        <f>B32</f>
        <v>0</v>
      </c>
      <c r="D32" s="420">
        <f>F32</f>
        <v>0</v>
      </c>
      <c r="E32" s="418" t="e">
        <f t="shared" si="2"/>
        <v>#DIV/0!</v>
      </c>
      <c r="F32" s="420">
        <v>0</v>
      </c>
      <c r="G32" s="418" t="e">
        <f t="shared" si="0"/>
        <v>#DIV/0!</v>
      </c>
      <c r="H32" s="419">
        <f t="shared" si="1"/>
        <v>0</v>
      </c>
    </row>
    <row r="33" spans="1:8">
      <c r="A33" s="161" t="s">
        <v>375</v>
      </c>
      <c r="B33" s="418">
        <v>0</v>
      </c>
      <c r="C33" s="418">
        <f>B33</f>
        <v>0</v>
      </c>
      <c r="D33" s="420">
        <f>F33</f>
        <v>0</v>
      </c>
      <c r="E33" s="418" t="e">
        <f t="shared" si="2"/>
        <v>#DIV/0!</v>
      </c>
      <c r="F33" s="420">
        <v>0</v>
      </c>
      <c r="G33" s="418" t="e">
        <f t="shared" si="0"/>
        <v>#DIV/0!</v>
      </c>
      <c r="H33" s="419">
        <f t="shared" si="1"/>
        <v>0</v>
      </c>
    </row>
    <row r="34" spans="1:8">
      <c r="A34" s="161" t="s">
        <v>37</v>
      </c>
      <c r="B34" s="416">
        <f>B35+B37+B40+B43</f>
        <v>100000</v>
      </c>
      <c r="C34" s="416">
        <f>C35+C37+C40+C43</f>
        <v>100000</v>
      </c>
      <c r="D34" s="417">
        <f>D35+D37+D40+D43</f>
        <v>39210.49</v>
      </c>
      <c r="E34" s="418">
        <f t="shared" si="2"/>
        <v>39.21049</v>
      </c>
      <c r="F34" s="417">
        <f>F35+F37+F40+F43</f>
        <v>39210.49</v>
      </c>
      <c r="G34" s="418">
        <f t="shared" si="0"/>
        <v>39.21049</v>
      </c>
      <c r="H34" s="419">
        <f t="shared" si="1"/>
        <v>60789.51</v>
      </c>
    </row>
    <row r="35" spans="1:8">
      <c r="A35" s="161" t="s">
        <v>38</v>
      </c>
      <c r="B35" s="416">
        <f>B36</f>
        <v>0</v>
      </c>
      <c r="C35" s="416">
        <f>C36</f>
        <v>0</v>
      </c>
      <c r="D35" s="417">
        <f>D36</f>
        <v>0</v>
      </c>
      <c r="E35" s="418" t="e">
        <f t="shared" si="2"/>
        <v>#DIV/0!</v>
      </c>
      <c r="F35" s="417">
        <f>F36</f>
        <v>0</v>
      </c>
      <c r="G35" s="418" t="e">
        <f t="shared" si="0"/>
        <v>#DIV/0!</v>
      </c>
      <c r="H35" s="419">
        <f t="shared" si="1"/>
        <v>0</v>
      </c>
    </row>
    <row r="36" spans="1:8">
      <c r="A36" s="161" t="s">
        <v>376</v>
      </c>
      <c r="B36" s="418">
        <v>0</v>
      </c>
      <c r="C36" s="418">
        <f>B36</f>
        <v>0</v>
      </c>
      <c r="D36" s="420">
        <f>F36</f>
        <v>0</v>
      </c>
      <c r="E36" s="418" t="e">
        <f t="shared" si="2"/>
        <v>#DIV/0!</v>
      </c>
      <c r="F36" s="420">
        <v>0</v>
      </c>
      <c r="G36" s="418" t="e">
        <f t="shared" si="0"/>
        <v>#DIV/0!</v>
      </c>
      <c r="H36" s="419">
        <f t="shared" si="1"/>
        <v>0</v>
      </c>
    </row>
    <row r="37" spans="1:8">
      <c r="A37" s="161" t="s">
        <v>40</v>
      </c>
      <c r="B37" s="416">
        <f>B38+B39</f>
        <v>0</v>
      </c>
      <c r="C37" s="416">
        <f>C38+C39</f>
        <v>0</v>
      </c>
      <c r="D37" s="417">
        <f>D38+D39</f>
        <v>0</v>
      </c>
      <c r="E37" s="418" t="e">
        <f t="shared" si="2"/>
        <v>#DIV/0!</v>
      </c>
      <c r="F37" s="417">
        <f>F38+F39</f>
        <v>0</v>
      </c>
      <c r="G37" s="418" t="e">
        <f t="shared" si="0"/>
        <v>#DIV/0!</v>
      </c>
      <c r="H37" s="419">
        <f t="shared" si="1"/>
        <v>0</v>
      </c>
    </row>
    <row r="38" spans="1:8">
      <c r="A38" s="161" t="s">
        <v>41</v>
      </c>
      <c r="B38" s="418">
        <v>0</v>
      </c>
      <c r="C38" s="418">
        <f>B38</f>
        <v>0</v>
      </c>
      <c r="D38" s="420">
        <f>F38</f>
        <v>0</v>
      </c>
      <c r="E38" s="418" t="e">
        <f t="shared" si="2"/>
        <v>#DIV/0!</v>
      </c>
      <c r="F38" s="420">
        <v>0</v>
      </c>
      <c r="G38" s="418" t="e">
        <f t="shared" si="0"/>
        <v>#DIV/0!</v>
      </c>
      <c r="H38" s="419">
        <f t="shared" si="1"/>
        <v>0</v>
      </c>
    </row>
    <row r="39" spans="1:8">
      <c r="A39" s="161" t="s">
        <v>42</v>
      </c>
      <c r="B39" s="418">
        <v>0</v>
      </c>
      <c r="C39" s="418">
        <f>B39</f>
        <v>0</v>
      </c>
      <c r="D39" s="420">
        <f>F39</f>
        <v>0</v>
      </c>
      <c r="E39" s="418" t="e">
        <f t="shared" si="2"/>
        <v>#DIV/0!</v>
      </c>
      <c r="F39" s="420">
        <v>0</v>
      </c>
      <c r="G39" s="418" t="e">
        <f t="shared" si="0"/>
        <v>#DIV/0!</v>
      </c>
      <c r="H39" s="419">
        <f t="shared" si="1"/>
        <v>0</v>
      </c>
    </row>
    <row r="40" spans="1:8">
      <c r="A40" s="161" t="s">
        <v>74</v>
      </c>
      <c r="B40" s="416">
        <f>B41+B42</f>
        <v>0</v>
      </c>
      <c r="C40" s="416">
        <f>C41+C42</f>
        <v>0</v>
      </c>
      <c r="D40" s="417">
        <f>D41+D42</f>
        <v>0</v>
      </c>
      <c r="E40" s="418" t="e">
        <f t="shared" si="2"/>
        <v>#DIV/0!</v>
      </c>
      <c r="F40" s="417">
        <f>F41+F42</f>
        <v>0</v>
      </c>
      <c r="G40" s="418" t="e">
        <f t="shared" si="0"/>
        <v>#DIV/0!</v>
      </c>
      <c r="H40" s="419">
        <f t="shared" si="1"/>
        <v>0</v>
      </c>
    </row>
    <row r="41" spans="1:8">
      <c r="A41" s="161" t="s">
        <v>371</v>
      </c>
      <c r="B41" s="418">
        <v>0</v>
      </c>
      <c r="C41" s="418">
        <f>B41</f>
        <v>0</v>
      </c>
      <c r="D41" s="420">
        <f>F41</f>
        <v>0</v>
      </c>
      <c r="E41" s="418" t="e">
        <f t="shared" si="2"/>
        <v>#DIV/0!</v>
      </c>
      <c r="F41" s="420">
        <v>0</v>
      </c>
      <c r="G41" s="418" t="e">
        <f t="shared" si="0"/>
        <v>#DIV/0!</v>
      </c>
      <c r="H41" s="419">
        <f t="shared" si="1"/>
        <v>0</v>
      </c>
    </row>
    <row r="42" spans="1:8">
      <c r="A42" s="161" t="s">
        <v>372</v>
      </c>
      <c r="B42" s="418">
        <v>0</v>
      </c>
      <c r="C42" s="418">
        <f>B42</f>
        <v>0</v>
      </c>
      <c r="D42" s="420">
        <f>F42</f>
        <v>0</v>
      </c>
      <c r="E42" s="418" t="e">
        <f t="shared" si="2"/>
        <v>#DIV/0!</v>
      </c>
      <c r="F42" s="420">
        <v>0</v>
      </c>
      <c r="G42" s="418" t="e">
        <f t="shared" si="0"/>
        <v>#DIV/0!</v>
      </c>
      <c r="H42" s="419">
        <f t="shared" si="1"/>
        <v>0</v>
      </c>
    </row>
    <row r="43" spans="1:8">
      <c r="A43" s="161" t="s">
        <v>44</v>
      </c>
      <c r="B43" s="416">
        <f>B44</f>
        <v>100000</v>
      </c>
      <c r="C43" s="416">
        <f>C44</f>
        <v>100000</v>
      </c>
      <c r="D43" s="417">
        <f>D44</f>
        <v>39210.49</v>
      </c>
      <c r="E43" s="418">
        <f t="shared" si="2"/>
        <v>39.21049</v>
      </c>
      <c r="F43" s="417">
        <f>F44</f>
        <v>39210.49</v>
      </c>
      <c r="G43" s="418">
        <f t="shared" si="0"/>
        <v>39.21049</v>
      </c>
      <c r="H43" s="419">
        <f t="shared" si="1"/>
        <v>60789.51</v>
      </c>
    </row>
    <row r="44" spans="1:8">
      <c r="A44" s="422" t="s">
        <v>377</v>
      </c>
      <c r="B44" s="423">
        <v>100000</v>
      </c>
      <c r="C44" s="423">
        <f>B44</f>
        <v>100000</v>
      </c>
      <c r="D44" s="424">
        <v>39210.49</v>
      </c>
      <c r="E44" s="423">
        <f t="shared" si="2"/>
        <v>39.21049</v>
      </c>
      <c r="F44" s="424">
        <v>39210.49</v>
      </c>
      <c r="G44" s="423">
        <f t="shared" si="0"/>
        <v>39.21049</v>
      </c>
      <c r="H44" s="425">
        <f t="shared" si="1"/>
        <v>60789.51</v>
      </c>
    </row>
    <row r="45" spans="1:8" s="137" customFormat="1">
      <c r="A45" s="438"/>
      <c r="B45" s="420"/>
      <c r="C45" s="420"/>
      <c r="D45" s="420"/>
      <c r="E45" s="420"/>
      <c r="F45" s="420"/>
      <c r="G45" s="420"/>
      <c r="H45" s="420"/>
    </row>
    <row r="46" spans="1:8" s="137" customFormat="1">
      <c r="A46" s="438"/>
      <c r="B46" s="420"/>
      <c r="C46" s="420"/>
      <c r="D46" s="420"/>
      <c r="E46" s="420"/>
      <c r="F46" s="420"/>
      <c r="G46" s="420"/>
      <c r="H46" s="420"/>
    </row>
    <row r="47" spans="1:8" s="137" customFormat="1">
      <c r="A47" s="438"/>
      <c r="B47" s="420"/>
      <c r="C47" s="420"/>
      <c r="D47" s="420"/>
      <c r="E47" s="420"/>
      <c r="F47" s="420"/>
      <c r="G47" s="420"/>
      <c r="H47" s="420"/>
    </row>
    <row r="48" spans="1:8" s="137" customFormat="1">
      <c r="A48" s="438"/>
      <c r="B48" s="420"/>
      <c r="C48" s="420"/>
      <c r="D48" s="420"/>
      <c r="E48" s="420"/>
      <c r="F48" s="420"/>
      <c r="G48" s="420"/>
      <c r="H48" s="420"/>
    </row>
    <row r="49" spans="1:9" s="137" customFormat="1">
      <c r="A49" s="438"/>
      <c r="B49" s="420"/>
      <c r="C49" s="420"/>
      <c r="D49" s="420"/>
      <c r="E49" s="420"/>
      <c r="F49" s="420"/>
      <c r="G49" s="420"/>
      <c r="H49" s="420"/>
    </row>
    <row r="50" spans="1:9" s="137" customFormat="1">
      <c r="A50" s="406" t="s">
        <v>471</v>
      </c>
      <c r="B50" s="402"/>
      <c r="C50" s="345"/>
      <c r="D50" s="345"/>
      <c r="E50" s="579" t="s">
        <v>297</v>
      </c>
      <c r="F50" s="579"/>
      <c r="G50" s="579"/>
      <c r="H50" s="579"/>
    </row>
    <row r="51" spans="1:9" s="137" customFormat="1">
      <c r="A51" s="406" t="s">
        <v>207</v>
      </c>
      <c r="B51" s="345"/>
      <c r="C51" s="345"/>
      <c r="D51" s="345"/>
      <c r="E51" s="579" t="s">
        <v>211</v>
      </c>
      <c r="F51" s="579"/>
      <c r="G51" s="579"/>
      <c r="H51" s="579"/>
    </row>
    <row r="52" spans="1:9" s="137" customFormat="1">
      <c r="A52" s="406"/>
      <c r="B52" s="345"/>
      <c r="C52" s="345"/>
      <c r="D52" s="345"/>
      <c r="E52" s="345"/>
      <c r="F52" s="402"/>
      <c r="G52" s="402"/>
      <c r="H52" s="402"/>
    </row>
    <row r="53" spans="1:9" s="137" customFormat="1">
      <c r="A53" s="406"/>
      <c r="B53" s="345"/>
      <c r="C53" s="345"/>
      <c r="D53" s="345"/>
      <c r="E53" s="345"/>
      <c r="F53" s="402"/>
      <c r="G53" s="402"/>
      <c r="H53" s="402"/>
    </row>
    <row r="54" spans="1:9" s="137" customFormat="1">
      <c r="A54" s="406"/>
      <c r="B54" s="345"/>
      <c r="C54" s="345"/>
      <c r="D54" s="345"/>
      <c r="E54" s="345"/>
      <c r="F54" s="345"/>
      <c r="G54" s="345"/>
      <c r="H54" s="345"/>
    </row>
    <row r="55" spans="1:9" s="137" customFormat="1">
      <c r="A55" s="406"/>
      <c r="B55" s="345"/>
      <c r="C55" s="345"/>
      <c r="D55" s="345"/>
      <c r="E55" s="345"/>
      <c r="F55" s="345"/>
      <c r="G55" s="345"/>
      <c r="H55" s="345"/>
    </row>
    <row r="56" spans="1:9" s="137" customFormat="1">
      <c r="A56" s="347"/>
      <c r="B56" s="402"/>
      <c r="C56" s="345"/>
      <c r="D56" s="345"/>
      <c r="E56" s="345"/>
      <c r="F56" s="345"/>
      <c r="G56" s="345"/>
      <c r="H56" s="345"/>
    </row>
    <row r="57" spans="1:9" s="137" customFormat="1">
      <c r="A57" s="406" t="s">
        <v>209</v>
      </c>
      <c r="B57" s="402"/>
      <c r="C57" s="345"/>
      <c r="D57" s="345"/>
      <c r="E57" s="579" t="s">
        <v>208</v>
      </c>
      <c r="F57" s="579"/>
      <c r="G57" s="579"/>
      <c r="H57" s="579"/>
    </row>
    <row r="58" spans="1:9" s="137" customFormat="1">
      <c r="A58" s="406" t="s">
        <v>210</v>
      </c>
      <c r="B58" s="402"/>
      <c r="C58" s="345"/>
      <c r="D58" s="345"/>
      <c r="E58" s="579" t="s">
        <v>293</v>
      </c>
      <c r="F58" s="579"/>
      <c r="G58" s="579"/>
      <c r="H58" s="579"/>
    </row>
    <row r="59" spans="1:9" s="137" customFormat="1">
      <c r="A59" s="345"/>
      <c r="B59" s="402"/>
      <c r="C59" s="345"/>
      <c r="D59" s="345"/>
      <c r="E59" s="579" t="s">
        <v>296</v>
      </c>
      <c r="F59" s="579"/>
      <c r="G59" s="579"/>
      <c r="H59" s="579"/>
    </row>
    <row r="60" spans="1:9" s="137" customFormat="1">
      <c r="A60" s="438"/>
      <c r="B60" s="420"/>
      <c r="E60" s="420"/>
      <c r="F60" s="420"/>
      <c r="G60" s="420"/>
      <c r="H60" s="420"/>
    </row>
    <row r="61" spans="1:9" s="137" customFormat="1">
      <c r="A61" s="438"/>
      <c r="B61" s="420"/>
      <c r="C61" s="420"/>
      <c r="D61" s="420"/>
      <c r="E61" s="420"/>
      <c r="F61" s="420"/>
      <c r="G61" s="420"/>
      <c r="H61" s="420"/>
    </row>
    <row r="62" spans="1:9" s="137" customFormat="1">
      <c r="A62" s="438"/>
      <c r="B62" s="420"/>
      <c r="C62" s="420"/>
      <c r="D62" s="420"/>
      <c r="E62" s="420"/>
      <c r="F62" s="420"/>
      <c r="G62" s="420"/>
      <c r="H62" s="420"/>
      <c r="I62" s="420"/>
    </row>
    <row r="63" spans="1:9" s="137" customFormat="1">
      <c r="A63" s="438"/>
      <c r="B63" s="420"/>
      <c r="C63" s="420"/>
      <c r="D63" s="420"/>
      <c r="E63" s="420"/>
      <c r="F63" s="420"/>
      <c r="G63" s="420"/>
      <c r="H63" s="420"/>
    </row>
    <row r="64" spans="1:9" s="137" customFormat="1">
      <c r="A64" s="438"/>
      <c r="B64" s="420"/>
      <c r="C64" s="420"/>
      <c r="D64" s="420"/>
      <c r="E64" s="420"/>
      <c r="F64" s="420"/>
      <c r="G64" s="420"/>
      <c r="H64" s="420"/>
    </row>
    <row r="65" spans="1:8" s="137" customFormat="1">
      <c r="A65" s="438"/>
      <c r="B65" s="420"/>
      <c r="C65" s="420"/>
      <c r="D65" s="420"/>
      <c r="E65" s="420"/>
      <c r="F65" s="420"/>
      <c r="G65" s="420"/>
      <c r="H65" s="420"/>
    </row>
    <row r="66" spans="1:8" s="137" customFormat="1">
      <c r="A66" s="438"/>
      <c r="B66" s="420"/>
      <c r="C66" s="420"/>
      <c r="D66" s="420"/>
      <c r="E66" s="420"/>
      <c r="F66" s="420"/>
      <c r="G66" s="420"/>
      <c r="H66" s="420"/>
    </row>
    <row r="67" spans="1:8" s="137" customFormat="1">
      <c r="A67" s="438"/>
      <c r="B67" s="420"/>
      <c r="C67" s="420"/>
      <c r="D67" s="420"/>
      <c r="E67" s="420"/>
      <c r="F67" s="420"/>
      <c r="G67" s="420"/>
      <c r="H67" s="420"/>
    </row>
    <row r="68" spans="1:8" s="137" customFormat="1">
      <c r="A68" s="438"/>
      <c r="B68" s="420"/>
      <c r="C68" s="420"/>
      <c r="D68" s="420"/>
      <c r="E68" s="420"/>
      <c r="F68" s="420"/>
      <c r="G68" s="420"/>
      <c r="H68" s="420"/>
    </row>
    <row r="69" spans="1:8" s="137" customFormat="1">
      <c r="A69" s="438"/>
      <c r="B69" s="420"/>
      <c r="C69" s="420"/>
      <c r="D69" s="420"/>
      <c r="E69" s="420"/>
      <c r="F69" s="420"/>
      <c r="G69" s="420"/>
      <c r="H69" s="420"/>
    </row>
    <row r="70" spans="1:8" s="137" customFormat="1">
      <c r="A70" s="438"/>
      <c r="B70" s="420"/>
      <c r="C70" s="420"/>
      <c r="D70" s="420"/>
      <c r="E70" s="420"/>
      <c r="F70" s="420"/>
      <c r="G70" s="420"/>
      <c r="H70" s="420"/>
    </row>
    <row r="71" spans="1:8">
      <c r="A71" s="426"/>
      <c r="B71" s="426"/>
      <c r="C71" s="427"/>
      <c r="D71" s="143"/>
      <c r="E71" s="427"/>
      <c r="F71" s="427" t="s">
        <v>303</v>
      </c>
      <c r="G71" s="173"/>
      <c r="H71" s="347"/>
    </row>
    <row r="72" spans="1:8" ht="15.75">
      <c r="A72" s="595" t="s">
        <v>202</v>
      </c>
      <c r="B72" s="595"/>
      <c r="C72" s="595"/>
      <c r="D72" s="595"/>
      <c r="E72" s="595"/>
      <c r="F72" s="595"/>
      <c r="G72" s="595"/>
      <c r="H72" s="595"/>
    </row>
    <row r="73" spans="1:8" ht="14.25">
      <c r="A73" s="596" t="s">
        <v>203</v>
      </c>
      <c r="B73" s="596"/>
      <c r="C73" s="596"/>
      <c r="D73" s="596"/>
      <c r="E73" s="596"/>
      <c r="F73" s="596"/>
      <c r="G73" s="596"/>
      <c r="H73" s="596"/>
    </row>
    <row r="74" spans="1:8" ht="15.75">
      <c r="A74" s="246"/>
      <c r="B74" s="246"/>
      <c r="C74" s="246"/>
      <c r="D74" s="246"/>
      <c r="E74" s="246"/>
      <c r="F74" s="246"/>
      <c r="G74" s="246"/>
      <c r="H74" s="246"/>
    </row>
    <row r="75" spans="1:8" ht="15.75">
      <c r="A75" s="428"/>
      <c r="B75" s="428"/>
      <c r="C75" s="428"/>
      <c r="D75" s="428"/>
      <c r="E75" s="428"/>
      <c r="F75" s="428"/>
      <c r="G75" s="428"/>
      <c r="H75" s="428"/>
    </row>
    <row r="76" spans="1:8" ht="15.75">
      <c r="A76" s="599" t="s">
        <v>1</v>
      </c>
      <c r="B76" s="599"/>
      <c r="C76" s="599"/>
      <c r="D76" s="599"/>
      <c r="E76" s="599"/>
      <c r="F76" s="599"/>
      <c r="G76" s="599"/>
      <c r="H76" s="599"/>
    </row>
    <row r="77" spans="1:8" ht="15.75">
      <c r="A77" s="600" t="s">
        <v>2</v>
      </c>
      <c r="B77" s="600"/>
      <c r="C77" s="600"/>
      <c r="D77" s="600"/>
      <c r="E77" s="600"/>
      <c r="F77" s="600"/>
      <c r="G77" s="600"/>
      <c r="H77" s="600"/>
    </row>
    <row r="78" spans="1:8" ht="15.75">
      <c r="A78" s="599" t="s">
        <v>109</v>
      </c>
      <c r="B78" s="599"/>
      <c r="C78" s="599"/>
      <c r="D78" s="599"/>
      <c r="E78" s="599"/>
      <c r="F78" s="599"/>
      <c r="G78" s="599"/>
      <c r="H78" s="599"/>
    </row>
    <row r="79" spans="1:8" ht="15.75">
      <c r="A79" s="599" t="s">
        <v>477</v>
      </c>
      <c r="B79" s="599"/>
      <c r="C79" s="599"/>
      <c r="D79" s="599"/>
      <c r="E79" s="599"/>
      <c r="F79" s="599"/>
      <c r="G79" s="599"/>
      <c r="H79" s="599"/>
    </row>
    <row r="80" spans="1:8" ht="15.75">
      <c r="A80" s="140"/>
      <c r="B80" s="140"/>
      <c r="C80" s="140"/>
      <c r="D80" s="140"/>
      <c r="E80" s="140"/>
      <c r="F80" s="140"/>
      <c r="G80" s="140"/>
      <c r="H80" s="140"/>
    </row>
    <row r="81" spans="1:8">
      <c r="A81" s="141" t="s">
        <v>3</v>
      </c>
      <c r="B81" s="347"/>
      <c r="C81" s="347"/>
      <c r="D81" s="347"/>
      <c r="E81" s="347"/>
      <c r="F81" s="347"/>
      <c r="G81" s="347"/>
      <c r="H81" s="347"/>
    </row>
    <row r="82" spans="1:8">
      <c r="A82" s="144"/>
      <c r="B82" s="597" t="s">
        <v>386</v>
      </c>
      <c r="C82" s="597"/>
      <c r="D82" s="597"/>
      <c r="E82" s="597"/>
      <c r="F82" s="597"/>
      <c r="G82" s="597"/>
      <c r="H82" s="597"/>
    </row>
    <row r="83" spans="1:8">
      <c r="A83" s="147"/>
      <c r="B83" s="429" t="s">
        <v>54</v>
      </c>
      <c r="C83" s="430" t="s">
        <v>54</v>
      </c>
      <c r="D83" s="601" t="s">
        <v>55</v>
      </c>
      <c r="E83" s="602"/>
      <c r="F83" s="430"/>
      <c r="G83" s="601" t="s">
        <v>56</v>
      </c>
      <c r="H83" s="602"/>
    </row>
    <row r="84" spans="1:8">
      <c r="A84" s="148" t="s">
        <v>283</v>
      </c>
      <c r="B84" s="408" t="s">
        <v>8</v>
      </c>
      <c r="C84" s="409" t="s">
        <v>9</v>
      </c>
      <c r="D84" s="430" t="s">
        <v>10</v>
      </c>
      <c r="E84" s="430" t="s">
        <v>79</v>
      </c>
      <c r="F84" s="409" t="s">
        <v>57</v>
      </c>
      <c r="G84" s="429" t="s">
        <v>10</v>
      </c>
      <c r="H84" s="430" t="s">
        <v>85</v>
      </c>
    </row>
    <row r="85" spans="1:8">
      <c r="A85" s="148"/>
      <c r="B85" s="408"/>
      <c r="C85" s="409"/>
      <c r="D85" s="409"/>
      <c r="E85" s="409"/>
      <c r="F85" s="409"/>
      <c r="G85" s="408"/>
      <c r="H85" s="409"/>
    </row>
    <row r="86" spans="1:8">
      <c r="A86" s="149"/>
      <c r="B86" s="431" t="s">
        <v>58</v>
      </c>
      <c r="C86" s="413" t="s">
        <v>59</v>
      </c>
      <c r="D86" s="413" t="s">
        <v>0</v>
      </c>
      <c r="E86" s="413" t="s">
        <v>86</v>
      </c>
      <c r="F86" s="413" t="s">
        <v>88</v>
      </c>
      <c r="G86" s="431" t="s">
        <v>0</v>
      </c>
      <c r="H86" s="413" t="s">
        <v>87</v>
      </c>
    </row>
    <row r="87" spans="1:8">
      <c r="A87" s="432" t="s">
        <v>387</v>
      </c>
      <c r="B87" s="433" t="s">
        <v>99</v>
      </c>
      <c r="C87" s="433" t="s">
        <v>99</v>
      </c>
      <c r="D87" s="433" t="s">
        <v>99</v>
      </c>
      <c r="E87" s="433" t="s">
        <v>99</v>
      </c>
      <c r="F87" s="433" t="s">
        <v>99</v>
      </c>
      <c r="G87" s="433" t="s">
        <v>99</v>
      </c>
      <c r="H87" s="433" t="s">
        <v>99</v>
      </c>
    </row>
    <row r="88" spans="1:8">
      <c r="A88" s="150" t="s">
        <v>394</v>
      </c>
      <c r="B88" s="416">
        <f>B89+B93</f>
        <v>7227000</v>
      </c>
      <c r="C88" s="416">
        <f t="shared" ref="C88:H88" si="3">C89+C93</f>
        <v>6857000</v>
      </c>
      <c r="D88" s="416">
        <f t="shared" si="3"/>
        <v>881082.62</v>
      </c>
      <c r="E88" s="416">
        <f t="shared" si="3"/>
        <v>1355678.02</v>
      </c>
      <c r="F88" s="416">
        <f t="shared" si="3"/>
        <v>5501321.9800000004</v>
      </c>
      <c r="G88" s="416">
        <f t="shared" si="3"/>
        <v>881082.62</v>
      </c>
      <c r="H88" s="416">
        <f t="shared" si="3"/>
        <v>1355678.02</v>
      </c>
    </row>
    <row r="89" spans="1:8">
      <c r="A89" s="150" t="s">
        <v>60</v>
      </c>
      <c r="B89" s="416">
        <f>B90+B91+B92</f>
        <v>7222000</v>
      </c>
      <c r="C89" s="416">
        <f t="shared" ref="C89:H89" si="4">C90+C91+C92</f>
        <v>6852000</v>
      </c>
      <c r="D89" s="416">
        <f t="shared" si="4"/>
        <v>881082.62</v>
      </c>
      <c r="E89" s="421">
        <f t="shared" si="4"/>
        <v>1355678.02</v>
      </c>
      <c r="F89" s="416">
        <f t="shared" si="4"/>
        <v>5496321.9800000004</v>
      </c>
      <c r="G89" s="416">
        <f t="shared" si="4"/>
        <v>881082.62</v>
      </c>
      <c r="H89" s="416">
        <f t="shared" si="4"/>
        <v>1355678.02</v>
      </c>
    </row>
    <row r="90" spans="1:8">
      <c r="A90" s="161" t="s">
        <v>61</v>
      </c>
      <c r="B90" s="434">
        <v>2132000</v>
      </c>
      <c r="C90" s="434">
        <v>2132000</v>
      </c>
      <c r="D90" s="418">
        <v>379443.74</v>
      </c>
      <c r="E90" s="419">
        <v>854039.14</v>
      </c>
      <c r="F90" s="418">
        <f>C90-E90</f>
        <v>1277960.8599999999</v>
      </c>
      <c r="G90" s="418">
        <v>379443.74</v>
      </c>
      <c r="H90" s="418">
        <v>854039.14</v>
      </c>
    </row>
    <row r="91" spans="1:8">
      <c r="A91" s="161" t="s">
        <v>382</v>
      </c>
      <c r="B91" s="434">
        <v>0</v>
      </c>
      <c r="C91" s="434">
        <v>0</v>
      </c>
      <c r="D91" s="418">
        <f>E91</f>
        <v>0</v>
      </c>
      <c r="E91" s="419">
        <v>0</v>
      </c>
      <c r="F91" s="418">
        <f>C91-E91</f>
        <v>0</v>
      </c>
      <c r="G91" s="418">
        <f>H91</f>
        <v>0</v>
      </c>
      <c r="H91" s="418">
        <v>0</v>
      </c>
    </row>
    <row r="92" spans="1:8">
      <c r="A92" s="161" t="s">
        <v>62</v>
      </c>
      <c r="B92" s="434">
        <v>5090000</v>
      </c>
      <c r="C92" s="434">
        <v>4720000</v>
      </c>
      <c r="D92" s="418">
        <v>501638.88</v>
      </c>
      <c r="E92" s="420">
        <v>501638.88</v>
      </c>
      <c r="F92" s="418">
        <f>C92-E92</f>
        <v>4218361.12</v>
      </c>
      <c r="G92" s="418">
        <v>501638.88</v>
      </c>
      <c r="H92" s="418">
        <v>501638.88</v>
      </c>
    </row>
    <row r="93" spans="1:8">
      <c r="A93" s="150" t="s">
        <v>63</v>
      </c>
      <c r="B93" s="435">
        <f>B94+B95+B96</f>
        <v>5000</v>
      </c>
      <c r="C93" s="435">
        <f>C94+C95+C96</f>
        <v>5000</v>
      </c>
      <c r="D93" s="435">
        <f t="shared" ref="D93:H93" si="5">D94+D95+D96</f>
        <v>0</v>
      </c>
      <c r="E93" s="435">
        <f t="shared" si="5"/>
        <v>0</v>
      </c>
      <c r="F93" s="435">
        <f t="shared" si="5"/>
        <v>5000</v>
      </c>
      <c r="G93" s="435">
        <f t="shared" si="5"/>
        <v>0</v>
      </c>
      <c r="H93" s="435">
        <f t="shared" si="5"/>
        <v>0</v>
      </c>
    </row>
    <row r="94" spans="1:8">
      <c r="A94" s="161" t="s">
        <v>64</v>
      </c>
      <c r="B94" s="434">
        <v>5000</v>
      </c>
      <c r="C94" s="434">
        <v>5000</v>
      </c>
      <c r="D94" s="418">
        <f>E94</f>
        <v>0</v>
      </c>
      <c r="E94" s="419">
        <v>0</v>
      </c>
      <c r="F94" s="418">
        <f>C94-E94</f>
        <v>5000</v>
      </c>
      <c r="G94" s="418">
        <f>H94</f>
        <v>0</v>
      </c>
      <c r="H94" s="418">
        <v>0</v>
      </c>
    </row>
    <row r="95" spans="1:8">
      <c r="A95" s="161" t="s">
        <v>383</v>
      </c>
      <c r="B95" s="434">
        <v>0</v>
      </c>
      <c r="C95" s="434">
        <v>0</v>
      </c>
      <c r="D95" s="418">
        <f>E95</f>
        <v>0</v>
      </c>
      <c r="E95" s="419">
        <v>0</v>
      </c>
      <c r="F95" s="418">
        <f>C95-E95</f>
        <v>0</v>
      </c>
      <c r="G95" s="418">
        <f>H95</f>
        <v>0</v>
      </c>
      <c r="H95" s="418">
        <v>0</v>
      </c>
    </row>
    <row r="96" spans="1:8">
      <c r="A96" s="422" t="s">
        <v>65</v>
      </c>
      <c r="B96" s="436">
        <v>0</v>
      </c>
      <c r="C96" s="436">
        <v>0</v>
      </c>
      <c r="D96" s="423">
        <f>E96</f>
        <v>0</v>
      </c>
      <c r="E96" s="424">
        <v>0</v>
      </c>
      <c r="F96" s="423">
        <f>C96-E96</f>
        <v>0</v>
      </c>
      <c r="G96" s="423">
        <f>H96</f>
        <v>0</v>
      </c>
      <c r="H96" s="423">
        <v>0</v>
      </c>
    </row>
    <row r="97" spans="1:8">
      <c r="A97" s="347"/>
      <c r="B97" s="347"/>
      <c r="C97" s="347"/>
      <c r="D97" s="347"/>
      <c r="E97" s="347"/>
      <c r="F97" s="347"/>
      <c r="G97" s="347"/>
      <c r="H97" s="347"/>
    </row>
    <row r="98" spans="1:8">
      <c r="A98" s="347"/>
      <c r="B98" s="437"/>
      <c r="C98" s="437"/>
      <c r="D98" s="437"/>
      <c r="E98" s="437"/>
      <c r="F98" s="437"/>
      <c r="G98" s="437"/>
      <c r="H98" s="437"/>
    </row>
    <row r="99" spans="1:8">
      <c r="A99" s="155"/>
      <c r="B99" s="155"/>
      <c r="C99" s="155"/>
      <c r="D99" s="155"/>
      <c r="E99" s="155"/>
      <c r="F99" s="155"/>
      <c r="G99" s="155"/>
      <c r="H99" s="155"/>
    </row>
    <row r="100" spans="1:8">
      <c r="A100" s="155"/>
      <c r="B100" s="155"/>
      <c r="C100" s="155"/>
      <c r="D100" s="155"/>
      <c r="E100" s="155"/>
      <c r="F100" s="155"/>
      <c r="G100" s="155"/>
      <c r="H100" s="155"/>
    </row>
    <row r="101" spans="1:8">
      <c r="A101" s="155"/>
      <c r="B101" s="155"/>
      <c r="C101" s="155"/>
      <c r="D101" s="155"/>
      <c r="E101" s="155"/>
      <c r="F101" s="155"/>
      <c r="G101" s="155"/>
      <c r="H101" s="155"/>
    </row>
    <row r="102" spans="1:8">
      <c r="A102" s="406" t="s">
        <v>471</v>
      </c>
      <c r="B102" s="402"/>
      <c r="C102" s="345"/>
      <c r="D102" s="345"/>
      <c r="E102" s="579" t="s">
        <v>297</v>
      </c>
      <c r="F102" s="579"/>
      <c r="G102" s="579"/>
      <c r="H102" s="579"/>
    </row>
    <row r="103" spans="1:8">
      <c r="A103" s="406" t="s">
        <v>207</v>
      </c>
      <c r="B103" s="345"/>
      <c r="C103" s="345"/>
      <c r="D103" s="345"/>
      <c r="E103" s="579" t="s">
        <v>211</v>
      </c>
      <c r="F103" s="579"/>
      <c r="G103" s="579"/>
      <c r="H103" s="579"/>
    </row>
    <row r="104" spans="1:8">
      <c r="A104" s="406"/>
      <c r="B104" s="345"/>
      <c r="C104" s="345"/>
      <c r="D104" s="345"/>
      <c r="E104" s="345"/>
      <c r="F104" s="402"/>
      <c r="G104" s="402"/>
      <c r="H104" s="402"/>
    </row>
    <row r="105" spans="1:8">
      <c r="A105" s="406"/>
      <c r="B105" s="345"/>
      <c r="C105" s="345"/>
      <c r="D105" s="345"/>
      <c r="E105" s="345"/>
      <c r="F105" s="402"/>
      <c r="G105" s="402"/>
      <c r="H105" s="402"/>
    </row>
    <row r="106" spans="1:8">
      <c r="A106" s="406"/>
      <c r="B106" s="345"/>
      <c r="C106" s="345"/>
      <c r="D106" s="345"/>
      <c r="E106" s="345"/>
      <c r="F106" s="345"/>
      <c r="G106" s="345"/>
      <c r="H106" s="345"/>
    </row>
    <row r="107" spans="1:8">
      <c r="A107" s="406"/>
      <c r="B107" s="345"/>
      <c r="C107" s="345"/>
      <c r="D107" s="345"/>
      <c r="E107" s="345"/>
      <c r="F107" s="345"/>
      <c r="G107" s="345"/>
      <c r="H107" s="345"/>
    </row>
    <row r="108" spans="1:8">
      <c r="A108" s="347"/>
      <c r="B108" s="402"/>
      <c r="C108" s="345"/>
      <c r="D108" s="345"/>
      <c r="E108" s="345"/>
      <c r="F108" s="345"/>
      <c r="G108" s="345"/>
      <c r="H108" s="345"/>
    </row>
    <row r="109" spans="1:8">
      <c r="A109" s="406" t="s">
        <v>209</v>
      </c>
      <c r="B109" s="402"/>
      <c r="C109" s="345"/>
      <c r="D109" s="345"/>
      <c r="E109" s="579" t="s">
        <v>208</v>
      </c>
      <c r="F109" s="579"/>
      <c r="G109" s="579"/>
      <c r="H109" s="579"/>
    </row>
    <row r="110" spans="1:8">
      <c r="A110" s="406" t="s">
        <v>210</v>
      </c>
      <c r="B110" s="402"/>
      <c r="C110" s="345"/>
      <c r="D110" s="345"/>
      <c r="E110" s="579" t="s">
        <v>293</v>
      </c>
      <c r="F110" s="579"/>
      <c r="G110" s="579"/>
      <c r="H110" s="579"/>
    </row>
    <row r="111" spans="1:8">
      <c r="A111" s="345"/>
      <c r="B111" s="402"/>
      <c r="C111" s="345"/>
      <c r="D111" s="345"/>
      <c r="E111" s="579" t="s">
        <v>296</v>
      </c>
      <c r="F111" s="579"/>
      <c r="G111" s="579"/>
      <c r="H111" s="579"/>
    </row>
    <row r="112" spans="1:8">
      <c r="A112" s="155"/>
      <c r="B112" s="155"/>
      <c r="C112" s="155"/>
      <c r="D112" s="155"/>
      <c r="E112" s="155"/>
      <c r="F112" s="155"/>
      <c r="G112" s="155"/>
      <c r="H112" s="155"/>
    </row>
    <row r="113" spans="1:8">
      <c r="A113" s="155"/>
      <c r="B113" s="155"/>
      <c r="C113" s="155"/>
      <c r="D113" s="155"/>
      <c r="E113" s="155"/>
      <c r="F113" s="155"/>
      <c r="G113" s="155"/>
      <c r="H113" s="155"/>
    </row>
    <row r="114" spans="1:8">
      <c r="A114" s="155"/>
      <c r="B114" s="155"/>
      <c r="C114" s="155"/>
      <c r="D114" s="155"/>
      <c r="E114" s="155"/>
      <c r="F114" s="155"/>
      <c r="G114" s="155"/>
      <c r="H114" s="155"/>
    </row>
  </sheetData>
  <mergeCells count="27">
    <mergeCell ref="E102:H102"/>
    <mergeCell ref="E103:H103"/>
    <mergeCell ref="E109:H109"/>
    <mergeCell ref="E110:H110"/>
    <mergeCell ref="E111:H111"/>
    <mergeCell ref="B82:H82"/>
    <mergeCell ref="D83:E83"/>
    <mergeCell ref="G83:H83"/>
    <mergeCell ref="D9:G9"/>
    <mergeCell ref="A76:H76"/>
    <mergeCell ref="A77:H77"/>
    <mergeCell ref="A78:H78"/>
    <mergeCell ref="A79:H79"/>
    <mergeCell ref="E50:H50"/>
    <mergeCell ref="E51:H51"/>
    <mergeCell ref="E57:H57"/>
    <mergeCell ref="E58:H58"/>
    <mergeCell ref="E59:H59"/>
    <mergeCell ref="A1:H1"/>
    <mergeCell ref="A2:H2"/>
    <mergeCell ref="A72:H72"/>
    <mergeCell ref="A73:H73"/>
    <mergeCell ref="B8:H8"/>
    <mergeCell ref="A4:H4"/>
    <mergeCell ref="A5:H5"/>
    <mergeCell ref="A6:H6"/>
    <mergeCell ref="A7:H7"/>
  </mergeCells>
  <pageMargins left="0" right="0" top="0" bottom="0" header="0.31496062992125984" footer="0.31496062992125984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M79"/>
  <sheetViews>
    <sheetView zoomScaleNormal="100" workbookViewId="0">
      <selection activeCell="B9" sqref="B9"/>
    </sheetView>
  </sheetViews>
  <sheetFormatPr defaultColWidth="9.140625" defaultRowHeight="15.75"/>
  <cols>
    <col min="1" max="1" width="2" style="1" customWidth="1"/>
    <col min="2" max="2" width="39.28515625" style="1" customWidth="1"/>
    <col min="3" max="9" width="13.7109375" style="1" customWidth="1"/>
    <col min="10" max="12" width="9.140625" style="1"/>
    <col min="13" max="13" width="17.5703125" style="19" bestFit="1" customWidth="1"/>
    <col min="14" max="16384" width="9.140625" style="1"/>
  </cols>
  <sheetData>
    <row r="1" spans="2:13" customFormat="1" ht="15.75" customHeight="1">
      <c r="M1" s="17"/>
    </row>
    <row r="2" spans="2:13" s="5" customFormat="1" ht="15.75" customHeight="1">
      <c r="B2" s="582" t="s">
        <v>300</v>
      </c>
      <c r="C2" s="582"/>
      <c r="D2" s="582"/>
      <c r="E2" s="582"/>
      <c r="F2" s="582"/>
      <c r="G2" s="582"/>
      <c r="H2" s="582"/>
      <c r="I2" s="582"/>
      <c r="M2" s="18"/>
    </row>
    <row r="3" spans="2:13" s="5" customFormat="1" ht="15.75" customHeight="1">
      <c r="B3" s="582" t="s">
        <v>204</v>
      </c>
      <c r="C3" s="582"/>
      <c r="D3" s="582"/>
      <c r="E3" s="582"/>
      <c r="F3" s="582"/>
      <c r="G3" s="582"/>
      <c r="H3" s="582"/>
      <c r="I3" s="582"/>
      <c r="M3" s="18"/>
    </row>
    <row r="4" spans="2:13" s="5" customFormat="1" ht="15.75" customHeight="1">
      <c r="B4" s="297"/>
      <c r="C4" s="297"/>
      <c r="D4" s="297"/>
      <c r="E4" s="297"/>
      <c r="F4" s="297"/>
      <c r="G4" s="297"/>
      <c r="H4" s="297"/>
      <c r="I4" s="297"/>
      <c r="M4" s="18"/>
    </row>
    <row r="5" spans="2:13">
      <c r="B5" s="613" t="s">
        <v>1</v>
      </c>
      <c r="C5" s="613"/>
      <c r="D5" s="613"/>
      <c r="E5" s="613"/>
      <c r="F5" s="613"/>
      <c r="G5" s="613"/>
      <c r="H5" s="613"/>
      <c r="I5" s="613"/>
    </row>
    <row r="6" spans="2:13">
      <c r="B6" s="614" t="s">
        <v>2</v>
      </c>
      <c r="C6" s="614"/>
      <c r="D6" s="614"/>
      <c r="E6" s="614"/>
      <c r="F6" s="614"/>
      <c r="G6" s="614"/>
      <c r="H6" s="614"/>
      <c r="I6" s="614"/>
    </row>
    <row r="7" spans="2:13">
      <c r="B7" s="613" t="s">
        <v>109</v>
      </c>
      <c r="C7" s="613"/>
      <c r="D7" s="613"/>
      <c r="E7" s="613"/>
      <c r="F7" s="613"/>
      <c r="G7" s="613"/>
      <c r="H7" s="613"/>
      <c r="I7" s="613"/>
    </row>
    <row r="8" spans="2:13">
      <c r="B8" s="614" t="s">
        <v>483</v>
      </c>
      <c r="C8" s="614"/>
      <c r="D8" s="614"/>
      <c r="E8" s="614"/>
      <c r="F8" s="614"/>
      <c r="G8" s="614"/>
      <c r="H8" s="614"/>
      <c r="I8" s="614"/>
    </row>
    <row r="9" spans="2:13">
      <c r="B9" s="286"/>
      <c r="C9" s="286"/>
      <c r="D9" s="286"/>
      <c r="E9" s="286"/>
      <c r="F9" s="286"/>
      <c r="G9" s="286"/>
      <c r="H9" s="286"/>
      <c r="I9" s="286"/>
    </row>
    <row r="10" spans="2:13">
      <c r="B10" s="287" t="s">
        <v>3</v>
      </c>
      <c r="C10" s="284"/>
      <c r="D10" s="284"/>
      <c r="E10" s="284"/>
      <c r="F10" s="284"/>
      <c r="G10" s="284"/>
      <c r="H10" s="284"/>
      <c r="I10" s="288" t="s">
        <v>4</v>
      </c>
    </row>
    <row r="11" spans="2:13">
      <c r="B11" s="302"/>
      <c r="C11" s="608" t="s">
        <v>110</v>
      </c>
      <c r="D11" s="608"/>
      <c r="E11" s="608"/>
      <c r="F11" s="608"/>
      <c r="G11" s="608"/>
      <c r="H11" s="608"/>
      <c r="I11" s="609"/>
    </row>
    <row r="12" spans="2:13" s="2" customFormat="1" ht="12.75">
      <c r="B12" s="439"/>
      <c r="C12" s="440" t="s">
        <v>5</v>
      </c>
      <c r="D12" s="441" t="s">
        <v>5</v>
      </c>
      <c r="E12" s="610" t="s">
        <v>6</v>
      </c>
      <c r="F12" s="611"/>
      <c r="G12" s="611"/>
      <c r="H12" s="612"/>
      <c r="I12" s="441" t="s">
        <v>7</v>
      </c>
      <c r="M12" s="20"/>
    </row>
    <row r="13" spans="2:13" s="2" customFormat="1" ht="12.75">
      <c r="B13" s="442" t="s">
        <v>97</v>
      </c>
      <c r="C13" s="440" t="s">
        <v>8</v>
      </c>
      <c r="D13" s="441" t="s">
        <v>9</v>
      </c>
      <c r="E13" s="443" t="s">
        <v>10</v>
      </c>
      <c r="F13" s="444" t="s">
        <v>11</v>
      </c>
      <c r="G13" s="443" t="s">
        <v>79</v>
      </c>
      <c r="H13" s="444" t="s">
        <v>11</v>
      </c>
      <c r="I13" s="441" t="s">
        <v>12</v>
      </c>
      <c r="M13" s="20"/>
    </row>
    <row r="14" spans="2:13" s="2" customFormat="1" ht="12.75">
      <c r="B14" s="445"/>
      <c r="C14" s="446"/>
      <c r="D14" s="447" t="s">
        <v>13</v>
      </c>
      <c r="E14" s="448" t="s">
        <v>14</v>
      </c>
      <c r="F14" s="449" t="s">
        <v>15</v>
      </c>
      <c r="G14" s="448" t="s">
        <v>16</v>
      </c>
      <c r="H14" s="449" t="s">
        <v>17</v>
      </c>
      <c r="I14" s="447" t="s">
        <v>18</v>
      </c>
      <c r="M14" s="20"/>
    </row>
    <row r="15" spans="2:13">
      <c r="B15" s="321" t="s">
        <v>98</v>
      </c>
      <c r="C15" s="450" t="s">
        <v>99</v>
      </c>
      <c r="D15" s="450" t="s">
        <v>99</v>
      </c>
      <c r="E15" s="451" t="s">
        <v>99</v>
      </c>
      <c r="F15" s="451" t="s">
        <v>99</v>
      </c>
      <c r="G15" s="451" t="s">
        <v>99</v>
      </c>
      <c r="H15" s="451" t="s">
        <v>99</v>
      </c>
      <c r="I15" s="450" t="s">
        <v>99</v>
      </c>
    </row>
    <row r="16" spans="2:13">
      <c r="B16" s="321" t="s">
        <v>19</v>
      </c>
      <c r="C16" s="452">
        <f>C17+C38</f>
        <v>57300000</v>
      </c>
      <c r="D16" s="452">
        <f>D17+D38</f>
        <v>57300000</v>
      </c>
      <c r="E16" s="453">
        <f>E17+E38</f>
        <v>8275813.6900000004</v>
      </c>
      <c r="F16" s="454">
        <f>E16/D16*100</f>
        <v>14.442955828970334</v>
      </c>
      <c r="G16" s="453">
        <f>G17+G38</f>
        <v>17177077.080000002</v>
      </c>
      <c r="H16" s="454">
        <f>G16/D16*100</f>
        <v>29.977446910994772</v>
      </c>
      <c r="I16" s="455">
        <f>D16-G16</f>
        <v>40122922.920000002</v>
      </c>
    </row>
    <row r="17" spans="2:9">
      <c r="B17" s="321" t="s">
        <v>20</v>
      </c>
      <c r="C17" s="452">
        <f>C18+C22+C25+C29+C30+C33</f>
        <v>54538000</v>
      </c>
      <c r="D17" s="452">
        <f>D18+D22+D25+D29+D30+D33</f>
        <v>54538000</v>
      </c>
      <c r="E17" s="453">
        <f>E18+E22+E25+E29+E30+E33</f>
        <v>8274074.46</v>
      </c>
      <c r="F17" s="454">
        <f>E17/D17*100</f>
        <v>15.171209908687523</v>
      </c>
      <c r="G17" s="453">
        <f>G18+G22+G25+G29+G30+G33</f>
        <v>17034040.760000002</v>
      </c>
      <c r="H17" s="454">
        <f>G17/D17*100</f>
        <v>31.233343283582094</v>
      </c>
      <c r="I17" s="455">
        <f>D17-G17</f>
        <v>37503959.239999995</v>
      </c>
    </row>
    <row r="18" spans="2:9">
      <c r="B18" s="321" t="s">
        <v>21</v>
      </c>
      <c r="C18" s="452">
        <f>C19+C20+C21</f>
        <v>336000</v>
      </c>
      <c r="D18" s="452">
        <f>D19+D20+D21</f>
        <v>336000</v>
      </c>
      <c r="E18" s="453">
        <f>E19+E20+E21</f>
        <v>27498.49</v>
      </c>
      <c r="F18" s="454">
        <f>E18/D18*100</f>
        <v>8.1840744047619047</v>
      </c>
      <c r="G18" s="453">
        <f>G19+G20+G21</f>
        <v>41685.56</v>
      </c>
      <c r="H18" s="454">
        <f t="shared" ref="H18:H58" si="0">G18/D18*100</f>
        <v>12.406416666666665</v>
      </c>
      <c r="I18" s="454">
        <f t="shared" ref="I18:I61" si="1">D18-G18</f>
        <v>294314.44</v>
      </c>
    </row>
    <row r="19" spans="2:9">
      <c r="B19" s="456" t="s">
        <v>22</v>
      </c>
      <c r="C19" s="455">
        <v>0</v>
      </c>
      <c r="D19" s="455">
        <f>C19</f>
        <v>0</v>
      </c>
      <c r="E19" s="454">
        <f>G19</f>
        <v>0</v>
      </c>
      <c r="F19" s="454" t="e">
        <f>E19/D19*100</f>
        <v>#DIV/0!</v>
      </c>
      <c r="G19" s="454">
        <v>0</v>
      </c>
      <c r="H19" s="454" t="e">
        <f t="shared" si="0"/>
        <v>#DIV/0!</v>
      </c>
      <c r="I19" s="454">
        <f t="shared" si="1"/>
        <v>0</v>
      </c>
    </row>
    <row r="20" spans="2:9">
      <c r="B20" s="456" t="s">
        <v>23</v>
      </c>
      <c r="C20" s="455">
        <v>336000</v>
      </c>
      <c r="D20" s="455">
        <f>C20</f>
        <v>336000</v>
      </c>
      <c r="E20" s="454">
        <v>27498.49</v>
      </c>
      <c r="F20" s="454">
        <f t="shared" ref="F20:F61" si="2">E20/D20*100</f>
        <v>8.1840744047619047</v>
      </c>
      <c r="G20" s="454">
        <v>41685.56</v>
      </c>
      <c r="H20" s="454">
        <f t="shared" si="0"/>
        <v>12.406416666666665</v>
      </c>
      <c r="I20" s="454">
        <f t="shared" si="1"/>
        <v>294314.44</v>
      </c>
    </row>
    <row r="21" spans="2:9">
      <c r="B21" s="456" t="s">
        <v>100</v>
      </c>
      <c r="C21" s="455">
        <v>0</v>
      </c>
      <c r="D21" s="455">
        <f>C21</f>
        <v>0</v>
      </c>
      <c r="E21" s="454">
        <f>G21</f>
        <v>0</v>
      </c>
      <c r="F21" s="454" t="e">
        <f t="shared" si="2"/>
        <v>#DIV/0!</v>
      </c>
      <c r="G21" s="454">
        <v>0</v>
      </c>
      <c r="H21" s="454" t="e">
        <f t="shared" si="0"/>
        <v>#DIV/0!</v>
      </c>
      <c r="I21" s="454">
        <f t="shared" si="1"/>
        <v>0</v>
      </c>
    </row>
    <row r="22" spans="2:9">
      <c r="B22" s="321" t="s">
        <v>24</v>
      </c>
      <c r="C22" s="452">
        <f>C23+C24</f>
        <v>0</v>
      </c>
      <c r="D22" s="452">
        <f>D23+D24</f>
        <v>0</v>
      </c>
      <c r="E22" s="453">
        <f>E23+E24</f>
        <v>0</v>
      </c>
      <c r="F22" s="454" t="e">
        <f t="shared" si="2"/>
        <v>#DIV/0!</v>
      </c>
      <c r="G22" s="453">
        <f>G23+G24</f>
        <v>0</v>
      </c>
      <c r="H22" s="454" t="e">
        <f t="shared" si="0"/>
        <v>#DIV/0!</v>
      </c>
      <c r="I22" s="454">
        <f t="shared" si="1"/>
        <v>0</v>
      </c>
    </row>
    <row r="23" spans="2:9">
      <c r="B23" s="456" t="s">
        <v>77</v>
      </c>
      <c r="C23" s="455">
        <v>0</v>
      </c>
      <c r="D23" s="455">
        <f>C23</f>
        <v>0</v>
      </c>
      <c r="E23" s="454">
        <f>G23</f>
        <v>0</v>
      </c>
      <c r="F23" s="454" t="e">
        <f t="shared" si="2"/>
        <v>#DIV/0!</v>
      </c>
      <c r="G23" s="454">
        <v>0</v>
      </c>
      <c r="H23" s="454" t="e">
        <f t="shared" si="0"/>
        <v>#DIV/0!</v>
      </c>
      <c r="I23" s="454">
        <f t="shared" si="1"/>
        <v>0</v>
      </c>
    </row>
    <row r="24" spans="2:9">
      <c r="B24" s="456" t="s">
        <v>101</v>
      </c>
      <c r="C24" s="455">
        <v>0</v>
      </c>
      <c r="D24" s="455">
        <f>C24</f>
        <v>0</v>
      </c>
      <c r="E24" s="454">
        <f>G24</f>
        <v>0</v>
      </c>
      <c r="F24" s="454" t="e">
        <f t="shared" si="2"/>
        <v>#DIV/0!</v>
      </c>
      <c r="G24" s="454">
        <v>0</v>
      </c>
      <c r="H24" s="454" t="e">
        <f t="shared" si="0"/>
        <v>#DIV/0!</v>
      </c>
      <c r="I24" s="454">
        <f t="shared" si="1"/>
        <v>0</v>
      </c>
    </row>
    <row r="25" spans="2:9">
      <c r="B25" s="321" t="s">
        <v>25</v>
      </c>
      <c r="C25" s="452">
        <f>C26+C27+C28</f>
        <v>451000</v>
      </c>
      <c r="D25" s="452">
        <f>D26+D27+D28</f>
        <v>451000</v>
      </c>
      <c r="E25" s="453">
        <f>E26+E27+E28</f>
        <v>50015.5</v>
      </c>
      <c r="F25" s="454">
        <f t="shared" si="2"/>
        <v>11.089911308203991</v>
      </c>
      <c r="G25" s="453">
        <f>G26+G27+G28</f>
        <v>81066.19</v>
      </c>
      <c r="H25" s="454">
        <f t="shared" si="0"/>
        <v>17.97476496674058</v>
      </c>
      <c r="I25" s="454">
        <f t="shared" si="1"/>
        <v>369933.81</v>
      </c>
    </row>
    <row r="26" spans="2:9">
      <c r="B26" s="456" t="s">
        <v>26</v>
      </c>
      <c r="C26" s="455">
        <v>0</v>
      </c>
      <c r="D26" s="455">
        <f>C26</f>
        <v>0</v>
      </c>
      <c r="E26" s="454">
        <f>G26</f>
        <v>0</v>
      </c>
      <c r="F26" s="454" t="e">
        <f t="shared" si="2"/>
        <v>#DIV/0!</v>
      </c>
      <c r="G26" s="454">
        <v>0</v>
      </c>
      <c r="H26" s="454" t="e">
        <f t="shared" si="0"/>
        <v>#DIV/0!</v>
      </c>
      <c r="I26" s="454">
        <f t="shared" si="1"/>
        <v>0</v>
      </c>
    </row>
    <row r="27" spans="2:9">
      <c r="B27" s="456" t="s">
        <v>27</v>
      </c>
      <c r="C27" s="455">
        <v>451000</v>
      </c>
      <c r="D27" s="455">
        <f>C27</f>
        <v>451000</v>
      </c>
      <c r="E27" s="454">
        <v>50015.5</v>
      </c>
      <c r="F27" s="454">
        <f t="shared" si="2"/>
        <v>11.089911308203991</v>
      </c>
      <c r="G27" s="454">
        <v>81066.19</v>
      </c>
      <c r="H27" s="454">
        <f t="shared" si="0"/>
        <v>17.97476496674058</v>
      </c>
      <c r="I27" s="454">
        <f t="shared" si="1"/>
        <v>369933.81</v>
      </c>
    </row>
    <row r="28" spans="2:9">
      <c r="B28" s="456" t="s">
        <v>76</v>
      </c>
      <c r="C28" s="455">
        <v>0</v>
      </c>
      <c r="D28" s="455">
        <f>C28</f>
        <v>0</v>
      </c>
      <c r="E28" s="454">
        <f>G28</f>
        <v>0</v>
      </c>
      <c r="F28" s="454" t="e">
        <f t="shared" si="2"/>
        <v>#DIV/0!</v>
      </c>
      <c r="G28" s="454">
        <v>0</v>
      </c>
      <c r="H28" s="454" t="e">
        <f t="shared" si="0"/>
        <v>#DIV/0!</v>
      </c>
      <c r="I28" s="454">
        <f t="shared" si="1"/>
        <v>0</v>
      </c>
    </row>
    <row r="29" spans="2:9">
      <c r="B29" s="321" t="s">
        <v>28</v>
      </c>
      <c r="C29" s="452">
        <v>51785000</v>
      </c>
      <c r="D29" s="452">
        <f>C29</f>
        <v>51785000</v>
      </c>
      <c r="E29" s="453">
        <v>8042392.5</v>
      </c>
      <c r="F29" s="454">
        <f t="shared" si="2"/>
        <v>15.530351453123492</v>
      </c>
      <c r="G29" s="453">
        <v>16572585.140000001</v>
      </c>
      <c r="H29" s="454">
        <f t="shared" si="0"/>
        <v>32.002674789997101</v>
      </c>
      <c r="I29" s="454">
        <f t="shared" si="1"/>
        <v>35212414.859999999</v>
      </c>
    </row>
    <row r="30" spans="2:9">
      <c r="B30" s="321" t="s">
        <v>29</v>
      </c>
      <c r="C30" s="452">
        <f>C31+C32</f>
        <v>0</v>
      </c>
      <c r="D30" s="452">
        <f>D31+D32</f>
        <v>0</v>
      </c>
      <c r="E30" s="453">
        <f>E31+E32</f>
        <v>0</v>
      </c>
      <c r="F30" s="454" t="e">
        <f t="shared" si="2"/>
        <v>#DIV/0!</v>
      </c>
      <c r="G30" s="453">
        <f>G31+G32</f>
        <v>0</v>
      </c>
      <c r="H30" s="454" t="e">
        <f t="shared" si="0"/>
        <v>#DIV/0!</v>
      </c>
      <c r="I30" s="454">
        <f t="shared" si="1"/>
        <v>0</v>
      </c>
    </row>
    <row r="31" spans="2:9">
      <c r="B31" s="456" t="s">
        <v>30</v>
      </c>
      <c r="C31" s="455">
        <v>0</v>
      </c>
      <c r="D31" s="455">
        <f>C31</f>
        <v>0</v>
      </c>
      <c r="E31" s="454">
        <f>G31</f>
        <v>0</v>
      </c>
      <c r="F31" s="454" t="e">
        <f t="shared" si="2"/>
        <v>#DIV/0!</v>
      </c>
      <c r="G31" s="454">
        <v>0</v>
      </c>
      <c r="H31" s="454" t="e">
        <f t="shared" si="0"/>
        <v>#DIV/0!</v>
      </c>
      <c r="I31" s="454">
        <f t="shared" si="1"/>
        <v>0</v>
      </c>
    </row>
    <row r="32" spans="2:9">
      <c r="B32" s="456" t="s">
        <v>31</v>
      </c>
      <c r="C32" s="455">
        <v>0</v>
      </c>
      <c r="D32" s="455">
        <f>C32</f>
        <v>0</v>
      </c>
      <c r="E32" s="454">
        <f>G32</f>
        <v>0</v>
      </c>
      <c r="F32" s="454" t="e">
        <f t="shared" si="2"/>
        <v>#DIV/0!</v>
      </c>
      <c r="G32" s="454">
        <v>0</v>
      </c>
      <c r="H32" s="454" t="e">
        <f t="shared" si="0"/>
        <v>#DIV/0!</v>
      </c>
      <c r="I32" s="454">
        <f t="shared" si="1"/>
        <v>0</v>
      </c>
    </row>
    <row r="33" spans="2:9">
      <c r="B33" s="321" t="s">
        <v>32</v>
      </c>
      <c r="C33" s="452">
        <f>C34+C35+C36+C37</f>
        <v>1966000</v>
      </c>
      <c r="D33" s="452">
        <f>D34+D35+D36+D37</f>
        <v>1966000</v>
      </c>
      <c r="E33" s="453">
        <f>SUM(E34:E37)</f>
        <v>154167.97</v>
      </c>
      <c r="F33" s="454">
        <f t="shared" si="2"/>
        <v>7.8417075279755846</v>
      </c>
      <c r="G33" s="453">
        <f>G34+G35+G36+G37</f>
        <v>338703.87</v>
      </c>
      <c r="H33" s="454">
        <f t="shared" si="0"/>
        <v>17.228070701932857</v>
      </c>
      <c r="I33" s="454">
        <f t="shared" si="1"/>
        <v>1627296.13</v>
      </c>
    </row>
    <row r="34" spans="2:9">
      <c r="B34" s="456" t="s">
        <v>33</v>
      </c>
      <c r="C34" s="455">
        <v>350000</v>
      </c>
      <c r="D34" s="455">
        <f>C34</f>
        <v>350000</v>
      </c>
      <c r="E34" s="454">
        <v>84670.63</v>
      </c>
      <c r="F34" s="454">
        <f t="shared" si="2"/>
        <v>24.191608571428571</v>
      </c>
      <c r="G34" s="454">
        <v>185687.19</v>
      </c>
      <c r="H34" s="454">
        <f t="shared" si="0"/>
        <v>53.053482857142853</v>
      </c>
      <c r="I34" s="454">
        <f t="shared" si="1"/>
        <v>164312.81</v>
      </c>
    </row>
    <row r="35" spans="2:9">
      <c r="B35" s="456" t="s">
        <v>34</v>
      </c>
      <c r="C35" s="455">
        <v>6000</v>
      </c>
      <c r="D35" s="455">
        <f>C35</f>
        <v>6000</v>
      </c>
      <c r="E35" s="454">
        <v>7536.95</v>
      </c>
      <c r="F35" s="454">
        <f t="shared" si="2"/>
        <v>125.61583333333333</v>
      </c>
      <c r="G35" s="454">
        <v>44393.36</v>
      </c>
      <c r="H35" s="454">
        <f t="shared" si="0"/>
        <v>739.8893333333333</v>
      </c>
      <c r="I35" s="454">
        <f t="shared" si="1"/>
        <v>-38393.360000000001</v>
      </c>
    </row>
    <row r="36" spans="2:9">
      <c r="B36" s="456" t="s">
        <v>35</v>
      </c>
      <c r="C36" s="455">
        <v>1500000</v>
      </c>
      <c r="D36" s="455">
        <f>C36</f>
        <v>1500000</v>
      </c>
      <c r="E36" s="454">
        <v>53198.559999999998</v>
      </c>
      <c r="F36" s="454">
        <f t="shared" si="2"/>
        <v>3.5465706666666668</v>
      </c>
      <c r="G36" s="454">
        <v>93725.09</v>
      </c>
      <c r="H36" s="454">
        <f t="shared" si="0"/>
        <v>6.248339333333333</v>
      </c>
      <c r="I36" s="454">
        <f t="shared" si="1"/>
        <v>1406274.91</v>
      </c>
    </row>
    <row r="37" spans="2:9">
      <c r="B37" s="456" t="s">
        <v>36</v>
      </c>
      <c r="C37" s="455">
        <v>110000</v>
      </c>
      <c r="D37" s="455">
        <f>C37</f>
        <v>110000</v>
      </c>
      <c r="E37" s="454">
        <v>8761.83</v>
      </c>
      <c r="F37" s="454">
        <f t="shared" si="2"/>
        <v>7.9653</v>
      </c>
      <c r="G37" s="454">
        <v>14898.23</v>
      </c>
      <c r="H37" s="454">
        <f t="shared" si="0"/>
        <v>13.543845454545453</v>
      </c>
      <c r="I37" s="454">
        <f t="shared" si="1"/>
        <v>95101.77</v>
      </c>
    </row>
    <row r="38" spans="2:9">
      <c r="B38" s="321" t="s">
        <v>37</v>
      </c>
      <c r="C38" s="452">
        <f>C39+C41+C44+C48</f>
        <v>2762000</v>
      </c>
      <c r="D38" s="452">
        <f>D39+D41+D44+D48</f>
        <v>2762000</v>
      </c>
      <c r="E38" s="453">
        <f>E39+E41+E44+E48</f>
        <v>1739.23</v>
      </c>
      <c r="F38" s="454">
        <f t="shared" si="2"/>
        <v>6.2969949312092682E-2</v>
      </c>
      <c r="G38" s="453">
        <f>G39+G41+G44+G48</f>
        <v>143036.32</v>
      </c>
      <c r="H38" s="454">
        <f t="shared" si="0"/>
        <v>5.178722664735699</v>
      </c>
      <c r="I38" s="454">
        <f t="shared" si="1"/>
        <v>2618963.6800000002</v>
      </c>
    </row>
    <row r="39" spans="2:9">
      <c r="B39" s="321" t="s">
        <v>38</v>
      </c>
      <c r="C39" s="452">
        <f>C40</f>
        <v>1000</v>
      </c>
      <c r="D39" s="452">
        <f>D40</f>
        <v>1000</v>
      </c>
      <c r="E39" s="453">
        <f>E40</f>
        <v>0</v>
      </c>
      <c r="F39" s="454">
        <f t="shared" si="2"/>
        <v>0</v>
      </c>
      <c r="G39" s="453">
        <f>G40</f>
        <v>0</v>
      </c>
      <c r="H39" s="454">
        <f t="shared" si="0"/>
        <v>0</v>
      </c>
      <c r="I39" s="454">
        <f t="shared" si="1"/>
        <v>1000</v>
      </c>
    </row>
    <row r="40" spans="2:9">
      <c r="B40" s="456" t="s">
        <v>39</v>
      </c>
      <c r="C40" s="455">
        <v>1000</v>
      </c>
      <c r="D40" s="455">
        <f>C40</f>
        <v>1000</v>
      </c>
      <c r="E40" s="454">
        <f>G40</f>
        <v>0</v>
      </c>
      <c r="F40" s="454">
        <f t="shared" si="2"/>
        <v>0</v>
      </c>
      <c r="G40" s="454">
        <v>0</v>
      </c>
      <c r="H40" s="454">
        <f t="shared" si="0"/>
        <v>0</v>
      </c>
      <c r="I40" s="454">
        <f t="shared" si="1"/>
        <v>1000</v>
      </c>
    </row>
    <row r="41" spans="2:9">
      <c r="B41" s="321" t="s">
        <v>40</v>
      </c>
      <c r="C41" s="452">
        <f>C42+C43</f>
        <v>3000</v>
      </c>
      <c r="D41" s="452">
        <f>D42+D43</f>
        <v>3000</v>
      </c>
      <c r="E41" s="453">
        <f>E42+E43</f>
        <v>0</v>
      </c>
      <c r="F41" s="454">
        <f t="shared" si="2"/>
        <v>0</v>
      </c>
      <c r="G41" s="453">
        <f>G42+G43</f>
        <v>0</v>
      </c>
      <c r="H41" s="454">
        <f t="shared" si="0"/>
        <v>0</v>
      </c>
      <c r="I41" s="454">
        <f t="shared" si="1"/>
        <v>3000</v>
      </c>
    </row>
    <row r="42" spans="2:9">
      <c r="B42" s="456" t="s">
        <v>41</v>
      </c>
      <c r="C42" s="455">
        <v>1500</v>
      </c>
      <c r="D42" s="455">
        <f>C42</f>
        <v>1500</v>
      </c>
      <c r="E42" s="454">
        <f>G42</f>
        <v>0</v>
      </c>
      <c r="F42" s="454">
        <f t="shared" si="2"/>
        <v>0</v>
      </c>
      <c r="G42" s="454">
        <v>0</v>
      </c>
      <c r="H42" s="454">
        <f t="shared" si="0"/>
        <v>0</v>
      </c>
      <c r="I42" s="454">
        <f t="shared" si="1"/>
        <v>1500</v>
      </c>
    </row>
    <row r="43" spans="2:9">
      <c r="B43" s="456" t="s">
        <v>42</v>
      </c>
      <c r="C43" s="455">
        <v>1500</v>
      </c>
      <c r="D43" s="455">
        <f>C43</f>
        <v>1500</v>
      </c>
      <c r="E43" s="454">
        <f>G43</f>
        <v>0</v>
      </c>
      <c r="F43" s="454">
        <f t="shared" si="2"/>
        <v>0</v>
      </c>
      <c r="G43" s="454">
        <v>0</v>
      </c>
      <c r="H43" s="454">
        <f t="shared" si="0"/>
        <v>0</v>
      </c>
      <c r="I43" s="454">
        <f t="shared" si="1"/>
        <v>1500</v>
      </c>
    </row>
    <row r="44" spans="2:9">
      <c r="B44" s="321" t="s">
        <v>74</v>
      </c>
      <c r="C44" s="452">
        <f>C45+C46+C47</f>
        <v>0</v>
      </c>
      <c r="D44" s="452">
        <f>D45+D46+D47</f>
        <v>0</v>
      </c>
      <c r="E44" s="453">
        <f>E45+E46+E47</f>
        <v>0</v>
      </c>
      <c r="F44" s="454" t="e">
        <f t="shared" si="2"/>
        <v>#DIV/0!</v>
      </c>
      <c r="G44" s="453">
        <f>G45+G46+G47</f>
        <v>0</v>
      </c>
      <c r="H44" s="454" t="e">
        <f t="shared" si="0"/>
        <v>#DIV/0!</v>
      </c>
      <c r="I44" s="454">
        <f t="shared" si="1"/>
        <v>0</v>
      </c>
    </row>
    <row r="45" spans="2:9">
      <c r="B45" s="456" t="s">
        <v>30</v>
      </c>
      <c r="C45" s="455">
        <v>0</v>
      </c>
      <c r="D45" s="455">
        <f>C45</f>
        <v>0</v>
      </c>
      <c r="E45" s="454">
        <f>G45</f>
        <v>0</v>
      </c>
      <c r="F45" s="454" t="e">
        <f t="shared" si="2"/>
        <v>#DIV/0!</v>
      </c>
      <c r="G45" s="454">
        <v>0</v>
      </c>
      <c r="H45" s="454" t="e">
        <f t="shared" si="0"/>
        <v>#DIV/0!</v>
      </c>
      <c r="I45" s="454">
        <f t="shared" si="1"/>
        <v>0</v>
      </c>
    </row>
    <row r="46" spans="2:9">
      <c r="B46" s="456" t="s">
        <v>43</v>
      </c>
      <c r="C46" s="455">
        <v>0</v>
      </c>
      <c r="D46" s="455">
        <f>C46</f>
        <v>0</v>
      </c>
      <c r="E46" s="454">
        <f>G46</f>
        <v>0</v>
      </c>
      <c r="F46" s="454" t="e">
        <f t="shared" si="2"/>
        <v>#DIV/0!</v>
      </c>
      <c r="G46" s="454">
        <v>0</v>
      </c>
      <c r="H46" s="454" t="e">
        <f t="shared" si="0"/>
        <v>#DIV/0!</v>
      </c>
      <c r="I46" s="454">
        <f t="shared" si="1"/>
        <v>0</v>
      </c>
    </row>
    <row r="47" spans="2:9">
      <c r="B47" s="456" t="s">
        <v>31</v>
      </c>
      <c r="C47" s="455">
        <v>0</v>
      </c>
      <c r="D47" s="455">
        <f>C47</f>
        <v>0</v>
      </c>
      <c r="E47" s="454">
        <f>G47</f>
        <v>0</v>
      </c>
      <c r="F47" s="454" t="e">
        <f t="shared" si="2"/>
        <v>#DIV/0!</v>
      </c>
      <c r="G47" s="454">
        <v>0</v>
      </c>
      <c r="H47" s="454" t="e">
        <f t="shared" si="0"/>
        <v>#DIV/0!</v>
      </c>
      <c r="I47" s="454">
        <f t="shared" si="1"/>
        <v>0</v>
      </c>
    </row>
    <row r="48" spans="2:9">
      <c r="B48" s="321" t="s">
        <v>44</v>
      </c>
      <c r="C48" s="452">
        <f>C49</f>
        <v>2758000</v>
      </c>
      <c r="D48" s="452">
        <f>D49</f>
        <v>2758000</v>
      </c>
      <c r="E48" s="453">
        <f>E49</f>
        <v>1739.23</v>
      </c>
      <c r="F48" s="454">
        <f t="shared" si="2"/>
        <v>6.3061276287164611E-2</v>
      </c>
      <c r="G48" s="453">
        <f>G49</f>
        <v>143036.32</v>
      </c>
      <c r="H48" s="454">
        <f t="shared" si="0"/>
        <v>5.1862335025380712</v>
      </c>
      <c r="I48" s="454">
        <f t="shared" si="1"/>
        <v>2614963.6800000002</v>
      </c>
    </row>
    <row r="49" spans="2:9">
      <c r="B49" s="456" t="s">
        <v>45</v>
      </c>
      <c r="C49" s="455">
        <v>2758000</v>
      </c>
      <c r="D49" s="455">
        <f>C49</f>
        <v>2758000</v>
      </c>
      <c r="E49" s="454">
        <v>1739.23</v>
      </c>
      <c r="F49" s="454">
        <f t="shared" si="2"/>
        <v>6.3061276287164611E-2</v>
      </c>
      <c r="G49" s="454">
        <v>143036.32</v>
      </c>
      <c r="H49" s="454">
        <f t="shared" si="0"/>
        <v>5.1862335025380712</v>
      </c>
      <c r="I49" s="454">
        <f t="shared" si="1"/>
        <v>2614963.6800000002</v>
      </c>
    </row>
    <row r="50" spans="2:9">
      <c r="B50" s="321" t="s">
        <v>102</v>
      </c>
      <c r="C50" s="452">
        <v>100000</v>
      </c>
      <c r="D50" s="452">
        <f>C50</f>
        <v>100000</v>
      </c>
      <c r="E50" s="453">
        <v>0</v>
      </c>
      <c r="F50" s="453">
        <f t="shared" si="2"/>
        <v>0</v>
      </c>
      <c r="G50" s="453">
        <v>39210.49</v>
      </c>
      <c r="H50" s="453">
        <f t="shared" si="0"/>
        <v>39.21049</v>
      </c>
      <c r="I50" s="453">
        <f t="shared" si="1"/>
        <v>60789.51</v>
      </c>
    </row>
    <row r="51" spans="2:9">
      <c r="B51" s="321" t="s">
        <v>46</v>
      </c>
      <c r="C51" s="452">
        <f>C16+C50</f>
        <v>57400000</v>
      </c>
      <c r="D51" s="452">
        <f>D16+D50</f>
        <v>57400000</v>
      </c>
      <c r="E51" s="453">
        <f>E16+E50</f>
        <v>8275813.6900000004</v>
      </c>
      <c r="F51" s="454">
        <f t="shared" si="2"/>
        <v>14.417793885017421</v>
      </c>
      <c r="G51" s="453">
        <f>G16+G50</f>
        <v>17216287.57</v>
      </c>
      <c r="H51" s="454">
        <f t="shared" si="0"/>
        <v>29.993532351916375</v>
      </c>
      <c r="I51" s="454">
        <f t="shared" si="1"/>
        <v>40183712.43</v>
      </c>
    </row>
    <row r="52" spans="2:9">
      <c r="B52" s="321" t="s">
        <v>103</v>
      </c>
      <c r="C52" s="452">
        <f>C53+C56</f>
        <v>0</v>
      </c>
      <c r="D52" s="452">
        <f>D53+D56</f>
        <v>0</v>
      </c>
      <c r="E52" s="453">
        <f>E53+E56</f>
        <v>0</v>
      </c>
      <c r="F52" s="454" t="e">
        <f t="shared" si="2"/>
        <v>#DIV/0!</v>
      </c>
      <c r="G52" s="453">
        <f>G53+G56</f>
        <v>0</v>
      </c>
      <c r="H52" s="454" t="e">
        <f t="shared" si="0"/>
        <v>#DIV/0!</v>
      </c>
      <c r="I52" s="454">
        <f t="shared" si="1"/>
        <v>0</v>
      </c>
    </row>
    <row r="53" spans="2:9">
      <c r="B53" s="456" t="s">
        <v>47</v>
      </c>
      <c r="C53" s="452">
        <f>C54+C55</f>
        <v>0</v>
      </c>
      <c r="D53" s="452">
        <f>D54+D55</f>
        <v>0</v>
      </c>
      <c r="E53" s="453">
        <f>E54+E55</f>
        <v>0</v>
      </c>
      <c r="F53" s="454" t="e">
        <f t="shared" si="2"/>
        <v>#DIV/0!</v>
      </c>
      <c r="G53" s="453">
        <f>G54+G55</f>
        <v>0</v>
      </c>
      <c r="H53" s="454" t="e">
        <f t="shared" si="0"/>
        <v>#DIV/0!</v>
      </c>
      <c r="I53" s="454">
        <f t="shared" si="1"/>
        <v>0</v>
      </c>
    </row>
    <row r="54" spans="2:9">
      <c r="B54" s="456" t="s">
        <v>48</v>
      </c>
      <c r="C54" s="455">
        <v>0</v>
      </c>
      <c r="D54" s="455">
        <f>C54</f>
        <v>0</v>
      </c>
      <c r="E54" s="454">
        <f>G54</f>
        <v>0</v>
      </c>
      <c r="F54" s="454" t="e">
        <f t="shared" si="2"/>
        <v>#DIV/0!</v>
      </c>
      <c r="G54" s="454">
        <v>0</v>
      </c>
      <c r="H54" s="454" t="e">
        <f t="shared" si="0"/>
        <v>#DIV/0!</v>
      </c>
      <c r="I54" s="454">
        <f t="shared" si="1"/>
        <v>0</v>
      </c>
    </row>
    <row r="55" spans="2:9">
      <c r="B55" s="456" t="s">
        <v>49</v>
      </c>
      <c r="C55" s="455">
        <v>0</v>
      </c>
      <c r="D55" s="455">
        <f>C55</f>
        <v>0</v>
      </c>
      <c r="E55" s="454">
        <f>G55</f>
        <v>0</v>
      </c>
      <c r="F55" s="454" t="e">
        <f t="shared" si="2"/>
        <v>#DIV/0!</v>
      </c>
      <c r="G55" s="454">
        <v>0</v>
      </c>
      <c r="H55" s="454" t="e">
        <f t="shared" si="0"/>
        <v>#DIV/0!</v>
      </c>
      <c r="I55" s="454">
        <f t="shared" si="1"/>
        <v>0</v>
      </c>
    </row>
    <row r="56" spans="2:9">
      <c r="B56" s="456" t="s">
        <v>50</v>
      </c>
      <c r="C56" s="452">
        <f>C57+C58</f>
        <v>0</v>
      </c>
      <c r="D56" s="452">
        <f>D57+D58</f>
        <v>0</v>
      </c>
      <c r="E56" s="453">
        <f>E57+E58</f>
        <v>0</v>
      </c>
      <c r="F56" s="454" t="e">
        <f t="shared" si="2"/>
        <v>#DIV/0!</v>
      </c>
      <c r="G56" s="453">
        <f>G57+G58</f>
        <v>0</v>
      </c>
      <c r="H56" s="454" t="e">
        <f t="shared" si="0"/>
        <v>#DIV/0!</v>
      </c>
      <c r="I56" s="454">
        <f t="shared" si="1"/>
        <v>0</v>
      </c>
    </row>
    <row r="57" spans="2:9">
      <c r="B57" s="456" t="s">
        <v>48</v>
      </c>
      <c r="C57" s="455">
        <v>0</v>
      </c>
      <c r="D57" s="455">
        <f>C57</f>
        <v>0</v>
      </c>
      <c r="E57" s="454">
        <f>G57</f>
        <v>0</v>
      </c>
      <c r="F57" s="454" t="e">
        <f t="shared" si="2"/>
        <v>#DIV/0!</v>
      </c>
      <c r="G57" s="454">
        <v>0</v>
      </c>
      <c r="H57" s="454" t="e">
        <f t="shared" si="0"/>
        <v>#DIV/0!</v>
      </c>
      <c r="I57" s="454">
        <f t="shared" si="1"/>
        <v>0</v>
      </c>
    </row>
    <row r="58" spans="2:9">
      <c r="B58" s="456" t="s">
        <v>49</v>
      </c>
      <c r="C58" s="455">
        <v>0</v>
      </c>
      <c r="D58" s="455">
        <f>C58</f>
        <v>0</v>
      </c>
      <c r="E58" s="454">
        <f>G58</f>
        <v>0</v>
      </c>
      <c r="F58" s="454" t="e">
        <f t="shared" si="2"/>
        <v>#DIV/0!</v>
      </c>
      <c r="G58" s="454">
        <v>0</v>
      </c>
      <c r="H58" s="454" t="e">
        <f t="shared" si="0"/>
        <v>#DIV/0!</v>
      </c>
      <c r="I58" s="454">
        <f t="shared" si="1"/>
        <v>0</v>
      </c>
    </row>
    <row r="59" spans="2:9">
      <c r="B59" s="321" t="s">
        <v>78</v>
      </c>
      <c r="C59" s="452">
        <f>C51+C52</f>
        <v>57400000</v>
      </c>
      <c r="D59" s="452">
        <f>D51+D52</f>
        <v>57400000</v>
      </c>
      <c r="E59" s="453">
        <f>E51+E52</f>
        <v>8275813.6900000004</v>
      </c>
      <c r="F59" s="453">
        <f>E59/D59*100</f>
        <v>14.417793885017421</v>
      </c>
      <c r="G59" s="453">
        <f>G51+G52</f>
        <v>17216287.57</v>
      </c>
      <c r="H59" s="453">
        <f>G59/D59*100</f>
        <v>29.993532351916375</v>
      </c>
      <c r="I59" s="457">
        <f t="shared" si="1"/>
        <v>40183712.43</v>
      </c>
    </row>
    <row r="60" spans="2:9">
      <c r="B60" s="325" t="s">
        <v>51</v>
      </c>
      <c r="C60" s="458" t="s">
        <v>0</v>
      </c>
      <c r="D60" s="459"/>
      <c r="E60" s="460"/>
      <c r="F60" s="461"/>
      <c r="G60" s="462">
        <v>0</v>
      </c>
      <c r="H60" s="460"/>
      <c r="I60" s="460"/>
    </row>
    <row r="61" spans="2:9">
      <c r="B61" s="325" t="s">
        <v>52</v>
      </c>
      <c r="C61" s="463">
        <f>C59</f>
        <v>57400000</v>
      </c>
      <c r="D61" s="463">
        <f>D59</f>
        <v>57400000</v>
      </c>
      <c r="E61" s="457">
        <f>E59</f>
        <v>8275813.6900000004</v>
      </c>
      <c r="F61" s="464">
        <f t="shared" si="2"/>
        <v>14.417793885017421</v>
      </c>
      <c r="G61" s="457">
        <f>G59</f>
        <v>17216287.57</v>
      </c>
      <c r="H61" s="453">
        <f>G61/D61*100</f>
        <v>29.993532351916375</v>
      </c>
      <c r="I61" s="457">
        <f t="shared" si="1"/>
        <v>40183712.43</v>
      </c>
    </row>
    <row r="62" spans="2:9">
      <c r="B62" s="325" t="s">
        <v>53</v>
      </c>
      <c r="C62" s="465" t="s">
        <v>0</v>
      </c>
      <c r="D62" s="463">
        <f>D63+D64</f>
        <v>0</v>
      </c>
      <c r="E62" s="466" t="s">
        <v>0</v>
      </c>
      <c r="F62" s="461"/>
      <c r="G62" s="462">
        <f>G63+G64</f>
        <v>0</v>
      </c>
      <c r="H62" s="460"/>
      <c r="I62" s="460"/>
    </row>
    <row r="63" spans="2:9">
      <c r="B63" s="302" t="s">
        <v>104</v>
      </c>
      <c r="C63" s="467">
        <v>0</v>
      </c>
      <c r="D63" s="467">
        <v>0</v>
      </c>
      <c r="E63" s="468"/>
      <c r="F63" s="469"/>
      <c r="G63" s="470">
        <v>0</v>
      </c>
      <c r="H63" s="469"/>
      <c r="I63" s="471"/>
    </row>
    <row r="64" spans="2:9">
      <c r="B64" s="472" t="s">
        <v>105</v>
      </c>
      <c r="C64" s="473">
        <v>0</v>
      </c>
      <c r="D64" s="473">
        <f>C64</f>
        <v>0</v>
      </c>
      <c r="E64" s="474"/>
      <c r="F64" s="475"/>
      <c r="G64" s="476">
        <v>0</v>
      </c>
      <c r="H64" s="475"/>
      <c r="I64" s="477"/>
    </row>
    <row r="65" spans="2:10">
      <c r="B65" s="292"/>
      <c r="C65" s="291"/>
      <c r="D65" s="293"/>
      <c r="E65" s="290"/>
      <c r="F65" s="293"/>
      <c r="G65" s="293"/>
      <c r="H65" s="294"/>
      <c r="I65" s="289"/>
    </row>
    <row r="66" spans="2:10">
      <c r="B66" s="292"/>
      <c r="C66" s="291"/>
      <c r="D66" s="293"/>
      <c r="E66" s="290"/>
      <c r="F66" s="293"/>
      <c r="G66" s="293"/>
      <c r="H66" s="294"/>
      <c r="I66" s="289"/>
    </row>
    <row r="67" spans="2:10">
      <c r="B67" s="292"/>
      <c r="C67" s="291"/>
      <c r="D67" s="293"/>
      <c r="E67" s="290"/>
      <c r="F67" s="293"/>
      <c r="G67" s="293"/>
      <c r="H67" s="294"/>
      <c r="I67" s="289"/>
    </row>
    <row r="68" spans="2:10">
      <c r="B68" s="478"/>
      <c r="C68" s="479"/>
      <c r="D68" s="478"/>
      <c r="E68" s="478"/>
      <c r="F68" s="478"/>
      <c r="G68" s="607"/>
      <c r="H68" s="607"/>
      <c r="I68" s="607"/>
      <c r="J68" s="126"/>
    </row>
    <row r="69" spans="2:10">
      <c r="B69" s="480" t="s">
        <v>471</v>
      </c>
      <c r="C69" s="481"/>
      <c r="D69" s="482"/>
      <c r="E69" s="482"/>
      <c r="F69" s="606" t="s">
        <v>297</v>
      </c>
      <c r="G69" s="606"/>
      <c r="H69" s="606"/>
      <c r="I69" s="606"/>
      <c r="J69" s="126"/>
    </row>
    <row r="70" spans="2:10">
      <c r="B70" s="480" t="s">
        <v>207</v>
      </c>
      <c r="C70" s="482"/>
      <c r="D70" s="482"/>
      <c r="E70" s="482"/>
      <c r="F70" s="606" t="s">
        <v>211</v>
      </c>
      <c r="G70" s="606"/>
      <c r="H70" s="606"/>
      <c r="I70" s="606"/>
      <c r="J70" s="126"/>
    </row>
    <row r="71" spans="2:10">
      <c r="B71" s="480"/>
      <c r="C71" s="482"/>
      <c r="D71" s="482"/>
      <c r="E71" s="482"/>
      <c r="F71" s="482"/>
      <c r="G71" s="481"/>
      <c r="H71" s="481"/>
      <c r="I71" s="481"/>
      <c r="J71" s="126"/>
    </row>
    <row r="72" spans="2:10">
      <c r="B72" s="480"/>
      <c r="C72" s="482"/>
      <c r="D72" s="482"/>
      <c r="E72" s="482"/>
      <c r="F72" s="482"/>
      <c r="G72" s="481"/>
      <c r="H72" s="481"/>
      <c r="I72" s="481"/>
      <c r="J72" s="126"/>
    </row>
    <row r="73" spans="2:10">
      <c r="B73" s="480"/>
      <c r="C73" s="482"/>
      <c r="D73" s="482"/>
      <c r="E73" s="482"/>
      <c r="F73" s="482"/>
      <c r="G73" s="482"/>
      <c r="H73" s="482"/>
      <c r="I73" s="482"/>
      <c r="J73" s="126"/>
    </row>
    <row r="74" spans="2:10">
      <c r="B74" s="480"/>
      <c r="C74" s="482"/>
      <c r="D74" s="482"/>
      <c r="E74" s="482"/>
      <c r="F74" s="482"/>
      <c r="G74" s="482"/>
      <c r="H74" s="482"/>
      <c r="I74" s="482"/>
      <c r="J74" s="126"/>
    </row>
    <row r="75" spans="2:10">
      <c r="B75" s="299"/>
      <c r="C75" s="481"/>
      <c r="D75" s="482"/>
      <c r="E75" s="482"/>
      <c r="F75" s="482"/>
      <c r="G75" s="482"/>
      <c r="H75" s="482"/>
      <c r="I75" s="482"/>
      <c r="J75" s="126"/>
    </row>
    <row r="76" spans="2:10">
      <c r="B76" s="480" t="s">
        <v>209</v>
      </c>
      <c r="C76" s="481"/>
      <c r="D76" s="482"/>
      <c r="E76" s="482"/>
      <c r="F76" s="606" t="s">
        <v>208</v>
      </c>
      <c r="G76" s="606"/>
      <c r="H76" s="606"/>
      <c r="I76" s="606"/>
    </row>
    <row r="77" spans="2:10">
      <c r="B77" s="480" t="s">
        <v>210</v>
      </c>
      <c r="C77" s="481"/>
      <c r="D77" s="482"/>
      <c r="E77" s="482"/>
      <c r="F77" s="606" t="s">
        <v>293</v>
      </c>
      <c r="G77" s="606"/>
      <c r="H77" s="606"/>
      <c r="I77" s="606"/>
    </row>
    <row r="78" spans="2:10">
      <c r="B78" s="482"/>
      <c r="C78" s="481"/>
      <c r="D78" s="482"/>
      <c r="E78" s="482"/>
      <c r="F78" s="606" t="s">
        <v>296</v>
      </c>
      <c r="G78" s="606"/>
      <c r="H78" s="606"/>
      <c r="I78" s="606"/>
    </row>
    <row r="79" spans="2:10">
      <c r="B79" s="284"/>
      <c r="C79" s="284"/>
      <c r="D79" s="284"/>
      <c r="E79" s="284"/>
      <c r="F79" s="284"/>
      <c r="G79" s="284"/>
      <c r="H79" s="284"/>
      <c r="I79" s="284"/>
    </row>
  </sheetData>
  <mergeCells count="14">
    <mergeCell ref="F76:I76"/>
    <mergeCell ref="F77:I77"/>
    <mergeCell ref="F78:I78"/>
    <mergeCell ref="B2:I2"/>
    <mergeCell ref="B3:I3"/>
    <mergeCell ref="G68:I68"/>
    <mergeCell ref="C11:I11"/>
    <mergeCell ref="E12:H12"/>
    <mergeCell ref="B5:I5"/>
    <mergeCell ref="B6:I6"/>
    <mergeCell ref="B7:I7"/>
    <mergeCell ref="B8:I8"/>
    <mergeCell ref="F69:I69"/>
    <mergeCell ref="F70:I70"/>
  </mergeCells>
  <printOptions verticalCentered="1"/>
  <pageMargins left="0" right="0" top="0.39370078740157483" bottom="0.3937007874015748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1:O53"/>
  <sheetViews>
    <sheetView workbookViewId="0">
      <selection activeCell="B9" sqref="B9"/>
    </sheetView>
  </sheetViews>
  <sheetFormatPr defaultColWidth="9.140625" defaultRowHeight="15.75"/>
  <cols>
    <col min="1" max="1" width="2.42578125" style="1" customWidth="1"/>
    <col min="2" max="2" width="37.42578125" style="1" customWidth="1"/>
    <col min="3" max="11" width="13.85546875" style="1" customWidth="1"/>
    <col min="12" max="12" width="16.7109375" style="1" customWidth="1"/>
    <col min="13" max="13" width="9.140625" style="1"/>
    <col min="14" max="14" width="35.28515625" style="24" customWidth="1"/>
    <col min="15" max="15" width="9.140625" style="24"/>
    <col min="16" max="16384" width="9.140625" style="1"/>
  </cols>
  <sheetData>
    <row r="1" spans="2:15" s="5" customFormat="1" ht="15.75" customHeight="1">
      <c r="B1"/>
      <c r="C1"/>
      <c r="D1"/>
      <c r="E1"/>
      <c r="F1"/>
      <c r="G1"/>
      <c r="H1"/>
      <c r="I1" s="4"/>
      <c r="J1" s="4"/>
      <c r="K1" s="4"/>
      <c r="N1" s="25"/>
      <c r="O1" s="25"/>
    </row>
    <row r="2" spans="2:15" s="5" customFormat="1" ht="15.75" customHeight="1">
      <c r="B2" s="12"/>
      <c r="C2" s="129"/>
      <c r="D2" s="129" t="s">
        <v>205</v>
      </c>
      <c r="E2" s="129"/>
      <c r="F2" s="129"/>
      <c r="G2" s="129"/>
      <c r="H2" s="129"/>
      <c r="I2" s="130"/>
      <c r="J2" s="14"/>
      <c r="K2" s="14"/>
      <c r="L2" s="15"/>
      <c r="N2" s="25"/>
      <c r="O2" s="25"/>
    </row>
    <row r="3" spans="2:15" s="5" customFormat="1" ht="15.75" customHeight="1">
      <c r="B3" s="13"/>
      <c r="C3" s="127"/>
      <c r="D3" s="131"/>
      <c r="E3" s="131" t="s">
        <v>206</v>
      </c>
      <c r="F3" s="132"/>
      <c r="G3" s="131"/>
      <c r="H3" s="131"/>
      <c r="I3" s="130"/>
      <c r="J3" s="14"/>
      <c r="K3" s="14"/>
      <c r="L3" s="15"/>
      <c r="N3" s="25"/>
      <c r="O3" s="25"/>
    </row>
    <row r="4" spans="2:15" s="5" customFormat="1" ht="15.75" customHeight="1"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N4" s="25"/>
      <c r="O4" s="25"/>
    </row>
    <row r="5" spans="2:15">
      <c r="B5" s="615" t="s">
        <v>1</v>
      </c>
      <c r="C5" s="615"/>
      <c r="D5" s="615"/>
      <c r="E5" s="615"/>
      <c r="F5" s="615"/>
      <c r="G5" s="615"/>
      <c r="H5" s="615"/>
      <c r="I5" s="615"/>
      <c r="J5" s="615"/>
      <c r="K5" s="615"/>
      <c r="L5" s="615"/>
    </row>
    <row r="6" spans="2:15">
      <c r="B6" s="615" t="s">
        <v>2</v>
      </c>
      <c r="C6" s="615"/>
      <c r="D6" s="615"/>
      <c r="E6" s="615"/>
      <c r="F6" s="615"/>
      <c r="G6" s="615"/>
      <c r="H6" s="615"/>
      <c r="I6" s="615"/>
      <c r="J6" s="615"/>
      <c r="K6" s="615"/>
      <c r="L6" s="615"/>
    </row>
    <row r="7" spans="2:15">
      <c r="B7" s="616" t="s">
        <v>109</v>
      </c>
      <c r="C7" s="616"/>
      <c r="D7" s="616"/>
      <c r="E7" s="616"/>
      <c r="F7" s="616"/>
      <c r="G7" s="616"/>
      <c r="H7" s="616"/>
      <c r="I7" s="616"/>
      <c r="J7" s="616"/>
      <c r="K7" s="616"/>
      <c r="L7" s="616"/>
    </row>
    <row r="8" spans="2:15">
      <c r="B8" s="615" t="s">
        <v>484</v>
      </c>
      <c r="C8" s="615"/>
      <c r="D8" s="615"/>
      <c r="E8" s="615"/>
      <c r="F8" s="615"/>
      <c r="G8" s="615"/>
      <c r="H8" s="615"/>
      <c r="I8" s="615"/>
      <c r="J8" s="615"/>
      <c r="K8" s="615"/>
      <c r="L8" s="615"/>
    </row>
    <row r="9" spans="2:15">
      <c r="B9" s="30"/>
      <c r="C9" s="30"/>
      <c r="D9" s="30"/>
      <c r="E9" s="30"/>
      <c r="F9" s="30"/>
      <c r="G9" s="30"/>
      <c r="H9" s="30"/>
      <c r="I9" s="30"/>
      <c r="J9" s="30"/>
      <c r="K9" s="30"/>
      <c r="L9" s="32"/>
    </row>
    <row r="10" spans="2:15">
      <c r="B10" s="31" t="s">
        <v>3</v>
      </c>
      <c r="C10" s="32"/>
      <c r="D10" s="32"/>
      <c r="E10" s="32"/>
      <c r="F10" s="32"/>
      <c r="G10" s="32"/>
      <c r="H10" s="32"/>
      <c r="I10" s="32"/>
      <c r="J10" s="32"/>
      <c r="K10" s="32"/>
      <c r="L10" s="33" t="s">
        <v>4</v>
      </c>
    </row>
    <row r="11" spans="2:15">
      <c r="B11" s="34"/>
      <c r="C11" s="617" t="s">
        <v>111</v>
      </c>
      <c r="D11" s="617"/>
      <c r="E11" s="617"/>
      <c r="F11" s="617"/>
      <c r="G11" s="617"/>
      <c r="H11" s="617"/>
      <c r="I11" s="617"/>
      <c r="J11" s="617"/>
      <c r="K11" s="617"/>
      <c r="L11" s="618"/>
    </row>
    <row r="12" spans="2:15" s="2" customFormat="1" ht="12.75">
      <c r="B12" s="50"/>
      <c r="C12" s="51" t="s">
        <v>54</v>
      </c>
      <c r="D12" s="52" t="s">
        <v>54</v>
      </c>
      <c r="E12" s="620" t="s">
        <v>55</v>
      </c>
      <c r="F12" s="621"/>
      <c r="G12" s="52"/>
      <c r="H12" s="622" t="s">
        <v>56</v>
      </c>
      <c r="I12" s="623"/>
      <c r="J12" s="52"/>
      <c r="K12" s="53" t="s">
        <v>73</v>
      </c>
      <c r="L12" s="52" t="s">
        <v>93</v>
      </c>
      <c r="N12" s="3"/>
      <c r="O12" s="3"/>
    </row>
    <row r="13" spans="2:15" s="2" customFormat="1" ht="12.75">
      <c r="B13" s="54" t="s">
        <v>106</v>
      </c>
      <c r="C13" s="35" t="s">
        <v>8</v>
      </c>
      <c r="D13" s="36" t="s">
        <v>9</v>
      </c>
      <c r="E13" s="55" t="s">
        <v>10</v>
      </c>
      <c r="F13" s="55" t="s">
        <v>79</v>
      </c>
      <c r="G13" s="36" t="s">
        <v>57</v>
      </c>
      <c r="H13" s="51" t="s">
        <v>10</v>
      </c>
      <c r="I13" s="52" t="s">
        <v>85</v>
      </c>
      <c r="J13" s="36" t="s">
        <v>57</v>
      </c>
      <c r="K13" s="56" t="s">
        <v>90</v>
      </c>
      <c r="L13" s="36" t="s">
        <v>94</v>
      </c>
      <c r="N13" s="3"/>
      <c r="O13" s="3"/>
    </row>
    <row r="14" spans="2:15" s="2" customFormat="1" ht="12.75">
      <c r="B14" s="54"/>
      <c r="C14" s="35"/>
      <c r="D14" s="36"/>
      <c r="E14" s="37"/>
      <c r="F14" s="37"/>
      <c r="G14" s="36"/>
      <c r="H14" s="35"/>
      <c r="I14" s="36"/>
      <c r="J14" s="36"/>
      <c r="K14" s="56" t="s">
        <v>91</v>
      </c>
      <c r="L14" s="36" t="s">
        <v>95</v>
      </c>
      <c r="N14" s="3"/>
      <c r="O14" s="3"/>
    </row>
    <row r="15" spans="2:15" s="2" customFormat="1" ht="12.75">
      <c r="B15" s="57"/>
      <c r="C15" s="58" t="s">
        <v>58</v>
      </c>
      <c r="D15" s="38" t="s">
        <v>59</v>
      </c>
      <c r="E15" s="39" t="s">
        <v>0</v>
      </c>
      <c r="F15" s="39" t="s">
        <v>86</v>
      </c>
      <c r="G15" s="38" t="s">
        <v>88</v>
      </c>
      <c r="H15" s="58" t="s">
        <v>0</v>
      </c>
      <c r="I15" s="38" t="s">
        <v>87</v>
      </c>
      <c r="J15" s="38" t="s">
        <v>89</v>
      </c>
      <c r="K15" s="59" t="s">
        <v>92</v>
      </c>
      <c r="L15" s="38" t="s">
        <v>96</v>
      </c>
      <c r="N15" s="3"/>
      <c r="O15" s="3"/>
    </row>
    <row r="16" spans="2:15">
      <c r="B16" s="60" t="s">
        <v>107</v>
      </c>
      <c r="C16" s="61" t="s">
        <v>99</v>
      </c>
      <c r="D16" s="62" t="s">
        <v>99</v>
      </c>
      <c r="E16" s="62" t="s">
        <v>99</v>
      </c>
      <c r="F16" s="62" t="s">
        <v>99</v>
      </c>
      <c r="G16" s="61" t="s">
        <v>99</v>
      </c>
      <c r="H16" s="61" t="s">
        <v>99</v>
      </c>
      <c r="I16" s="61" t="s">
        <v>99</v>
      </c>
      <c r="J16" s="63"/>
      <c r="K16" s="64"/>
      <c r="L16" s="65"/>
    </row>
    <row r="17" spans="2:12">
      <c r="B17" s="66" t="s">
        <v>298</v>
      </c>
      <c r="C17" s="67">
        <f>C18+C22+C25+C26</f>
        <v>50173000</v>
      </c>
      <c r="D17" s="67">
        <f t="shared" ref="D17:K17" si="0">D18+D22+D25+D26</f>
        <v>50543000</v>
      </c>
      <c r="E17" s="67">
        <f t="shared" si="0"/>
        <v>6028293.2200000007</v>
      </c>
      <c r="F17" s="67">
        <f t="shared" si="0"/>
        <v>17864957.219999999</v>
      </c>
      <c r="G17" s="67">
        <f t="shared" si="0"/>
        <v>32678042.780000001</v>
      </c>
      <c r="H17" s="67">
        <f t="shared" si="0"/>
        <v>7843905.9000000004</v>
      </c>
      <c r="I17" s="67">
        <f t="shared" si="0"/>
        <v>12768041.16</v>
      </c>
      <c r="J17" s="67">
        <f t="shared" si="0"/>
        <v>37774958.839999996</v>
      </c>
      <c r="K17" s="67">
        <f t="shared" si="0"/>
        <v>12535269.52</v>
      </c>
      <c r="L17" s="68">
        <f>L18+L22+L25+L26</f>
        <v>5096916.0600000005</v>
      </c>
    </row>
    <row r="18" spans="2:12">
      <c r="B18" s="66" t="s">
        <v>60</v>
      </c>
      <c r="C18" s="67">
        <f>C19+C20+C21</f>
        <v>41721000</v>
      </c>
      <c r="D18" s="67">
        <f t="shared" ref="D18:L18" si="1">D19+D20+D21</f>
        <v>41711000</v>
      </c>
      <c r="E18" s="67">
        <f t="shared" si="1"/>
        <v>5995541.3100000005</v>
      </c>
      <c r="F18" s="67">
        <f t="shared" si="1"/>
        <v>16946939.32</v>
      </c>
      <c r="G18" s="67">
        <f t="shared" si="1"/>
        <v>24764060.68</v>
      </c>
      <c r="H18" s="67">
        <f t="shared" si="1"/>
        <v>7531361.4500000002</v>
      </c>
      <c r="I18" s="67">
        <f t="shared" si="1"/>
        <v>12224915.710000001</v>
      </c>
      <c r="J18" s="67">
        <f t="shared" si="1"/>
        <v>29486084.289999999</v>
      </c>
      <c r="K18" s="67">
        <f t="shared" si="1"/>
        <v>11999356.27</v>
      </c>
      <c r="L18" s="68">
        <f t="shared" si="1"/>
        <v>4722023.6100000003</v>
      </c>
    </row>
    <row r="19" spans="2:12">
      <c r="B19" s="69" t="s">
        <v>61</v>
      </c>
      <c r="C19" s="70">
        <v>19151000</v>
      </c>
      <c r="D19" s="70">
        <v>19356000</v>
      </c>
      <c r="E19" s="71">
        <v>3396174.95</v>
      </c>
      <c r="F19" s="70">
        <v>6353162.4900000002</v>
      </c>
      <c r="G19" s="70">
        <f>D19-F19</f>
        <v>13002837.51</v>
      </c>
      <c r="H19" s="71">
        <v>3396174.95</v>
      </c>
      <c r="I19" s="70">
        <v>6353162.4900000002</v>
      </c>
      <c r="J19" s="70">
        <f t="shared" ref="J19:J36" si="2">D19-I19</f>
        <v>13002837.51</v>
      </c>
      <c r="K19" s="71">
        <v>6334124.1900000004</v>
      </c>
      <c r="L19" s="72">
        <f>F19-I19</f>
        <v>0</v>
      </c>
    </row>
    <row r="20" spans="2:12">
      <c r="B20" s="69" t="s">
        <v>108</v>
      </c>
      <c r="C20" s="70">
        <v>10000</v>
      </c>
      <c r="D20" s="70">
        <v>10000</v>
      </c>
      <c r="E20" s="71">
        <v>0</v>
      </c>
      <c r="F20" s="70">
        <f>E20</f>
        <v>0</v>
      </c>
      <c r="G20" s="70">
        <f>D20-F20</f>
        <v>10000</v>
      </c>
      <c r="H20" s="71">
        <f>I20</f>
        <v>0</v>
      </c>
      <c r="I20" s="70">
        <v>0</v>
      </c>
      <c r="J20" s="70">
        <f t="shared" si="2"/>
        <v>10000</v>
      </c>
      <c r="K20" s="71">
        <v>0</v>
      </c>
      <c r="L20" s="72">
        <f>F20-I20</f>
        <v>0</v>
      </c>
    </row>
    <row r="21" spans="2:12">
      <c r="B21" s="69" t="s">
        <v>62</v>
      </c>
      <c r="C21" s="70">
        <v>22560000</v>
      </c>
      <c r="D21" s="70">
        <v>22345000</v>
      </c>
      <c r="E21" s="71">
        <v>2599366.36</v>
      </c>
      <c r="F21" s="70">
        <v>10593776.83</v>
      </c>
      <c r="G21" s="70">
        <f>D21-F21</f>
        <v>11751223.17</v>
      </c>
      <c r="H21" s="71">
        <v>4135186.5</v>
      </c>
      <c r="I21" s="70">
        <v>5871753.2199999997</v>
      </c>
      <c r="J21" s="70">
        <f t="shared" si="2"/>
        <v>16473246.780000001</v>
      </c>
      <c r="K21" s="71">
        <v>5665232.0800000001</v>
      </c>
      <c r="L21" s="72">
        <f>F21-I21</f>
        <v>4722023.6100000003</v>
      </c>
    </row>
    <row r="22" spans="2:12">
      <c r="B22" s="66" t="s">
        <v>63</v>
      </c>
      <c r="C22" s="67">
        <f>C23+C24</f>
        <v>7878000</v>
      </c>
      <c r="D22" s="67">
        <f t="shared" ref="D22:L22" si="3">D23+D24</f>
        <v>8258000</v>
      </c>
      <c r="E22" s="67">
        <f t="shared" si="3"/>
        <v>32751.91</v>
      </c>
      <c r="F22" s="67">
        <f t="shared" si="3"/>
        <v>918017.9</v>
      </c>
      <c r="G22" s="67">
        <f t="shared" si="3"/>
        <v>7339982.0999999996</v>
      </c>
      <c r="H22" s="67">
        <f t="shared" si="3"/>
        <v>312544.45</v>
      </c>
      <c r="I22" s="67">
        <f t="shared" si="3"/>
        <v>543125.44999999995</v>
      </c>
      <c r="J22" s="67">
        <f t="shared" si="3"/>
        <v>7714874.5499999998</v>
      </c>
      <c r="K22" s="67">
        <f t="shared" si="3"/>
        <v>535913.25</v>
      </c>
      <c r="L22" s="68">
        <f t="shared" si="3"/>
        <v>374892.45000000007</v>
      </c>
    </row>
    <row r="23" spans="2:12">
      <c r="B23" s="69" t="s">
        <v>64</v>
      </c>
      <c r="C23" s="70">
        <v>7873000</v>
      </c>
      <c r="D23" s="70">
        <v>8253000</v>
      </c>
      <c r="E23" s="71">
        <v>32751.91</v>
      </c>
      <c r="F23" s="70">
        <v>918017.9</v>
      </c>
      <c r="G23" s="70">
        <f>D23-F23</f>
        <v>7334982.0999999996</v>
      </c>
      <c r="H23" s="71">
        <v>312544.45</v>
      </c>
      <c r="I23" s="70">
        <v>543125.44999999995</v>
      </c>
      <c r="J23" s="70">
        <f t="shared" si="2"/>
        <v>7709874.5499999998</v>
      </c>
      <c r="K23" s="71">
        <v>535913.25</v>
      </c>
      <c r="L23" s="72">
        <f>F23-I23</f>
        <v>374892.45000000007</v>
      </c>
    </row>
    <row r="24" spans="2:12">
      <c r="B24" s="69" t="s">
        <v>65</v>
      </c>
      <c r="C24" s="70">
        <v>5000</v>
      </c>
      <c r="D24" s="70">
        <v>5000</v>
      </c>
      <c r="E24" s="70">
        <f>F24</f>
        <v>0</v>
      </c>
      <c r="F24" s="71">
        <v>0</v>
      </c>
      <c r="G24" s="70">
        <f>D24-F24</f>
        <v>5000</v>
      </c>
      <c r="H24" s="71">
        <f>I24</f>
        <v>0</v>
      </c>
      <c r="I24" s="70">
        <v>0</v>
      </c>
      <c r="J24" s="70">
        <f t="shared" si="2"/>
        <v>5000</v>
      </c>
      <c r="K24" s="70">
        <v>0</v>
      </c>
      <c r="L24" s="72">
        <f>F24-I24</f>
        <v>0</v>
      </c>
    </row>
    <row r="25" spans="2:12">
      <c r="B25" s="66" t="s">
        <v>66</v>
      </c>
      <c r="C25" s="67">
        <v>574000</v>
      </c>
      <c r="D25" s="67">
        <v>574000</v>
      </c>
      <c r="E25" s="67">
        <f>F25</f>
        <v>0</v>
      </c>
      <c r="F25" s="67">
        <v>0</v>
      </c>
      <c r="G25" s="67">
        <f>D25-F25</f>
        <v>574000</v>
      </c>
      <c r="H25" s="73">
        <f>I25</f>
        <v>0</v>
      </c>
      <c r="I25" s="67">
        <v>0</v>
      </c>
      <c r="J25" s="67">
        <f t="shared" si="2"/>
        <v>574000</v>
      </c>
      <c r="K25" s="67">
        <v>0</v>
      </c>
      <c r="L25" s="68">
        <f>F25-I25</f>
        <v>0</v>
      </c>
    </row>
    <row r="26" spans="2:12">
      <c r="B26" s="66" t="s">
        <v>67</v>
      </c>
      <c r="C26" s="67">
        <v>0</v>
      </c>
      <c r="D26" s="67">
        <v>0</v>
      </c>
      <c r="E26" s="67">
        <f>F26</f>
        <v>0</v>
      </c>
      <c r="F26" s="67">
        <v>0</v>
      </c>
      <c r="G26" s="67">
        <f t="shared" ref="G26:G36" si="4">D26-F26</f>
        <v>0</v>
      </c>
      <c r="H26" s="67">
        <f>I26</f>
        <v>0</v>
      </c>
      <c r="I26" s="67">
        <v>0</v>
      </c>
      <c r="J26" s="67">
        <f t="shared" si="2"/>
        <v>0</v>
      </c>
      <c r="K26" s="73">
        <v>0</v>
      </c>
      <c r="L26" s="68">
        <f>F26-I26</f>
        <v>0</v>
      </c>
    </row>
    <row r="27" spans="2:12">
      <c r="B27" s="66" t="s">
        <v>80</v>
      </c>
      <c r="C27" s="67">
        <v>7227000</v>
      </c>
      <c r="D27" s="67">
        <v>6857000</v>
      </c>
      <c r="E27" s="67">
        <v>881082.62</v>
      </c>
      <c r="F27" s="67">
        <v>1355678.02</v>
      </c>
      <c r="G27" s="67">
        <f t="shared" si="4"/>
        <v>5501321.9800000004</v>
      </c>
      <c r="H27" s="67">
        <v>881082.62</v>
      </c>
      <c r="I27" s="67">
        <v>1355678.02</v>
      </c>
      <c r="J27" s="67">
        <f t="shared" si="2"/>
        <v>5501321.9800000004</v>
      </c>
      <c r="K27" s="73">
        <v>1355678.02</v>
      </c>
      <c r="L27" s="68">
        <f>F27-I27</f>
        <v>0</v>
      </c>
    </row>
    <row r="28" spans="2:12">
      <c r="B28" s="40" t="s">
        <v>81</v>
      </c>
      <c r="C28" s="42">
        <f>C17+C27</f>
        <v>57400000</v>
      </c>
      <c r="D28" s="42">
        <f t="shared" ref="D28:K28" si="5">D17+D27</f>
        <v>57400000</v>
      </c>
      <c r="E28" s="42">
        <f t="shared" si="5"/>
        <v>6909375.8400000008</v>
      </c>
      <c r="F28" s="42">
        <f t="shared" si="5"/>
        <v>19220635.239999998</v>
      </c>
      <c r="G28" s="42">
        <f t="shared" si="5"/>
        <v>38179364.760000005</v>
      </c>
      <c r="H28" s="42">
        <f t="shared" si="5"/>
        <v>8724988.5199999996</v>
      </c>
      <c r="I28" s="42">
        <f t="shared" si="5"/>
        <v>14123719.18</v>
      </c>
      <c r="J28" s="42">
        <f t="shared" si="5"/>
        <v>43276280.819999993</v>
      </c>
      <c r="K28" s="42">
        <f t="shared" si="5"/>
        <v>13890947.539999999</v>
      </c>
      <c r="L28" s="41">
        <f>L17+L27</f>
        <v>5096916.0600000005</v>
      </c>
    </row>
    <row r="29" spans="2:12">
      <c r="B29" s="66" t="s">
        <v>82</v>
      </c>
      <c r="C29" s="67">
        <f>C30+C33</f>
        <v>0</v>
      </c>
      <c r="D29" s="67">
        <f>D30+D33</f>
        <v>0</v>
      </c>
      <c r="E29" s="67">
        <f>E30+E33</f>
        <v>0</v>
      </c>
      <c r="F29" s="67">
        <f>F30+F33</f>
        <v>0</v>
      </c>
      <c r="G29" s="67">
        <f t="shared" si="4"/>
        <v>0</v>
      </c>
      <c r="H29" s="67">
        <f>H30+H33</f>
        <v>0</v>
      </c>
      <c r="I29" s="67">
        <f>I30+I33</f>
        <v>0</v>
      </c>
      <c r="J29" s="67">
        <f t="shared" si="2"/>
        <v>0</v>
      </c>
      <c r="K29" s="73">
        <f>K30+K33</f>
        <v>0</v>
      </c>
      <c r="L29" s="68">
        <f>L30+L33</f>
        <v>0</v>
      </c>
    </row>
    <row r="30" spans="2:12">
      <c r="B30" s="69" t="s">
        <v>68</v>
      </c>
      <c r="C30" s="70">
        <f>C31+C32</f>
        <v>0</v>
      </c>
      <c r="D30" s="70">
        <f t="shared" ref="D30:L30" si="6">D31+D32</f>
        <v>0</v>
      </c>
      <c r="E30" s="70">
        <f t="shared" si="6"/>
        <v>0</v>
      </c>
      <c r="F30" s="70">
        <f t="shared" si="6"/>
        <v>0</v>
      </c>
      <c r="G30" s="70">
        <f t="shared" si="6"/>
        <v>0</v>
      </c>
      <c r="H30" s="70">
        <f t="shared" si="6"/>
        <v>0</v>
      </c>
      <c r="I30" s="70">
        <f t="shared" si="6"/>
        <v>0</v>
      </c>
      <c r="J30" s="70">
        <f t="shared" si="6"/>
        <v>0</v>
      </c>
      <c r="K30" s="70">
        <f t="shared" si="6"/>
        <v>0</v>
      </c>
      <c r="L30" s="72">
        <f t="shared" si="6"/>
        <v>0</v>
      </c>
    </row>
    <row r="31" spans="2:12">
      <c r="B31" s="69" t="s">
        <v>69</v>
      </c>
      <c r="C31" s="70">
        <v>0</v>
      </c>
      <c r="D31" s="70">
        <v>0</v>
      </c>
      <c r="E31" s="71">
        <f>F31</f>
        <v>0</v>
      </c>
      <c r="F31" s="70">
        <v>0</v>
      </c>
      <c r="G31" s="70">
        <f t="shared" si="4"/>
        <v>0</v>
      </c>
      <c r="H31" s="71">
        <f>I31</f>
        <v>0</v>
      </c>
      <c r="I31" s="70">
        <v>0</v>
      </c>
      <c r="J31" s="70">
        <f t="shared" si="2"/>
        <v>0</v>
      </c>
      <c r="K31" s="71">
        <v>0</v>
      </c>
      <c r="L31" s="72">
        <v>0</v>
      </c>
    </row>
    <row r="32" spans="2:12">
      <c r="B32" s="69" t="s">
        <v>70</v>
      </c>
      <c r="C32" s="70">
        <v>0</v>
      </c>
      <c r="D32" s="70">
        <v>0</v>
      </c>
      <c r="E32" s="71">
        <f>F32</f>
        <v>0</v>
      </c>
      <c r="F32" s="70">
        <v>0</v>
      </c>
      <c r="G32" s="70">
        <f t="shared" si="4"/>
        <v>0</v>
      </c>
      <c r="H32" s="71">
        <f>I32</f>
        <v>0</v>
      </c>
      <c r="I32" s="70">
        <v>0</v>
      </c>
      <c r="J32" s="70">
        <f t="shared" si="2"/>
        <v>0</v>
      </c>
      <c r="K32" s="71">
        <v>0</v>
      </c>
      <c r="L32" s="72">
        <v>0</v>
      </c>
    </row>
    <row r="33" spans="2:15">
      <c r="B33" s="69" t="s">
        <v>71</v>
      </c>
      <c r="C33" s="70">
        <f>C34+C35</f>
        <v>0</v>
      </c>
      <c r="D33" s="70">
        <f t="shared" ref="D33:L33" si="7">D34+D35</f>
        <v>0</v>
      </c>
      <c r="E33" s="70">
        <f t="shared" si="7"/>
        <v>0</v>
      </c>
      <c r="F33" s="70">
        <f t="shared" si="7"/>
        <v>0</v>
      </c>
      <c r="G33" s="70">
        <f t="shared" si="7"/>
        <v>0</v>
      </c>
      <c r="H33" s="70">
        <f t="shared" si="7"/>
        <v>0</v>
      </c>
      <c r="I33" s="70">
        <f t="shared" si="7"/>
        <v>0</v>
      </c>
      <c r="J33" s="70">
        <f t="shared" si="7"/>
        <v>0</v>
      </c>
      <c r="K33" s="70">
        <f t="shared" si="7"/>
        <v>0</v>
      </c>
      <c r="L33" s="72">
        <f t="shared" si="7"/>
        <v>0</v>
      </c>
    </row>
    <row r="34" spans="2:15">
      <c r="B34" s="69" t="s">
        <v>69</v>
      </c>
      <c r="C34" s="70">
        <v>0</v>
      </c>
      <c r="D34" s="70">
        <v>0</v>
      </c>
      <c r="E34" s="71">
        <f>F34</f>
        <v>0</v>
      </c>
      <c r="F34" s="70">
        <v>0</v>
      </c>
      <c r="G34" s="70">
        <f t="shared" si="4"/>
        <v>0</v>
      </c>
      <c r="H34" s="71">
        <f>I34</f>
        <v>0</v>
      </c>
      <c r="I34" s="70">
        <v>0</v>
      </c>
      <c r="J34" s="70">
        <f t="shared" si="2"/>
        <v>0</v>
      </c>
      <c r="K34" s="71">
        <v>0</v>
      </c>
      <c r="L34" s="72">
        <v>0</v>
      </c>
    </row>
    <row r="35" spans="2:15">
      <c r="B35" s="74" t="s">
        <v>70</v>
      </c>
      <c r="C35" s="48">
        <v>0</v>
      </c>
      <c r="D35" s="48">
        <v>0</v>
      </c>
      <c r="E35" s="71">
        <f>F35</f>
        <v>0</v>
      </c>
      <c r="F35" s="48">
        <v>0</v>
      </c>
      <c r="G35" s="70">
        <f t="shared" si="4"/>
        <v>0</v>
      </c>
      <c r="H35" s="71">
        <f>I35</f>
        <v>0</v>
      </c>
      <c r="I35" s="48">
        <v>0</v>
      </c>
      <c r="J35" s="70">
        <f t="shared" si="2"/>
        <v>0</v>
      </c>
      <c r="K35" s="49">
        <v>0</v>
      </c>
      <c r="L35" s="75">
        <v>0</v>
      </c>
    </row>
    <row r="36" spans="2:15">
      <c r="B36" s="44" t="s">
        <v>83</v>
      </c>
      <c r="C36" s="43">
        <f>C28+C29</f>
        <v>57400000</v>
      </c>
      <c r="D36" s="43">
        <f>D28+D29</f>
        <v>57400000</v>
      </c>
      <c r="E36" s="43">
        <f>E28+E29</f>
        <v>6909375.8400000008</v>
      </c>
      <c r="F36" s="43">
        <f>F28+F29</f>
        <v>19220635.239999998</v>
      </c>
      <c r="G36" s="42">
        <f t="shared" si="4"/>
        <v>38179364.760000005</v>
      </c>
      <c r="H36" s="43">
        <f>H28+H29</f>
        <v>8724988.5199999996</v>
      </c>
      <c r="I36" s="43">
        <f>I28+I29</f>
        <v>14123719.18</v>
      </c>
      <c r="J36" s="42">
        <f t="shared" si="2"/>
        <v>43276280.82</v>
      </c>
      <c r="K36" s="76">
        <f>K28+K29</f>
        <v>13890947.539999999</v>
      </c>
      <c r="L36" s="43">
        <f>L28+L29</f>
        <v>5096916.0600000005</v>
      </c>
    </row>
    <row r="37" spans="2:15">
      <c r="B37" s="44" t="s">
        <v>72</v>
      </c>
      <c r="C37" s="47" t="s">
        <v>0</v>
      </c>
      <c r="D37" s="47" t="s">
        <v>0</v>
      </c>
      <c r="E37" s="47" t="s">
        <v>0</v>
      </c>
      <c r="F37" s="47" t="s">
        <v>0</v>
      </c>
      <c r="G37" s="45"/>
      <c r="H37" s="47" t="s">
        <v>0</v>
      </c>
      <c r="I37" s="77">
        <f>'BAL ORÇAM-REC ANTIGO'!G61-'BAL ORÇAM-DESP ANTIGO'!I36</f>
        <v>3092568.3900000006</v>
      </c>
      <c r="J37" s="45"/>
      <c r="K37" s="78" t="s">
        <v>0</v>
      </c>
      <c r="L37" s="47" t="s">
        <v>0</v>
      </c>
    </row>
    <row r="38" spans="2:15">
      <c r="B38" s="44" t="s">
        <v>84</v>
      </c>
      <c r="C38" s="43">
        <f>C36</f>
        <v>57400000</v>
      </c>
      <c r="D38" s="43">
        <f>D36</f>
        <v>57400000</v>
      </c>
      <c r="E38" s="43">
        <f>E36</f>
        <v>6909375.8400000008</v>
      </c>
      <c r="F38" s="43">
        <f>F36</f>
        <v>19220635.239999998</v>
      </c>
      <c r="G38" s="45"/>
      <c r="H38" s="43">
        <f>H36</f>
        <v>8724988.5199999996</v>
      </c>
      <c r="I38" s="43">
        <f>I36+I37</f>
        <v>17216287.57</v>
      </c>
      <c r="J38" s="45"/>
      <c r="K38" s="76">
        <f>K36</f>
        <v>13890947.539999999</v>
      </c>
      <c r="L38" s="43">
        <f>L36</f>
        <v>5096916.0600000005</v>
      </c>
    </row>
    <row r="39" spans="2:15">
      <c r="B39" s="31" t="s">
        <v>75</v>
      </c>
      <c r="C39" s="79"/>
      <c r="D39" s="79"/>
      <c r="E39" s="79"/>
      <c r="F39" s="79"/>
      <c r="G39" s="79"/>
      <c r="H39" s="80"/>
      <c r="I39" s="80"/>
      <c r="J39" s="80"/>
      <c r="K39" s="80"/>
      <c r="L39" s="79"/>
    </row>
    <row r="40" spans="2:15">
      <c r="B40" s="32"/>
      <c r="C40" s="81"/>
      <c r="D40" s="79"/>
      <c r="E40" s="79"/>
      <c r="F40" s="79"/>
      <c r="G40" s="79"/>
      <c r="H40" s="80"/>
      <c r="I40" s="80"/>
      <c r="J40" s="80"/>
      <c r="K40" s="80"/>
      <c r="L40" s="79"/>
    </row>
    <row r="41" spans="2:15">
      <c r="B41" s="32"/>
      <c r="C41" s="79"/>
      <c r="D41" s="79"/>
      <c r="E41" s="79"/>
      <c r="F41" s="79"/>
      <c r="G41" s="79"/>
      <c r="H41" s="80"/>
      <c r="I41" s="80"/>
      <c r="J41" s="80"/>
      <c r="K41" s="80"/>
      <c r="L41" s="79"/>
    </row>
    <row r="42" spans="2:15">
      <c r="B42" s="32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5">
      <c r="B43" s="83" t="s">
        <v>285</v>
      </c>
      <c r="C43" s="125"/>
      <c r="D43" s="624" t="s">
        <v>297</v>
      </c>
      <c r="E43" s="624"/>
      <c r="F43" s="84"/>
      <c r="G43" s="624" t="s">
        <v>209</v>
      </c>
      <c r="H43" s="624"/>
      <c r="I43" s="84"/>
      <c r="J43" s="624" t="s">
        <v>208</v>
      </c>
      <c r="K43" s="624"/>
      <c r="L43" s="624"/>
    </row>
    <row r="44" spans="2:15">
      <c r="B44" s="88" t="s">
        <v>207</v>
      </c>
      <c r="C44" s="125"/>
      <c r="D44" s="625" t="s">
        <v>211</v>
      </c>
      <c r="E44" s="625"/>
      <c r="F44" s="92"/>
      <c r="G44" s="625" t="s">
        <v>210</v>
      </c>
      <c r="H44" s="625"/>
      <c r="I44" s="92"/>
      <c r="J44" s="625" t="s">
        <v>293</v>
      </c>
      <c r="K44" s="625"/>
      <c r="L44" s="625"/>
    </row>
    <row r="45" spans="2:15" customFormat="1" ht="12.75">
      <c r="B45" s="83"/>
      <c r="C45" s="624"/>
      <c r="D45" s="624"/>
      <c r="E45" s="624"/>
      <c r="F45" s="624"/>
      <c r="G45" s="624"/>
      <c r="H45" s="624"/>
      <c r="I45" s="624"/>
      <c r="J45" s="625" t="s">
        <v>296</v>
      </c>
      <c r="K45" s="625"/>
      <c r="L45" s="625"/>
      <c r="N45" s="8"/>
      <c r="O45" s="8"/>
    </row>
    <row r="46" spans="2:15" customFormat="1" ht="15.75" customHeight="1">
      <c r="B46" s="11"/>
      <c r="C46" s="626"/>
      <c r="D46" s="626"/>
      <c r="E46" s="626"/>
      <c r="F46" s="626"/>
      <c r="G46" s="626"/>
      <c r="H46" s="626"/>
      <c r="I46" s="626"/>
      <c r="J46" s="626"/>
      <c r="K46" s="626"/>
      <c r="L46" s="626"/>
      <c r="N46" s="8"/>
      <c r="O46" s="8"/>
    </row>
    <row r="47" spans="2:15" customFormat="1" ht="12.75">
      <c r="B47" s="7"/>
      <c r="C47" s="7"/>
      <c r="D47" s="7"/>
      <c r="E47" s="9"/>
      <c r="F47" s="11"/>
      <c r="G47" s="11"/>
      <c r="H47" s="7"/>
      <c r="I47" s="11"/>
      <c r="J47" s="619"/>
      <c r="K47" s="619"/>
      <c r="L47" s="619"/>
      <c r="N47" s="8"/>
      <c r="O47" s="8"/>
    </row>
    <row r="48" spans="2:15">
      <c r="J48" s="619"/>
      <c r="K48" s="619"/>
      <c r="L48" s="619"/>
    </row>
    <row r="52" spans="10:12">
      <c r="J52" s="26"/>
      <c r="K52" s="26"/>
      <c r="L52" s="26"/>
    </row>
    <row r="53" spans="10:12">
      <c r="J53" s="27"/>
      <c r="K53" s="27"/>
      <c r="L53" s="27"/>
    </row>
  </sheetData>
  <mergeCells count="21">
    <mergeCell ref="J47:L47"/>
    <mergeCell ref="J48:L48"/>
    <mergeCell ref="E12:F12"/>
    <mergeCell ref="H12:I12"/>
    <mergeCell ref="C45:E45"/>
    <mergeCell ref="F45:I45"/>
    <mergeCell ref="J45:L45"/>
    <mergeCell ref="C46:E46"/>
    <mergeCell ref="F46:I46"/>
    <mergeCell ref="J46:L46"/>
    <mergeCell ref="J43:L43"/>
    <mergeCell ref="J44:L44"/>
    <mergeCell ref="D43:E43"/>
    <mergeCell ref="D44:E44"/>
    <mergeCell ref="G43:H43"/>
    <mergeCell ref="G44:H44"/>
    <mergeCell ref="B5:L5"/>
    <mergeCell ref="B6:L6"/>
    <mergeCell ref="B7:L7"/>
    <mergeCell ref="B8:L8"/>
    <mergeCell ref="C11:L11"/>
  </mergeCells>
  <pageMargins left="0" right="0" top="0.39370078740157483" bottom="0.19685039370078741" header="0.31496062992125984" footer="0.31496062992125984"/>
  <pageSetup paperSize="9" scale="5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3:R92"/>
  <sheetViews>
    <sheetView tabSelected="1" topLeftCell="A4" workbookViewId="0">
      <pane ySplit="14" topLeftCell="A18" activePane="bottomLeft" state="frozen"/>
      <selection activeCell="A4" sqref="A4"/>
      <selection pane="bottomLeft" activeCell="K83" sqref="K83"/>
    </sheetView>
  </sheetViews>
  <sheetFormatPr defaultRowHeight="12.75"/>
  <cols>
    <col min="1" max="1" width="36.7109375" customWidth="1"/>
    <col min="2" max="3" width="13.7109375" customWidth="1"/>
    <col min="4" max="4" width="14.28515625" customWidth="1"/>
    <col min="5" max="5" width="13.7109375" customWidth="1"/>
    <col min="6" max="6" width="8.7109375" customWidth="1"/>
    <col min="7" max="7" width="13.7109375" customWidth="1"/>
    <col min="8" max="8" width="14.140625" customWidth="1"/>
    <col min="9" max="9" width="13.7109375" customWidth="1"/>
    <col min="10" max="10" width="8.7109375" customWidth="1"/>
    <col min="11" max="11" width="13.7109375" customWidth="1"/>
    <col min="12" max="12" width="17.7109375" customWidth="1"/>
    <col min="15" max="17" width="13.28515625" style="8" customWidth="1"/>
    <col min="18" max="18" width="12.85546875" bestFit="1" customWidth="1"/>
  </cols>
  <sheetData>
    <row r="3" spans="1:17" ht="15.75">
      <c r="I3" s="4"/>
      <c r="J3" s="4"/>
      <c r="K3" s="5"/>
      <c r="L3" s="5"/>
    </row>
    <row r="4" spans="1:17" ht="12" customHeight="1">
      <c r="A4" s="134"/>
      <c r="B4" s="595" t="s">
        <v>280</v>
      </c>
      <c r="C4" s="595"/>
      <c r="D4" s="595"/>
      <c r="E4" s="595"/>
      <c r="F4" s="595"/>
      <c r="G4" s="595"/>
      <c r="H4" s="595"/>
      <c r="I4" s="595"/>
      <c r="J4" s="134"/>
      <c r="K4" s="134"/>
      <c r="L4" s="134"/>
    </row>
    <row r="5" spans="1:17" ht="12" customHeight="1">
      <c r="A5" s="631" t="s">
        <v>203</v>
      </c>
      <c r="B5" s="631"/>
      <c r="C5" s="631"/>
      <c r="D5" s="631"/>
      <c r="E5" s="631"/>
      <c r="F5" s="631"/>
      <c r="G5" s="631"/>
      <c r="H5" s="631"/>
      <c r="I5" s="631"/>
      <c r="J5" s="631"/>
      <c r="K5" s="631"/>
      <c r="L5" s="631"/>
    </row>
    <row r="6" spans="1:17" s="28" customFormat="1" ht="12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O6" s="8"/>
      <c r="P6" s="8"/>
      <c r="Q6" s="8"/>
    </row>
    <row r="7" spans="1:17" ht="15.75" customHeight="1">
      <c r="A7" s="616" t="s">
        <v>1</v>
      </c>
      <c r="B7" s="616"/>
      <c r="C7" s="616"/>
      <c r="D7" s="616"/>
      <c r="E7" s="616"/>
      <c r="F7" s="616"/>
      <c r="G7" s="616"/>
      <c r="H7" s="616"/>
      <c r="I7" s="616"/>
      <c r="J7" s="616"/>
      <c r="K7" s="616"/>
      <c r="L7" s="616"/>
    </row>
    <row r="8" spans="1:17" ht="15.75" customHeight="1">
      <c r="A8" s="615" t="s">
        <v>213</v>
      </c>
      <c r="B8" s="615"/>
      <c r="C8" s="615"/>
      <c r="D8" s="615"/>
      <c r="E8" s="615"/>
      <c r="F8" s="615"/>
      <c r="G8" s="615"/>
      <c r="H8" s="615"/>
      <c r="I8" s="615"/>
      <c r="J8" s="615"/>
      <c r="K8" s="615"/>
      <c r="L8" s="615"/>
    </row>
    <row r="9" spans="1:17" ht="15.75" customHeight="1">
      <c r="A9" s="616" t="s">
        <v>109</v>
      </c>
      <c r="B9" s="616"/>
      <c r="C9" s="616"/>
      <c r="D9" s="616"/>
      <c r="E9" s="616"/>
      <c r="F9" s="616"/>
      <c r="G9" s="616"/>
      <c r="H9" s="616"/>
      <c r="I9" s="616"/>
      <c r="J9" s="616"/>
      <c r="K9" s="616"/>
      <c r="L9" s="616"/>
    </row>
    <row r="10" spans="1:17" ht="15" customHeight="1">
      <c r="A10" s="615" t="s">
        <v>482</v>
      </c>
      <c r="B10" s="615"/>
      <c r="C10" s="615"/>
      <c r="D10" s="615"/>
      <c r="E10" s="615"/>
      <c r="F10" s="615"/>
      <c r="G10" s="615"/>
      <c r="H10" s="615"/>
      <c r="I10" s="615"/>
      <c r="J10" s="615"/>
      <c r="K10" s="615"/>
      <c r="L10" s="615"/>
    </row>
    <row r="11" spans="1:17" ht="12" customHeight="1">
      <c r="A11" s="31" t="s">
        <v>214</v>
      </c>
      <c r="B11" s="30"/>
      <c r="C11" s="30"/>
      <c r="D11" s="30"/>
      <c r="E11" s="30"/>
      <c r="F11" s="30"/>
      <c r="G11" s="30"/>
      <c r="H11" s="30"/>
      <c r="I11" s="32"/>
      <c r="J11" s="32"/>
      <c r="K11" s="32"/>
      <c r="L11" s="33" t="s">
        <v>4</v>
      </c>
    </row>
    <row r="12" spans="1:17" ht="12" customHeight="1">
      <c r="A12" s="34"/>
      <c r="B12" s="632" t="s">
        <v>212</v>
      </c>
      <c r="C12" s="632"/>
      <c r="D12" s="632"/>
      <c r="E12" s="632"/>
      <c r="F12" s="632"/>
      <c r="G12" s="632"/>
      <c r="H12" s="632"/>
      <c r="I12" s="632"/>
      <c r="J12" s="632"/>
      <c r="K12" s="632"/>
      <c r="L12" s="633"/>
    </row>
    <row r="13" spans="1:17" ht="12" customHeight="1">
      <c r="A13" s="85"/>
      <c r="B13" s="93"/>
      <c r="C13" s="94"/>
      <c r="D13" s="95"/>
      <c r="E13" s="96"/>
      <c r="F13" s="96"/>
      <c r="G13" s="96"/>
      <c r="H13" s="95"/>
      <c r="I13" s="96"/>
      <c r="J13" s="96"/>
      <c r="K13" s="97"/>
      <c r="L13" s="98" t="s">
        <v>93</v>
      </c>
    </row>
    <row r="14" spans="1:17" ht="12" customHeight="1">
      <c r="A14" s="99" t="s">
        <v>215</v>
      </c>
      <c r="B14" s="100" t="s">
        <v>54</v>
      </c>
      <c r="C14" s="101" t="s">
        <v>54</v>
      </c>
      <c r="D14" s="628" t="s">
        <v>55</v>
      </c>
      <c r="E14" s="629"/>
      <c r="F14" s="629"/>
      <c r="G14" s="629"/>
      <c r="H14" s="628" t="s">
        <v>56</v>
      </c>
      <c r="I14" s="629"/>
      <c r="J14" s="629"/>
      <c r="K14" s="630"/>
      <c r="L14" s="99" t="s">
        <v>94</v>
      </c>
    </row>
    <row r="15" spans="1:17" ht="12" customHeight="1">
      <c r="A15" s="99"/>
      <c r="B15" s="100" t="s">
        <v>8</v>
      </c>
      <c r="C15" s="99" t="s">
        <v>9</v>
      </c>
      <c r="D15" s="102" t="s">
        <v>10</v>
      </c>
      <c r="E15" s="99" t="s">
        <v>79</v>
      </c>
      <c r="F15" s="103" t="s">
        <v>11</v>
      </c>
      <c r="G15" s="103" t="s">
        <v>186</v>
      </c>
      <c r="H15" s="99" t="s">
        <v>10</v>
      </c>
      <c r="I15" s="99" t="s">
        <v>79</v>
      </c>
      <c r="J15" s="103" t="s">
        <v>11</v>
      </c>
      <c r="K15" s="103" t="s">
        <v>57</v>
      </c>
      <c r="L15" s="99" t="s">
        <v>95</v>
      </c>
    </row>
    <row r="16" spans="1:17" ht="12" customHeight="1">
      <c r="A16" s="104"/>
      <c r="B16" s="91"/>
      <c r="C16" s="104" t="s">
        <v>13</v>
      </c>
      <c r="D16" s="90"/>
      <c r="E16" s="104" t="s">
        <v>14</v>
      </c>
      <c r="F16" s="105" t="s">
        <v>216</v>
      </c>
      <c r="G16" s="105" t="s">
        <v>217</v>
      </c>
      <c r="H16" s="104"/>
      <c r="I16" s="105" t="s">
        <v>58</v>
      </c>
      <c r="J16" s="105" t="s">
        <v>218</v>
      </c>
      <c r="K16" s="105" t="s">
        <v>219</v>
      </c>
      <c r="L16" s="104" t="s">
        <v>86</v>
      </c>
    </row>
    <row r="17" spans="1:17">
      <c r="A17" s="106" t="s">
        <v>220</v>
      </c>
      <c r="B17" s="107">
        <f>B18+B20+B23+B25+B31+B35+B43+B45+B53+B56+B59+B61+B68+B70+B72+B74+B76+B78+B81+B82</f>
        <v>50173000</v>
      </c>
      <c r="C17" s="107">
        <f>C18+C20+C23+C25+C31+C35+C43+C45+C53+C56+C59+C61+C68+C70+C72+C74+C76+C78+C81+C82</f>
        <v>50543000</v>
      </c>
      <c r="D17" s="107">
        <f>D18+D20+D23+D25+D31+D35+D43+D45+D53+D56+D59+D61+D68+D70+D72+D74+D76+D78+D81+D82</f>
        <v>6028293.2200000007</v>
      </c>
      <c r="E17" s="107">
        <f>E18+E20+E23+E25+E31+E35+E43+E45+E53+E56+E59+E61+E68+E70+E72+E74+E76+E78+E81+E82</f>
        <v>17864957.219999999</v>
      </c>
      <c r="F17" s="108">
        <f t="shared" ref="F17:F60" si="0">E17/$E$84*100</f>
        <v>92.94675746627405</v>
      </c>
      <c r="G17" s="108">
        <f>C17-E17</f>
        <v>32678042.780000001</v>
      </c>
      <c r="H17" s="108">
        <f>H18+H20+H23+H25+H31+H35+H43+H45+H53+H56+H59+H61+H68+H70+H72+H74+H76+H78+H81+H82</f>
        <v>7843905.9000000004</v>
      </c>
      <c r="I17" s="108">
        <f>I18+I20+I23+I25+I31+I35+I43+I45+I53+I56+I59+I61+I68+I70+I72+I74+I76+I78+I81+I82</f>
        <v>12768041.16</v>
      </c>
      <c r="J17" s="108">
        <f t="shared" ref="J17:J60" si="1">I17/$I$84*100</f>
        <v>90.401409127988629</v>
      </c>
      <c r="K17" s="108">
        <f>C17-I17</f>
        <v>37774958.840000004</v>
      </c>
      <c r="L17" s="108">
        <f>L18+L20+L23+L25+L31+L35+L43+L45+L53+L56+L59+L61+L68+L70+L72+L74+L76+L78+L81+L82</f>
        <v>5096916.0599999996</v>
      </c>
    </row>
    <row r="18" spans="1:17" s="10" customFormat="1" ht="9.9499999999999993" customHeight="1">
      <c r="A18" s="109" t="s">
        <v>221</v>
      </c>
      <c r="B18" s="110">
        <f>B19</f>
        <v>0</v>
      </c>
      <c r="C18" s="110">
        <v>0</v>
      </c>
      <c r="D18" s="110">
        <f>D19</f>
        <v>0</v>
      </c>
      <c r="E18" s="111">
        <f>E19</f>
        <v>0</v>
      </c>
      <c r="F18" s="110">
        <f t="shared" si="0"/>
        <v>0</v>
      </c>
      <c r="G18" s="110">
        <f>C18-E18</f>
        <v>0</v>
      </c>
      <c r="H18" s="110">
        <f>H19</f>
        <v>0</v>
      </c>
      <c r="I18" s="111">
        <f>I19</f>
        <v>0</v>
      </c>
      <c r="J18" s="110">
        <f t="shared" si="1"/>
        <v>0</v>
      </c>
      <c r="K18" s="110">
        <f>C18-I18</f>
        <v>0</v>
      </c>
      <c r="L18" s="110">
        <f>L19</f>
        <v>0</v>
      </c>
      <c r="O18" s="23"/>
      <c r="P18" s="23"/>
      <c r="Q18" s="23"/>
    </row>
    <row r="19" spans="1:17" s="10" customFormat="1" ht="9.9499999999999993" customHeight="1">
      <c r="A19" s="109" t="s">
        <v>222</v>
      </c>
      <c r="B19" s="112">
        <v>0</v>
      </c>
      <c r="C19" s="110">
        <v>0</v>
      </c>
      <c r="D19" s="112">
        <f>E19</f>
        <v>0</v>
      </c>
      <c r="E19" s="113">
        <v>0</v>
      </c>
      <c r="F19" s="112">
        <f t="shared" si="0"/>
        <v>0</v>
      </c>
      <c r="G19" s="112">
        <f t="shared" ref="G19:G84" si="2">C19-E19</f>
        <v>0</v>
      </c>
      <c r="H19" s="112">
        <f>I19</f>
        <v>0</v>
      </c>
      <c r="I19" s="113">
        <v>0</v>
      </c>
      <c r="J19" s="112">
        <f t="shared" si="1"/>
        <v>0</v>
      </c>
      <c r="K19" s="112">
        <f>C19-I19</f>
        <v>0</v>
      </c>
      <c r="L19" s="112">
        <v>0</v>
      </c>
      <c r="O19" s="23"/>
      <c r="P19" s="23"/>
      <c r="Q19" s="23"/>
    </row>
    <row r="20" spans="1:17" s="10" customFormat="1" ht="9.9499999999999993" customHeight="1">
      <c r="A20" s="109" t="s">
        <v>223</v>
      </c>
      <c r="B20" s="110">
        <f>B21+B22</f>
        <v>0</v>
      </c>
      <c r="C20" s="110">
        <v>0</v>
      </c>
      <c r="D20" s="110">
        <f t="shared" ref="D20:I20" si="3">D21+D22</f>
        <v>0</v>
      </c>
      <c r="E20" s="111">
        <f t="shared" si="3"/>
        <v>0</v>
      </c>
      <c r="F20" s="110">
        <f t="shared" si="0"/>
        <v>0</v>
      </c>
      <c r="G20" s="110">
        <f t="shared" si="2"/>
        <v>0</v>
      </c>
      <c r="H20" s="110">
        <f t="shared" si="3"/>
        <v>0</v>
      </c>
      <c r="I20" s="111">
        <f t="shared" si="3"/>
        <v>0</v>
      </c>
      <c r="J20" s="110">
        <f t="shared" si="1"/>
        <v>0</v>
      </c>
      <c r="K20" s="110">
        <f t="shared" ref="K20:K83" si="4">C20-I20</f>
        <v>0</v>
      </c>
      <c r="L20" s="110">
        <f>L21+L22</f>
        <v>0</v>
      </c>
      <c r="O20" s="23"/>
      <c r="P20" s="23"/>
      <c r="Q20" s="23"/>
    </row>
    <row r="21" spans="1:17" s="10" customFormat="1" ht="9.9499999999999993" customHeight="1">
      <c r="A21" s="109" t="s">
        <v>224</v>
      </c>
      <c r="B21" s="112">
        <v>0</v>
      </c>
      <c r="C21" s="110">
        <v>0</v>
      </c>
      <c r="D21" s="112">
        <f>E21</f>
        <v>0</v>
      </c>
      <c r="E21" s="113">
        <v>0</v>
      </c>
      <c r="F21" s="112">
        <f t="shared" si="0"/>
        <v>0</v>
      </c>
      <c r="G21" s="112">
        <f t="shared" si="2"/>
        <v>0</v>
      </c>
      <c r="H21" s="112">
        <f>I21</f>
        <v>0</v>
      </c>
      <c r="I21" s="113">
        <v>0</v>
      </c>
      <c r="J21" s="112">
        <f t="shared" si="1"/>
        <v>0</v>
      </c>
      <c r="K21" s="112">
        <f t="shared" si="4"/>
        <v>0</v>
      </c>
      <c r="L21" s="112">
        <v>0</v>
      </c>
      <c r="O21" s="23"/>
      <c r="P21" s="23"/>
      <c r="Q21" s="23"/>
    </row>
    <row r="22" spans="1:17" s="10" customFormat="1" ht="9.9499999999999993" customHeight="1">
      <c r="A22" s="109" t="s">
        <v>225</v>
      </c>
      <c r="B22" s="112">
        <v>0</v>
      </c>
      <c r="C22" s="110">
        <v>0</v>
      </c>
      <c r="D22" s="112">
        <f>E22</f>
        <v>0</v>
      </c>
      <c r="E22" s="113">
        <v>0</v>
      </c>
      <c r="F22" s="112">
        <f t="shared" si="0"/>
        <v>0</v>
      </c>
      <c r="G22" s="112">
        <f t="shared" si="2"/>
        <v>0</v>
      </c>
      <c r="H22" s="112">
        <f>I22</f>
        <v>0</v>
      </c>
      <c r="I22" s="113">
        <v>0</v>
      </c>
      <c r="J22" s="112">
        <f t="shared" si="1"/>
        <v>0</v>
      </c>
      <c r="K22" s="112">
        <f t="shared" si="4"/>
        <v>0</v>
      </c>
      <c r="L22" s="112">
        <v>0</v>
      </c>
      <c r="O22" s="23"/>
      <c r="P22" s="23"/>
      <c r="Q22" s="23"/>
    </row>
    <row r="23" spans="1:17" s="10" customFormat="1" ht="9.9499999999999993" customHeight="1">
      <c r="A23" s="109" t="s">
        <v>226</v>
      </c>
      <c r="B23" s="110">
        <f>B24</f>
        <v>0</v>
      </c>
      <c r="C23" s="110">
        <v>0</v>
      </c>
      <c r="D23" s="110">
        <f t="shared" ref="D23:I23" si="5">D24</f>
        <v>0</v>
      </c>
      <c r="E23" s="111">
        <f t="shared" si="5"/>
        <v>0</v>
      </c>
      <c r="F23" s="110">
        <f t="shared" si="0"/>
        <v>0</v>
      </c>
      <c r="G23" s="110">
        <f t="shared" si="2"/>
        <v>0</v>
      </c>
      <c r="H23" s="110">
        <f t="shared" si="5"/>
        <v>0</v>
      </c>
      <c r="I23" s="111">
        <f t="shared" si="5"/>
        <v>0</v>
      </c>
      <c r="J23" s="110">
        <f t="shared" si="1"/>
        <v>0</v>
      </c>
      <c r="K23" s="110">
        <f t="shared" si="4"/>
        <v>0</v>
      </c>
      <c r="L23" s="110">
        <f>L24</f>
        <v>0</v>
      </c>
      <c r="O23" s="23"/>
      <c r="P23" s="23"/>
      <c r="Q23" s="23"/>
    </row>
    <row r="24" spans="1:17" s="10" customFormat="1" ht="9.9499999999999993" customHeight="1">
      <c r="A24" s="109" t="s">
        <v>227</v>
      </c>
      <c r="B24" s="112">
        <v>0</v>
      </c>
      <c r="C24" s="110">
        <v>0</v>
      </c>
      <c r="D24" s="112">
        <f>E24</f>
        <v>0</v>
      </c>
      <c r="E24" s="113">
        <v>0</v>
      </c>
      <c r="F24" s="112">
        <f t="shared" si="0"/>
        <v>0</v>
      </c>
      <c r="G24" s="112">
        <f t="shared" si="2"/>
        <v>0</v>
      </c>
      <c r="H24" s="112">
        <f>I24</f>
        <v>0</v>
      </c>
      <c r="I24" s="113">
        <v>0</v>
      </c>
      <c r="J24" s="112">
        <f t="shared" si="1"/>
        <v>0</v>
      </c>
      <c r="K24" s="112">
        <f t="shared" si="4"/>
        <v>0</v>
      </c>
      <c r="L24" s="112">
        <v>0</v>
      </c>
      <c r="O24" s="23"/>
      <c r="P24" s="23"/>
      <c r="Q24" s="23"/>
    </row>
    <row r="25" spans="1:17" s="10" customFormat="1" ht="9.9499999999999993" customHeight="1">
      <c r="A25" s="109" t="s">
        <v>228</v>
      </c>
      <c r="B25" s="110">
        <f>B26+B27+B28+B29+B30</f>
        <v>0</v>
      </c>
      <c r="C25" s="110">
        <v>0</v>
      </c>
      <c r="D25" s="110">
        <f>D26+D27+D28+D29+D30</f>
        <v>0</v>
      </c>
      <c r="E25" s="111">
        <f>E26+E27+E28+E29+E30</f>
        <v>0</v>
      </c>
      <c r="F25" s="110">
        <f t="shared" si="0"/>
        <v>0</v>
      </c>
      <c r="G25" s="110">
        <f t="shared" si="2"/>
        <v>0</v>
      </c>
      <c r="H25" s="110">
        <f>H26+H27+H28+H29+H30</f>
        <v>0</v>
      </c>
      <c r="I25" s="111">
        <f>I26+I27+I28+I29+I30</f>
        <v>0</v>
      </c>
      <c r="J25" s="110">
        <f t="shared" si="1"/>
        <v>0</v>
      </c>
      <c r="K25" s="110">
        <f t="shared" si="4"/>
        <v>0</v>
      </c>
      <c r="L25" s="110">
        <f>L26+L27+L28+L29+L30</f>
        <v>0</v>
      </c>
      <c r="O25" s="23"/>
      <c r="P25" s="23"/>
      <c r="Q25" s="23"/>
    </row>
    <row r="26" spans="1:17" s="10" customFormat="1" ht="9.9499999999999993" customHeight="1">
      <c r="A26" s="109" t="s">
        <v>229</v>
      </c>
      <c r="B26" s="112">
        <v>0</v>
      </c>
      <c r="C26" s="110">
        <v>0</v>
      </c>
      <c r="D26" s="112">
        <f>E26</f>
        <v>0</v>
      </c>
      <c r="E26" s="113">
        <v>0</v>
      </c>
      <c r="F26" s="112">
        <f t="shared" si="0"/>
        <v>0</v>
      </c>
      <c r="G26" s="112">
        <f>C26-E26</f>
        <v>0</v>
      </c>
      <c r="H26" s="112">
        <f>I26</f>
        <v>0</v>
      </c>
      <c r="I26" s="113">
        <v>0</v>
      </c>
      <c r="J26" s="112">
        <f t="shared" si="1"/>
        <v>0</v>
      </c>
      <c r="K26" s="112">
        <f>C26-I26</f>
        <v>0</v>
      </c>
      <c r="L26" s="112">
        <v>0</v>
      </c>
      <c r="O26" s="23"/>
      <c r="P26" s="23"/>
      <c r="Q26" s="23"/>
    </row>
    <row r="27" spans="1:17" s="10" customFormat="1" ht="9.9499999999999993" customHeight="1">
      <c r="A27" s="109" t="s">
        <v>230</v>
      </c>
      <c r="B27" s="112">
        <v>0</v>
      </c>
      <c r="C27" s="110">
        <v>0</v>
      </c>
      <c r="D27" s="112">
        <f>E27</f>
        <v>0</v>
      </c>
      <c r="E27" s="113">
        <v>0</v>
      </c>
      <c r="F27" s="112">
        <f t="shared" si="0"/>
        <v>0</v>
      </c>
      <c r="G27" s="112">
        <f>C27-E27</f>
        <v>0</v>
      </c>
      <c r="H27" s="112">
        <f>I27</f>
        <v>0</v>
      </c>
      <c r="I27" s="113">
        <v>0</v>
      </c>
      <c r="J27" s="112">
        <f t="shared" si="1"/>
        <v>0</v>
      </c>
      <c r="K27" s="112">
        <f>C27-I27</f>
        <v>0</v>
      </c>
      <c r="L27" s="112">
        <v>0</v>
      </c>
      <c r="O27" s="23"/>
      <c r="P27" s="23"/>
      <c r="Q27" s="23"/>
    </row>
    <row r="28" spans="1:17" s="10" customFormat="1" ht="9.9499999999999993" customHeight="1">
      <c r="A28" s="109" t="s">
        <v>231</v>
      </c>
      <c r="B28" s="112">
        <v>0</v>
      </c>
      <c r="C28" s="110">
        <v>0</v>
      </c>
      <c r="D28" s="112">
        <f>E28</f>
        <v>0</v>
      </c>
      <c r="E28" s="113">
        <v>0</v>
      </c>
      <c r="F28" s="112">
        <f t="shared" si="0"/>
        <v>0</v>
      </c>
      <c r="G28" s="112">
        <f>C28-E28</f>
        <v>0</v>
      </c>
      <c r="H28" s="112">
        <f>I28</f>
        <v>0</v>
      </c>
      <c r="I28" s="113">
        <v>0</v>
      </c>
      <c r="J28" s="112">
        <f t="shared" si="1"/>
        <v>0</v>
      </c>
      <c r="K28" s="112">
        <f>C28-I28</f>
        <v>0</v>
      </c>
      <c r="L28" s="112">
        <v>0</v>
      </c>
      <c r="O28" s="23"/>
      <c r="P28" s="23"/>
      <c r="Q28" s="23"/>
    </row>
    <row r="29" spans="1:17" s="10" customFormat="1" ht="9.9499999999999993" customHeight="1">
      <c r="A29" s="109" t="s">
        <v>232</v>
      </c>
      <c r="B29" s="112">
        <v>0</v>
      </c>
      <c r="C29" s="110">
        <v>0</v>
      </c>
      <c r="D29" s="112">
        <f>E29</f>
        <v>0</v>
      </c>
      <c r="E29" s="113">
        <v>0</v>
      </c>
      <c r="F29" s="112">
        <f t="shared" si="0"/>
        <v>0</v>
      </c>
      <c r="G29" s="112">
        <f>C29-E29</f>
        <v>0</v>
      </c>
      <c r="H29" s="112">
        <f>I29</f>
        <v>0</v>
      </c>
      <c r="I29" s="113">
        <v>0</v>
      </c>
      <c r="J29" s="112">
        <f t="shared" si="1"/>
        <v>0</v>
      </c>
      <c r="K29" s="112">
        <f>C29-I29</f>
        <v>0</v>
      </c>
      <c r="L29" s="112">
        <v>0</v>
      </c>
      <c r="O29" s="23"/>
      <c r="P29" s="23"/>
      <c r="Q29" s="23"/>
    </row>
    <row r="30" spans="1:17" s="10" customFormat="1" ht="9.9499999999999993" customHeight="1">
      <c r="A30" s="109" t="s">
        <v>233</v>
      </c>
      <c r="B30" s="112">
        <v>0</v>
      </c>
      <c r="C30" s="110">
        <v>0</v>
      </c>
      <c r="D30" s="112">
        <f>E30</f>
        <v>0</v>
      </c>
      <c r="E30" s="113">
        <v>0</v>
      </c>
      <c r="F30" s="112">
        <f t="shared" si="0"/>
        <v>0</v>
      </c>
      <c r="G30" s="112">
        <f t="shared" si="2"/>
        <v>0</v>
      </c>
      <c r="H30" s="112">
        <f>I30</f>
        <v>0</v>
      </c>
      <c r="I30" s="113">
        <v>0</v>
      </c>
      <c r="J30" s="112">
        <f t="shared" si="1"/>
        <v>0</v>
      </c>
      <c r="K30" s="112">
        <f>C30-I30</f>
        <v>0</v>
      </c>
      <c r="L30" s="112">
        <v>0</v>
      </c>
      <c r="O30" s="23"/>
      <c r="P30" s="23"/>
      <c r="Q30" s="23"/>
    </row>
    <row r="31" spans="1:17" s="10" customFormat="1" ht="9.9499999999999993" customHeight="1">
      <c r="A31" s="109" t="s">
        <v>234</v>
      </c>
      <c r="B31" s="110">
        <f>B32+B34+B33</f>
        <v>0</v>
      </c>
      <c r="C31" s="110">
        <v>0</v>
      </c>
      <c r="D31" s="110">
        <f>D32+D34+D33</f>
        <v>0</v>
      </c>
      <c r="E31" s="111">
        <f>E32+E34+E33</f>
        <v>0</v>
      </c>
      <c r="F31" s="110">
        <f t="shared" si="0"/>
        <v>0</v>
      </c>
      <c r="G31" s="110">
        <f t="shared" si="2"/>
        <v>0</v>
      </c>
      <c r="H31" s="110">
        <f>H32+H34+H33</f>
        <v>0</v>
      </c>
      <c r="I31" s="111">
        <f>I32+I34+I33</f>
        <v>0</v>
      </c>
      <c r="J31" s="110">
        <f t="shared" si="1"/>
        <v>0</v>
      </c>
      <c r="K31" s="110">
        <f t="shared" si="4"/>
        <v>0</v>
      </c>
      <c r="L31" s="110">
        <f>L32+L34+L33</f>
        <v>0</v>
      </c>
      <c r="O31" s="23"/>
      <c r="P31" s="23"/>
      <c r="Q31" s="23"/>
    </row>
    <row r="32" spans="1:17" s="10" customFormat="1" ht="9.9499999999999993" customHeight="1">
      <c r="A32" s="109" t="s">
        <v>235</v>
      </c>
      <c r="B32" s="112">
        <v>0</v>
      </c>
      <c r="C32" s="110">
        <v>0</v>
      </c>
      <c r="D32" s="112">
        <f>E32</f>
        <v>0</v>
      </c>
      <c r="E32" s="113">
        <v>0</v>
      </c>
      <c r="F32" s="112">
        <f t="shared" si="0"/>
        <v>0</v>
      </c>
      <c r="G32" s="112">
        <f t="shared" si="2"/>
        <v>0</v>
      </c>
      <c r="H32" s="112">
        <f>I32</f>
        <v>0</v>
      </c>
      <c r="I32" s="113">
        <v>0</v>
      </c>
      <c r="J32" s="112">
        <f t="shared" si="1"/>
        <v>0</v>
      </c>
      <c r="K32" s="112">
        <f t="shared" si="4"/>
        <v>0</v>
      </c>
      <c r="L32" s="112">
        <v>0</v>
      </c>
      <c r="O32" s="23"/>
      <c r="P32" s="23"/>
      <c r="Q32" s="23"/>
    </row>
    <row r="33" spans="1:17" s="10" customFormat="1" ht="9.9499999999999993" customHeight="1">
      <c r="A33" s="109" t="s">
        <v>236</v>
      </c>
      <c r="B33" s="112">
        <v>0</v>
      </c>
      <c r="C33" s="110">
        <v>0</v>
      </c>
      <c r="D33" s="112">
        <f>E33</f>
        <v>0</v>
      </c>
      <c r="E33" s="113">
        <v>0</v>
      </c>
      <c r="F33" s="112">
        <f t="shared" si="0"/>
        <v>0</v>
      </c>
      <c r="G33" s="112">
        <f>C33-E33</f>
        <v>0</v>
      </c>
      <c r="H33" s="112">
        <f>I33</f>
        <v>0</v>
      </c>
      <c r="I33" s="113">
        <v>0</v>
      </c>
      <c r="J33" s="112">
        <f t="shared" si="1"/>
        <v>0</v>
      </c>
      <c r="K33" s="112">
        <f>C33-I33</f>
        <v>0</v>
      </c>
      <c r="L33" s="112">
        <v>0</v>
      </c>
      <c r="O33" s="23"/>
      <c r="P33" s="23"/>
      <c r="Q33" s="23"/>
    </row>
    <row r="34" spans="1:17" s="10" customFormat="1" ht="9.9499999999999993" customHeight="1">
      <c r="A34" s="109" t="s">
        <v>224</v>
      </c>
      <c r="B34" s="112">
        <v>0</v>
      </c>
      <c r="C34" s="110">
        <v>0</v>
      </c>
      <c r="D34" s="112">
        <f>E34</f>
        <v>0</v>
      </c>
      <c r="E34" s="113">
        <v>0</v>
      </c>
      <c r="F34" s="112">
        <f t="shared" si="0"/>
        <v>0</v>
      </c>
      <c r="G34" s="112">
        <f t="shared" si="2"/>
        <v>0</v>
      </c>
      <c r="H34" s="112">
        <f>I34</f>
        <v>0</v>
      </c>
      <c r="I34" s="113">
        <v>0</v>
      </c>
      <c r="J34" s="112">
        <f t="shared" si="1"/>
        <v>0</v>
      </c>
      <c r="K34" s="112">
        <f t="shared" si="4"/>
        <v>0</v>
      </c>
      <c r="L34" s="112">
        <v>0</v>
      </c>
      <c r="O34" s="23"/>
      <c r="P34" s="23"/>
      <c r="Q34" s="23"/>
    </row>
    <row r="35" spans="1:17" s="10" customFormat="1" ht="9.9499999999999993" customHeight="1">
      <c r="A35" s="109" t="s">
        <v>237</v>
      </c>
      <c r="B35" s="110">
        <f>B41+B42+B36+B37+B38+B39+B40</f>
        <v>0</v>
      </c>
      <c r="C35" s="110">
        <v>0</v>
      </c>
      <c r="D35" s="110">
        <f>D41+D42+D36+D37+D38+D39+D40</f>
        <v>0</v>
      </c>
      <c r="E35" s="110">
        <f>E41+E42+E36+E37+E38+E39+E40</f>
        <v>0</v>
      </c>
      <c r="F35" s="110">
        <f t="shared" si="0"/>
        <v>0</v>
      </c>
      <c r="G35" s="110">
        <f t="shared" si="2"/>
        <v>0</v>
      </c>
      <c r="H35" s="110">
        <f>H41+H42+H36+H37+H38+H39+H40</f>
        <v>0</v>
      </c>
      <c r="I35" s="110">
        <f>I41+I42+I36+I37+I38+I39+I40</f>
        <v>0</v>
      </c>
      <c r="J35" s="110">
        <f t="shared" si="1"/>
        <v>0</v>
      </c>
      <c r="K35" s="110">
        <f t="shared" si="4"/>
        <v>0</v>
      </c>
      <c r="L35" s="110">
        <f>L41+L42+L36+L37+L38+L39+L40</f>
        <v>0</v>
      </c>
      <c r="O35" s="23"/>
      <c r="P35" s="23"/>
      <c r="Q35" s="23"/>
    </row>
    <row r="36" spans="1:17" s="10" customFormat="1" ht="9.9499999999999993" customHeight="1">
      <c r="A36" s="109" t="s">
        <v>238</v>
      </c>
      <c r="B36" s="112">
        <v>0</v>
      </c>
      <c r="C36" s="110">
        <v>0</v>
      </c>
      <c r="D36" s="112">
        <f t="shared" ref="D36:D42" si="6">E36</f>
        <v>0</v>
      </c>
      <c r="E36" s="113">
        <v>0</v>
      </c>
      <c r="F36" s="112">
        <f t="shared" si="0"/>
        <v>0</v>
      </c>
      <c r="G36" s="112">
        <f>C36-E36</f>
        <v>0</v>
      </c>
      <c r="H36" s="112">
        <f t="shared" ref="H36:H42" si="7">I36</f>
        <v>0</v>
      </c>
      <c r="I36" s="113">
        <v>0</v>
      </c>
      <c r="J36" s="112">
        <f t="shared" si="1"/>
        <v>0</v>
      </c>
      <c r="K36" s="112">
        <f>C36-I36</f>
        <v>0</v>
      </c>
      <c r="L36" s="112">
        <v>0</v>
      </c>
      <c r="O36" s="23"/>
      <c r="P36" s="23"/>
      <c r="Q36" s="23"/>
    </row>
    <row r="37" spans="1:17" s="10" customFormat="1" ht="9.9499999999999993" customHeight="1">
      <c r="A37" s="109" t="s">
        <v>239</v>
      </c>
      <c r="B37" s="112">
        <v>0</v>
      </c>
      <c r="C37" s="110">
        <v>0</v>
      </c>
      <c r="D37" s="112">
        <f t="shared" si="6"/>
        <v>0</v>
      </c>
      <c r="E37" s="113">
        <v>0</v>
      </c>
      <c r="F37" s="112">
        <f t="shared" si="0"/>
        <v>0</v>
      </c>
      <c r="G37" s="112">
        <f t="shared" si="2"/>
        <v>0</v>
      </c>
      <c r="H37" s="112">
        <f t="shared" si="7"/>
        <v>0</v>
      </c>
      <c r="I37" s="113">
        <v>0</v>
      </c>
      <c r="J37" s="112">
        <f t="shared" si="1"/>
        <v>0</v>
      </c>
      <c r="K37" s="112">
        <f t="shared" si="4"/>
        <v>0</v>
      </c>
      <c r="L37" s="112">
        <v>0</v>
      </c>
      <c r="O37" s="23"/>
      <c r="P37" s="23"/>
      <c r="Q37" s="23"/>
    </row>
    <row r="38" spans="1:17" s="10" customFormat="1" ht="9.9499999999999993" customHeight="1">
      <c r="A38" s="109" t="s">
        <v>240</v>
      </c>
      <c r="B38" s="112">
        <v>0</v>
      </c>
      <c r="C38" s="110">
        <v>0</v>
      </c>
      <c r="D38" s="112">
        <f t="shared" si="6"/>
        <v>0</v>
      </c>
      <c r="E38" s="113">
        <v>0</v>
      </c>
      <c r="F38" s="112">
        <f t="shared" si="0"/>
        <v>0</v>
      </c>
      <c r="G38" s="112">
        <f t="shared" si="2"/>
        <v>0</v>
      </c>
      <c r="H38" s="112">
        <f t="shared" si="7"/>
        <v>0</v>
      </c>
      <c r="I38" s="113">
        <v>0</v>
      </c>
      <c r="J38" s="112">
        <f t="shared" si="1"/>
        <v>0</v>
      </c>
      <c r="K38" s="112">
        <f t="shared" si="4"/>
        <v>0</v>
      </c>
      <c r="L38" s="112">
        <v>0</v>
      </c>
      <c r="O38" s="23"/>
      <c r="P38" s="23"/>
      <c r="Q38" s="23"/>
    </row>
    <row r="39" spans="1:17" s="10" customFormat="1" ht="9.9499999999999993" customHeight="1">
      <c r="A39" s="109" t="s">
        <v>241</v>
      </c>
      <c r="B39" s="112">
        <v>0</v>
      </c>
      <c r="C39" s="110">
        <v>0</v>
      </c>
      <c r="D39" s="112">
        <f t="shared" si="6"/>
        <v>0</v>
      </c>
      <c r="E39" s="113">
        <v>0</v>
      </c>
      <c r="F39" s="112">
        <f t="shared" si="0"/>
        <v>0</v>
      </c>
      <c r="G39" s="112">
        <f t="shared" si="2"/>
        <v>0</v>
      </c>
      <c r="H39" s="112">
        <f t="shared" si="7"/>
        <v>0</v>
      </c>
      <c r="I39" s="113">
        <v>0</v>
      </c>
      <c r="J39" s="112">
        <f t="shared" si="1"/>
        <v>0</v>
      </c>
      <c r="K39" s="112">
        <f t="shared" si="4"/>
        <v>0</v>
      </c>
      <c r="L39" s="112">
        <v>0</v>
      </c>
      <c r="O39" s="23"/>
      <c r="P39" s="23"/>
      <c r="Q39" s="23"/>
    </row>
    <row r="40" spans="1:17" s="10" customFormat="1" ht="9.9499999999999993" customHeight="1">
      <c r="A40" s="109" t="s">
        <v>242</v>
      </c>
      <c r="B40" s="112">
        <v>0</v>
      </c>
      <c r="C40" s="110">
        <v>0</v>
      </c>
      <c r="D40" s="112">
        <f t="shared" si="6"/>
        <v>0</v>
      </c>
      <c r="E40" s="113">
        <v>0</v>
      </c>
      <c r="F40" s="112">
        <f t="shared" si="0"/>
        <v>0</v>
      </c>
      <c r="G40" s="112">
        <f t="shared" si="2"/>
        <v>0</v>
      </c>
      <c r="H40" s="112">
        <f t="shared" si="7"/>
        <v>0</v>
      </c>
      <c r="I40" s="113">
        <v>0</v>
      </c>
      <c r="J40" s="112">
        <f t="shared" si="1"/>
        <v>0</v>
      </c>
      <c r="K40" s="112">
        <f t="shared" si="4"/>
        <v>0</v>
      </c>
      <c r="L40" s="112">
        <v>0</v>
      </c>
      <c r="O40" s="23"/>
      <c r="P40" s="23"/>
      <c r="Q40" s="23"/>
    </row>
    <row r="41" spans="1:17" s="10" customFormat="1" ht="9.9499999999999993" customHeight="1">
      <c r="A41" s="109" t="s">
        <v>224</v>
      </c>
      <c r="B41" s="112">
        <v>0</v>
      </c>
      <c r="C41" s="110">
        <v>0</v>
      </c>
      <c r="D41" s="112">
        <f t="shared" si="6"/>
        <v>0</v>
      </c>
      <c r="E41" s="113">
        <v>0</v>
      </c>
      <c r="F41" s="112">
        <f t="shared" si="0"/>
        <v>0</v>
      </c>
      <c r="G41" s="112">
        <f>C41-E41</f>
        <v>0</v>
      </c>
      <c r="H41" s="112">
        <f t="shared" si="7"/>
        <v>0</v>
      </c>
      <c r="I41" s="113">
        <v>0</v>
      </c>
      <c r="J41" s="112">
        <f t="shared" si="1"/>
        <v>0</v>
      </c>
      <c r="K41" s="112">
        <f>C41-I41</f>
        <v>0</v>
      </c>
      <c r="L41" s="112">
        <v>0</v>
      </c>
      <c r="O41" s="23"/>
      <c r="P41" s="23"/>
      <c r="Q41" s="23"/>
    </row>
    <row r="42" spans="1:17" s="10" customFormat="1" ht="9.9499999999999993" customHeight="1">
      <c r="A42" s="109" t="s">
        <v>243</v>
      </c>
      <c r="B42" s="112">
        <v>0</v>
      </c>
      <c r="C42" s="110">
        <v>0</v>
      </c>
      <c r="D42" s="112">
        <f t="shared" si="6"/>
        <v>0</v>
      </c>
      <c r="E42" s="113">
        <v>0</v>
      </c>
      <c r="F42" s="112">
        <f t="shared" si="0"/>
        <v>0</v>
      </c>
      <c r="G42" s="112">
        <f>C42-E42</f>
        <v>0</v>
      </c>
      <c r="H42" s="112">
        <f t="shared" si="7"/>
        <v>0</v>
      </c>
      <c r="I42" s="113">
        <v>0</v>
      </c>
      <c r="J42" s="112">
        <f t="shared" si="1"/>
        <v>0</v>
      </c>
      <c r="K42" s="112">
        <f>C42-I42</f>
        <v>0</v>
      </c>
      <c r="L42" s="112">
        <v>0</v>
      </c>
      <c r="O42" s="23"/>
      <c r="P42" s="23"/>
      <c r="Q42" s="23"/>
    </row>
    <row r="43" spans="1:17" s="10" customFormat="1" ht="9.9499999999999993" customHeight="1">
      <c r="A43" s="109" t="s">
        <v>244</v>
      </c>
      <c r="B43" s="110">
        <f>B44</f>
        <v>0</v>
      </c>
      <c r="C43" s="110">
        <v>0</v>
      </c>
      <c r="D43" s="110">
        <f t="shared" ref="D43:I43" si="8">D44</f>
        <v>0</v>
      </c>
      <c r="E43" s="111">
        <f t="shared" si="8"/>
        <v>0</v>
      </c>
      <c r="F43" s="110">
        <f t="shared" si="0"/>
        <v>0</v>
      </c>
      <c r="G43" s="110">
        <f t="shared" si="2"/>
        <v>0</v>
      </c>
      <c r="H43" s="110">
        <f t="shared" si="8"/>
        <v>0</v>
      </c>
      <c r="I43" s="111">
        <f t="shared" si="8"/>
        <v>0</v>
      </c>
      <c r="J43" s="110">
        <f t="shared" si="1"/>
        <v>0</v>
      </c>
      <c r="K43" s="110">
        <f t="shared" si="4"/>
        <v>0</v>
      </c>
      <c r="L43" s="110">
        <f>L44</f>
        <v>0</v>
      </c>
      <c r="O43" s="23"/>
      <c r="P43" s="23"/>
      <c r="Q43" s="23"/>
    </row>
    <row r="44" spans="1:17" s="10" customFormat="1" ht="9.9499999999999993" customHeight="1">
      <c r="A44" s="109" t="s">
        <v>245</v>
      </c>
      <c r="B44" s="112">
        <v>0</v>
      </c>
      <c r="C44" s="110">
        <v>0</v>
      </c>
      <c r="D44" s="112">
        <f>E44</f>
        <v>0</v>
      </c>
      <c r="E44" s="113">
        <v>0</v>
      </c>
      <c r="F44" s="112">
        <f t="shared" si="0"/>
        <v>0</v>
      </c>
      <c r="G44" s="112">
        <f t="shared" si="2"/>
        <v>0</v>
      </c>
      <c r="H44" s="112">
        <f>I44</f>
        <v>0</v>
      </c>
      <c r="I44" s="113">
        <v>0</v>
      </c>
      <c r="J44" s="112">
        <f t="shared" si="1"/>
        <v>0</v>
      </c>
      <c r="K44" s="112">
        <f t="shared" si="4"/>
        <v>0</v>
      </c>
      <c r="L44" s="112">
        <v>0</v>
      </c>
      <c r="O44" s="23"/>
      <c r="P44" s="23"/>
      <c r="Q44" s="23"/>
    </row>
    <row r="45" spans="1:17" s="10" customFormat="1" ht="9.9499999999999993" customHeight="1">
      <c r="A45" s="109" t="s">
        <v>246</v>
      </c>
      <c r="B45" s="110">
        <f>B46+B47+B48+B49+B50+B52+B51</f>
        <v>0</v>
      </c>
      <c r="C45" s="110">
        <v>0</v>
      </c>
      <c r="D45" s="110">
        <f>D46+D47+D48+D49+D50+D52+D51</f>
        <v>0</v>
      </c>
      <c r="E45" s="110">
        <f>E46+E47+E48+E49+E50+E52+E51</f>
        <v>0</v>
      </c>
      <c r="F45" s="110">
        <f t="shared" si="0"/>
        <v>0</v>
      </c>
      <c r="G45" s="110">
        <f t="shared" si="2"/>
        <v>0</v>
      </c>
      <c r="H45" s="110">
        <f>H46+H47+H48+H49+H50+H52+H51</f>
        <v>0</v>
      </c>
      <c r="I45" s="110">
        <f>I46+I47+I48+I49+I50+I52+I51</f>
        <v>0</v>
      </c>
      <c r="J45" s="110">
        <f t="shared" si="1"/>
        <v>0</v>
      </c>
      <c r="K45" s="110">
        <f t="shared" si="4"/>
        <v>0</v>
      </c>
      <c r="L45" s="110">
        <f>L46+L47+L48+L49+L50+L52+L51</f>
        <v>0</v>
      </c>
      <c r="O45" s="23"/>
      <c r="P45" s="23"/>
      <c r="Q45" s="23"/>
    </row>
    <row r="46" spans="1:17" s="10" customFormat="1" ht="9.9499999999999993" customHeight="1">
      <c r="A46" s="109" t="s">
        <v>247</v>
      </c>
      <c r="B46" s="112">
        <v>0</v>
      </c>
      <c r="C46" s="110">
        <v>0</v>
      </c>
      <c r="D46" s="112">
        <f t="shared" ref="D46:D52" si="9">E46</f>
        <v>0</v>
      </c>
      <c r="E46" s="113">
        <v>0</v>
      </c>
      <c r="F46" s="112">
        <f t="shared" si="0"/>
        <v>0</v>
      </c>
      <c r="G46" s="112">
        <f t="shared" si="2"/>
        <v>0</v>
      </c>
      <c r="H46" s="112">
        <f t="shared" ref="H46:H52" si="10">I46</f>
        <v>0</v>
      </c>
      <c r="I46" s="113">
        <v>0</v>
      </c>
      <c r="J46" s="112">
        <f t="shared" si="1"/>
        <v>0</v>
      </c>
      <c r="K46" s="112">
        <f t="shared" si="4"/>
        <v>0</v>
      </c>
      <c r="L46" s="112">
        <v>0</v>
      </c>
      <c r="O46" s="23"/>
      <c r="P46" s="23"/>
      <c r="Q46" s="23"/>
    </row>
    <row r="47" spans="1:17" s="10" customFormat="1" ht="9.9499999999999993" customHeight="1">
      <c r="A47" s="109" t="s">
        <v>248</v>
      </c>
      <c r="B47" s="112">
        <v>0</v>
      </c>
      <c r="C47" s="110">
        <v>0</v>
      </c>
      <c r="D47" s="112">
        <f t="shared" si="9"/>
        <v>0</v>
      </c>
      <c r="E47" s="113">
        <v>0</v>
      </c>
      <c r="F47" s="112">
        <f t="shared" si="0"/>
        <v>0</v>
      </c>
      <c r="G47" s="112">
        <f t="shared" si="2"/>
        <v>0</v>
      </c>
      <c r="H47" s="112">
        <f t="shared" si="10"/>
        <v>0</v>
      </c>
      <c r="I47" s="113">
        <v>0</v>
      </c>
      <c r="J47" s="112">
        <f t="shared" si="1"/>
        <v>0</v>
      </c>
      <c r="K47" s="112">
        <f t="shared" si="4"/>
        <v>0</v>
      </c>
      <c r="L47" s="112">
        <v>0</v>
      </c>
      <c r="O47" s="23"/>
      <c r="P47" s="23"/>
      <c r="Q47" s="23"/>
    </row>
    <row r="48" spans="1:17" s="10" customFormat="1" ht="9.9499999999999993" customHeight="1">
      <c r="A48" s="109" t="s">
        <v>249</v>
      </c>
      <c r="B48" s="112">
        <v>0</v>
      </c>
      <c r="C48" s="110">
        <v>0</v>
      </c>
      <c r="D48" s="112">
        <f t="shared" si="9"/>
        <v>0</v>
      </c>
      <c r="E48" s="113">
        <v>0</v>
      </c>
      <c r="F48" s="112">
        <f t="shared" si="0"/>
        <v>0</v>
      </c>
      <c r="G48" s="112">
        <f t="shared" si="2"/>
        <v>0</v>
      </c>
      <c r="H48" s="112">
        <f t="shared" si="10"/>
        <v>0</v>
      </c>
      <c r="I48" s="113">
        <v>0</v>
      </c>
      <c r="J48" s="112">
        <f t="shared" si="1"/>
        <v>0</v>
      </c>
      <c r="K48" s="112">
        <f t="shared" si="4"/>
        <v>0</v>
      </c>
      <c r="L48" s="112">
        <v>0</v>
      </c>
      <c r="O48" s="23"/>
      <c r="P48" s="23"/>
      <c r="Q48" s="23"/>
    </row>
    <row r="49" spans="1:17" s="10" customFormat="1" ht="9.9499999999999993" customHeight="1">
      <c r="A49" s="109" t="s">
        <v>250</v>
      </c>
      <c r="B49" s="112">
        <v>0</v>
      </c>
      <c r="C49" s="110">
        <v>0</v>
      </c>
      <c r="D49" s="112">
        <f t="shared" si="9"/>
        <v>0</v>
      </c>
      <c r="E49" s="113">
        <v>0</v>
      </c>
      <c r="F49" s="112">
        <f t="shared" si="0"/>
        <v>0</v>
      </c>
      <c r="G49" s="112">
        <f t="shared" si="2"/>
        <v>0</v>
      </c>
      <c r="H49" s="112">
        <f t="shared" si="10"/>
        <v>0</v>
      </c>
      <c r="I49" s="113">
        <v>0</v>
      </c>
      <c r="J49" s="112">
        <f t="shared" si="1"/>
        <v>0</v>
      </c>
      <c r="K49" s="112">
        <f t="shared" si="4"/>
        <v>0</v>
      </c>
      <c r="L49" s="112">
        <v>0</v>
      </c>
      <c r="O49" s="23"/>
      <c r="P49" s="23"/>
      <c r="Q49" s="23"/>
    </row>
    <row r="50" spans="1:17" s="10" customFormat="1" ht="9.9499999999999993" customHeight="1">
      <c r="A50" s="109" t="s">
        <v>251</v>
      </c>
      <c r="B50" s="112">
        <v>0</v>
      </c>
      <c r="C50" s="110">
        <v>0</v>
      </c>
      <c r="D50" s="112">
        <f t="shared" si="9"/>
        <v>0</v>
      </c>
      <c r="E50" s="113">
        <v>0</v>
      </c>
      <c r="F50" s="112">
        <f t="shared" si="0"/>
        <v>0</v>
      </c>
      <c r="G50" s="112">
        <f t="shared" si="2"/>
        <v>0</v>
      </c>
      <c r="H50" s="112">
        <f t="shared" si="10"/>
        <v>0</v>
      </c>
      <c r="I50" s="113">
        <v>0</v>
      </c>
      <c r="J50" s="112">
        <f t="shared" si="1"/>
        <v>0</v>
      </c>
      <c r="K50" s="112">
        <f t="shared" si="4"/>
        <v>0</v>
      </c>
      <c r="L50" s="112">
        <v>0</v>
      </c>
      <c r="O50" s="23"/>
      <c r="P50" s="23"/>
      <c r="Q50" s="23"/>
    </row>
    <row r="51" spans="1:17">
      <c r="A51" s="106" t="s">
        <v>252</v>
      </c>
      <c r="B51" s="114">
        <v>0</v>
      </c>
      <c r="C51" s="114">
        <v>0</v>
      </c>
      <c r="D51" s="114">
        <f t="shared" si="9"/>
        <v>0</v>
      </c>
      <c r="E51" s="115">
        <v>0</v>
      </c>
      <c r="F51" s="114">
        <f t="shared" si="0"/>
        <v>0</v>
      </c>
      <c r="G51" s="114">
        <f t="shared" si="2"/>
        <v>0</v>
      </c>
      <c r="H51" s="114">
        <f t="shared" si="10"/>
        <v>0</v>
      </c>
      <c r="I51" s="115">
        <v>0</v>
      </c>
      <c r="J51" s="114">
        <f t="shared" si="1"/>
        <v>0</v>
      </c>
      <c r="K51" s="114">
        <f t="shared" si="4"/>
        <v>0</v>
      </c>
      <c r="L51" s="114">
        <v>0</v>
      </c>
    </row>
    <row r="52" spans="1:17">
      <c r="A52" s="106" t="s">
        <v>243</v>
      </c>
      <c r="B52" s="114">
        <v>0</v>
      </c>
      <c r="C52" s="114">
        <v>0</v>
      </c>
      <c r="D52" s="114">
        <f t="shared" si="9"/>
        <v>0</v>
      </c>
      <c r="E52" s="115">
        <v>0</v>
      </c>
      <c r="F52" s="114">
        <f t="shared" si="0"/>
        <v>0</v>
      </c>
      <c r="G52" s="114">
        <f>C52-E52</f>
        <v>0</v>
      </c>
      <c r="H52" s="114">
        <f t="shared" si="10"/>
        <v>0</v>
      </c>
      <c r="I52" s="115">
        <v>0</v>
      </c>
      <c r="J52" s="114">
        <f t="shared" si="1"/>
        <v>0</v>
      </c>
      <c r="K52" s="114">
        <f>C52-I52</f>
        <v>0</v>
      </c>
      <c r="L52" s="114">
        <v>0</v>
      </c>
    </row>
    <row r="53" spans="1:17">
      <c r="A53" s="106" t="s">
        <v>253</v>
      </c>
      <c r="B53" s="107">
        <f>B54+B55</f>
        <v>0</v>
      </c>
      <c r="C53" s="107">
        <f t="shared" ref="C53:I53" si="11">C54+C55</f>
        <v>0</v>
      </c>
      <c r="D53" s="107">
        <f t="shared" si="11"/>
        <v>0</v>
      </c>
      <c r="E53" s="107">
        <f t="shared" si="11"/>
        <v>0</v>
      </c>
      <c r="F53" s="107">
        <f t="shared" si="0"/>
        <v>0</v>
      </c>
      <c r="G53" s="107">
        <f t="shared" si="2"/>
        <v>0</v>
      </c>
      <c r="H53" s="107">
        <f t="shared" si="11"/>
        <v>0</v>
      </c>
      <c r="I53" s="107">
        <f t="shared" si="11"/>
        <v>0</v>
      </c>
      <c r="J53" s="107">
        <f t="shared" si="1"/>
        <v>0</v>
      </c>
      <c r="K53" s="107">
        <f t="shared" si="4"/>
        <v>0</v>
      </c>
      <c r="L53" s="107">
        <f>L54+L55</f>
        <v>0</v>
      </c>
    </row>
    <row r="54" spans="1:17">
      <c r="A54" s="106" t="s">
        <v>254</v>
      </c>
      <c r="B54" s="114">
        <v>0</v>
      </c>
      <c r="C54" s="114">
        <v>0</v>
      </c>
      <c r="D54" s="114">
        <f>E54</f>
        <v>0</v>
      </c>
      <c r="E54" s="115">
        <v>0</v>
      </c>
      <c r="F54" s="114">
        <f t="shared" si="0"/>
        <v>0</v>
      </c>
      <c r="G54" s="114">
        <f t="shared" si="2"/>
        <v>0</v>
      </c>
      <c r="H54" s="114">
        <f>I54</f>
        <v>0</v>
      </c>
      <c r="I54" s="115">
        <v>0</v>
      </c>
      <c r="J54" s="114">
        <f t="shared" si="1"/>
        <v>0</v>
      </c>
      <c r="K54" s="114">
        <f t="shared" si="4"/>
        <v>0</v>
      </c>
      <c r="L54" s="114">
        <v>0</v>
      </c>
    </row>
    <row r="55" spans="1:17">
      <c r="A55" s="106" t="s">
        <v>243</v>
      </c>
      <c r="B55" s="114">
        <v>0</v>
      </c>
      <c r="C55" s="114">
        <v>0</v>
      </c>
      <c r="D55" s="114">
        <f>E55</f>
        <v>0</v>
      </c>
      <c r="E55" s="115">
        <v>0</v>
      </c>
      <c r="F55" s="114">
        <f t="shared" si="0"/>
        <v>0</v>
      </c>
      <c r="G55" s="114">
        <f t="shared" si="2"/>
        <v>0</v>
      </c>
      <c r="H55" s="114">
        <f>I55</f>
        <v>0</v>
      </c>
      <c r="I55" s="115">
        <v>0</v>
      </c>
      <c r="J55" s="114">
        <f t="shared" si="1"/>
        <v>0</v>
      </c>
      <c r="K55" s="114">
        <f t="shared" si="4"/>
        <v>0</v>
      </c>
      <c r="L55" s="114">
        <v>0</v>
      </c>
    </row>
    <row r="56" spans="1:17">
      <c r="A56" s="106" t="s">
        <v>255</v>
      </c>
      <c r="B56" s="107">
        <f>B57+B58</f>
        <v>0</v>
      </c>
      <c r="C56" s="107">
        <f>C57+C58</f>
        <v>0</v>
      </c>
      <c r="D56" s="107">
        <f t="shared" ref="D56:I56" si="12">D57+D58</f>
        <v>0</v>
      </c>
      <c r="E56" s="116">
        <f t="shared" si="12"/>
        <v>0</v>
      </c>
      <c r="F56" s="107">
        <f t="shared" si="0"/>
        <v>0</v>
      </c>
      <c r="G56" s="107">
        <f t="shared" si="2"/>
        <v>0</v>
      </c>
      <c r="H56" s="107">
        <f t="shared" si="12"/>
        <v>0</v>
      </c>
      <c r="I56" s="116">
        <f t="shared" si="12"/>
        <v>0</v>
      </c>
      <c r="J56" s="107">
        <f t="shared" si="1"/>
        <v>0</v>
      </c>
      <c r="K56" s="107">
        <f t="shared" si="4"/>
        <v>0</v>
      </c>
      <c r="L56" s="107">
        <f>L57+L58</f>
        <v>0</v>
      </c>
    </row>
    <row r="57" spans="1:17">
      <c r="A57" s="106" t="s">
        <v>256</v>
      </c>
      <c r="B57" s="114">
        <v>0</v>
      </c>
      <c r="C57" s="114">
        <v>0</v>
      </c>
      <c r="D57" s="114">
        <f>E57</f>
        <v>0</v>
      </c>
      <c r="E57" s="115">
        <v>0</v>
      </c>
      <c r="F57" s="114">
        <f t="shared" si="0"/>
        <v>0</v>
      </c>
      <c r="G57" s="114">
        <f t="shared" si="2"/>
        <v>0</v>
      </c>
      <c r="H57" s="114">
        <f>I57</f>
        <v>0</v>
      </c>
      <c r="I57" s="115">
        <v>0</v>
      </c>
      <c r="J57" s="114">
        <f t="shared" si="1"/>
        <v>0</v>
      </c>
      <c r="K57" s="114">
        <f t="shared" si="4"/>
        <v>0</v>
      </c>
      <c r="L57" s="114">
        <v>0</v>
      </c>
    </row>
    <row r="58" spans="1:17">
      <c r="A58" s="106" t="s">
        <v>257</v>
      </c>
      <c r="B58" s="114">
        <v>0</v>
      </c>
      <c r="C58" s="114">
        <v>0</v>
      </c>
      <c r="D58" s="114">
        <f>E58</f>
        <v>0</v>
      </c>
      <c r="E58" s="115">
        <v>0</v>
      </c>
      <c r="F58" s="114">
        <f t="shared" si="0"/>
        <v>0</v>
      </c>
      <c r="G58" s="114">
        <f t="shared" si="2"/>
        <v>0</v>
      </c>
      <c r="H58" s="114">
        <f>I58</f>
        <v>0</v>
      </c>
      <c r="I58" s="115">
        <v>0</v>
      </c>
      <c r="J58" s="114">
        <f t="shared" si="1"/>
        <v>0</v>
      </c>
      <c r="K58" s="114">
        <f t="shared" si="4"/>
        <v>0</v>
      </c>
      <c r="L58" s="114">
        <v>0</v>
      </c>
    </row>
    <row r="59" spans="1:17">
      <c r="A59" s="106" t="s">
        <v>258</v>
      </c>
      <c r="B59" s="107">
        <f>B60</f>
        <v>0</v>
      </c>
      <c r="C59" s="107">
        <f>C60</f>
        <v>0</v>
      </c>
      <c r="D59" s="107">
        <f t="shared" ref="D59:I59" si="13">D60</f>
        <v>0</v>
      </c>
      <c r="E59" s="116">
        <f t="shared" si="13"/>
        <v>0</v>
      </c>
      <c r="F59" s="107">
        <f t="shared" si="0"/>
        <v>0</v>
      </c>
      <c r="G59" s="107">
        <f t="shared" si="2"/>
        <v>0</v>
      </c>
      <c r="H59" s="107">
        <f t="shared" si="13"/>
        <v>0</v>
      </c>
      <c r="I59" s="116">
        <f t="shared" si="13"/>
        <v>0</v>
      </c>
      <c r="J59" s="107">
        <f t="shared" si="1"/>
        <v>0</v>
      </c>
      <c r="K59" s="117">
        <f t="shared" si="4"/>
        <v>0</v>
      </c>
      <c r="L59" s="107">
        <f>L60</f>
        <v>0</v>
      </c>
    </row>
    <row r="60" spans="1:17">
      <c r="A60" s="106" t="s">
        <v>259</v>
      </c>
      <c r="B60" s="114">
        <v>0</v>
      </c>
      <c r="C60" s="114">
        <v>0</v>
      </c>
      <c r="D60" s="114">
        <f>E60</f>
        <v>0</v>
      </c>
      <c r="E60" s="115">
        <v>0</v>
      </c>
      <c r="F60" s="114">
        <f t="shared" si="0"/>
        <v>0</v>
      </c>
      <c r="G60" s="114">
        <f t="shared" si="2"/>
        <v>0</v>
      </c>
      <c r="H60" s="114">
        <f>I60</f>
        <v>0</v>
      </c>
      <c r="I60" s="115">
        <v>0</v>
      </c>
      <c r="J60" s="114">
        <f t="shared" si="1"/>
        <v>0</v>
      </c>
      <c r="K60" s="118">
        <f t="shared" si="4"/>
        <v>0</v>
      </c>
      <c r="L60" s="114">
        <v>0</v>
      </c>
    </row>
    <row r="61" spans="1:17">
      <c r="A61" s="119" t="s">
        <v>260</v>
      </c>
      <c r="B61" s="107">
        <f>B64+B63+B62+B65+B66+B67</f>
        <v>49599000</v>
      </c>
      <c r="C61" s="117">
        <f>C64+C63+C62+C65+C66+C67</f>
        <v>49969000</v>
      </c>
      <c r="D61" s="117">
        <f>D64+D63+D62+D65+D66+D67</f>
        <v>6028293.2200000007</v>
      </c>
      <c r="E61" s="117">
        <f>E64+E63+E62+E65+E66+E67</f>
        <v>17864957.219999999</v>
      </c>
      <c r="F61" s="117">
        <f t="shared" ref="F61:L61" si="14">F64+F63+F62+F65+F66+F67</f>
        <v>92.94675746627405</v>
      </c>
      <c r="G61" s="117">
        <f t="shared" si="14"/>
        <v>32104042.780000001</v>
      </c>
      <c r="H61" s="117">
        <f t="shared" si="14"/>
        <v>7843905.9000000004</v>
      </c>
      <c r="I61" s="117">
        <f t="shared" si="14"/>
        <v>12768041.16</v>
      </c>
      <c r="J61" s="117">
        <f t="shared" si="14"/>
        <v>90.401409127988643</v>
      </c>
      <c r="K61" s="117">
        <f t="shared" si="14"/>
        <v>37200958.840000004</v>
      </c>
      <c r="L61" s="117">
        <f t="shared" si="14"/>
        <v>5096916.0599999996</v>
      </c>
      <c r="N61" s="7"/>
    </row>
    <row r="62" spans="1:17">
      <c r="A62" s="120" t="s">
        <v>261</v>
      </c>
      <c r="B62" s="118">
        <v>32272000</v>
      </c>
      <c r="C62" s="70">
        <v>31847000</v>
      </c>
      <c r="D62" s="70">
        <v>3817906.98</v>
      </c>
      <c r="E62" s="71">
        <v>11077391.039999999</v>
      </c>
      <c r="F62" s="70">
        <f>E62/$E$84*100</f>
        <v>57.632804023807068</v>
      </c>
      <c r="G62" s="70">
        <f>C62-E62</f>
        <v>20769608.960000001</v>
      </c>
      <c r="H62" s="70">
        <v>5277614.55</v>
      </c>
      <c r="I62" s="71">
        <v>8157201.6299999999</v>
      </c>
      <c r="J62" s="118">
        <f>I62/$I$84*100</f>
        <v>57.755337146260089</v>
      </c>
      <c r="K62" s="118">
        <f>C62-I62</f>
        <v>23689798.370000001</v>
      </c>
      <c r="L62" s="118">
        <f>E62-I62</f>
        <v>2920189.4099999992</v>
      </c>
    </row>
    <row r="63" spans="1:17">
      <c r="A63" s="120" t="s">
        <v>262</v>
      </c>
      <c r="B63" s="118">
        <v>10097000</v>
      </c>
      <c r="C63" s="70">
        <v>10982000</v>
      </c>
      <c r="D63" s="70">
        <v>1176366.01</v>
      </c>
      <c r="E63" s="71">
        <v>3995345.08</v>
      </c>
      <c r="F63" s="70">
        <f>E63/$E$84*100</f>
        <v>20.786748357230675</v>
      </c>
      <c r="G63" s="70">
        <f t="shared" si="2"/>
        <v>6986654.9199999999</v>
      </c>
      <c r="H63" s="70">
        <v>1439338.95</v>
      </c>
      <c r="I63" s="71">
        <v>2486394.14</v>
      </c>
      <c r="J63" s="118">
        <f>I63/$I$84*100</f>
        <v>17.604386693845324</v>
      </c>
      <c r="K63" s="118">
        <f t="shared" si="4"/>
        <v>8495605.8599999994</v>
      </c>
      <c r="L63" s="118">
        <f t="shared" ref="L63:L68" si="15">E63-I63</f>
        <v>1508950.94</v>
      </c>
    </row>
    <row r="64" spans="1:17">
      <c r="A64" s="120" t="s">
        <v>286</v>
      </c>
      <c r="B64" s="118">
        <v>4720000</v>
      </c>
      <c r="C64" s="70">
        <v>4510000</v>
      </c>
      <c r="D64" s="70">
        <v>655337.91</v>
      </c>
      <c r="E64" s="71">
        <v>1984042.78</v>
      </c>
      <c r="F64" s="70">
        <f>E64/$E$84*100</f>
        <v>10.322462058231121</v>
      </c>
      <c r="G64" s="70">
        <f>C64-E64</f>
        <v>2525957.2199999997</v>
      </c>
      <c r="H64" s="70">
        <v>721913.45</v>
      </c>
      <c r="I64" s="71">
        <v>1363057.01</v>
      </c>
      <c r="J64" s="118">
        <f>I64/$I$84*100</f>
        <v>9.6508362466606332</v>
      </c>
      <c r="K64" s="118">
        <f>C64-I64</f>
        <v>3146942.99</v>
      </c>
      <c r="L64" s="118">
        <f t="shared" si="15"/>
        <v>620985.77</v>
      </c>
      <c r="O64" s="21"/>
      <c r="Q64" s="21"/>
    </row>
    <row r="65" spans="1:18">
      <c r="A65" s="120" t="s">
        <v>289</v>
      </c>
      <c r="B65" s="118">
        <v>55000</v>
      </c>
      <c r="C65" s="70">
        <v>105000</v>
      </c>
      <c r="D65" s="70">
        <v>44060.11</v>
      </c>
      <c r="E65" s="71">
        <v>44060.11</v>
      </c>
      <c r="F65" s="70">
        <f t="shared" ref="F65:F84" si="16">E65/$E$84*100</f>
        <v>0.22923337054077514</v>
      </c>
      <c r="G65" s="70">
        <f>C65-E65</f>
        <v>60939.89</v>
      </c>
      <c r="H65" s="70">
        <v>44060.11</v>
      </c>
      <c r="I65" s="71">
        <v>44060.11</v>
      </c>
      <c r="J65" s="118">
        <f t="shared" ref="J65:J84" si="17">I65/$I$84*100</f>
        <v>0.31195826990380587</v>
      </c>
      <c r="K65" s="118">
        <f>C65-I65</f>
        <v>60939.89</v>
      </c>
      <c r="L65" s="118">
        <f t="shared" si="15"/>
        <v>0</v>
      </c>
      <c r="O65" s="21"/>
      <c r="Q65" s="21"/>
    </row>
    <row r="66" spans="1:18">
      <c r="A66" s="120" t="s">
        <v>287</v>
      </c>
      <c r="B66" s="118">
        <v>1801000</v>
      </c>
      <c r="C66" s="70">
        <v>1801000</v>
      </c>
      <c r="D66" s="70">
        <v>253673.69</v>
      </c>
      <c r="E66" s="71">
        <v>514346.01</v>
      </c>
      <c r="F66" s="70">
        <f t="shared" si="16"/>
        <v>2.6760094220486339</v>
      </c>
      <c r="G66" s="70">
        <f>C66-E66</f>
        <v>1286653.99</v>
      </c>
      <c r="H66" s="70">
        <v>253673.69</v>
      </c>
      <c r="I66" s="71">
        <v>514346.01</v>
      </c>
      <c r="J66" s="118">
        <f t="shared" si="17"/>
        <v>3.6417179033716813</v>
      </c>
      <c r="K66" s="118">
        <f>C66-I66</f>
        <v>1286653.99</v>
      </c>
      <c r="L66" s="118">
        <f t="shared" si="15"/>
        <v>0</v>
      </c>
      <c r="O66" s="21"/>
      <c r="Q66" s="21"/>
    </row>
    <row r="67" spans="1:18">
      <c r="A67" s="120" t="s">
        <v>288</v>
      </c>
      <c r="B67" s="118">
        <v>654000</v>
      </c>
      <c r="C67" s="70">
        <v>724000</v>
      </c>
      <c r="D67" s="70">
        <v>80948.52</v>
      </c>
      <c r="E67" s="71">
        <v>249772.2</v>
      </c>
      <c r="F67" s="70">
        <f t="shared" si="16"/>
        <v>1.2995002344157698</v>
      </c>
      <c r="G67" s="70">
        <f>C67-E67</f>
        <v>474227.8</v>
      </c>
      <c r="H67" s="70">
        <v>107305.15</v>
      </c>
      <c r="I67" s="71">
        <v>202982.26</v>
      </c>
      <c r="J67" s="118">
        <f t="shared" si="17"/>
        <v>1.4371728679470956</v>
      </c>
      <c r="K67" s="118">
        <f>C67-I67</f>
        <v>521017.74</v>
      </c>
      <c r="L67" s="118">
        <f t="shared" si="15"/>
        <v>46789.94</v>
      </c>
      <c r="O67" s="21"/>
      <c r="Q67" s="21"/>
    </row>
    <row r="68" spans="1:18">
      <c r="A68" s="106" t="s">
        <v>263</v>
      </c>
      <c r="B68" s="107">
        <f>B69</f>
        <v>0</v>
      </c>
      <c r="C68" s="118">
        <f>C69</f>
        <v>0</v>
      </c>
      <c r="D68" s="107">
        <f>D69</f>
        <v>0</v>
      </c>
      <c r="E68" s="116">
        <f>E69</f>
        <v>0</v>
      </c>
      <c r="F68" s="117">
        <f t="shared" si="16"/>
        <v>0</v>
      </c>
      <c r="G68" s="117">
        <f t="shared" si="2"/>
        <v>0</v>
      </c>
      <c r="H68" s="117">
        <f>H69</f>
        <v>0</v>
      </c>
      <c r="I68" s="116">
        <f>I69</f>
        <v>0</v>
      </c>
      <c r="J68" s="117">
        <f t="shared" si="17"/>
        <v>0</v>
      </c>
      <c r="K68" s="117">
        <f t="shared" si="4"/>
        <v>0</v>
      </c>
      <c r="L68" s="118">
        <f t="shared" si="15"/>
        <v>0</v>
      </c>
    </row>
    <row r="69" spans="1:18">
      <c r="A69" s="106" t="s">
        <v>264</v>
      </c>
      <c r="B69" s="114">
        <v>0</v>
      </c>
      <c r="C69" s="118">
        <v>0</v>
      </c>
      <c r="D69" s="114">
        <f>E69</f>
        <v>0</v>
      </c>
      <c r="E69" s="115">
        <v>0</v>
      </c>
      <c r="F69" s="118">
        <f t="shared" si="16"/>
        <v>0</v>
      </c>
      <c r="G69" s="114">
        <f t="shared" si="2"/>
        <v>0</v>
      </c>
      <c r="H69" s="114">
        <f>I69</f>
        <v>0</v>
      </c>
      <c r="I69" s="115">
        <v>0</v>
      </c>
      <c r="J69" s="118">
        <f t="shared" si="17"/>
        <v>0</v>
      </c>
      <c r="K69" s="114">
        <f t="shared" si="4"/>
        <v>0</v>
      </c>
      <c r="L69" s="114">
        <v>0</v>
      </c>
    </row>
    <row r="70" spans="1:18">
      <c r="A70" s="106" t="s">
        <v>265</v>
      </c>
      <c r="B70" s="107">
        <f>B71</f>
        <v>0</v>
      </c>
      <c r="C70" s="107">
        <f>C71</f>
        <v>0</v>
      </c>
      <c r="D70" s="107">
        <f>D71</f>
        <v>0</v>
      </c>
      <c r="E70" s="116">
        <f>E71</f>
        <v>0</v>
      </c>
      <c r="F70" s="107">
        <f t="shared" si="16"/>
        <v>0</v>
      </c>
      <c r="G70" s="107">
        <f t="shared" si="2"/>
        <v>0</v>
      </c>
      <c r="H70" s="107">
        <f>H71</f>
        <v>0</v>
      </c>
      <c r="I70" s="116">
        <f>I71</f>
        <v>0</v>
      </c>
      <c r="J70" s="107">
        <f t="shared" si="17"/>
        <v>0</v>
      </c>
      <c r="K70" s="107">
        <f t="shared" si="4"/>
        <v>0</v>
      </c>
      <c r="L70" s="107">
        <f>L71</f>
        <v>0</v>
      </c>
      <c r="N70" s="7"/>
      <c r="R70" s="22"/>
    </row>
    <row r="71" spans="1:18">
      <c r="A71" s="106" t="s">
        <v>266</v>
      </c>
      <c r="B71" s="114">
        <v>0</v>
      </c>
      <c r="C71" s="114">
        <v>0</v>
      </c>
      <c r="D71" s="114">
        <f>E71</f>
        <v>0</v>
      </c>
      <c r="E71" s="115">
        <v>0</v>
      </c>
      <c r="F71" s="114">
        <f t="shared" si="16"/>
        <v>0</v>
      </c>
      <c r="G71" s="114">
        <f t="shared" si="2"/>
        <v>0</v>
      </c>
      <c r="H71" s="114">
        <f>I71</f>
        <v>0</v>
      </c>
      <c r="I71" s="115">
        <v>0</v>
      </c>
      <c r="J71" s="114">
        <f t="shared" si="17"/>
        <v>0</v>
      </c>
      <c r="K71" s="114">
        <f t="shared" si="4"/>
        <v>0</v>
      </c>
      <c r="L71" s="114">
        <v>0</v>
      </c>
      <c r="R71" s="22"/>
    </row>
    <row r="72" spans="1:18">
      <c r="A72" s="106" t="s">
        <v>267</v>
      </c>
      <c r="B72" s="107">
        <f>B73</f>
        <v>0</v>
      </c>
      <c r="C72" s="107">
        <f>C73</f>
        <v>0</v>
      </c>
      <c r="D72" s="107">
        <f t="shared" ref="D72:I72" si="18">D73</f>
        <v>0</v>
      </c>
      <c r="E72" s="116">
        <f t="shared" si="18"/>
        <v>0</v>
      </c>
      <c r="F72" s="107">
        <f t="shared" si="16"/>
        <v>0</v>
      </c>
      <c r="G72" s="107">
        <f t="shared" si="2"/>
        <v>0</v>
      </c>
      <c r="H72" s="107">
        <f t="shared" si="18"/>
        <v>0</v>
      </c>
      <c r="I72" s="116">
        <f t="shared" si="18"/>
        <v>0</v>
      </c>
      <c r="J72" s="107">
        <f t="shared" si="17"/>
        <v>0</v>
      </c>
      <c r="K72" s="107">
        <f t="shared" si="4"/>
        <v>0</v>
      </c>
      <c r="L72" s="107">
        <f>L73</f>
        <v>0</v>
      </c>
      <c r="O72" s="21"/>
      <c r="Q72" s="21"/>
    </row>
    <row r="73" spans="1:18">
      <c r="A73" s="106" t="s">
        <v>268</v>
      </c>
      <c r="B73" s="114">
        <v>0</v>
      </c>
      <c r="C73" s="114">
        <v>0</v>
      </c>
      <c r="D73" s="114">
        <f>E73</f>
        <v>0</v>
      </c>
      <c r="E73" s="115">
        <v>0</v>
      </c>
      <c r="F73" s="114">
        <f t="shared" si="16"/>
        <v>0</v>
      </c>
      <c r="G73" s="114">
        <f t="shared" si="2"/>
        <v>0</v>
      </c>
      <c r="H73" s="114">
        <f>I73</f>
        <v>0</v>
      </c>
      <c r="I73" s="115">
        <v>0</v>
      </c>
      <c r="J73" s="114">
        <f t="shared" si="17"/>
        <v>0</v>
      </c>
      <c r="K73" s="114">
        <f t="shared" si="4"/>
        <v>0</v>
      </c>
      <c r="L73" s="114">
        <v>0</v>
      </c>
      <c r="R73" s="22"/>
    </row>
    <row r="74" spans="1:18">
      <c r="A74" s="106" t="s">
        <v>269</v>
      </c>
      <c r="B74" s="107">
        <f>B75</f>
        <v>0</v>
      </c>
      <c r="C74" s="107">
        <f>C75</f>
        <v>0</v>
      </c>
      <c r="D74" s="107">
        <f t="shared" ref="D74:I74" si="19">D75</f>
        <v>0</v>
      </c>
      <c r="E74" s="116">
        <f t="shared" si="19"/>
        <v>0</v>
      </c>
      <c r="F74" s="107">
        <f t="shared" si="16"/>
        <v>0</v>
      </c>
      <c r="G74" s="107">
        <f t="shared" si="2"/>
        <v>0</v>
      </c>
      <c r="H74" s="107">
        <f t="shared" si="19"/>
        <v>0</v>
      </c>
      <c r="I74" s="116">
        <f t="shared" si="19"/>
        <v>0</v>
      </c>
      <c r="J74" s="107">
        <f t="shared" si="17"/>
        <v>0</v>
      </c>
      <c r="K74" s="107">
        <f t="shared" si="4"/>
        <v>0</v>
      </c>
      <c r="L74" s="107">
        <f>L75</f>
        <v>0</v>
      </c>
      <c r="N74" s="7"/>
      <c r="R74" s="22"/>
    </row>
    <row r="75" spans="1:18">
      <c r="A75" s="106" t="s">
        <v>270</v>
      </c>
      <c r="B75" s="114">
        <v>0</v>
      </c>
      <c r="C75" s="114">
        <v>0</v>
      </c>
      <c r="D75" s="114">
        <f>E75</f>
        <v>0</v>
      </c>
      <c r="E75" s="115">
        <v>0</v>
      </c>
      <c r="F75" s="114">
        <f t="shared" si="16"/>
        <v>0</v>
      </c>
      <c r="G75" s="114">
        <f t="shared" si="2"/>
        <v>0</v>
      </c>
      <c r="H75" s="114">
        <f>I75</f>
        <v>0</v>
      </c>
      <c r="I75" s="115">
        <v>0</v>
      </c>
      <c r="J75" s="114">
        <f t="shared" si="17"/>
        <v>0</v>
      </c>
      <c r="K75" s="114">
        <f t="shared" si="4"/>
        <v>0</v>
      </c>
      <c r="L75" s="114">
        <v>0</v>
      </c>
    </row>
    <row r="76" spans="1:18">
      <c r="A76" s="106" t="s">
        <v>271</v>
      </c>
      <c r="B76" s="107">
        <f>B77</f>
        <v>0</v>
      </c>
      <c r="C76" s="107">
        <f>C77</f>
        <v>0</v>
      </c>
      <c r="D76" s="107">
        <f t="shared" ref="D76:I76" si="20">D77</f>
        <v>0</v>
      </c>
      <c r="E76" s="116">
        <f t="shared" si="20"/>
        <v>0</v>
      </c>
      <c r="F76" s="107">
        <f t="shared" si="16"/>
        <v>0</v>
      </c>
      <c r="G76" s="107">
        <f t="shared" si="2"/>
        <v>0</v>
      </c>
      <c r="H76" s="107">
        <f t="shared" si="20"/>
        <v>0</v>
      </c>
      <c r="I76" s="116">
        <f t="shared" si="20"/>
        <v>0</v>
      </c>
      <c r="J76" s="107">
        <f t="shared" si="17"/>
        <v>0</v>
      </c>
      <c r="K76" s="107">
        <f t="shared" si="4"/>
        <v>0</v>
      </c>
      <c r="L76" s="107">
        <f>L77</f>
        <v>0</v>
      </c>
    </row>
    <row r="77" spans="1:18">
      <c r="A77" s="106" t="s">
        <v>272</v>
      </c>
      <c r="B77" s="114">
        <v>0</v>
      </c>
      <c r="C77" s="114">
        <v>0</v>
      </c>
      <c r="D77" s="114">
        <f>E77</f>
        <v>0</v>
      </c>
      <c r="E77" s="115">
        <v>0</v>
      </c>
      <c r="F77" s="114">
        <f t="shared" si="16"/>
        <v>0</v>
      </c>
      <c r="G77" s="114">
        <f t="shared" si="2"/>
        <v>0</v>
      </c>
      <c r="H77" s="114">
        <f>I77</f>
        <v>0</v>
      </c>
      <c r="I77" s="115">
        <v>0</v>
      </c>
      <c r="J77" s="114">
        <f t="shared" si="17"/>
        <v>0</v>
      </c>
      <c r="K77" s="114">
        <f t="shared" si="4"/>
        <v>0</v>
      </c>
      <c r="L77" s="114">
        <v>0</v>
      </c>
    </row>
    <row r="78" spans="1:18">
      <c r="A78" s="106" t="s">
        <v>273</v>
      </c>
      <c r="B78" s="107">
        <f>B79+B80</f>
        <v>0</v>
      </c>
      <c r="C78" s="107">
        <f>C79+C80</f>
        <v>0</v>
      </c>
      <c r="D78" s="107">
        <f t="shared" ref="D78:I78" si="21">D79+D80</f>
        <v>0</v>
      </c>
      <c r="E78" s="116">
        <f t="shared" si="21"/>
        <v>0</v>
      </c>
      <c r="F78" s="107">
        <f t="shared" si="16"/>
        <v>0</v>
      </c>
      <c r="G78" s="107">
        <f t="shared" si="2"/>
        <v>0</v>
      </c>
      <c r="H78" s="107">
        <f t="shared" si="21"/>
        <v>0</v>
      </c>
      <c r="I78" s="116">
        <f t="shared" si="21"/>
        <v>0</v>
      </c>
      <c r="J78" s="107">
        <f t="shared" si="17"/>
        <v>0</v>
      </c>
      <c r="K78" s="107">
        <f t="shared" si="4"/>
        <v>0</v>
      </c>
      <c r="L78" s="107">
        <f>L79+L80</f>
        <v>0</v>
      </c>
    </row>
    <row r="79" spans="1:18">
      <c r="A79" s="106" t="s">
        <v>274</v>
      </c>
      <c r="B79" s="114">
        <v>0</v>
      </c>
      <c r="C79" s="114">
        <v>0</v>
      </c>
      <c r="D79" s="114">
        <f>E79</f>
        <v>0</v>
      </c>
      <c r="E79" s="115">
        <v>0</v>
      </c>
      <c r="F79" s="114">
        <f t="shared" si="16"/>
        <v>0</v>
      </c>
      <c r="G79" s="114">
        <f t="shared" si="2"/>
        <v>0</v>
      </c>
      <c r="H79" s="114">
        <f>I79</f>
        <v>0</v>
      </c>
      <c r="I79" s="115">
        <v>0</v>
      </c>
      <c r="J79" s="114">
        <f t="shared" si="17"/>
        <v>0</v>
      </c>
      <c r="K79" s="114">
        <f t="shared" si="4"/>
        <v>0</v>
      </c>
      <c r="L79" s="114">
        <v>0</v>
      </c>
      <c r="O79" s="21"/>
      <c r="Q79" s="21"/>
    </row>
    <row r="80" spans="1:18">
      <c r="A80" s="106" t="s">
        <v>275</v>
      </c>
      <c r="B80" s="114">
        <v>0</v>
      </c>
      <c r="C80" s="114">
        <v>0</v>
      </c>
      <c r="D80" s="114">
        <f>E80</f>
        <v>0</v>
      </c>
      <c r="E80" s="115">
        <v>0</v>
      </c>
      <c r="F80" s="114">
        <f t="shared" si="16"/>
        <v>0</v>
      </c>
      <c r="G80" s="114">
        <f t="shared" si="2"/>
        <v>0</v>
      </c>
      <c r="H80" s="114">
        <f>I80</f>
        <v>0</v>
      </c>
      <c r="I80" s="115">
        <v>0</v>
      </c>
      <c r="J80" s="114">
        <f t="shared" si="17"/>
        <v>0</v>
      </c>
      <c r="K80" s="114">
        <f t="shared" si="4"/>
        <v>0</v>
      </c>
      <c r="L80" s="114">
        <v>0</v>
      </c>
    </row>
    <row r="81" spans="1:17">
      <c r="A81" s="106" t="s">
        <v>276</v>
      </c>
      <c r="B81" s="107">
        <v>574000</v>
      </c>
      <c r="C81" s="107">
        <v>574000</v>
      </c>
      <c r="D81" s="107">
        <f>E81</f>
        <v>0</v>
      </c>
      <c r="E81" s="116">
        <v>0</v>
      </c>
      <c r="F81" s="107">
        <f t="shared" si="16"/>
        <v>0</v>
      </c>
      <c r="G81" s="107">
        <f t="shared" si="2"/>
        <v>574000</v>
      </c>
      <c r="H81" s="107">
        <f>I81</f>
        <v>0</v>
      </c>
      <c r="I81" s="116">
        <v>0</v>
      </c>
      <c r="J81" s="107">
        <f t="shared" si="17"/>
        <v>0</v>
      </c>
      <c r="K81" s="107">
        <f t="shared" si="4"/>
        <v>574000</v>
      </c>
      <c r="L81" s="107">
        <v>0</v>
      </c>
    </row>
    <row r="82" spans="1:17">
      <c r="A82" s="106" t="s">
        <v>277</v>
      </c>
      <c r="B82" s="107">
        <v>0</v>
      </c>
      <c r="C82" s="107">
        <v>0</v>
      </c>
      <c r="D82" s="107">
        <f>E82</f>
        <v>0</v>
      </c>
      <c r="E82" s="116">
        <v>0</v>
      </c>
      <c r="F82" s="107">
        <f t="shared" si="16"/>
        <v>0</v>
      </c>
      <c r="G82" s="107">
        <f t="shared" si="2"/>
        <v>0</v>
      </c>
      <c r="H82" s="107">
        <f>I82</f>
        <v>0</v>
      </c>
      <c r="I82" s="116">
        <v>0</v>
      </c>
      <c r="J82" s="107">
        <f t="shared" si="17"/>
        <v>0</v>
      </c>
      <c r="K82" s="107">
        <f t="shared" si="4"/>
        <v>0</v>
      </c>
      <c r="L82" s="107">
        <v>0</v>
      </c>
    </row>
    <row r="83" spans="1:17">
      <c r="A83" s="121" t="s">
        <v>278</v>
      </c>
      <c r="B83" s="122">
        <v>7227000</v>
      </c>
      <c r="C83" s="122">
        <v>6857000</v>
      </c>
      <c r="D83" s="117">
        <v>881082.62</v>
      </c>
      <c r="E83" s="123">
        <v>1355678.02</v>
      </c>
      <c r="F83" s="117">
        <f t="shared" si="16"/>
        <v>7.0532425337259568</v>
      </c>
      <c r="G83" s="117">
        <f t="shared" si="2"/>
        <v>5501321.9800000004</v>
      </c>
      <c r="H83" s="117">
        <v>881082.62</v>
      </c>
      <c r="I83" s="123">
        <v>1355678.02</v>
      </c>
      <c r="J83" s="117">
        <f t="shared" si="17"/>
        <v>9.5985908720113766</v>
      </c>
      <c r="K83" s="124">
        <f t="shared" si="4"/>
        <v>5501321.9800000004</v>
      </c>
      <c r="L83" s="124">
        <v>0</v>
      </c>
    </row>
    <row r="84" spans="1:17">
      <c r="A84" s="44" t="s">
        <v>279</v>
      </c>
      <c r="B84" s="46">
        <f>B17+B83</f>
        <v>57400000</v>
      </c>
      <c r="C84" s="46">
        <f>C17+C83</f>
        <v>57400000</v>
      </c>
      <c r="D84" s="46">
        <f>D17+D83</f>
        <v>6909375.8400000008</v>
      </c>
      <c r="E84" s="46">
        <f>E17+E83</f>
        <v>19220635.239999998</v>
      </c>
      <c r="F84" s="46">
        <f t="shared" si="16"/>
        <v>100</v>
      </c>
      <c r="G84" s="46">
        <f t="shared" si="2"/>
        <v>38179364.760000005</v>
      </c>
      <c r="H84" s="43">
        <f>H17+H83</f>
        <v>8724988.5199999996</v>
      </c>
      <c r="I84" s="89">
        <f>I17+I83</f>
        <v>14123719.18</v>
      </c>
      <c r="J84" s="46">
        <f t="shared" si="17"/>
        <v>100</v>
      </c>
      <c r="K84" s="46">
        <f>K17+K83</f>
        <v>43276280.820000008</v>
      </c>
      <c r="L84" s="46">
        <f>L17+L83</f>
        <v>5096916.0599999996</v>
      </c>
    </row>
    <row r="85" spans="1:17">
      <c r="A85" s="31" t="s">
        <v>75</v>
      </c>
      <c r="B85" s="79"/>
      <c r="C85" s="79"/>
      <c r="D85" s="79"/>
      <c r="E85" s="80"/>
      <c r="F85" s="80"/>
      <c r="G85" s="80"/>
      <c r="H85" s="80"/>
      <c r="I85" s="80"/>
      <c r="J85" s="79"/>
      <c r="K85" s="79"/>
      <c r="L85" s="79"/>
    </row>
    <row r="86" spans="1:17" s="137" customFormat="1">
      <c r="A86" s="141"/>
      <c r="B86" s="155"/>
      <c r="C86" s="155"/>
      <c r="D86" s="155"/>
      <c r="E86" s="156"/>
      <c r="F86" s="156"/>
      <c r="G86" s="156"/>
      <c r="H86" s="156"/>
      <c r="I86" s="156"/>
      <c r="J86" s="155"/>
      <c r="K86" s="155"/>
      <c r="L86" s="155"/>
      <c r="O86" s="139"/>
      <c r="P86" s="139"/>
      <c r="Q86" s="139"/>
    </row>
    <row r="87" spans="1:17" s="137" customFormat="1">
      <c r="A87" s="141"/>
      <c r="B87" s="155"/>
      <c r="C87" s="155"/>
      <c r="D87" s="155"/>
      <c r="E87" s="156"/>
      <c r="F87" s="156"/>
      <c r="G87" s="156"/>
      <c r="H87" s="156"/>
      <c r="I87" s="156"/>
      <c r="J87" s="155"/>
      <c r="K87" s="155"/>
      <c r="L87" s="155"/>
      <c r="O87" s="139"/>
      <c r="P87" s="139"/>
      <c r="Q87" s="139"/>
    </row>
    <row r="88" spans="1:17" s="137" customFormat="1">
      <c r="A88" s="141"/>
      <c r="B88" s="155"/>
      <c r="C88" s="155"/>
      <c r="D88" s="155"/>
      <c r="E88" s="156"/>
      <c r="F88" s="156"/>
      <c r="G88" s="156"/>
      <c r="H88" s="156"/>
      <c r="I88" s="156"/>
      <c r="J88" s="155"/>
      <c r="K88" s="155"/>
      <c r="L88" s="155"/>
      <c r="O88" s="139"/>
      <c r="P88" s="139"/>
      <c r="Q88" s="139"/>
    </row>
    <row r="89" spans="1:17">
      <c r="A89" s="79"/>
      <c r="B89" s="79"/>
      <c r="C89" s="79"/>
      <c r="D89" s="87"/>
      <c r="E89" s="88"/>
      <c r="F89" s="88"/>
      <c r="G89" s="88"/>
      <c r="H89" s="79"/>
      <c r="I89" s="88"/>
      <c r="J89" s="627"/>
      <c r="K89" s="627"/>
      <c r="L89" s="627"/>
    </row>
    <row r="90" spans="1:17">
      <c r="A90" s="399" t="s">
        <v>285</v>
      </c>
      <c r="B90" s="405"/>
      <c r="C90" s="587" t="s">
        <v>297</v>
      </c>
      <c r="D90" s="587"/>
      <c r="E90" s="400"/>
      <c r="F90" s="587" t="s">
        <v>209</v>
      </c>
      <c r="G90" s="587"/>
      <c r="H90" s="400"/>
      <c r="I90" s="587" t="s">
        <v>208</v>
      </c>
      <c r="J90" s="587"/>
      <c r="K90" s="587"/>
      <c r="L90" s="79"/>
    </row>
    <row r="91" spans="1:17">
      <c r="A91" s="402" t="s">
        <v>207</v>
      </c>
      <c r="B91" s="405"/>
      <c r="C91" s="579" t="s">
        <v>211</v>
      </c>
      <c r="D91" s="579"/>
      <c r="E91" s="404"/>
      <c r="F91" s="579" t="s">
        <v>210</v>
      </c>
      <c r="G91" s="579"/>
      <c r="H91" s="404"/>
      <c r="I91" s="579" t="s">
        <v>293</v>
      </c>
      <c r="J91" s="579"/>
      <c r="K91" s="579"/>
    </row>
    <row r="92" spans="1:17">
      <c r="A92" s="399"/>
      <c r="B92" s="587"/>
      <c r="C92" s="587"/>
      <c r="D92" s="587"/>
      <c r="E92" s="587"/>
      <c r="F92" s="587"/>
      <c r="G92" s="587"/>
      <c r="H92" s="587"/>
      <c r="I92" s="579" t="s">
        <v>296</v>
      </c>
      <c r="J92" s="579"/>
      <c r="K92" s="579"/>
    </row>
  </sheetData>
  <mergeCells count="19">
    <mergeCell ref="B92:D92"/>
    <mergeCell ref="E92:H92"/>
    <mergeCell ref="I92:K92"/>
    <mergeCell ref="C90:D90"/>
    <mergeCell ref="F90:G90"/>
    <mergeCell ref="I90:K90"/>
    <mergeCell ref="C91:D91"/>
    <mergeCell ref="F91:G91"/>
    <mergeCell ref="I91:K91"/>
    <mergeCell ref="J89:L89"/>
    <mergeCell ref="D14:G14"/>
    <mergeCell ref="H14:K14"/>
    <mergeCell ref="A5:L5"/>
    <mergeCell ref="B4:I4"/>
    <mergeCell ref="A7:L7"/>
    <mergeCell ref="A8:L8"/>
    <mergeCell ref="A9:L9"/>
    <mergeCell ref="A10:L10"/>
    <mergeCell ref="B12:L12"/>
  </mergeCells>
  <pageMargins left="0.31496062992125984" right="0.31496062992125984" top="0" bottom="0" header="0.31496062992125984" footer="0.31496062992125984"/>
  <pageSetup paperSize="9" scale="78" fitToHeight="0" orientation="landscape" r:id="rId1"/>
  <legacyDrawing r:id="rId2"/>
  <oleObjects>
    <oleObject progId="Word.Picture.8" shapeId="20482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L92"/>
  <sheetViews>
    <sheetView topLeftCell="A49" workbookViewId="0">
      <selection activeCell="A9" sqref="A9"/>
    </sheetView>
  </sheetViews>
  <sheetFormatPr defaultRowHeight="12.75"/>
  <cols>
    <col min="1" max="1" width="20.7109375" customWidth="1"/>
    <col min="2" max="2" width="12.5703125" customWidth="1"/>
    <col min="3" max="3" width="12.28515625" customWidth="1"/>
    <col min="4" max="4" width="12.42578125" customWidth="1"/>
    <col min="5" max="5" width="12.28515625" customWidth="1"/>
    <col min="6" max="6" width="8.7109375" customWidth="1"/>
    <col min="7" max="7" width="12.7109375" customWidth="1"/>
    <col min="8" max="9" width="12.5703125" customWidth="1"/>
    <col min="10" max="10" width="8.7109375" customWidth="1"/>
    <col min="11" max="11" width="12.28515625" customWidth="1"/>
    <col min="12" max="12" width="15.85546875" customWidth="1"/>
  </cols>
  <sheetData>
    <row r="1" spans="1:12" s="28" customFormat="1"/>
    <row r="2" spans="1:12" ht="12" customHeight="1">
      <c r="A2" s="595" t="s">
        <v>280</v>
      </c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</row>
    <row r="3" spans="1:12" ht="12" customHeight="1">
      <c r="A3" s="631" t="s">
        <v>203</v>
      </c>
      <c r="B3" s="631"/>
      <c r="C3" s="631"/>
      <c r="D3" s="631"/>
      <c r="E3" s="631"/>
      <c r="F3" s="631"/>
      <c r="G3" s="631"/>
      <c r="H3" s="631"/>
      <c r="I3" s="631"/>
      <c r="J3" s="631"/>
      <c r="K3" s="631"/>
      <c r="L3" s="631"/>
    </row>
    <row r="4" spans="1:12" s="28" customFormat="1" ht="12" customHeight="1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</row>
    <row r="5" spans="1:12" ht="12" customHeight="1">
      <c r="A5" s="637" t="s">
        <v>1</v>
      </c>
      <c r="B5" s="637"/>
      <c r="C5" s="637"/>
      <c r="D5" s="637"/>
      <c r="E5" s="637"/>
      <c r="F5" s="637"/>
      <c r="G5" s="637"/>
      <c r="H5" s="637"/>
      <c r="I5" s="637"/>
      <c r="J5" s="637"/>
      <c r="K5" s="637"/>
      <c r="L5" s="637"/>
    </row>
    <row r="6" spans="1:12" ht="12" customHeight="1">
      <c r="A6" s="638" t="s">
        <v>213</v>
      </c>
      <c r="B6" s="638"/>
      <c r="C6" s="638"/>
      <c r="D6" s="638"/>
      <c r="E6" s="638"/>
      <c r="F6" s="638"/>
      <c r="G6" s="638"/>
      <c r="H6" s="638"/>
      <c r="I6" s="638"/>
      <c r="J6" s="638"/>
      <c r="K6" s="638"/>
      <c r="L6" s="638"/>
    </row>
    <row r="7" spans="1:12" ht="12" customHeight="1">
      <c r="A7" s="637" t="s">
        <v>109</v>
      </c>
      <c r="B7" s="637"/>
      <c r="C7" s="637"/>
      <c r="D7" s="637"/>
      <c r="E7" s="637"/>
      <c r="F7" s="637"/>
      <c r="G7" s="637"/>
      <c r="H7" s="637"/>
      <c r="I7" s="637"/>
      <c r="J7" s="637"/>
      <c r="K7" s="637"/>
      <c r="L7" s="637"/>
    </row>
    <row r="8" spans="1:12" ht="12" customHeight="1">
      <c r="A8" s="638" t="s">
        <v>483</v>
      </c>
      <c r="B8" s="638"/>
      <c r="C8" s="638"/>
      <c r="D8" s="638"/>
      <c r="E8" s="638"/>
      <c r="F8" s="638"/>
      <c r="G8" s="638"/>
      <c r="H8" s="638"/>
      <c r="I8" s="638"/>
      <c r="J8" s="638"/>
      <c r="K8" s="638"/>
      <c r="L8" s="638"/>
    </row>
    <row r="9" spans="1:12" ht="15.75">
      <c r="A9" s="141" t="s">
        <v>214</v>
      </c>
      <c r="B9" s="140"/>
      <c r="C9" s="140"/>
      <c r="D9" s="140"/>
      <c r="E9" s="140"/>
      <c r="F9" s="140"/>
      <c r="G9" s="140"/>
      <c r="H9" s="140"/>
      <c r="I9" s="142"/>
      <c r="J9" s="142"/>
      <c r="K9" s="142"/>
      <c r="L9" s="143" t="s">
        <v>4</v>
      </c>
    </row>
    <row r="10" spans="1:12">
      <c r="A10" s="144"/>
      <c r="B10" s="639" t="s">
        <v>212</v>
      </c>
      <c r="C10" s="639"/>
      <c r="D10" s="639"/>
      <c r="E10" s="639"/>
      <c r="F10" s="639"/>
      <c r="G10" s="639"/>
      <c r="H10" s="639"/>
      <c r="I10" s="639"/>
      <c r="J10" s="639"/>
      <c r="K10" s="639"/>
      <c r="L10" s="640"/>
    </row>
    <row r="11" spans="1:12">
      <c r="A11" s="161"/>
      <c r="B11" s="206"/>
      <c r="C11" s="207"/>
      <c r="D11" s="208"/>
      <c r="E11" s="209"/>
      <c r="F11" s="209"/>
      <c r="G11" s="209"/>
      <c r="H11" s="208"/>
      <c r="I11" s="209"/>
      <c r="J11" s="209"/>
      <c r="K11" s="210"/>
      <c r="L11" s="211" t="s">
        <v>93</v>
      </c>
    </row>
    <row r="12" spans="1:12">
      <c r="A12" s="212" t="s">
        <v>215</v>
      </c>
      <c r="B12" s="213" t="s">
        <v>54</v>
      </c>
      <c r="C12" s="214" t="s">
        <v>54</v>
      </c>
      <c r="D12" s="628" t="s">
        <v>55</v>
      </c>
      <c r="E12" s="629"/>
      <c r="F12" s="629"/>
      <c r="G12" s="629"/>
      <c r="H12" s="628" t="s">
        <v>56</v>
      </c>
      <c r="I12" s="629"/>
      <c r="J12" s="629"/>
      <c r="K12" s="630"/>
      <c r="L12" s="212" t="s">
        <v>94</v>
      </c>
    </row>
    <row r="13" spans="1:12">
      <c r="A13" s="212"/>
      <c r="B13" s="213" t="s">
        <v>8</v>
      </c>
      <c r="C13" s="212" t="s">
        <v>9</v>
      </c>
      <c r="D13" s="215" t="s">
        <v>10</v>
      </c>
      <c r="E13" s="212" t="s">
        <v>79</v>
      </c>
      <c r="F13" s="216" t="s">
        <v>11</v>
      </c>
      <c r="G13" s="216" t="s">
        <v>186</v>
      </c>
      <c r="H13" s="212" t="s">
        <v>10</v>
      </c>
      <c r="I13" s="212" t="s">
        <v>79</v>
      </c>
      <c r="J13" s="216" t="s">
        <v>11</v>
      </c>
      <c r="K13" s="216" t="s">
        <v>57</v>
      </c>
      <c r="L13" s="212" t="s">
        <v>95</v>
      </c>
    </row>
    <row r="14" spans="1:12">
      <c r="A14" s="217"/>
      <c r="B14" s="204"/>
      <c r="C14" s="217" t="s">
        <v>13</v>
      </c>
      <c r="D14" s="203"/>
      <c r="E14" s="217" t="s">
        <v>14</v>
      </c>
      <c r="F14" s="218" t="s">
        <v>216</v>
      </c>
      <c r="G14" s="218" t="s">
        <v>217</v>
      </c>
      <c r="H14" s="217"/>
      <c r="I14" s="218" t="s">
        <v>58</v>
      </c>
      <c r="J14" s="218" t="s">
        <v>218</v>
      </c>
      <c r="K14" s="218" t="s">
        <v>219</v>
      </c>
      <c r="L14" s="217" t="s">
        <v>86</v>
      </c>
    </row>
    <row r="15" spans="1:12">
      <c r="A15" s="219" t="s">
        <v>290</v>
      </c>
      <c r="B15" s="220">
        <f>B16+B18+B21+B23+B29+B33+B41+B43+B51+B54+B57+B59+B66+B68+B70+B72+B74+B76+B79+B80</f>
        <v>7227000</v>
      </c>
      <c r="C15" s="220">
        <f>C16+C18+C21+C23+C29+C33+C41+C43+C51+C54+C57+C59+C66+C68+C70+C72+C74+C76+C79+C80</f>
        <v>6857000</v>
      </c>
      <c r="D15" s="220">
        <f>D16+D18+D21+D23+D29+D33+D41+D43+D51+D54+D57+D59+D66+D68+D70+D72+D74+D76+D79+D80</f>
        <v>881082.62</v>
      </c>
      <c r="E15" s="220">
        <f>E16+E18+E21+E23+E29+E33+E41+E43+E51+E54+E57+E59+E66+E68+E70+E72+E74+E76+E79+E80</f>
        <v>1355678.02</v>
      </c>
      <c r="F15" s="221">
        <f t="shared" ref="F15:F58" si="0">E15/$E$82*100</f>
        <v>100</v>
      </c>
      <c r="G15" s="221">
        <f>C15-E15</f>
        <v>5501321.9800000004</v>
      </c>
      <c r="H15" s="221">
        <f>H16+H18+H21+H23+H29+H33+H41+H43+H51+H54+H57+H59+H66+H68+H70+H72+H74+H76+H79+H80</f>
        <v>881082.62</v>
      </c>
      <c r="I15" s="221">
        <f>I16+I18+I21+I23+I29+I33+I41+I43+I51+I54+I57+I59+I66+I68+I70+I72+I74+I76+I79+I80</f>
        <v>1355678.02</v>
      </c>
      <c r="J15" s="221">
        <f t="shared" ref="J15:J58" si="1">I15/$I$82*100</f>
        <v>100</v>
      </c>
      <c r="K15" s="221">
        <f>C15-I15</f>
        <v>5501321.9800000004</v>
      </c>
      <c r="L15" s="221">
        <f>L16+L18+L21+L23+L29+L33+L41+L43+L51+L54+L57+L59+L66+L68+L70+L72+L74+L76+L79+L80</f>
        <v>0</v>
      </c>
    </row>
    <row r="16" spans="1:12" ht="9.9499999999999993" customHeight="1">
      <c r="A16" s="222" t="s">
        <v>221</v>
      </c>
      <c r="B16" s="223">
        <f>B17</f>
        <v>0</v>
      </c>
      <c r="C16" s="223">
        <v>0</v>
      </c>
      <c r="D16" s="223">
        <f>D17</f>
        <v>0</v>
      </c>
      <c r="E16" s="224">
        <f>E17</f>
        <v>0</v>
      </c>
      <c r="F16" s="223">
        <f t="shared" si="0"/>
        <v>0</v>
      </c>
      <c r="G16" s="223">
        <f>C16-E16</f>
        <v>0</v>
      </c>
      <c r="H16" s="223">
        <f>H17</f>
        <v>0</v>
      </c>
      <c r="I16" s="224">
        <f>I17</f>
        <v>0</v>
      </c>
      <c r="J16" s="223">
        <f t="shared" si="1"/>
        <v>0</v>
      </c>
      <c r="K16" s="223">
        <f>C16-I16</f>
        <v>0</v>
      </c>
      <c r="L16" s="223">
        <f>L17</f>
        <v>0</v>
      </c>
    </row>
    <row r="17" spans="1:12" ht="9.9499999999999993" customHeight="1">
      <c r="A17" s="222" t="s">
        <v>222</v>
      </c>
      <c r="B17" s="225">
        <v>0</v>
      </c>
      <c r="C17" s="223">
        <v>0</v>
      </c>
      <c r="D17" s="225">
        <f>E17</f>
        <v>0</v>
      </c>
      <c r="E17" s="226">
        <v>0</v>
      </c>
      <c r="F17" s="225">
        <f t="shared" si="0"/>
        <v>0</v>
      </c>
      <c r="G17" s="225">
        <f t="shared" ref="G17:G82" si="2">C17-E17</f>
        <v>0</v>
      </c>
      <c r="H17" s="225">
        <f>I17</f>
        <v>0</v>
      </c>
      <c r="I17" s="226">
        <v>0</v>
      </c>
      <c r="J17" s="225">
        <f t="shared" si="1"/>
        <v>0</v>
      </c>
      <c r="K17" s="225">
        <f>C17-I17</f>
        <v>0</v>
      </c>
      <c r="L17" s="225">
        <v>0</v>
      </c>
    </row>
    <row r="18" spans="1:12" ht="9.9499999999999993" customHeight="1">
      <c r="A18" s="222" t="s">
        <v>223</v>
      </c>
      <c r="B18" s="223">
        <f>B19+B20</f>
        <v>0</v>
      </c>
      <c r="C18" s="223">
        <v>0</v>
      </c>
      <c r="D18" s="223">
        <f t="shared" ref="D18:I18" si="3">D19+D20</f>
        <v>0</v>
      </c>
      <c r="E18" s="224">
        <f t="shared" si="3"/>
        <v>0</v>
      </c>
      <c r="F18" s="223">
        <f t="shared" si="0"/>
        <v>0</v>
      </c>
      <c r="G18" s="223">
        <f t="shared" si="2"/>
        <v>0</v>
      </c>
      <c r="H18" s="223">
        <f t="shared" si="3"/>
        <v>0</v>
      </c>
      <c r="I18" s="224">
        <f t="shared" si="3"/>
        <v>0</v>
      </c>
      <c r="J18" s="223">
        <f t="shared" si="1"/>
        <v>0</v>
      </c>
      <c r="K18" s="223">
        <f t="shared" ref="K18:K81" si="4">C18-I18</f>
        <v>0</v>
      </c>
      <c r="L18" s="223">
        <f>L19+L20</f>
        <v>0</v>
      </c>
    </row>
    <row r="19" spans="1:12" ht="9.9499999999999993" customHeight="1">
      <c r="A19" s="222" t="s">
        <v>224</v>
      </c>
      <c r="B19" s="225">
        <v>0</v>
      </c>
      <c r="C19" s="223">
        <v>0</v>
      </c>
      <c r="D19" s="225">
        <f>E19</f>
        <v>0</v>
      </c>
      <c r="E19" s="226">
        <v>0</v>
      </c>
      <c r="F19" s="225">
        <f t="shared" si="0"/>
        <v>0</v>
      </c>
      <c r="G19" s="225">
        <f t="shared" si="2"/>
        <v>0</v>
      </c>
      <c r="H19" s="225">
        <f>I19</f>
        <v>0</v>
      </c>
      <c r="I19" s="226">
        <v>0</v>
      </c>
      <c r="J19" s="225">
        <f t="shared" si="1"/>
        <v>0</v>
      </c>
      <c r="K19" s="225">
        <f t="shared" si="4"/>
        <v>0</v>
      </c>
      <c r="L19" s="225">
        <v>0</v>
      </c>
    </row>
    <row r="20" spans="1:12" ht="9.9499999999999993" customHeight="1">
      <c r="A20" s="222" t="s">
        <v>225</v>
      </c>
      <c r="B20" s="225">
        <v>0</v>
      </c>
      <c r="C20" s="223">
        <v>0</v>
      </c>
      <c r="D20" s="225">
        <f>E20</f>
        <v>0</v>
      </c>
      <c r="E20" s="226">
        <v>0</v>
      </c>
      <c r="F20" s="225">
        <f t="shared" si="0"/>
        <v>0</v>
      </c>
      <c r="G20" s="225">
        <f t="shared" si="2"/>
        <v>0</v>
      </c>
      <c r="H20" s="225">
        <f>I20</f>
        <v>0</v>
      </c>
      <c r="I20" s="226">
        <v>0</v>
      </c>
      <c r="J20" s="225">
        <f t="shared" si="1"/>
        <v>0</v>
      </c>
      <c r="K20" s="225">
        <f t="shared" si="4"/>
        <v>0</v>
      </c>
      <c r="L20" s="225">
        <v>0</v>
      </c>
    </row>
    <row r="21" spans="1:12" ht="9.9499999999999993" customHeight="1">
      <c r="A21" s="222" t="s">
        <v>226</v>
      </c>
      <c r="B21" s="223">
        <f>B22</f>
        <v>0</v>
      </c>
      <c r="C21" s="223">
        <v>0</v>
      </c>
      <c r="D21" s="223">
        <f t="shared" ref="D21:I21" si="5">D22</f>
        <v>0</v>
      </c>
      <c r="E21" s="224">
        <f t="shared" si="5"/>
        <v>0</v>
      </c>
      <c r="F21" s="223">
        <f t="shared" si="0"/>
        <v>0</v>
      </c>
      <c r="G21" s="223">
        <f t="shared" si="2"/>
        <v>0</v>
      </c>
      <c r="H21" s="223">
        <f t="shared" si="5"/>
        <v>0</v>
      </c>
      <c r="I21" s="224">
        <f t="shared" si="5"/>
        <v>0</v>
      </c>
      <c r="J21" s="223">
        <f t="shared" si="1"/>
        <v>0</v>
      </c>
      <c r="K21" s="223">
        <f t="shared" si="4"/>
        <v>0</v>
      </c>
      <c r="L21" s="223">
        <f>L22</f>
        <v>0</v>
      </c>
    </row>
    <row r="22" spans="1:12" ht="9.9499999999999993" customHeight="1">
      <c r="A22" s="222" t="s">
        <v>227</v>
      </c>
      <c r="B22" s="225">
        <v>0</v>
      </c>
      <c r="C22" s="223">
        <v>0</v>
      </c>
      <c r="D22" s="225">
        <f>E22</f>
        <v>0</v>
      </c>
      <c r="E22" s="226">
        <v>0</v>
      </c>
      <c r="F22" s="225">
        <f t="shared" si="0"/>
        <v>0</v>
      </c>
      <c r="G22" s="225">
        <f t="shared" si="2"/>
        <v>0</v>
      </c>
      <c r="H22" s="225">
        <f>I22</f>
        <v>0</v>
      </c>
      <c r="I22" s="226">
        <v>0</v>
      </c>
      <c r="J22" s="225">
        <f t="shared" si="1"/>
        <v>0</v>
      </c>
      <c r="K22" s="225">
        <f t="shared" si="4"/>
        <v>0</v>
      </c>
      <c r="L22" s="225">
        <v>0</v>
      </c>
    </row>
    <row r="23" spans="1:12" ht="9.9499999999999993" customHeight="1">
      <c r="A23" s="222" t="s">
        <v>228</v>
      </c>
      <c r="B23" s="223">
        <f>B24+B25+B26+B27+B28</f>
        <v>0</v>
      </c>
      <c r="C23" s="223">
        <v>0</v>
      </c>
      <c r="D23" s="223">
        <f>D24+D25+D26+D27+D28</f>
        <v>0</v>
      </c>
      <c r="E23" s="224">
        <f>E24+E25+E26+E27+E28</f>
        <v>0</v>
      </c>
      <c r="F23" s="223">
        <f t="shared" si="0"/>
        <v>0</v>
      </c>
      <c r="G23" s="223">
        <f t="shared" si="2"/>
        <v>0</v>
      </c>
      <c r="H23" s="223">
        <f>H24+H25+H26+H27+H28</f>
        <v>0</v>
      </c>
      <c r="I23" s="224">
        <f>I24+I25+I26+I27+I28</f>
        <v>0</v>
      </c>
      <c r="J23" s="223">
        <f t="shared" si="1"/>
        <v>0</v>
      </c>
      <c r="K23" s="223">
        <f t="shared" si="4"/>
        <v>0</v>
      </c>
      <c r="L23" s="223">
        <f>L24+L25+L26+L27+L28</f>
        <v>0</v>
      </c>
    </row>
    <row r="24" spans="1:12" ht="9.9499999999999993" customHeight="1">
      <c r="A24" s="222" t="s">
        <v>229</v>
      </c>
      <c r="B24" s="225">
        <v>0</v>
      </c>
      <c r="C24" s="223">
        <v>0</v>
      </c>
      <c r="D24" s="225">
        <f>E24</f>
        <v>0</v>
      </c>
      <c r="E24" s="226">
        <v>0</v>
      </c>
      <c r="F24" s="225">
        <f t="shared" si="0"/>
        <v>0</v>
      </c>
      <c r="G24" s="225">
        <f>C24-E24</f>
        <v>0</v>
      </c>
      <c r="H24" s="225">
        <f>I24</f>
        <v>0</v>
      </c>
      <c r="I24" s="226">
        <v>0</v>
      </c>
      <c r="J24" s="225">
        <f t="shared" si="1"/>
        <v>0</v>
      </c>
      <c r="K24" s="225">
        <f>C24-I24</f>
        <v>0</v>
      </c>
      <c r="L24" s="225">
        <v>0</v>
      </c>
    </row>
    <row r="25" spans="1:12" ht="9.9499999999999993" customHeight="1">
      <c r="A25" s="222" t="s">
        <v>230</v>
      </c>
      <c r="B25" s="225">
        <v>0</v>
      </c>
      <c r="C25" s="223">
        <v>0</v>
      </c>
      <c r="D25" s="225">
        <f>E25</f>
        <v>0</v>
      </c>
      <c r="E25" s="226">
        <v>0</v>
      </c>
      <c r="F25" s="225">
        <f t="shared" si="0"/>
        <v>0</v>
      </c>
      <c r="G25" s="225">
        <f>C25-E25</f>
        <v>0</v>
      </c>
      <c r="H25" s="225">
        <f>I25</f>
        <v>0</v>
      </c>
      <c r="I25" s="226">
        <v>0</v>
      </c>
      <c r="J25" s="225">
        <f t="shared" si="1"/>
        <v>0</v>
      </c>
      <c r="K25" s="225">
        <f>C25-I25</f>
        <v>0</v>
      </c>
      <c r="L25" s="225">
        <v>0</v>
      </c>
    </row>
    <row r="26" spans="1:12" ht="9.9499999999999993" customHeight="1">
      <c r="A26" s="222" t="s">
        <v>231</v>
      </c>
      <c r="B26" s="225">
        <v>0</v>
      </c>
      <c r="C26" s="223">
        <v>0</v>
      </c>
      <c r="D26" s="225">
        <f>E26</f>
        <v>0</v>
      </c>
      <c r="E26" s="226">
        <v>0</v>
      </c>
      <c r="F26" s="225">
        <f t="shared" si="0"/>
        <v>0</v>
      </c>
      <c r="G26" s="225">
        <f>C26-E26</f>
        <v>0</v>
      </c>
      <c r="H26" s="225">
        <f>I26</f>
        <v>0</v>
      </c>
      <c r="I26" s="226">
        <v>0</v>
      </c>
      <c r="J26" s="225">
        <f t="shared" si="1"/>
        <v>0</v>
      </c>
      <c r="K26" s="225">
        <f>C26-I26</f>
        <v>0</v>
      </c>
      <c r="L26" s="225">
        <v>0</v>
      </c>
    </row>
    <row r="27" spans="1:12" ht="9.9499999999999993" customHeight="1">
      <c r="A27" s="222" t="s">
        <v>232</v>
      </c>
      <c r="B27" s="225">
        <v>0</v>
      </c>
      <c r="C27" s="223">
        <v>0</v>
      </c>
      <c r="D27" s="225">
        <f>E27</f>
        <v>0</v>
      </c>
      <c r="E27" s="226">
        <v>0</v>
      </c>
      <c r="F27" s="225">
        <f t="shared" si="0"/>
        <v>0</v>
      </c>
      <c r="G27" s="225">
        <f>C27-E27</f>
        <v>0</v>
      </c>
      <c r="H27" s="225">
        <f>I27</f>
        <v>0</v>
      </c>
      <c r="I27" s="226">
        <v>0</v>
      </c>
      <c r="J27" s="225">
        <f t="shared" si="1"/>
        <v>0</v>
      </c>
      <c r="K27" s="225">
        <f>C27-I27</f>
        <v>0</v>
      </c>
      <c r="L27" s="225">
        <v>0</v>
      </c>
    </row>
    <row r="28" spans="1:12" ht="9.9499999999999993" customHeight="1">
      <c r="A28" s="222" t="s">
        <v>233</v>
      </c>
      <c r="B28" s="225">
        <v>0</v>
      </c>
      <c r="C28" s="223">
        <v>0</v>
      </c>
      <c r="D28" s="225">
        <f>E28</f>
        <v>0</v>
      </c>
      <c r="E28" s="226">
        <v>0</v>
      </c>
      <c r="F28" s="225">
        <f t="shared" si="0"/>
        <v>0</v>
      </c>
      <c r="G28" s="225">
        <f t="shared" si="2"/>
        <v>0</v>
      </c>
      <c r="H28" s="225">
        <f>I28</f>
        <v>0</v>
      </c>
      <c r="I28" s="226">
        <v>0</v>
      </c>
      <c r="J28" s="225">
        <f t="shared" si="1"/>
        <v>0</v>
      </c>
      <c r="K28" s="225">
        <f>C28-I28</f>
        <v>0</v>
      </c>
      <c r="L28" s="225">
        <v>0</v>
      </c>
    </row>
    <row r="29" spans="1:12" ht="9.9499999999999993" customHeight="1">
      <c r="A29" s="222" t="s">
        <v>234</v>
      </c>
      <c r="B29" s="223">
        <f>B30+B32+B31</f>
        <v>0</v>
      </c>
      <c r="C29" s="223">
        <v>0</v>
      </c>
      <c r="D29" s="223">
        <f>D30+D32+D31</f>
        <v>0</v>
      </c>
      <c r="E29" s="224">
        <f>E30+E32+E31</f>
        <v>0</v>
      </c>
      <c r="F29" s="223">
        <f t="shared" si="0"/>
        <v>0</v>
      </c>
      <c r="G29" s="223">
        <f t="shared" si="2"/>
        <v>0</v>
      </c>
      <c r="H29" s="223">
        <f>H30+H32+H31</f>
        <v>0</v>
      </c>
      <c r="I29" s="224">
        <f>I30+I32+I31</f>
        <v>0</v>
      </c>
      <c r="J29" s="223">
        <f t="shared" si="1"/>
        <v>0</v>
      </c>
      <c r="K29" s="223">
        <f t="shared" si="4"/>
        <v>0</v>
      </c>
      <c r="L29" s="223">
        <f>L30+L32+L31</f>
        <v>0</v>
      </c>
    </row>
    <row r="30" spans="1:12" ht="9.9499999999999993" customHeight="1">
      <c r="A30" s="222" t="s">
        <v>235</v>
      </c>
      <c r="B30" s="225">
        <v>0</v>
      </c>
      <c r="C30" s="223">
        <v>0</v>
      </c>
      <c r="D30" s="225">
        <f>E30</f>
        <v>0</v>
      </c>
      <c r="E30" s="226">
        <v>0</v>
      </c>
      <c r="F30" s="225">
        <f t="shared" si="0"/>
        <v>0</v>
      </c>
      <c r="G30" s="225">
        <f t="shared" si="2"/>
        <v>0</v>
      </c>
      <c r="H30" s="225">
        <f>I30</f>
        <v>0</v>
      </c>
      <c r="I30" s="226">
        <v>0</v>
      </c>
      <c r="J30" s="225">
        <f t="shared" si="1"/>
        <v>0</v>
      </c>
      <c r="K30" s="225">
        <f t="shared" si="4"/>
        <v>0</v>
      </c>
      <c r="L30" s="225">
        <v>0</v>
      </c>
    </row>
    <row r="31" spans="1:12" ht="9.9499999999999993" customHeight="1">
      <c r="A31" s="222" t="s">
        <v>236</v>
      </c>
      <c r="B31" s="225">
        <v>0</v>
      </c>
      <c r="C31" s="223">
        <v>0</v>
      </c>
      <c r="D31" s="225">
        <f>E31</f>
        <v>0</v>
      </c>
      <c r="E31" s="226">
        <v>0</v>
      </c>
      <c r="F31" s="225">
        <f t="shared" si="0"/>
        <v>0</v>
      </c>
      <c r="G31" s="225">
        <f>C31-E31</f>
        <v>0</v>
      </c>
      <c r="H31" s="225">
        <f>I31</f>
        <v>0</v>
      </c>
      <c r="I31" s="226">
        <v>0</v>
      </c>
      <c r="J31" s="225">
        <f t="shared" si="1"/>
        <v>0</v>
      </c>
      <c r="K31" s="225">
        <f>C31-I31</f>
        <v>0</v>
      </c>
      <c r="L31" s="225">
        <v>0</v>
      </c>
    </row>
    <row r="32" spans="1:12" ht="9.9499999999999993" customHeight="1">
      <c r="A32" s="222" t="s">
        <v>224</v>
      </c>
      <c r="B32" s="225">
        <v>0</v>
      </c>
      <c r="C32" s="223">
        <v>0</v>
      </c>
      <c r="D32" s="225">
        <f>E32</f>
        <v>0</v>
      </c>
      <c r="E32" s="226">
        <v>0</v>
      </c>
      <c r="F32" s="225">
        <f t="shared" si="0"/>
        <v>0</v>
      </c>
      <c r="G32" s="225">
        <f t="shared" si="2"/>
        <v>0</v>
      </c>
      <c r="H32" s="225">
        <f>I32</f>
        <v>0</v>
      </c>
      <c r="I32" s="226">
        <v>0</v>
      </c>
      <c r="J32" s="225">
        <f t="shared" si="1"/>
        <v>0</v>
      </c>
      <c r="K32" s="225">
        <f t="shared" si="4"/>
        <v>0</v>
      </c>
      <c r="L32" s="225">
        <v>0</v>
      </c>
    </row>
    <row r="33" spans="1:12" ht="9.9499999999999993" customHeight="1">
      <c r="A33" s="222" t="s">
        <v>237</v>
      </c>
      <c r="B33" s="223">
        <f>B39+B40+B34+B35+B36+B37+B38</f>
        <v>0</v>
      </c>
      <c r="C33" s="223">
        <v>0</v>
      </c>
      <c r="D33" s="223">
        <f>D39+D40+D34+D35+D36+D37+D38</f>
        <v>0</v>
      </c>
      <c r="E33" s="223">
        <f>E39+E40+E34+E35+E36+E37+E38</f>
        <v>0</v>
      </c>
      <c r="F33" s="223">
        <f t="shared" si="0"/>
        <v>0</v>
      </c>
      <c r="G33" s="223">
        <f t="shared" si="2"/>
        <v>0</v>
      </c>
      <c r="H33" s="223">
        <f>H39+H40+H34+H35+H36+H37+H38</f>
        <v>0</v>
      </c>
      <c r="I33" s="223">
        <f>I39+I40+I34+I35+I36+I37+I38</f>
        <v>0</v>
      </c>
      <c r="J33" s="223">
        <f t="shared" si="1"/>
        <v>0</v>
      </c>
      <c r="K33" s="223">
        <f t="shared" si="4"/>
        <v>0</v>
      </c>
      <c r="L33" s="223">
        <f>L39+L40+L34+L35+L36+L37+L38</f>
        <v>0</v>
      </c>
    </row>
    <row r="34" spans="1:12" ht="9.9499999999999993" customHeight="1">
      <c r="A34" s="222" t="s">
        <v>238</v>
      </c>
      <c r="B34" s="225">
        <v>0</v>
      </c>
      <c r="C34" s="223">
        <v>0</v>
      </c>
      <c r="D34" s="225">
        <f t="shared" ref="D34:D40" si="6">E34</f>
        <v>0</v>
      </c>
      <c r="E34" s="226">
        <v>0</v>
      </c>
      <c r="F34" s="225">
        <f t="shared" si="0"/>
        <v>0</v>
      </c>
      <c r="G34" s="225">
        <f>C34-E34</f>
        <v>0</v>
      </c>
      <c r="H34" s="225">
        <f t="shared" ref="H34:H40" si="7">I34</f>
        <v>0</v>
      </c>
      <c r="I34" s="226">
        <v>0</v>
      </c>
      <c r="J34" s="225">
        <f t="shared" si="1"/>
        <v>0</v>
      </c>
      <c r="K34" s="225">
        <f>C34-I34</f>
        <v>0</v>
      </c>
      <c r="L34" s="225">
        <v>0</v>
      </c>
    </row>
    <row r="35" spans="1:12" ht="9.9499999999999993" customHeight="1">
      <c r="A35" s="222" t="s">
        <v>239</v>
      </c>
      <c r="B35" s="225">
        <v>0</v>
      </c>
      <c r="C35" s="223">
        <v>0</v>
      </c>
      <c r="D35" s="225">
        <f t="shared" si="6"/>
        <v>0</v>
      </c>
      <c r="E35" s="226">
        <v>0</v>
      </c>
      <c r="F35" s="225">
        <f t="shared" si="0"/>
        <v>0</v>
      </c>
      <c r="G35" s="225">
        <f t="shared" si="2"/>
        <v>0</v>
      </c>
      <c r="H35" s="225">
        <f t="shared" si="7"/>
        <v>0</v>
      </c>
      <c r="I35" s="226">
        <v>0</v>
      </c>
      <c r="J35" s="225">
        <f t="shared" si="1"/>
        <v>0</v>
      </c>
      <c r="K35" s="225">
        <f t="shared" si="4"/>
        <v>0</v>
      </c>
      <c r="L35" s="225">
        <v>0</v>
      </c>
    </row>
    <row r="36" spans="1:12" ht="9.9499999999999993" customHeight="1">
      <c r="A36" s="222" t="s">
        <v>240</v>
      </c>
      <c r="B36" s="225">
        <v>0</v>
      </c>
      <c r="C36" s="223">
        <v>0</v>
      </c>
      <c r="D36" s="225">
        <f t="shared" si="6"/>
        <v>0</v>
      </c>
      <c r="E36" s="226">
        <v>0</v>
      </c>
      <c r="F36" s="225">
        <f t="shared" si="0"/>
        <v>0</v>
      </c>
      <c r="G36" s="225">
        <f t="shared" si="2"/>
        <v>0</v>
      </c>
      <c r="H36" s="225">
        <f t="shared" si="7"/>
        <v>0</v>
      </c>
      <c r="I36" s="226">
        <v>0</v>
      </c>
      <c r="J36" s="225">
        <f t="shared" si="1"/>
        <v>0</v>
      </c>
      <c r="K36" s="225">
        <f t="shared" si="4"/>
        <v>0</v>
      </c>
      <c r="L36" s="225">
        <v>0</v>
      </c>
    </row>
    <row r="37" spans="1:12" ht="9.9499999999999993" customHeight="1">
      <c r="A37" s="222" t="s">
        <v>241</v>
      </c>
      <c r="B37" s="225">
        <v>0</v>
      </c>
      <c r="C37" s="223">
        <v>0</v>
      </c>
      <c r="D37" s="225">
        <f t="shared" si="6"/>
        <v>0</v>
      </c>
      <c r="E37" s="226">
        <v>0</v>
      </c>
      <c r="F37" s="231">
        <f t="shared" si="0"/>
        <v>0</v>
      </c>
      <c r="G37" s="225">
        <f t="shared" si="2"/>
        <v>0</v>
      </c>
      <c r="H37" s="225">
        <f t="shared" si="7"/>
        <v>0</v>
      </c>
      <c r="I37" s="226">
        <v>0</v>
      </c>
      <c r="J37" s="225">
        <f t="shared" si="1"/>
        <v>0</v>
      </c>
      <c r="K37" s="225">
        <f t="shared" si="4"/>
        <v>0</v>
      </c>
      <c r="L37" s="225">
        <v>0</v>
      </c>
    </row>
    <row r="38" spans="1:12" ht="9.9499999999999993" customHeight="1">
      <c r="A38" s="222" t="s">
        <v>242</v>
      </c>
      <c r="B38" s="225">
        <v>0</v>
      </c>
      <c r="C38" s="223">
        <v>0</v>
      </c>
      <c r="D38" s="225">
        <f t="shared" si="6"/>
        <v>0</v>
      </c>
      <c r="E38" s="226">
        <v>0</v>
      </c>
      <c r="F38" s="225">
        <f t="shared" si="0"/>
        <v>0</v>
      </c>
      <c r="G38" s="225">
        <f t="shared" si="2"/>
        <v>0</v>
      </c>
      <c r="H38" s="225">
        <f t="shared" si="7"/>
        <v>0</v>
      </c>
      <c r="I38" s="226">
        <v>0</v>
      </c>
      <c r="J38" s="225">
        <f t="shared" si="1"/>
        <v>0</v>
      </c>
      <c r="K38" s="225">
        <f t="shared" si="4"/>
        <v>0</v>
      </c>
      <c r="L38" s="225">
        <v>0</v>
      </c>
    </row>
    <row r="39" spans="1:12" ht="9.9499999999999993" customHeight="1">
      <c r="A39" s="222" t="s">
        <v>224</v>
      </c>
      <c r="B39" s="225">
        <v>0</v>
      </c>
      <c r="C39" s="223">
        <v>0</v>
      </c>
      <c r="D39" s="225">
        <f t="shared" si="6"/>
        <v>0</v>
      </c>
      <c r="E39" s="226">
        <v>0</v>
      </c>
      <c r="F39" s="225">
        <f t="shared" si="0"/>
        <v>0</v>
      </c>
      <c r="G39" s="225">
        <f>C39-E39</f>
        <v>0</v>
      </c>
      <c r="H39" s="225">
        <f t="shared" si="7"/>
        <v>0</v>
      </c>
      <c r="I39" s="226">
        <v>0</v>
      </c>
      <c r="J39" s="225">
        <f t="shared" si="1"/>
        <v>0</v>
      </c>
      <c r="K39" s="225">
        <f>C39-I39</f>
        <v>0</v>
      </c>
      <c r="L39" s="225">
        <v>0</v>
      </c>
    </row>
    <row r="40" spans="1:12" ht="9.9499999999999993" customHeight="1">
      <c r="A40" s="222" t="s">
        <v>243</v>
      </c>
      <c r="B40" s="225">
        <v>0</v>
      </c>
      <c r="C40" s="223">
        <v>0</v>
      </c>
      <c r="D40" s="225">
        <f t="shared" si="6"/>
        <v>0</v>
      </c>
      <c r="E40" s="226">
        <v>0</v>
      </c>
      <c r="F40" s="225">
        <f t="shared" si="0"/>
        <v>0</v>
      </c>
      <c r="G40" s="225">
        <f>C40-E40</f>
        <v>0</v>
      </c>
      <c r="H40" s="225">
        <f t="shared" si="7"/>
        <v>0</v>
      </c>
      <c r="I40" s="226">
        <v>0</v>
      </c>
      <c r="J40" s="225">
        <f t="shared" si="1"/>
        <v>0</v>
      </c>
      <c r="K40" s="225">
        <f>C40-I40</f>
        <v>0</v>
      </c>
      <c r="L40" s="225">
        <v>0</v>
      </c>
    </row>
    <row r="41" spans="1:12" ht="9.9499999999999993" customHeight="1">
      <c r="A41" s="222" t="s">
        <v>244</v>
      </c>
      <c r="B41" s="223">
        <f>B42</f>
        <v>0</v>
      </c>
      <c r="C41" s="223">
        <v>0</v>
      </c>
      <c r="D41" s="223">
        <f t="shared" ref="D41:I41" si="8">D42</f>
        <v>0</v>
      </c>
      <c r="E41" s="224">
        <f t="shared" si="8"/>
        <v>0</v>
      </c>
      <c r="F41" s="223">
        <f t="shared" si="0"/>
        <v>0</v>
      </c>
      <c r="G41" s="223">
        <f t="shared" si="2"/>
        <v>0</v>
      </c>
      <c r="H41" s="223">
        <f t="shared" si="8"/>
        <v>0</v>
      </c>
      <c r="I41" s="224">
        <f t="shared" si="8"/>
        <v>0</v>
      </c>
      <c r="J41" s="223">
        <f t="shared" si="1"/>
        <v>0</v>
      </c>
      <c r="K41" s="223">
        <f t="shared" si="4"/>
        <v>0</v>
      </c>
      <c r="L41" s="223">
        <f>L42</f>
        <v>0</v>
      </c>
    </row>
    <row r="42" spans="1:12" ht="9.9499999999999993" customHeight="1">
      <c r="A42" s="222" t="s">
        <v>245</v>
      </c>
      <c r="B42" s="225">
        <v>0</v>
      </c>
      <c r="C42" s="223">
        <v>0</v>
      </c>
      <c r="D42" s="225">
        <f>E42</f>
        <v>0</v>
      </c>
      <c r="E42" s="226">
        <v>0</v>
      </c>
      <c r="F42" s="225">
        <f t="shared" si="0"/>
        <v>0</v>
      </c>
      <c r="G42" s="225">
        <f t="shared" si="2"/>
        <v>0</v>
      </c>
      <c r="H42" s="225">
        <f>I42</f>
        <v>0</v>
      </c>
      <c r="I42" s="226">
        <v>0</v>
      </c>
      <c r="J42" s="225">
        <f t="shared" si="1"/>
        <v>0</v>
      </c>
      <c r="K42" s="225">
        <f t="shared" si="4"/>
        <v>0</v>
      </c>
      <c r="L42" s="225">
        <v>0</v>
      </c>
    </row>
    <row r="43" spans="1:12" ht="9.9499999999999993" customHeight="1">
      <c r="A43" s="222" t="s">
        <v>246</v>
      </c>
      <c r="B43" s="223">
        <f>B44+B45+B46+B47+B48+B50+B49</f>
        <v>0</v>
      </c>
      <c r="C43" s="223">
        <v>0</v>
      </c>
      <c r="D43" s="223">
        <f>D44+D45+D46+D47+D48+D50+D49</f>
        <v>0</v>
      </c>
      <c r="E43" s="223">
        <f>E44+E45+E46+E47+E48+E50+E49</f>
        <v>0</v>
      </c>
      <c r="F43" s="223">
        <f t="shared" si="0"/>
        <v>0</v>
      </c>
      <c r="G43" s="223">
        <f t="shared" si="2"/>
        <v>0</v>
      </c>
      <c r="H43" s="223">
        <f>H44+H45+H46+H47+H48+H50+H49</f>
        <v>0</v>
      </c>
      <c r="I43" s="223">
        <f>I44+I45+I46+I47+I48+I50+I49</f>
        <v>0</v>
      </c>
      <c r="J43" s="223">
        <f t="shared" si="1"/>
        <v>0</v>
      </c>
      <c r="K43" s="223">
        <f t="shared" si="4"/>
        <v>0</v>
      </c>
      <c r="L43" s="223">
        <f>L44+L45+L46+L47+L48+L50+L49</f>
        <v>0</v>
      </c>
    </row>
    <row r="44" spans="1:12" ht="9.9499999999999993" customHeight="1">
      <c r="A44" s="222" t="s">
        <v>247</v>
      </c>
      <c r="B44" s="225">
        <v>0</v>
      </c>
      <c r="C44" s="223">
        <v>0</v>
      </c>
      <c r="D44" s="225">
        <f t="shared" ref="D44:D50" si="9">E44</f>
        <v>0</v>
      </c>
      <c r="E44" s="226">
        <v>0</v>
      </c>
      <c r="F44" s="225">
        <f t="shared" si="0"/>
        <v>0</v>
      </c>
      <c r="G44" s="225">
        <f t="shared" si="2"/>
        <v>0</v>
      </c>
      <c r="H44" s="225">
        <f t="shared" ref="H44:H50" si="10">I44</f>
        <v>0</v>
      </c>
      <c r="I44" s="226">
        <v>0</v>
      </c>
      <c r="J44" s="225">
        <f t="shared" si="1"/>
        <v>0</v>
      </c>
      <c r="K44" s="225">
        <f t="shared" si="4"/>
        <v>0</v>
      </c>
      <c r="L44" s="225">
        <v>0</v>
      </c>
    </row>
    <row r="45" spans="1:12" ht="9.9499999999999993" customHeight="1">
      <c r="A45" s="222" t="s">
        <v>248</v>
      </c>
      <c r="B45" s="225">
        <v>0</v>
      </c>
      <c r="C45" s="223">
        <v>0</v>
      </c>
      <c r="D45" s="225">
        <f t="shared" si="9"/>
        <v>0</v>
      </c>
      <c r="E45" s="226">
        <v>0</v>
      </c>
      <c r="F45" s="225">
        <f t="shared" si="0"/>
        <v>0</v>
      </c>
      <c r="G45" s="225">
        <f t="shared" si="2"/>
        <v>0</v>
      </c>
      <c r="H45" s="225">
        <f t="shared" si="10"/>
        <v>0</v>
      </c>
      <c r="I45" s="226">
        <v>0</v>
      </c>
      <c r="J45" s="225">
        <f t="shared" si="1"/>
        <v>0</v>
      </c>
      <c r="K45" s="225">
        <f t="shared" si="4"/>
        <v>0</v>
      </c>
      <c r="L45" s="225">
        <v>0</v>
      </c>
    </row>
    <row r="46" spans="1:12" ht="9.9499999999999993" customHeight="1">
      <c r="A46" s="222" t="s">
        <v>249</v>
      </c>
      <c r="B46" s="225">
        <v>0</v>
      </c>
      <c r="C46" s="223">
        <v>0</v>
      </c>
      <c r="D46" s="225">
        <f t="shared" si="9"/>
        <v>0</v>
      </c>
      <c r="E46" s="226">
        <v>0</v>
      </c>
      <c r="F46" s="225">
        <f t="shared" si="0"/>
        <v>0</v>
      </c>
      <c r="G46" s="225">
        <f t="shared" si="2"/>
        <v>0</v>
      </c>
      <c r="H46" s="225">
        <f t="shared" si="10"/>
        <v>0</v>
      </c>
      <c r="I46" s="226">
        <v>0</v>
      </c>
      <c r="J46" s="225">
        <f t="shared" si="1"/>
        <v>0</v>
      </c>
      <c r="K46" s="225">
        <f t="shared" si="4"/>
        <v>0</v>
      </c>
      <c r="L46" s="225">
        <v>0</v>
      </c>
    </row>
    <row r="47" spans="1:12" ht="9.9499999999999993" customHeight="1">
      <c r="A47" s="222" t="s">
        <v>250</v>
      </c>
      <c r="B47" s="225">
        <v>0</v>
      </c>
      <c r="C47" s="223">
        <v>0</v>
      </c>
      <c r="D47" s="225">
        <f t="shared" si="9"/>
        <v>0</v>
      </c>
      <c r="E47" s="226">
        <v>0</v>
      </c>
      <c r="F47" s="225">
        <f t="shared" si="0"/>
        <v>0</v>
      </c>
      <c r="G47" s="225">
        <f t="shared" si="2"/>
        <v>0</v>
      </c>
      <c r="H47" s="225">
        <f t="shared" si="10"/>
        <v>0</v>
      </c>
      <c r="I47" s="226">
        <v>0</v>
      </c>
      <c r="J47" s="225">
        <f t="shared" si="1"/>
        <v>0</v>
      </c>
      <c r="K47" s="225">
        <f t="shared" si="4"/>
        <v>0</v>
      </c>
      <c r="L47" s="225">
        <v>0</v>
      </c>
    </row>
    <row r="48" spans="1:12" ht="9.9499999999999993" customHeight="1">
      <c r="A48" s="222" t="s">
        <v>251</v>
      </c>
      <c r="B48" s="225">
        <v>0</v>
      </c>
      <c r="C48" s="223">
        <v>0</v>
      </c>
      <c r="D48" s="225">
        <f t="shared" si="9"/>
        <v>0</v>
      </c>
      <c r="E48" s="226">
        <v>0</v>
      </c>
      <c r="F48" s="225">
        <f t="shared" si="0"/>
        <v>0</v>
      </c>
      <c r="G48" s="225">
        <f t="shared" si="2"/>
        <v>0</v>
      </c>
      <c r="H48" s="225">
        <f t="shared" si="10"/>
        <v>0</v>
      </c>
      <c r="I48" s="226">
        <v>0</v>
      </c>
      <c r="J48" s="225">
        <f t="shared" si="1"/>
        <v>0</v>
      </c>
      <c r="K48" s="225">
        <f t="shared" si="4"/>
        <v>0</v>
      </c>
      <c r="L48" s="225">
        <v>0</v>
      </c>
    </row>
    <row r="49" spans="1:12" ht="9.9499999999999993" customHeight="1">
      <c r="A49" s="219" t="s">
        <v>252</v>
      </c>
      <c r="B49" s="227">
        <v>0</v>
      </c>
      <c r="C49" s="227">
        <v>0</v>
      </c>
      <c r="D49" s="227">
        <f t="shared" si="9"/>
        <v>0</v>
      </c>
      <c r="E49" s="228">
        <v>0</v>
      </c>
      <c r="F49" s="227">
        <f t="shared" si="0"/>
        <v>0</v>
      </c>
      <c r="G49" s="227">
        <f t="shared" si="2"/>
        <v>0</v>
      </c>
      <c r="H49" s="227">
        <f t="shared" si="10"/>
        <v>0</v>
      </c>
      <c r="I49" s="228">
        <v>0</v>
      </c>
      <c r="J49" s="227">
        <f t="shared" si="1"/>
        <v>0</v>
      </c>
      <c r="K49" s="227">
        <f t="shared" si="4"/>
        <v>0</v>
      </c>
      <c r="L49" s="227">
        <v>0</v>
      </c>
    </row>
    <row r="50" spans="1:12" ht="9.9499999999999993" customHeight="1">
      <c r="A50" s="219" t="s">
        <v>243</v>
      </c>
      <c r="B50" s="227">
        <v>0</v>
      </c>
      <c r="C50" s="227">
        <v>0</v>
      </c>
      <c r="D50" s="227">
        <f t="shared" si="9"/>
        <v>0</v>
      </c>
      <c r="E50" s="228">
        <v>0</v>
      </c>
      <c r="F50" s="227">
        <f t="shared" si="0"/>
        <v>0</v>
      </c>
      <c r="G50" s="227">
        <f>C50-E50</f>
        <v>0</v>
      </c>
      <c r="H50" s="227">
        <f t="shared" si="10"/>
        <v>0</v>
      </c>
      <c r="I50" s="228">
        <v>0</v>
      </c>
      <c r="J50" s="227">
        <f t="shared" si="1"/>
        <v>0</v>
      </c>
      <c r="K50" s="227">
        <f>C50-I50</f>
        <v>0</v>
      </c>
      <c r="L50" s="227">
        <v>0</v>
      </c>
    </row>
    <row r="51" spans="1:12" s="10" customFormat="1" ht="9.9499999999999993" customHeight="1">
      <c r="A51" s="222" t="s">
        <v>253</v>
      </c>
      <c r="B51" s="223">
        <f>B52+B53</f>
        <v>0</v>
      </c>
      <c r="C51" s="223">
        <f t="shared" ref="C51:I51" si="11">C52+C53</f>
        <v>0</v>
      </c>
      <c r="D51" s="223">
        <f t="shared" si="11"/>
        <v>0</v>
      </c>
      <c r="E51" s="223">
        <f t="shared" si="11"/>
        <v>0</v>
      </c>
      <c r="F51" s="223">
        <f t="shared" si="0"/>
        <v>0</v>
      </c>
      <c r="G51" s="223">
        <f t="shared" si="2"/>
        <v>0</v>
      </c>
      <c r="H51" s="223">
        <f t="shared" si="11"/>
        <v>0</v>
      </c>
      <c r="I51" s="223">
        <f t="shared" si="11"/>
        <v>0</v>
      </c>
      <c r="J51" s="223">
        <f t="shared" si="1"/>
        <v>0</v>
      </c>
      <c r="K51" s="223">
        <f t="shared" si="4"/>
        <v>0</v>
      </c>
      <c r="L51" s="223">
        <f>L52+L53</f>
        <v>0</v>
      </c>
    </row>
    <row r="52" spans="1:12" s="10" customFormat="1" ht="9.9499999999999993" customHeight="1">
      <c r="A52" s="222" t="s">
        <v>254</v>
      </c>
      <c r="B52" s="225">
        <v>0</v>
      </c>
      <c r="C52" s="225">
        <v>0</v>
      </c>
      <c r="D52" s="225">
        <f>E52</f>
        <v>0</v>
      </c>
      <c r="E52" s="226">
        <v>0</v>
      </c>
      <c r="F52" s="225">
        <f t="shared" si="0"/>
        <v>0</v>
      </c>
      <c r="G52" s="225">
        <f t="shared" si="2"/>
        <v>0</v>
      </c>
      <c r="H52" s="225">
        <f>I52</f>
        <v>0</v>
      </c>
      <c r="I52" s="226">
        <v>0</v>
      </c>
      <c r="J52" s="225">
        <f t="shared" si="1"/>
        <v>0</v>
      </c>
      <c r="K52" s="225">
        <f t="shared" si="4"/>
        <v>0</v>
      </c>
      <c r="L52" s="225">
        <v>0</v>
      </c>
    </row>
    <row r="53" spans="1:12" s="10" customFormat="1" ht="9.9499999999999993" customHeight="1">
      <c r="A53" s="222" t="s">
        <v>243</v>
      </c>
      <c r="B53" s="225">
        <v>0</v>
      </c>
      <c r="C53" s="225">
        <v>0</v>
      </c>
      <c r="D53" s="225">
        <f>E53</f>
        <v>0</v>
      </c>
      <c r="E53" s="226">
        <v>0</v>
      </c>
      <c r="F53" s="225">
        <f t="shared" si="0"/>
        <v>0</v>
      </c>
      <c r="G53" s="225">
        <f t="shared" si="2"/>
        <v>0</v>
      </c>
      <c r="H53" s="225">
        <f>I53</f>
        <v>0</v>
      </c>
      <c r="I53" s="226">
        <v>0</v>
      </c>
      <c r="J53" s="225">
        <f t="shared" si="1"/>
        <v>0</v>
      </c>
      <c r="K53" s="225">
        <f t="shared" si="4"/>
        <v>0</v>
      </c>
      <c r="L53" s="225">
        <v>0</v>
      </c>
    </row>
    <row r="54" spans="1:12" s="10" customFormat="1" ht="9.9499999999999993" customHeight="1">
      <c r="A54" s="222" t="s">
        <v>255</v>
      </c>
      <c r="B54" s="223">
        <f>B55+B56</f>
        <v>0</v>
      </c>
      <c r="C54" s="223">
        <f>C55+C56</f>
        <v>0</v>
      </c>
      <c r="D54" s="223">
        <f t="shared" ref="D54:I54" si="12">D55+D56</f>
        <v>0</v>
      </c>
      <c r="E54" s="224">
        <f t="shared" si="12"/>
        <v>0</v>
      </c>
      <c r="F54" s="223">
        <f t="shared" si="0"/>
        <v>0</v>
      </c>
      <c r="G54" s="223">
        <f t="shared" si="2"/>
        <v>0</v>
      </c>
      <c r="H54" s="223">
        <f t="shared" si="12"/>
        <v>0</v>
      </c>
      <c r="I54" s="224">
        <f t="shared" si="12"/>
        <v>0</v>
      </c>
      <c r="J54" s="223">
        <f t="shared" si="1"/>
        <v>0</v>
      </c>
      <c r="K54" s="223">
        <f t="shared" si="4"/>
        <v>0</v>
      </c>
      <c r="L54" s="223">
        <f>L55+L56</f>
        <v>0</v>
      </c>
    </row>
    <row r="55" spans="1:12" s="10" customFormat="1" ht="9.9499999999999993" customHeight="1">
      <c r="A55" s="222" t="s">
        <v>256</v>
      </c>
      <c r="B55" s="225">
        <v>0</v>
      </c>
      <c r="C55" s="225">
        <v>0</v>
      </c>
      <c r="D55" s="225">
        <f>E55</f>
        <v>0</v>
      </c>
      <c r="E55" s="226">
        <v>0</v>
      </c>
      <c r="F55" s="225">
        <f t="shared" si="0"/>
        <v>0</v>
      </c>
      <c r="G55" s="225">
        <f t="shared" si="2"/>
        <v>0</v>
      </c>
      <c r="H55" s="225">
        <f>I55</f>
        <v>0</v>
      </c>
      <c r="I55" s="226">
        <v>0</v>
      </c>
      <c r="J55" s="225">
        <f t="shared" si="1"/>
        <v>0</v>
      </c>
      <c r="K55" s="225">
        <f t="shared" si="4"/>
        <v>0</v>
      </c>
      <c r="L55" s="225">
        <v>0</v>
      </c>
    </row>
    <row r="56" spans="1:12" s="10" customFormat="1" ht="9.9499999999999993" customHeight="1">
      <c r="A56" s="222" t="s">
        <v>257</v>
      </c>
      <c r="B56" s="225">
        <v>0</v>
      </c>
      <c r="C56" s="225">
        <v>0</v>
      </c>
      <c r="D56" s="225">
        <f>E56</f>
        <v>0</v>
      </c>
      <c r="E56" s="226">
        <v>0</v>
      </c>
      <c r="F56" s="225">
        <f t="shared" si="0"/>
        <v>0</v>
      </c>
      <c r="G56" s="225">
        <f t="shared" si="2"/>
        <v>0</v>
      </c>
      <c r="H56" s="225">
        <f>I56</f>
        <v>0</v>
      </c>
      <c r="I56" s="226">
        <v>0</v>
      </c>
      <c r="J56" s="225">
        <f t="shared" si="1"/>
        <v>0</v>
      </c>
      <c r="K56" s="225">
        <f t="shared" si="4"/>
        <v>0</v>
      </c>
      <c r="L56" s="225">
        <v>0</v>
      </c>
    </row>
    <row r="57" spans="1:12" s="10" customFormat="1" ht="9.9499999999999993" customHeight="1">
      <c r="A57" s="222" t="s">
        <v>258</v>
      </c>
      <c r="B57" s="223">
        <f>B58</f>
        <v>0</v>
      </c>
      <c r="C57" s="223">
        <f>C58</f>
        <v>0</v>
      </c>
      <c r="D57" s="223">
        <f t="shared" ref="D57:I57" si="13">D58</f>
        <v>0</v>
      </c>
      <c r="E57" s="224">
        <f t="shared" si="13"/>
        <v>0</v>
      </c>
      <c r="F57" s="223">
        <f t="shared" si="0"/>
        <v>0</v>
      </c>
      <c r="G57" s="223">
        <f t="shared" si="2"/>
        <v>0</v>
      </c>
      <c r="H57" s="223">
        <f t="shared" si="13"/>
        <v>0</v>
      </c>
      <c r="I57" s="224">
        <f t="shared" si="13"/>
        <v>0</v>
      </c>
      <c r="J57" s="223">
        <f t="shared" si="1"/>
        <v>0</v>
      </c>
      <c r="K57" s="230">
        <f t="shared" si="4"/>
        <v>0</v>
      </c>
      <c r="L57" s="223">
        <f>L58</f>
        <v>0</v>
      </c>
    </row>
    <row r="58" spans="1:12" s="10" customFormat="1" ht="9.9499999999999993" customHeight="1">
      <c r="A58" s="222" t="s">
        <v>259</v>
      </c>
      <c r="B58" s="225">
        <v>0</v>
      </c>
      <c r="C58" s="225">
        <v>0</v>
      </c>
      <c r="D58" s="225">
        <f>E58</f>
        <v>0</v>
      </c>
      <c r="E58" s="226">
        <v>0</v>
      </c>
      <c r="F58" s="225">
        <f t="shared" si="0"/>
        <v>0</v>
      </c>
      <c r="G58" s="225">
        <f t="shared" si="2"/>
        <v>0</v>
      </c>
      <c r="H58" s="225">
        <f>I58</f>
        <v>0</v>
      </c>
      <c r="I58" s="226">
        <v>0</v>
      </c>
      <c r="J58" s="225">
        <f t="shared" si="1"/>
        <v>0</v>
      </c>
      <c r="K58" s="231">
        <f t="shared" si="4"/>
        <v>0</v>
      </c>
      <c r="L58" s="225">
        <v>0</v>
      </c>
    </row>
    <row r="59" spans="1:12" s="10" customFormat="1" ht="11.1" customHeight="1">
      <c r="A59" s="232" t="s">
        <v>260</v>
      </c>
      <c r="B59" s="223">
        <f>B62+B61+B60+B63+B64+B65</f>
        <v>7227000</v>
      </c>
      <c r="C59" s="230">
        <f>C62+C61+C60+C63+C64+C65</f>
        <v>6857000</v>
      </c>
      <c r="D59" s="230">
        <f>D62+D61+D60+D63+D64+D65</f>
        <v>881082.62</v>
      </c>
      <c r="E59" s="230">
        <f>E62+E61+E60+E63+E64+E65</f>
        <v>1355678.02</v>
      </c>
      <c r="F59" s="230">
        <f t="shared" ref="F59:L59" si="14">F62+F61+F60+F63+F64+F65</f>
        <v>100</v>
      </c>
      <c r="G59" s="230">
        <f t="shared" si="14"/>
        <v>5501321.9799999995</v>
      </c>
      <c r="H59" s="230">
        <f t="shared" si="14"/>
        <v>881082.62</v>
      </c>
      <c r="I59" s="230">
        <f t="shared" si="14"/>
        <v>1355678.02</v>
      </c>
      <c r="J59" s="230">
        <f t="shared" si="14"/>
        <v>100</v>
      </c>
      <c r="K59" s="230">
        <f t="shared" si="14"/>
        <v>5501321.9799999995</v>
      </c>
      <c r="L59" s="230">
        <f t="shared" si="14"/>
        <v>0</v>
      </c>
    </row>
    <row r="60" spans="1:12" s="10" customFormat="1" ht="11.1" customHeight="1">
      <c r="A60" s="232" t="s">
        <v>261</v>
      </c>
      <c r="B60" s="231">
        <v>1260000</v>
      </c>
      <c r="C60" s="231">
        <v>1260000</v>
      </c>
      <c r="D60" s="231">
        <v>228116.88</v>
      </c>
      <c r="E60" s="233">
        <v>512721.24</v>
      </c>
      <c r="F60" s="231">
        <f>E60/$E$82*100</f>
        <v>37.820281249378077</v>
      </c>
      <c r="G60" s="231">
        <f>C60-E60</f>
        <v>747278.76</v>
      </c>
      <c r="H60" s="231">
        <v>228116.88</v>
      </c>
      <c r="I60" s="233">
        <v>512721.24</v>
      </c>
      <c r="J60" s="231">
        <f>I60/$I$82*100</f>
        <v>37.820281249378077</v>
      </c>
      <c r="K60" s="231">
        <f>C60-I60</f>
        <v>747278.76</v>
      </c>
      <c r="L60" s="231">
        <f>E60-I60</f>
        <v>0</v>
      </c>
    </row>
    <row r="61" spans="1:12" s="10" customFormat="1" ht="11.1" customHeight="1">
      <c r="A61" s="232" t="s">
        <v>262</v>
      </c>
      <c r="B61" s="231">
        <v>582000</v>
      </c>
      <c r="C61" s="231">
        <v>582000</v>
      </c>
      <c r="D61" s="231">
        <v>99944.27</v>
      </c>
      <c r="E61" s="233">
        <v>225901.86</v>
      </c>
      <c r="F61" s="231">
        <f>E61/$E$82*100</f>
        <v>16.663385897486187</v>
      </c>
      <c r="G61" s="231">
        <f t="shared" si="2"/>
        <v>356098.14</v>
      </c>
      <c r="H61" s="231">
        <v>99944.27</v>
      </c>
      <c r="I61" s="233">
        <v>225901.86</v>
      </c>
      <c r="J61" s="231">
        <f>I61/$I$82*100</f>
        <v>16.663385897486187</v>
      </c>
      <c r="K61" s="231">
        <f t="shared" si="4"/>
        <v>356098.14</v>
      </c>
      <c r="L61" s="231">
        <f t="shared" ref="L61:L66" si="15">E61-I61</f>
        <v>0</v>
      </c>
    </row>
    <row r="62" spans="1:12" s="10" customFormat="1" ht="11.1" customHeight="1">
      <c r="A62" s="232" t="s">
        <v>286</v>
      </c>
      <c r="B62" s="231">
        <v>5290000</v>
      </c>
      <c r="C62" s="231">
        <v>4920000</v>
      </c>
      <c r="D62" s="231">
        <v>553021.47</v>
      </c>
      <c r="E62" s="233">
        <v>617054.92000000004</v>
      </c>
      <c r="F62" s="231">
        <f>E62/$E$82*100</f>
        <v>45.516332853135729</v>
      </c>
      <c r="G62" s="231">
        <f>C62-E62</f>
        <v>4302945.08</v>
      </c>
      <c r="H62" s="231">
        <v>553021.47</v>
      </c>
      <c r="I62" s="233">
        <v>617054.92000000004</v>
      </c>
      <c r="J62" s="231">
        <f>I62/$I$82*100</f>
        <v>45.516332853135729</v>
      </c>
      <c r="K62" s="231">
        <f>C62-I62</f>
        <v>4302945.08</v>
      </c>
      <c r="L62" s="231">
        <f t="shared" si="15"/>
        <v>0</v>
      </c>
    </row>
    <row r="63" spans="1:12" s="10" customFormat="1" ht="11.1" customHeight="1">
      <c r="A63" s="232" t="s">
        <v>289</v>
      </c>
      <c r="B63" s="231">
        <v>95000</v>
      </c>
      <c r="C63" s="231">
        <v>95000</v>
      </c>
      <c r="D63" s="231">
        <v>0</v>
      </c>
      <c r="E63" s="233">
        <v>0</v>
      </c>
      <c r="F63" s="231">
        <f t="shared" ref="F63:F82" si="16">E63/$E$82*100</f>
        <v>0</v>
      </c>
      <c r="G63" s="231">
        <f>C63-E63</f>
        <v>95000</v>
      </c>
      <c r="H63" s="231">
        <v>0</v>
      </c>
      <c r="I63" s="233">
        <v>0</v>
      </c>
      <c r="J63" s="231">
        <f>I63/$I$82*100</f>
        <v>0</v>
      </c>
      <c r="K63" s="231">
        <f>C63-I63</f>
        <v>95000</v>
      </c>
      <c r="L63" s="231">
        <f t="shared" si="15"/>
        <v>0</v>
      </c>
    </row>
    <row r="64" spans="1:12" s="10" customFormat="1" ht="11.1" customHeight="1">
      <c r="A64" s="232" t="s">
        <v>287</v>
      </c>
      <c r="B64" s="231">
        <v>0</v>
      </c>
      <c r="C64" s="231">
        <v>0</v>
      </c>
      <c r="D64" s="231">
        <v>0</v>
      </c>
      <c r="E64" s="233">
        <v>0</v>
      </c>
      <c r="F64" s="231">
        <f t="shared" si="16"/>
        <v>0</v>
      </c>
      <c r="G64" s="231">
        <f>C64-E64</f>
        <v>0</v>
      </c>
      <c r="H64" s="231">
        <v>0</v>
      </c>
      <c r="I64" s="233">
        <v>0</v>
      </c>
      <c r="J64" s="231">
        <f t="shared" ref="J64:J82" si="17">I64/$I$82*100</f>
        <v>0</v>
      </c>
      <c r="K64" s="231">
        <f>C64-I64</f>
        <v>0</v>
      </c>
      <c r="L64" s="231">
        <f t="shared" si="15"/>
        <v>0</v>
      </c>
    </row>
    <row r="65" spans="1:12" s="10" customFormat="1" ht="11.1" customHeight="1">
      <c r="A65" s="232" t="s">
        <v>288</v>
      </c>
      <c r="B65" s="231">
        <v>0</v>
      </c>
      <c r="C65" s="231">
        <v>0</v>
      </c>
      <c r="D65" s="231">
        <v>0</v>
      </c>
      <c r="E65" s="233">
        <v>0</v>
      </c>
      <c r="F65" s="231">
        <f t="shared" si="16"/>
        <v>0</v>
      </c>
      <c r="G65" s="231">
        <f>C65-E65</f>
        <v>0</v>
      </c>
      <c r="H65" s="231">
        <v>0</v>
      </c>
      <c r="I65" s="233">
        <v>0</v>
      </c>
      <c r="J65" s="231">
        <f t="shared" si="17"/>
        <v>0</v>
      </c>
      <c r="K65" s="231">
        <f>C65-I65</f>
        <v>0</v>
      </c>
      <c r="L65" s="231">
        <f t="shared" si="15"/>
        <v>0</v>
      </c>
    </row>
    <row r="66" spans="1:12" s="10" customFormat="1" ht="11.1" customHeight="1">
      <c r="A66" s="222" t="s">
        <v>263</v>
      </c>
      <c r="B66" s="223">
        <f>B67</f>
        <v>0</v>
      </c>
      <c r="C66" s="231">
        <f>C67</f>
        <v>0</v>
      </c>
      <c r="D66" s="223">
        <f>D67</f>
        <v>0</v>
      </c>
      <c r="E66" s="224">
        <f>E67</f>
        <v>0</v>
      </c>
      <c r="F66" s="230">
        <f t="shared" si="16"/>
        <v>0</v>
      </c>
      <c r="G66" s="230">
        <f t="shared" si="2"/>
        <v>0</v>
      </c>
      <c r="H66" s="230">
        <f>H67</f>
        <v>0</v>
      </c>
      <c r="I66" s="224">
        <f>I67</f>
        <v>0</v>
      </c>
      <c r="J66" s="230">
        <f t="shared" si="17"/>
        <v>0</v>
      </c>
      <c r="K66" s="230">
        <f t="shared" si="4"/>
        <v>0</v>
      </c>
      <c r="L66" s="231">
        <f t="shared" si="15"/>
        <v>0</v>
      </c>
    </row>
    <row r="67" spans="1:12" s="10" customFormat="1" ht="11.1" customHeight="1">
      <c r="A67" s="222" t="s">
        <v>264</v>
      </c>
      <c r="B67" s="225">
        <v>0</v>
      </c>
      <c r="C67" s="231">
        <v>0</v>
      </c>
      <c r="D67" s="225">
        <f>E67</f>
        <v>0</v>
      </c>
      <c r="E67" s="226">
        <v>0</v>
      </c>
      <c r="F67" s="231">
        <f t="shared" si="16"/>
        <v>0</v>
      </c>
      <c r="G67" s="225">
        <f t="shared" si="2"/>
        <v>0</v>
      </c>
      <c r="H67" s="225">
        <f>I67</f>
        <v>0</v>
      </c>
      <c r="I67" s="226">
        <v>0</v>
      </c>
      <c r="J67" s="231">
        <f t="shared" si="17"/>
        <v>0</v>
      </c>
      <c r="K67" s="225">
        <f t="shared" si="4"/>
        <v>0</v>
      </c>
      <c r="L67" s="225">
        <v>0</v>
      </c>
    </row>
    <row r="68" spans="1:12" s="10" customFormat="1" ht="11.1" customHeight="1">
      <c r="A68" s="222" t="s">
        <v>265</v>
      </c>
      <c r="B68" s="223">
        <f>B69</f>
        <v>0</v>
      </c>
      <c r="C68" s="223">
        <f>C69</f>
        <v>0</v>
      </c>
      <c r="D68" s="223">
        <f>D69</f>
        <v>0</v>
      </c>
      <c r="E68" s="224">
        <f>E69</f>
        <v>0</v>
      </c>
      <c r="F68" s="223">
        <f t="shared" si="16"/>
        <v>0</v>
      </c>
      <c r="G68" s="223">
        <f t="shared" si="2"/>
        <v>0</v>
      </c>
      <c r="H68" s="223">
        <f>H69</f>
        <v>0</v>
      </c>
      <c r="I68" s="224">
        <f>I69</f>
        <v>0</v>
      </c>
      <c r="J68" s="223">
        <f t="shared" si="17"/>
        <v>0</v>
      </c>
      <c r="K68" s="223">
        <f t="shared" si="4"/>
        <v>0</v>
      </c>
      <c r="L68" s="223">
        <f>L69</f>
        <v>0</v>
      </c>
    </row>
    <row r="69" spans="1:12" s="10" customFormat="1" ht="11.1" customHeight="1">
      <c r="A69" s="222" t="s">
        <v>266</v>
      </c>
      <c r="B69" s="225">
        <v>0</v>
      </c>
      <c r="C69" s="225">
        <v>0</v>
      </c>
      <c r="D69" s="225">
        <f>E69</f>
        <v>0</v>
      </c>
      <c r="E69" s="226">
        <v>0</v>
      </c>
      <c r="F69" s="225">
        <f t="shared" si="16"/>
        <v>0</v>
      </c>
      <c r="G69" s="225">
        <f t="shared" si="2"/>
        <v>0</v>
      </c>
      <c r="H69" s="225">
        <f>I69</f>
        <v>0</v>
      </c>
      <c r="I69" s="226">
        <v>0</v>
      </c>
      <c r="J69" s="225">
        <f t="shared" si="17"/>
        <v>0</v>
      </c>
      <c r="K69" s="225">
        <f t="shared" si="4"/>
        <v>0</v>
      </c>
      <c r="L69" s="225">
        <v>0</v>
      </c>
    </row>
    <row r="70" spans="1:12" s="10" customFormat="1" ht="11.1" customHeight="1">
      <c r="A70" s="222" t="s">
        <v>267</v>
      </c>
      <c r="B70" s="223">
        <f>B71</f>
        <v>0</v>
      </c>
      <c r="C70" s="223">
        <f>C71</f>
        <v>0</v>
      </c>
      <c r="D70" s="223">
        <f t="shared" ref="D70:I70" si="18">D71</f>
        <v>0</v>
      </c>
      <c r="E70" s="224">
        <f t="shared" si="18"/>
        <v>0</v>
      </c>
      <c r="F70" s="223">
        <f t="shared" si="16"/>
        <v>0</v>
      </c>
      <c r="G70" s="223">
        <f t="shared" si="2"/>
        <v>0</v>
      </c>
      <c r="H70" s="223">
        <f t="shared" si="18"/>
        <v>0</v>
      </c>
      <c r="I70" s="224">
        <f t="shared" si="18"/>
        <v>0</v>
      </c>
      <c r="J70" s="223">
        <f t="shared" si="17"/>
        <v>0</v>
      </c>
      <c r="K70" s="223">
        <f t="shared" si="4"/>
        <v>0</v>
      </c>
      <c r="L70" s="223">
        <f>L71</f>
        <v>0</v>
      </c>
    </row>
    <row r="71" spans="1:12" s="10" customFormat="1" ht="11.1" customHeight="1">
      <c r="A71" s="222" t="s">
        <v>268</v>
      </c>
      <c r="B71" s="225">
        <v>0</v>
      </c>
      <c r="C71" s="225">
        <v>0</v>
      </c>
      <c r="D71" s="225">
        <f>E71</f>
        <v>0</v>
      </c>
      <c r="E71" s="226">
        <v>0</v>
      </c>
      <c r="F71" s="225">
        <f t="shared" si="16"/>
        <v>0</v>
      </c>
      <c r="G71" s="225">
        <f t="shared" si="2"/>
        <v>0</v>
      </c>
      <c r="H71" s="225">
        <f>I71</f>
        <v>0</v>
      </c>
      <c r="I71" s="226">
        <v>0</v>
      </c>
      <c r="J71" s="225">
        <f t="shared" si="17"/>
        <v>0</v>
      </c>
      <c r="K71" s="225">
        <f t="shared" si="4"/>
        <v>0</v>
      </c>
      <c r="L71" s="225">
        <v>0</v>
      </c>
    </row>
    <row r="72" spans="1:12" s="10" customFormat="1" ht="11.1" customHeight="1">
      <c r="A72" s="222" t="s">
        <v>269</v>
      </c>
      <c r="B72" s="223">
        <f>B73</f>
        <v>0</v>
      </c>
      <c r="C72" s="223">
        <f>C73</f>
        <v>0</v>
      </c>
      <c r="D72" s="223">
        <f t="shared" ref="D72:I72" si="19">D73</f>
        <v>0</v>
      </c>
      <c r="E72" s="224">
        <f t="shared" si="19"/>
        <v>0</v>
      </c>
      <c r="F72" s="223">
        <f t="shared" si="16"/>
        <v>0</v>
      </c>
      <c r="G72" s="223">
        <f t="shared" si="2"/>
        <v>0</v>
      </c>
      <c r="H72" s="223">
        <f t="shared" si="19"/>
        <v>0</v>
      </c>
      <c r="I72" s="224">
        <f t="shared" si="19"/>
        <v>0</v>
      </c>
      <c r="J72" s="223">
        <f t="shared" si="17"/>
        <v>0</v>
      </c>
      <c r="K72" s="223">
        <f t="shared" si="4"/>
        <v>0</v>
      </c>
      <c r="L72" s="223">
        <f>L73</f>
        <v>0</v>
      </c>
    </row>
    <row r="73" spans="1:12" s="10" customFormat="1" ht="11.1" customHeight="1">
      <c r="A73" s="222" t="s">
        <v>270</v>
      </c>
      <c r="B73" s="225">
        <v>0</v>
      </c>
      <c r="C73" s="225">
        <v>0</v>
      </c>
      <c r="D73" s="225">
        <f>E73</f>
        <v>0</v>
      </c>
      <c r="E73" s="226">
        <v>0</v>
      </c>
      <c r="F73" s="225">
        <f t="shared" si="16"/>
        <v>0</v>
      </c>
      <c r="G73" s="225">
        <f t="shared" si="2"/>
        <v>0</v>
      </c>
      <c r="H73" s="225">
        <f>I73</f>
        <v>0</v>
      </c>
      <c r="I73" s="226">
        <v>0</v>
      </c>
      <c r="J73" s="225">
        <f t="shared" si="17"/>
        <v>0</v>
      </c>
      <c r="K73" s="225">
        <f t="shared" si="4"/>
        <v>0</v>
      </c>
      <c r="L73" s="225">
        <v>0</v>
      </c>
    </row>
    <row r="74" spans="1:12" s="10" customFormat="1" ht="11.1" customHeight="1">
      <c r="A74" s="222" t="s">
        <v>271</v>
      </c>
      <c r="B74" s="223">
        <f>B75</f>
        <v>0</v>
      </c>
      <c r="C74" s="223">
        <f>C75</f>
        <v>0</v>
      </c>
      <c r="D74" s="223">
        <f t="shared" ref="D74:I74" si="20">D75</f>
        <v>0</v>
      </c>
      <c r="E74" s="224">
        <f t="shared" si="20"/>
        <v>0</v>
      </c>
      <c r="F74" s="223">
        <f t="shared" si="16"/>
        <v>0</v>
      </c>
      <c r="G74" s="223">
        <f t="shared" si="2"/>
        <v>0</v>
      </c>
      <c r="H74" s="223">
        <f t="shared" si="20"/>
        <v>0</v>
      </c>
      <c r="I74" s="224">
        <f t="shared" si="20"/>
        <v>0</v>
      </c>
      <c r="J74" s="223">
        <f t="shared" si="17"/>
        <v>0</v>
      </c>
      <c r="K74" s="223">
        <f t="shared" si="4"/>
        <v>0</v>
      </c>
      <c r="L74" s="223">
        <f>L75</f>
        <v>0</v>
      </c>
    </row>
    <row r="75" spans="1:12" s="10" customFormat="1" ht="11.1" customHeight="1">
      <c r="A75" s="222" t="s">
        <v>272</v>
      </c>
      <c r="B75" s="225">
        <v>0</v>
      </c>
      <c r="C75" s="225">
        <v>0</v>
      </c>
      <c r="D75" s="225">
        <f>E75</f>
        <v>0</v>
      </c>
      <c r="E75" s="226">
        <v>0</v>
      </c>
      <c r="F75" s="225">
        <f t="shared" si="16"/>
        <v>0</v>
      </c>
      <c r="G75" s="225">
        <f t="shared" si="2"/>
        <v>0</v>
      </c>
      <c r="H75" s="225">
        <f>I75</f>
        <v>0</v>
      </c>
      <c r="I75" s="226">
        <v>0</v>
      </c>
      <c r="J75" s="225">
        <f t="shared" si="17"/>
        <v>0</v>
      </c>
      <c r="K75" s="225">
        <f t="shared" si="4"/>
        <v>0</v>
      </c>
      <c r="L75" s="225">
        <v>0</v>
      </c>
    </row>
    <row r="76" spans="1:12" s="10" customFormat="1" ht="11.1" customHeight="1">
      <c r="A76" s="222" t="s">
        <v>273</v>
      </c>
      <c r="B76" s="223">
        <f>B77+B78</f>
        <v>0</v>
      </c>
      <c r="C76" s="223">
        <f>C77+C78</f>
        <v>0</v>
      </c>
      <c r="D76" s="223">
        <f t="shared" ref="D76:I76" si="21">D77+D78</f>
        <v>0</v>
      </c>
      <c r="E76" s="224">
        <f t="shared" si="21"/>
        <v>0</v>
      </c>
      <c r="F76" s="223">
        <f t="shared" si="16"/>
        <v>0</v>
      </c>
      <c r="G76" s="223">
        <f t="shared" si="2"/>
        <v>0</v>
      </c>
      <c r="H76" s="223">
        <f t="shared" si="21"/>
        <v>0</v>
      </c>
      <c r="I76" s="224">
        <f t="shared" si="21"/>
        <v>0</v>
      </c>
      <c r="J76" s="223">
        <f t="shared" si="17"/>
        <v>0</v>
      </c>
      <c r="K76" s="223">
        <f t="shared" si="4"/>
        <v>0</v>
      </c>
      <c r="L76" s="223">
        <f>L77+L78</f>
        <v>0</v>
      </c>
    </row>
    <row r="77" spans="1:12" s="10" customFormat="1" ht="11.1" customHeight="1">
      <c r="A77" s="222" t="s">
        <v>274</v>
      </c>
      <c r="B77" s="225">
        <v>0</v>
      </c>
      <c r="C77" s="225">
        <v>0</v>
      </c>
      <c r="D77" s="225">
        <f>E77</f>
        <v>0</v>
      </c>
      <c r="E77" s="226">
        <v>0</v>
      </c>
      <c r="F77" s="225">
        <f t="shared" si="16"/>
        <v>0</v>
      </c>
      <c r="G77" s="225">
        <f t="shared" si="2"/>
        <v>0</v>
      </c>
      <c r="H77" s="225">
        <f>I77</f>
        <v>0</v>
      </c>
      <c r="I77" s="226">
        <v>0</v>
      </c>
      <c r="J77" s="225">
        <f t="shared" si="17"/>
        <v>0</v>
      </c>
      <c r="K77" s="225">
        <f t="shared" si="4"/>
        <v>0</v>
      </c>
      <c r="L77" s="225">
        <v>0</v>
      </c>
    </row>
    <row r="78" spans="1:12" s="10" customFormat="1" ht="11.1" customHeight="1">
      <c r="A78" s="222" t="s">
        <v>275</v>
      </c>
      <c r="B78" s="225">
        <v>0</v>
      </c>
      <c r="C78" s="225">
        <v>0</v>
      </c>
      <c r="D78" s="225">
        <f>E78</f>
        <v>0</v>
      </c>
      <c r="E78" s="226">
        <v>0</v>
      </c>
      <c r="F78" s="225">
        <f t="shared" si="16"/>
        <v>0</v>
      </c>
      <c r="G78" s="225">
        <f t="shared" si="2"/>
        <v>0</v>
      </c>
      <c r="H78" s="225">
        <f>I78</f>
        <v>0</v>
      </c>
      <c r="I78" s="226">
        <v>0</v>
      </c>
      <c r="J78" s="225">
        <f t="shared" si="17"/>
        <v>0</v>
      </c>
      <c r="K78" s="225">
        <f t="shared" si="4"/>
        <v>0</v>
      </c>
      <c r="L78" s="225">
        <v>0</v>
      </c>
    </row>
    <row r="79" spans="1:12" s="10" customFormat="1" ht="11.1" customHeight="1">
      <c r="A79" s="222" t="s">
        <v>276</v>
      </c>
      <c r="B79" s="223">
        <v>0</v>
      </c>
      <c r="C79" s="223">
        <f>B79</f>
        <v>0</v>
      </c>
      <c r="D79" s="223">
        <f>E79</f>
        <v>0</v>
      </c>
      <c r="E79" s="224">
        <v>0</v>
      </c>
      <c r="F79" s="223">
        <f t="shared" si="16"/>
        <v>0</v>
      </c>
      <c r="G79" s="223">
        <f t="shared" si="2"/>
        <v>0</v>
      </c>
      <c r="H79" s="223">
        <f>I79</f>
        <v>0</v>
      </c>
      <c r="I79" s="224">
        <v>0</v>
      </c>
      <c r="J79" s="223">
        <f t="shared" si="17"/>
        <v>0</v>
      </c>
      <c r="K79" s="223">
        <f t="shared" si="4"/>
        <v>0</v>
      </c>
      <c r="L79" s="223">
        <v>0</v>
      </c>
    </row>
    <row r="80" spans="1:12" s="10" customFormat="1" ht="11.1" customHeight="1">
      <c r="A80" s="222" t="s">
        <v>277</v>
      </c>
      <c r="B80" s="223">
        <v>0</v>
      </c>
      <c r="C80" s="223">
        <v>0</v>
      </c>
      <c r="D80" s="223">
        <f>E80</f>
        <v>0</v>
      </c>
      <c r="E80" s="224">
        <v>0</v>
      </c>
      <c r="F80" s="223">
        <f t="shared" si="16"/>
        <v>0</v>
      </c>
      <c r="G80" s="223">
        <f t="shared" si="2"/>
        <v>0</v>
      </c>
      <c r="H80" s="223">
        <f>I80</f>
        <v>0</v>
      </c>
      <c r="I80" s="224">
        <v>0</v>
      </c>
      <c r="J80" s="223">
        <f t="shared" si="17"/>
        <v>0</v>
      </c>
      <c r="K80" s="223">
        <f t="shared" si="4"/>
        <v>0</v>
      </c>
      <c r="L80" s="223">
        <v>0</v>
      </c>
    </row>
    <row r="81" spans="1:12" s="10" customFormat="1" ht="11.1" customHeight="1">
      <c r="A81" s="234" t="s">
        <v>278</v>
      </c>
      <c r="B81" s="235">
        <v>0</v>
      </c>
      <c r="C81" s="235">
        <v>0</v>
      </c>
      <c r="D81" s="230">
        <v>0</v>
      </c>
      <c r="E81" s="236">
        <v>0</v>
      </c>
      <c r="F81" s="230">
        <f t="shared" si="16"/>
        <v>0</v>
      </c>
      <c r="G81" s="230">
        <f t="shared" si="2"/>
        <v>0</v>
      </c>
      <c r="H81" s="230">
        <v>0</v>
      </c>
      <c r="I81" s="236">
        <v>0</v>
      </c>
      <c r="J81" s="230">
        <f t="shared" si="17"/>
        <v>0</v>
      </c>
      <c r="K81" s="237">
        <f t="shared" si="4"/>
        <v>0</v>
      </c>
      <c r="L81" s="237">
        <v>0</v>
      </c>
    </row>
    <row r="82" spans="1:12" s="10" customFormat="1" ht="11.1" customHeight="1">
      <c r="A82" s="238" t="s">
        <v>279</v>
      </c>
      <c r="B82" s="239">
        <f>B15+B81</f>
        <v>7227000</v>
      </c>
      <c r="C82" s="239">
        <f>C15+C81</f>
        <v>6857000</v>
      </c>
      <c r="D82" s="239">
        <f>D15+D81</f>
        <v>881082.62</v>
      </c>
      <c r="E82" s="239">
        <f>E15+E81</f>
        <v>1355678.02</v>
      </c>
      <c r="F82" s="239">
        <f t="shared" si="16"/>
        <v>100</v>
      </c>
      <c r="G82" s="239">
        <f t="shared" si="2"/>
        <v>5501321.9800000004</v>
      </c>
      <c r="H82" s="240">
        <f>H15+H81</f>
        <v>881082.62</v>
      </c>
      <c r="I82" s="241">
        <f>I15+I81</f>
        <v>1355678.02</v>
      </c>
      <c r="J82" s="239">
        <f t="shared" si="17"/>
        <v>100</v>
      </c>
      <c r="K82" s="239">
        <f>K15+K81</f>
        <v>5501321.9800000004</v>
      </c>
      <c r="L82" s="239">
        <f>L15+L81</f>
        <v>0</v>
      </c>
    </row>
    <row r="83" spans="1:12">
      <c r="A83" s="141" t="s">
        <v>75</v>
      </c>
      <c r="B83" s="155"/>
      <c r="C83" s="155"/>
      <c r="D83" s="155"/>
      <c r="E83" s="156"/>
      <c r="F83" s="156"/>
      <c r="G83" s="156"/>
      <c r="H83" s="156"/>
      <c r="I83" s="156"/>
      <c r="J83" s="155"/>
      <c r="K83" s="155"/>
      <c r="L83" s="155"/>
    </row>
    <row r="84" spans="1:12">
      <c r="A84" s="155"/>
      <c r="B84" s="155"/>
      <c r="C84" s="155"/>
      <c r="D84" s="155"/>
      <c r="E84" s="155"/>
      <c r="F84" s="155"/>
      <c r="G84" s="155"/>
      <c r="H84" s="155"/>
      <c r="I84" s="202"/>
      <c r="J84" s="636"/>
      <c r="K84" s="636"/>
      <c r="L84" s="636"/>
    </row>
    <row r="85" spans="1:12">
      <c r="A85" s="155"/>
      <c r="B85" s="155"/>
      <c r="C85" s="155"/>
      <c r="D85" s="403"/>
      <c r="E85" s="155"/>
      <c r="F85" s="155"/>
      <c r="G85" s="163"/>
      <c r="H85" s="163"/>
      <c r="I85" s="163"/>
      <c r="J85" s="636"/>
      <c r="K85" s="636"/>
      <c r="L85" s="636"/>
    </row>
    <row r="86" spans="1:12" s="137" customFormat="1">
      <c r="A86" s="155"/>
      <c r="B86" s="155"/>
      <c r="C86" s="155"/>
      <c r="D86" s="403"/>
      <c r="E86" s="155"/>
      <c r="F86" s="155"/>
      <c r="G86" s="163"/>
      <c r="H86" s="163"/>
      <c r="I86" s="163"/>
      <c r="J86" s="162"/>
      <c r="K86" s="162"/>
      <c r="L86" s="162"/>
    </row>
    <row r="87" spans="1:12" s="137" customFormat="1">
      <c r="A87" s="155"/>
      <c r="B87" s="155"/>
      <c r="C87" s="155"/>
      <c r="D87" s="403"/>
      <c r="E87" s="155"/>
      <c r="F87" s="155"/>
      <c r="G87" s="163"/>
      <c r="H87" s="163"/>
      <c r="I87" s="163"/>
      <c r="J87" s="162"/>
      <c r="K87" s="162"/>
      <c r="L87" s="162"/>
    </row>
    <row r="88" spans="1:12">
      <c r="A88" s="242"/>
      <c r="B88" s="158" t="s">
        <v>285</v>
      </c>
      <c r="C88" s="242"/>
      <c r="D88" s="624" t="s">
        <v>297</v>
      </c>
      <c r="E88" s="624"/>
      <c r="F88" s="624"/>
      <c r="G88" s="624"/>
      <c r="H88" s="635" t="s">
        <v>209</v>
      </c>
      <c r="I88" s="635"/>
      <c r="J88" s="624" t="s">
        <v>208</v>
      </c>
      <c r="K88" s="624"/>
      <c r="L88" s="624"/>
    </row>
    <row r="89" spans="1:12">
      <c r="A89" s="242"/>
      <c r="B89" s="163" t="s">
        <v>207</v>
      </c>
      <c r="C89" s="242"/>
      <c r="D89" s="625" t="s">
        <v>211</v>
      </c>
      <c r="E89" s="625"/>
      <c r="F89" s="625"/>
      <c r="G89" s="625"/>
      <c r="H89" s="634" t="s">
        <v>210</v>
      </c>
      <c r="I89" s="634"/>
      <c r="J89" s="625" t="s">
        <v>293</v>
      </c>
      <c r="K89" s="625"/>
      <c r="L89" s="625"/>
    </row>
    <row r="90" spans="1:12">
      <c r="A90" s="242"/>
      <c r="B90" s="242"/>
      <c r="C90" s="242"/>
      <c r="D90" s="401"/>
      <c r="E90" s="163"/>
      <c r="F90" s="163"/>
      <c r="G90" s="163"/>
      <c r="H90" s="242"/>
      <c r="I90" s="163"/>
      <c r="J90" s="625" t="s">
        <v>296</v>
      </c>
      <c r="K90" s="625"/>
      <c r="L90" s="625"/>
    </row>
    <row r="91" spans="1:12">
      <c r="A91" s="155"/>
      <c r="B91" s="155"/>
      <c r="C91" s="155"/>
      <c r="D91" s="401"/>
      <c r="E91" s="163"/>
      <c r="F91" s="163"/>
      <c r="G91" s="163"/>
      <c r="H91" s="155"/>
      <c r="I91" s="163"/>
      <c r="J91" s="627"/>
      <c r="K91" s="627"/>
      <c r="L91" s="627"/>
    </row>
    <row r="92" spans="1:12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</sheetData>
  <mergeCells count="19">
    <mergeCell ref="A2:L2"/>
    <mergeCell ref="D88:G88"/>
    <mergeCell ref="H88:I88"/>
    <mergeCell ref="J88:L88"/>
    <mergeCell ref="J85:L85"/>
    <mergeCell ref="A3:L3"/>
    <mergeCell ref="A5:L5"/>
    <mergeCell ref="A6:L6"/>
    <mergeCell ref="A7:L7"/>
    <mergeCell ref="A8:L8"/>
    <mergeCell ref="B10:L10"/>
    <mergeCell ref="D12:G12"/>
    <mergeCell ref="H12:K12"/>
    <mergeCell ref="J84:L84"/>
    <mergeCell ref="D89:G89"/>
    <mergeCell ref="H89:I89"/>
    <mergeCell ref="J89:L89"/>
    <mergeCell ref="J90:L90"/>
    <mergeCell ref="J91:L91"/>
  </mergeCells>
  <pageMargins left="0" right="0" top="0" bottom="0" header="0.31496062992125984" footer="0.31496062992125984"/>
  <pageSetup paperSize="9" scale="95" orientation="landscape" r:id="rId1"/>
  <legacyDrawing r:id="rId2"/>
  <oleObjects>
    <oleObject progId="Word.Picture.8" shapeId="27649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3:R58"/>
  <sheetViews>
    <sheetView topLeftCell="A7" workbookViewId="0">
      <selection activeCell="O41" sqref="O41"/>
    </sheetView>
  </sheetViews>
  <sheetFormatPr defaultRowHeight="12.75"/>
  <cols>
    <col min="1" max="1" width="37.7109375" customWidth="1"/>
    <col min="2" max="13" width="12.7109375" customWidth="1"/>
    <col min="14" max="14" width="13.85546875" customWidth="1"/>
    <col min="15" max="15" width="15.7109375" customWidth="1"/>
    <col min="18" max="18" width="12.7109375" bestFit="1" customWidth="1"/>
  </cols>
  <sheetData>
    <row r="3" spans="1:15" ht="15.75">
      <c r="A3" s="6"/>
      <c r="B3" s="6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5.75">
      <c r="A4" s="483"/>
      <c r="B4" s="484"/>
      <c r="C4" s="485"/>
      <c r="D4" s="485"/>
      <c r="E4" s="643" t="s">
        <v>202</v>
      </c>
      <c r="F4" s="643"/>
      <c r="G4" s="643"/>
      <c r="H4" s="643"/>
      <c r="I4" s="643"/>
      <c r="J4" s="643"/>
      <c r="K4" s="486"/>
      <c r="L4" s="486"/>
      <c r="M4" s="486"/>
      <c r="N4" s="486"/>
      <c r="O4" s="486"/>
    </row>
    <row r="5" spans="1:15" ht="15.75">
      <c r="A5" s="485"/>
      <c r="B5" s="485"/>
      <c r="C5" s="485"/>
      <c r="D5" s="485"/>
      <c r="E5" s="644" t="s">
        <v>203</v>
      </c>
      <c r="F5" s="644"/>
      <c r="G5" s="644"/>
      <c r="H5" s="644"/>
      <c r="I5" s="644"/>
      <c r="J5" s="644"/>
      <c r="K5" s="486"/>
      <c r="L5" s="486"/>
      <c r="M5" s="486"/>
      <c r="N5" s="486"/>
      <c r="O5" s="486"/>
    </row>
    <row r="6" spans="1:15" s="28" customFormat="1" ht="15.75">
      <c r="A6" s="485"/>
      <c r="B6" s="485"/>
      <c r="C6" s="485"/>
      <c r="D6" s="485"/>
      <c r="E6" s="487"/>
      <c r="F6" s="487"/>
      <c r="G6" s="487"/>
      <c r="H6" s="487"/>
      <c r="I6" s="487"/>
      <c r="J6" s="487"/>
      <c r="K6" s="486"/>
      <c r="L6" s="486"/>
      <c r="M6" s="486"/>
      <c r="N6" s="486"/>
      <c r="O6" s="486"/>
    </row>
    <row r="7" spans="1:15" ht="15.75">
      <c r="A7" s="613" t="s">
        <v>1</v>
      </c>
      <c r="B7" s="613"/>
      <c r="C7" s="613"/>
      <c r="D7" s="613"/>
      <c r="E7" s="613"/>
      <c r="F7" s="613"/>
      <c r="G7" s="613"/>
      <c r="H7" s="613"/>
      <c r="I7" s="613"/>
      <c r="J7" s="613"/>
      <c r="K7" s="613"/>
      <c r="L7" s="613"/>
      <c r="M7" s="613"/>
      <c r="N7" s="613"/>
      <c r="O7" s="613"/>
    </row>
    <row r="8" spans="1:15" ht="15.75">
      <c r="A8" s="614" t="s">
        <v>130</v>
      </c>
      <c r="B8" s="614"/>
      <c r="C8" s="614"/>
      <c r="D8" s="614"/>
      <c r="E8" s="614"/>
      <c r="F8" s="614"/>
      <c r="G8" s="614"/>
      <c r="H8" s="614"/>
      <c r="I8" s="614"/>
      <c r="J8" s="614"/>
      <c r="K8" s="614"/>
      <c r="L8" s="614"/>
      <c r="M8" s="614"/>
      <c r="N8" s="614"/>
      <c r="O8" s="614"/>
    </row>
    <row r="9" spans="1:15" ht="15.75">
      <c r="A9" s="613" t="s">
        <v>109</v>
      </c>
      <c r="B9" s="613"/>
      <c r="C9" s="613"/>
      <c r="D9" s="613"/>
      <c r="E9" s="613"/>
      <c r="F9" s="613"/>
      <c r="G9" s="613"/>
      <c r="H9" s="613"/>
      <c r="I9" s="613"/>
      <c r="J9" s="613"/>
      <c r="K9" s="613"/>
      <c r="L9" s="613"/>
      <c r="M9" s="613"/>
      <c r="N9" s="613"/>
      <c r="O9" s="613"/>
    </row>
    <row r="10" spans="1:15" ht="15.75">
      <c r="A10" s="614" t="s">
        <v>474</v>
      </c>
      <c r="B10" s="614"/>
      <c r="C10" s="614"/>
      <c r="D10" s="614"/>
      <c r="E10" s="614"/>
      <c r="F10" s="614"/>
      <c r="G10" s="614"/>
      <c r="H10" s="614"/>
      <c r="I10" s="614"/>
      <c r="J10" s="614"/>
      <c r="K10" s="614"/>
      <c r="L10" s="614"/>
      <c r="M10" s="614"/>
      <c r="N10" s="614"/>
      <c r="O10" s="614"/>
    </row>
    <row r="11" spans="1:15" ht="15.75">
      <c r="A11" s="286"/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</row>
    <row r="12" spans="1:15" ht="15.75">
      <c r="A12" s="287" t="s">
        <v>131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8" t="s">
        <v>4</v>
      </c>
    </row>
    <row r="13" spans="1:15">
      <c r="A13" s="302"/>
      <c r="B13" s="647" t="s">
        <v>132</v>
      </c>
      <c r="C13" s="647"/>
      <c r="D13" s="647"/>
      <c r="E13" s="647"/>
      <c r="F13" s="647"/>
      <c r="G13" s="647"/>
      <c r="H13" s="647"/>
      <c r="I13" s="647"/>
      <c r="J13" s="647"/>
      <c r="K13" s="647"/>
      <c r="L13" s="647"/>
      <c r="M13" s="647"/>
      <c r="N13" s="647"/>
      <c r="O13" s="648"/>
    </row>
    <row r="14" spans="1:15">
      <c r="A14" s="439"/>
      <c r="B14" s="649" t="s">
        <v>133</v>
      </c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488" t="s">
        <v>134</v>
      </c>
      <c r="O14" s="488" t="s">
        <v>135</v>
      </c>
    </row>
    <row r="15" spans="1:15">
      <c r="A15" s="489" t="s">
        <v>136</v>
      </c>
      <c r="B15" s="490" t="s">
        <v>291</v>
      </c>
      <c r="C15" s="490" t="s">
        <v>292</v>
      </c>
      <c r="D15" s="490" t="s">
        <v>294</v>
      </c>
      <c r="E15" s="490" t="s">
        <v>295</v>
      </c>
      <c r="F15" s="490" t="s">
        <v>301</v>
      </c>
      <c r="G15" s="490" t="s">
        <v>302</v>
      </c>
      <c r="H15" s="490" t="s">
        <v>304</v>
      </c>
      <c r="I15" s="490" t="s">
        <v>305</v>
      </c>
      <c r="J15" s="490" t="s">
        <v>306</v>
      </c>
      <c r="K15" s="490" t="s">
        <v>307</v>
      </c>
      <c r="L15" s="490" t="s">
        <v>472</v>
      </c>
      <c r="M15" s="490" t="s">
        <v>473</v>
      </c>
      <c r="N15" s="491" t="s">
        <v>137</v>
      </c>
      <c r="O15" s="445" t="s">
        <v>308</v>
      </c>
    </row>
    <row r="16" spans="1:15">
      <c r="A16" s="492" t="s">
        <v>138</v>
      </c>
      <c r="B16" s="493" t="s">
        <v>99</v>
      </c>
      <c r="C16" s="493" t="s">
        <v>99</v>
      </c>
      <c r="D16" s="493" t="s">
        <v>99</v>
      </c>
      <c r="E16" s="493" t="s">
        <v>99</v>
      </c>
      <c r="F16" s="493" t="s">
        <v>99</v>
      </c>
      <c r="G16" s="493" t="s">
        <v>99</v>
      </c>
      <c r="H16" s="493" t="s">
        <v>99</v>
      </c>
      <c r="I16" s="493" t="s">
        <v>99</v>
      </c>
      <c r="J16" s="493" t="s">
        <v>99</v>
      </c>
      <c r="K16" s="493" t="s">
        <v>99</v>
      </c>
      <c r="L16" s="493" t="s">
        <v>99</v>
      </c>
      <c r="M16" s="493" t="s">
        <v>99</v>
      </c>
      <c r="N16" s="493" t="s">
        <v>99</v>
      </c>
      <c r="O16" s="493" t="s">
        <v>99</v>
      </c>
    </row>
    <row r="17" spans="1:18">
      <c r="A17" s="314" t="s">
        <v>139</v>
      </c>
      <c r="B17" s="494">
        <f t="shared" ref="B17:K17" si="0">B18+B24+B25+B26+B27+B36</f>
        <v>4583378.3099999996</v>
      </c>
      <c r="C17" s="494">
        <f t="shared" si="0"/>
        <v>3717630.63</v>
      </c>
      <c r="D17" s="495">
        <f t="shared" si="0"/>
        <v>3867817.1899999995</v>
      </c>
      <c r="E17" s="495">
        <f t="shared" si="0"/>
        <v>4384150.1900000004</v>
      </c>
      <c r="F17" s="495">
        <f t="shared" si="0"/>
        <v>4237358.37</v>
      </c>
      <c r="G17" s="495">
        <f t="shared" si="0"/>
        <v>4739908.9800000004</v>
      </c>
      <c r="H17" s="495">
        <f t="shared" si="0"/>
        <v>4625198.21</v>
      </c>
      <c r="I17" s="495">
        <f t="shared" si="0"/>
        <v>3971975.1300000004</v>
      </c>
      <c r="J17" s="495">
        <f t="shared" si="0"/>
        <v>4821282.6800000006</v>
      </c>
      <c r="K17" s="495">
        <f t="shared" si="0"/>
        <v>3938683.62</v>
      </c>
      <c r="L17" s="495">
        <f t="shared" ref="L17:O17" si="1">L18+L24+L25+L26+L27+L36</f>
        <v>4154429.1699999995</v>
      </c>
      <c r="M17" s="495">
        <f t="shared" si="1"/>
        <v>4119645.29</v>
      </c>
      <c r="N17" s="494">
        <f t="shared" si="1"/>
        <v>51161457.769999996</v>
      </c>
      <c r="O17" s="494">
        <f t="shared" si="1"/>
        <v>54538000</v>
      </c>
    </row>
    <row r="18" spans="1:18">
      <c r="A18" s="314" t="s">
        <v>309</v>
      </c>
      <c r="B18" s="494">
        <f t="shared" ref="B18:K18" si="2">B19+B20+B21+B22+B23</f>
        <v>58915.040000000001</v>
      </c>
      <c r="C18" s="494">
        <f t="shared" si="2"/>
        <v>29460.42</v>
      </c>
      <c r="D18" s="495">
        <f t="shared" si="2"/>
        <v>58184.1</v>
      </c>
      <c r="E18" s="495">
        <f t="shared" si="2"/>
        <v>23485.99</v>
      </c>
      <c r="F18" s="495">
        <f t="shared" si="2"/>
        <v>10310.43</v>
      </c>
      <c r="G18" s="495">
        <f t="shared" si="2"/>
        <v>20276.919999999998</v>
      </c>
      <c r="H18" s="495">
        <f t="shared" si="2"/>
        <v>78474.91</v>
      </c>
      <c r="I18" s="495">
        <f t="shared" si="2"/>
        <v>19899.43</v>
      </c>
      <c r="J18" s="495">
        <f t="shared" si="2"/>
        <v>4585.7299999999996</v>
      </c>
      <c r="K18" s="495">
        <f t="shared" si="2"/>
        <v>9601.34</v>
      </c>
      <c r="L18" s="495">
        <f t="shared" ref="L18:O18" si="3">L19+L20+L21+L22+L23</f>
        <v>5836.77</v>
      </c>
      <c r="M18" s="495">
        <f t="shared" si="3"/>
        <v>21661.72</v>
      </c>
      <c r="N18" s="494">
        <f t="shared" si="3"/>
        <v>340692.79999999993</v>
      </c>
      <c r="O18" s="494">
        <f t="shared" si="3"/>
        <v>336000</v>
      </c>
    </row>
    <row r="19" spans="1:18">
      <c r="A19" s="314" t="s">
        <v>140</v>
      </c>
      <c r="B19" s="496">
        <v>0</v>
      </c>
      <c r="C19" s="496">
        <v>0</v>
      </c>
      <c r="D19" s="497">
        <v>0</v>
      </c>
      <c r="E19" s="497">
        <v>0</v>
      </c>
      <c r="F19" s="497">
        <v>0</v>
      </c>
      <c r="G19" s="497">
        <v>0</v>
      </c>
      <c r="H19" s="497">
        <v>0</v>
      </c>
      <c r="I19" s="497">
        <v>0</v>
      </c>
      <c r="J19" s="497">
        <v>0</v>
      </c>
      <c r="K19" s="497">
        <v>0</v>
      </c>
      <c r="L19" s="497">
        <v>0</v>
      </c>
      <c r="M19" s="497">
        <v>0</v>
      </c>
      <c r="N19" s="496">
        <f t="shared" ref="N19:N26" si="4">SUM(B19:M19)</f>
        <v>0</v>
      </c>
      <c r="O19" s="496">
        <v>0</v>
      </c>
    </row>
    <row r="20" spans="1:18">
      <c r="A20" s="314" t="s">
        <v>141</v>
      </c>
      <c r="B20" s="496">
        <v>0</v>
      </c>
      <c r="C20" s="496">
        <v>0</v>
      </c>
      <c r="D20" s="497">
        <v>0</v>
      </c>
      <c r="E20" s="497">
        <v>0</v>
      </c>
      <c r="F20" s="497">
        <v>0</v>
      </c>
      <c r="G20" s="497">
        <v>0</v>
      </c>
      <c r="H20" s="497">
        <v>0</v>
      </c>
      <c r="I20" s="497">
        <v>0</v>
      </c>
      <c r="J20" s="497">
        <v>0</v>
      </c>
      <c r="K20" s="497">
        <v>0</v>
      </c>
      <c r="L20" s="497">
        <v>0</v>
      </c>
      <c r="M20" s="497">
        <v>0</v>
      </c>
      <c r="N20" s="496">
        <f t="shared" si="4"/>
        <v>0</v>
      </c>
      <c r="O20" s="496">
        <v>0</v>
      </c>
    </row>
    <row r="21" spans="1:18">
      <c r="A21" s="314" t="s">
        <v>142</v>
      </c>
      <c r="B21" s="496">
        <v>0</v>
      </c>
      <c r="C21" s="496">
        <v>0</v>
      </c>
      <c r="D21" s="497">
        <v>0</v>
      </c>
      <c r="E21" s="497">
        <v>0</v>
      </c>
      <c r="F21" s="497">
        <v>0</v>
      </c>
      <c r="G21" s="497">
        <v>0</v>
      </c>
      <c r="H21" s="497">
        <v>0</v>
      </c>
      <c r="I21" s="497">
        <v>0</v>
      </c>
      <c r="J21" s="497">
        <v>0</v>
      </c>
      <c r="K21" s="497">
        <v>0</v>
      </c>
      <c r="L21" s="497">
        <v>0</v>
      </c>
      <c r="M21" s="497">
        <v>0</v>
      </c>
      <c r="N21" s="496">
        <f t="shared" si="4"/>
        <v>0</v>
      </c>
      <c r="O21" s="496">
        <v>0</v>
      </c>
    </row>
    <row r="22" spans="1:18">
      <c r="A22" s="314" t="s">
        <v>143</v>
      </c>
      <c r="B22" s="496">
        <v>0</v>
      </c>
      <c r="C22" s="496">
        <v>0</v>
      </c>
      <c r="D22" s="497">
        <v>0</v>
      </c>
      <c r="E22" s="497">
        <v>0</v>
      </c>
      <c r="F22" s="497">
        <v>0</v>
      </c>
      <c r="G22" s="497">
        <v>0</v>
      </c>
      <c r="H22" s="497">
        <v>0</v>
      </c>
      <c r="I22" s="497">
        <v>0</v>
      </c>
      <c r="J22" s="497">
        <v>0</v>
      </c>
      <c r="K22" s="497">
        <v>0</v>
      </c>
      <c r="L22" s="497">
        <v>0</v>
      </c>
      <c r="M22" s="497">
        <v>0</v>
      </c>
      <c r="N22" s="496">
        <f t="shared" si="4"/>
        <v>0</v>
      </c>
      <c r="O22" s="496">
        <v>0</v>
      </c>
    </row>
    <row r="23" spans="1:18">
      <c r="A23" s="314" t="s">
        <v>310</v>
      </c>
      <c r="B23" s="496">
        <v>58915.040000000001</v>
      </c>
      <c r="C23" s="496">
        <v>29460.42</v>
      </c>
      <c r="D23" s="497">
        <v>58184.1</v>
      </c>
      <c r="E23" s="497">
        <v>23485.99</v>
      </c>
      <c r="F23" s="497">
        <v>10310.43</v>
      </c>
      <c r="G23" s="497">
        <v>20276.919999999998</v>
      </c>
      <c r="H23" s="497">
        <v>78474.91</v>
      </c>
      <c r="I23" s="497">
        <v>19899.43</v>
      </c>
      <c r="J23" s="497">
        <v>4585.7299999999996</v>
      </c>
      <c r="K23" s="497">
        <v>9601.34</v>
      </c>
      <c r="L23" s="497">
        <v>5836.77</v>
      </c>
      <c r="M23" s="497">
        <v>21661.72</v>
      </c>
      <c r="N23" s="496">
        <f t="shared" si="4"/>
        <v>340692.79999999993</v>
      </c>
      <c r="O23" s="496">
        <v>336000</v>
      </c>
      <c r="R23" s="8"/>
    </row>
    <row r="24" spans="1:18">
      <c r="A24" s="314" t="s">
        <v>311</v>
      </c>
      <c r="B24" s="494">
        <v>0</v>
      </c>
      <c r="C24" s="494">
        <v>0</v>
      </c>
      <c r="D24" s="495">
        <v>0</v>
      </c>
      <c r="E24" s="495">
        <v>0</v>
      </c>
      <c r="F24" s="495">
        <v>0</v>
      </c>
      <c r="G24" s="495">
        <v>0</v>
      </c>
      <c r="H24" s="495">
        <v>0</v>
      </c>
      <c r="I24" s="495">
        <v>0</v>
      </c>
      <c r="J24" s="495">
        <v>0</v>
      </c>
      <c r="K24" s="495">
        <v>0</v>
      </c>
      <c r="L24" s="495">
        <v>0</v>
      </c>
      <c r="M24" s="495">
        <v>0</v>
      </c>
      <c r="N24" s="494">
        <f t="shared" si="4"/>
        <v>0</v>
      </c>
      <c r="O24" s="494">
        <v>0</v>
      </c>
    </row>
    <row r="25" spans="1:18">
      <c r="A25" s="314" t="s">
        <v>144</v>
      </c>
      <c r="B25" s="494">
        <v>36966.480000000003</v>
      </c>
      <c r="C25" s="494">
        <v>44678.66</v>
      </c>
      <c r="D25" s="495">
        <v>10423.07</v>
      </c>
      <c r="E25" s="495">
        <v>51700.09</v>
      </c>
      <c r="F25" s="495">
        <v>37134.1</v>
      </c>
      <c r="G25" s="495">
        <v>26280.31</v>
      </c>
      <c r="H25" s="495">
        <v>31598.58</v>
      </c>
      <c r="I25" s="495">
        <v>54698.75</v>
      </c>
      <c r="J25" s="495">
        <v>724.14</v>
      </c>
      <c r="K25" s="495">
        <v>30326.55</v>
      </c>
      <c r="L25" s="495">
        <v>23440.38</v>
      </c>
      <c r="M25" s="495">
        <v>26575.119999999999</v>
      </c>
      <c r="N25" s="494">
        <f t="shared" si="4"/>
        <v>374546.23000000004</v>
      </c>
      <c r="O25" s="494">
        <v>451000</v>
      </c>
      <c r="R25" s="8"/>
    </row>
    <row r="26" spans="1:18">
      <c r="A26" s="314" t="s">
        <v>145</v>
      </c>
      <c r="B26" s="494">
        <v>4398046.63</v>
      </c>
      <c r="C26" s="494">
        <v>3545106.26</v>
      </c>
      <c r="D26" s="495">
        <v>3652766.76</v>
      </c>
      <c r="E26" s="495">
        <v>4212468.42</v>
      </c>
      <c r="F26" s="495">
        <v>4075978.87</v>
      </c>
      <c r="G26" s="495">
        <v>4612086.68</v>
      </c>
      <c r="H26" s="495">
        <v>4438457.87</v>
      </c>
      <c r="I26" s="495">
        <v>3836464.35</v>
      </c>
      <c r="J26" s="495">
        <v>4740752.53</v>
      </c>
      <c r="K26" s="495">
        <v>3789440.11</v>
      </c>
      <c r="L26" s="495">
        <v>4044940.51</v>
      </c>
      <c r="M26" s="495">
        <v>3997451.99</v>
      </c>
      <c r="N26" s="494">
        <f t="shared" si="4"/>
        <v>49343960.979999997</v>
      </c>
      <c r="O26" s="494">
        <v>51785000</v>
      </c>
    </row>
    <row r="27" spans="1:18">
      <c r="A27" s="314" t="s">
        <v>146</v>
      </c>
      <c r="B27" s="494">
        <f t="shared" ref="B27:K27" si="5">SUM(B28:B35)</f>
        <v>0</v>
      </c>
      <c r="C27" s="494">
        <f t="shared" si="5"/>
        <v>0</v>
      </c>
      <c r="D27" s="495">
        <f t="shared" si="5"/>
        <v>0</v>
      </c>
      <c r="E27" s="495">
        <f t="shared" si="5"/>
        <v>0</v>
      </c>
      <c r="F27" s="495">
        <f t="shared" si="5"/>
        <v>0</v>
      </c>
      <c r="G27" s="495">
        <f t="shared" si="5"/>
        <v>0</v>
      </c>
      <c r="H27" s="495">
        <f t="shared" si="5"/>
        <v>0</v>
      </c>
      <c r="I27" s="495">
        <f t="shared" si="5"/>
        <v>0</v>
      </c>
      <c r="J27" s="495">
        <f t="shared" si="5"/>
        <v>0</v>
      </c>
      <c r="K27" s="495">
        <f t="shared" si="5"/>
        <v>0</v>
      </c>
      <c r="L27" s="495">
        <f t="shared" ref="L27:O27" si="6">SUM(L28:L35)</f>
        <v>0</v>
      </c>
      <c r="M27" s="495">
        <f t="shared" si="6"/>
        <v>0</v>
      </c>
      <c r="N27" s="494">
        <f>SUM(N28:N35)</f>
        <v>0</v>
      </c>
      <c r="O27" s="494">
        <f t="shared" si="6"/>
        <v>0</v>
      </c>
      <c r="R27" s="8"/>
    </row>
    <row r="28" spans="1:18">
      <c r="A28" s="314" t="s">
        <v>147</v>
      </c>
      <c r="B28" s="496">
        <v>0</v>
      </c>
      <c r="C28" s="496">
        <v>0</v>
      </c>
      <c r="D28" s="497">
        <v>0</v>
      </c>
      <c r="E28" s="497">
        <v>0</v>
      </c>
      <c r="F28" s="497">
        <v>0</v>
      </c>
      <c r="G28" s="497">
        <v>0</v>
      </c>
      <c r="H28" s="497">
        <v>0</v>
      </c>
      <c r="I28" s="497">
        <v>0</v>
      </c>
      <c r="J28" s="497">
        <v>0</v>
      </c>
      <c r="K28" s="497">
        <v>0</v>
      </c>
      <c r="L28" s="497">
        <v>0</v>
      </c>
      <c r="M28" s="497">
        <v>0</v>
      </c>
      <c r="N28" s="496">
        <f>SUM(B28:M28)</f>
        <v>0</v>
      </c>
      <c r="O28" s="496">
        <v>0</v>
      </c>
    </row>
    <row r="29" spans="1:18">
      <c r="A29" s="314" t="s">
        <v>148</v>
      </c>
      <c r="B29" s="496">
        <v>0</v>
      </c>
      <c r="C29" s="496">
        <v>0</v>
      </c>
      <c r="D29" s="497">
        <v>0</v>
      </c>
      <c r="E29" s="497">
        <v>0</v>
      </c>
      <c r="F29" s="497">
        <v>0</v>
      </c>
      <c r="G29" s="497">
        <v>0</v>
      </c>
      <c r="H29" s="497">
        <v>0</v>
      </c>
      <c r="I29" s="497">
        <v>0</v>
      </c>
      <c r="J29" s="497">
        <v>0</v>
      </c>
      <c r="K29" s="497">
        <v>0</v>
      </c>
      <c r="L29" s="497">
        <v>0</v>
      </c>
      <c r="M29" s="497">
        <v>0</v>
      </c>
      <c r="N29" s="496">
        <f>SUM(B29:M29)</f>
        <v>0</v>
      </c>
      <c r="O29" s="496">
        <v>0</v>
      </c>
    </row>
    <row r="30" spans="1:18">
      <c r="A30" s="314" t="s">
        <v>149</v>
      </c>
      <c r="B30" s="496">
        <v>0</v>
      </c>
      <c r="C30" s="496">
        <v>0</v>
      </c>
      <c r="D30" s="497">
        <v>0</v>
      </c>
      <c r="E30" s="497">
        <v>0</v>
      </c>
      <c r="F30" s="497">
        <v>0</v>
      </c>
      <c r="G30" s="497">
        <v>0</v>
      </c>
      <c r="H30" s="497">
        <v>0</v>
      </c>
      <c r="I30" s="497">
        <v>0</v>
      </c>
      <c r="J30" s="497">
        <v>0</v>
      </c>
      <c r="K30" s="497">
        <v>0</v>
      </c>
      <c r="L30" s="497">
        <v>0</v>
      </c>
      <c r="M30" s="497">
        <v>0</v>
      </c>
      <c r="N30" s="496">
        <f t="shared" ref="N30:N35" si="7">SUM(B30:M30)</f>
        <v>0</v>
      </c>
      <c r="O30" s="496">
        <v>0</v>
      </c>
    </row>
    <row r="31" spans="1:18">
      <c r="A31" s="314" t="s">
        <v>150</v>
      </c>
      <c r="B31" s="496">
        <v>0</v>
      </c>
      <c r="C31" s="496">
        <v>0</v>
      </c>
      <c r="D31" s="497">
        <v>0</v>
      </c>
      <c r="E31" s="497">
        <v>0</v>
      </c>
      <c r="F31" s="497">
        <v>0</v>
      </c>
      <c r="G31" s="497">
        <v>0</v>
      </c>
      <c r="H31" s="497">
        <v>0</v>
      </c>
      <c r="I31" s="497">
        <v>0</v>
      </c>
      <c r="J31" s="497">
        <v>0</v>
      </c>
      <c r="K31" s="497">
        <v>0</v>
      </c>
      <c r="L31" s="497">
        <v>0</v>
      </c>
      <c r="M31" s="497">
        <v>0</v>
      </c>
      <c r="N31" s="496">
        <f t="shared" si="7"/>
        <v>0</v>
      </c>
      <c r="O31" s="496">
        <v>0</v>
      </c>
    </row>
    <row r="32" spans="1:18">
      <c r="A32" s="314" t="s">
        <v>151</v>
      </c>
      <c r="B32" s="496">
        <v>0</v>
      </c>
      <c r="C32" s="496">
        <v>0</v>
      </c>
      <c r="D32" s="497">
        <v>0</v>
      </c>
      <c r="E32" s="497">
        <v>0</v>
      </c>
      <c r="F32" s="497">
        <v>0</v>
      </c>
      <c r="G32" s="497">
        <v>0</v>
      </c>
      <c r="H32" s="497">
        <v>0</v>
      </c>
      <c r="I32" s="497">
        <v>0</v>
      </c>
      <c r="J32" s="497">
        <v>0</v>
      </c>
      <c r="K32" s="497">
        <v>0</v>
      </c>
      <c r="L32" s="497">
        <v>0</v>
      </c>
      <c r="M32" s="497">
        <v>0</v>
      </c>
      <c r="N32" s="496">
        <f t="shared" si="7"/>
        <v>0</v>
      </c>
      <c r="O32" s="496">
        <v>0</v>
      </c>
    </row>
    <row r="33" spans="1:18">
      <c r="A33" s="314" t="s">
        <v>152</v>
      </c>
      <c r="B33" s="496">
        <v>0</v>
      </c>
      <c r="C33" s="496">
        <v>0</v>
      </c>
      <c r="D33" s="497">
        <v>0</v>
      </c>
      <c r="E33" s="497">
        <v>0</v>
      </c>
      <c r="F33" s="497">
        <v>0</v>
      </c>
      <c r="G33" s="497">
        <v>0</v>
      </c>
      <c r="H33" s="497">
        <v>0</v>
      </c>
      <c r="I33" s="497">
        <v>0</v>
      </c>
      <c r="J33" s="497">
        <v>0</v>
      </c>
      <c r="K33" s="497">
        <v>0</v>
      </c>
      <c r="L33" s="497">
        <v>0</v>
      </c>
      <c r="M33" s="497">
        <v>0</v>
      </c>
      <c r="N33" s="496">
        <f t="shared" si="7"/>
        <v>0</v>
      </c>
      <c r="O33" s="496">
        <v>0</v>
      </c>
      <c r="R33" s="8"/>
    </row>
    <row r="34" spans="1:18">
      <c r="A34" s="314" t="s">
        <v>153</v>
      </c>
      <c r="B34" s="496">
        <v>0</v>
      </c>
      <c r="C34" s="496">
        <v>0</v>
      </c>
      <c r="D34" s="497">
        <v>0</v>
      </c>
      <c r="E34" s="497">
        <v>0</v>
      </c>
      <c r="F34" s="497">
        <v>0</v>
      </c>
      <c r="G34" s="497">
        <v>0</v>
      </c>
      <c r="H34" s="497">
        <v>0</v>
      </c>
      <c r="I34" s="497">
        <v>0</v>
      </c>
      <c r="J34" s="497">
        <v>0</v>
      </c>
      <c r="K34" s="497">
        <v>0</v>
      </c>
      <c r="L34" s="497">
        <v>0</v>
      </c>
      <c r="M34" s="497">
        <v>0</v>
      </c>
      <c r="N34" s="496">
        <f t="shared" si="7"/>
        <v>0</v>
      </c>
      <c r="O34" s="496">
        <v>0</v>
      </c>
    </row>
    <row r="35" spans="1:18">
      <c r="A35" s="314" t="s">
        <v>154</v>
      </c>
      <c r="B35" s="496">
        <v>0</v>
      </c>
      <c r="C35" s="496">
        <v>0</v>
      </c>
      <c r="D35" s="497">
        <v>0</v>
      </c>
      <c r="E35" s="497">
        <v>0</v>
      </c>
      <c r="F35" s="497">
        <v>0</v>
      </c>
      <c r="G35" s="497">
        <v>0</v>
      </c>
      <c r="H35" s="497">
        <v>0</v>
      </c>
      <c r="I35" s="497">
        <v>0</v>
      </c>
      <c r="J35" s="497">
        <v>0</v>
      </c>
      <c r="K35" s="497">
        <v>0</v>
      </c>
      <c r="L35" s="497">
        <v>0</v>
      </c>
      <c r="M35" s="497">
        <v>0</v>
      </c>
      <c r="N35" s="496">
        <f t="shared" si="7"/>
        <v>0</v>
      </c>
      <c r="O35" s="496">
        <v>0</v>
      </c>
    </row>
    <row r="36" spans="1:18">
      <c r="A36" s="314" t="s">
        <v>155</v>
      </c>
      <c r="B36" s="494">
        <v>89450.16</v>
      </c>
      <c r="C36" s="494">
        <v>98385.29</v>
      </c>
      <c r="D36" s="495">
        <v>146443.26</v>
      </c>
      <c r="E36" s="495">
        <v>96495.69</v>
      </c>
      <c r="F36" s="495">
        <v>113934.97</v>
      </c>
      <c r="G36" s="495">
        <v>81265.070000000007</v>
      </c>
      <c r="H36" s="495">
        <v>76666.850000000006</v>
      </c>
      <c r="I36" s="495">
        <v>60912.6</v>
      </c>
      <c r="J36" s="495">
        <v>75220.28</v>
      </c>
      <c r="K36" s="495">
        <v>109315.62</v>
      </c>
      <c r="L36" s="495">
        <v>80211.509999999995</v>
      </c>
      <c r="M36" s="495">
        <v>73956.460000000006</v>
      </c>
      <c r="N36" s="494">
        <f>SUM(B36:M36)</f>
        <v>1102257.76</v>
      </c>
      <c r="O36" s="494">
        <v>1966000</v>
      </c>
      <c r="R36" s="8"/>
    </row>
    <row r="37" spans="1:18">
      <c r="A37" s="314" t="s">
        <v>114</v>
      </c>
      <c r="B37" s="494">
        <f t="shared" ref="B37:K37" si="8">B38+B39+B40</f>
        <v>0</v>
      </c>
      <c r="C37" s="494">
        <f t="shared" si="8"/>
        <v>0</v>
      </c>
      <c r="D37" s="495">
        <f t="shared" si="8"/>
        <v>0</v>
      </c>
      <c r="E37" s="495">
        <f t="shared" si="8"/>
        <v>0</v>
      </c>
      <c r="F37" s="495">
        <f t="shared" si="8"/>
        <v>0</v>
      </c>
      <c r="G37" s="495">
        <f t="shared" si="8"/>
        <v>0</v>
      </c>
      <c r="H37" s="495">
        <f t="shared" si="8"/>
        <v>0</v>
      </c>
      <c r="I37" s="495">
        <f t="shared" si="8"/>
        <v>0</v>
      </c>
      <c r="J37" s="495">
        <f t="shared" si="8"/>
        <v>0</v>
      </c>
      <c r="K37" s="495">
        <f t="shared" si="8"/>
        <v>0</v>
      </c>
      <c r="L37" s="495">
        <f t="shared" ref="L37:O37" si="9">L38+L39+L40</f>
        <v>0</v>
      </c>
      <c r="M37" s="495">
        <f t="shared" si="9"/>
        <v>0</v>
      </c>
      <c r="N37" s="494">
        <f t="shared" si="9"/>
        <v>0</v>
      </c>
      <c r="O37" s="494">
        <f t="shared" si="9"/>
        <v>0</v>
      </c>
    </row>
    <row r="38" spans="1:18">
      <c r="A38" s="314" t="s">
        <v>156</v>
      </c>
      <c r="B38" s="496">
        <v>0</v>
      </c>
      <c r="C38" s="496">
        <v>0</v>
      </c>
      <c r="D38" s="497">
        <v>0</v>
      </c>
      <c r="E38" s="497">
        <v>0</v>
      </c>
      <c r="F38" s="497">
        <v>0</v>
      </c>
      <c r="G38" s="497">
        <v>0</v>
      </c>
      <c r="H38" s="497">
        <v>0</v>
      </c>
      <c r="I38" s="497">
        <v>0</v>
      </c>
      <c r="J38" s="497">
        <v>0</v>
      </c>
      <c r="K38" s="497">
        <v>0</v>
      </c>
      <c r="L38" s="497">
        <v>0</v>
      </c>
      <c r="M38" s="497">
        <v>0</v>
      </c>
      <c r="N38" s="496">
        <f>SUM(B38:M38)</f>
        <v>0</v>
      </c>
      <c r="O38" s="496">
        <v>0</v>
      </c>
    </row>
    <row r="39" spans="1:18">
      <c r="A39" s="314" t="s">
        <v>157</v>
      </c>
      <c r="B39" s="496">
        <v>0</v>
      </c>
      <c r="C39" s="496">
        <v>0</v>
      </c>
      <c r="D39" s="497">
        <v>0</v>
      </c>
      <c r="E39" s="497">
        <v>0</v>
      </c>
      <c r="F39" s="497">
        <v>0</v>
      </c>
      <c r="G39" s="497">
        <v>0</v>
      </c>
      <c r="H39" s="497">
        <v>0</v>
      </c>
      <c r="I39" s="497">
        <v>0</v>
      </c>
      <c r="J39" s="497">
        <v>0</v>
      </c>
      <c r="K39" s="497">
        <v>0</v>
      </c>
      <c r="L39" s="497">
        <v>0</v>
      </c>
      <c r="M39" s="497">
        <v>0</v>
      </c>
      <c r="N39" s="496">
        <f>SUM(B39:M39)</f>
        <v>0</v>
      </c>
      <c r="O39" s="496">
        <v>0</v>
      </c>
    </row>
    <row r="40" spans="1:18">
      <c r="A40" s="314" t="s">
        <v>158</v>
      </c>
      <c r="B40" s="498">
        <v>0</v>
      </c>
      <c r="C40" s="498">
        <v>0</v>
      </c>
      <c r="D40" s="497">
        <v>0</v>
      </c>
      <c r="E40" s="473">
        <v>0</v>
      </c>
      <c r="F40" s="497">
        <v>0</v>
      </c>
      <c r="G40" s="473">
        <v>0</v>
      </c>
      <c r="H40" s="473">
        <v>0</v>
      </c>
      <c r="I40" s="473">
        <v>0</v>
      </c>
      <c r="J40" s="473">
        <v>0</v>
      </c>
      <c r="K40" s="473">
        <v>0</v>
      </c>
      <c r="L40" s="473">
        <v>0</v>
      </c>
      <c r="M40" s="473">
        <v>0</v>
      </c>
      <c r="N40" s="496">
        <f>SUM(B40:M40)</f>
        <v>0</v>
      </c>
      <c r="O40" s="498">
        <v>0</v>
      </c>
    </row>
    <row r="41" spans="1:18">
      <c r="A41" s="321" t="s">
        <v>159</v>
      </c>
      <c r="B41" s="463">
        <f t="shared" ref="B41:K41" si="10">B17-B37</f>
        <v>4583378.3099999996</v>
      </c>
      <c r="C41" s="463">
        <f t="shared" si="10"/>
        <v>3717630.63</v>
      </c>
      <c r="D41" s="457">
        <f t="shared" si="10"/>
        <v>3867817.1899999995</v>
      </c>
      <c r="E41" s="457">
        <f t="shared" si="10"/>
        <v>4384150.1900000004</v>
      </c>
      <c r="F41" s="457">
        <f t="shared" si="10"/>
        <v>4237358.37</v>
      </c>
      <c r="G41" s="457">
        <f t="shared" si="10"/>
        <v>4739908.9800000004</v>
      </c>
      <c r="H41" s="457">
        <f t="shared" si="10"/>
        <v>4625198.21</v>
      </c>
      <c r="I41" s="457">
        <f t="shared" si="10"/>
        <v>3971975.1300000004</v>
      </c>
      <c r="J41" s="457">
        <f t="shared" si="10"/>
        <v>4821282.6800000006</v>
      </c>
      <c r="K41" s="457">
        <f t="shared" si="10"/>
        <v>3938683.62</v>
      </c>
      <c r="L41" s="457">
        <f t="shared" ref="L41:O41" si="11">L17-L37</f>
        <v>4154429.1699999995</v>
      </c>
      <c r="M41" s="457">
        <f t="shared" si="11"/>
        <v>4119645.29</v>
      </c>
      <c r="N41" s="463">
        <f t="shared" si="11"/>
        <v>51161457.769999996</v>
      </c>
      <c r="O41" s="463">
        <f t="shared" si="11"/>
        <v>54538000</v>
      </c>
    </row>
    <row r="42" spans="1:18">
      <c r="A42" s="287" t="s">
        <v>75</v>
      </c>
      <c r="B42" s="294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89"/>
      <c r="O42" s="289"/>
    </row>
    <row r="43" spans="1:18">
      <c r="A43" s="289"/>
      <c r="B43" s="289"/>
      <c r="C43" s="289"/>
      <c r="D43" s="289"/>
      <c r="E43" s="289"/>
      <c r="F43" s="289"/>
      <c r="G43" s="289"/>
      <c r="H43" s="294"/>
      <c r="I43" s="294"/>
      <c r="J43" s="294"/>
      <c r="K43" s="294"/>
      <c r="L43" s="294"/>
      <c r="M43" s="294"/>
      <c r="N43" s="294"/>
      <c r="O43" s="294"/>
    </row>
    <row r="44" spans="1:18">
      <c r="A44" s="289"/>
      <c r="B44" s="289"/>
      <c r="C44" s="289"/>
      <c r="D44" s="289"/>
      <c r="E44" s="289"/>
      <c r="F44" s="289"/>
      <c r="G44" s="289"/>
      <c r="H44" s="294"/>
      <c r="I44" s="294"/>
      <c r="J44" s="294"/>
      <c r="K44" s="294"/>
      <c r="L44" s="294"/>
      <c r="M44" s="294"/>
      <c r="N44" s="294"/>
      <c r="O44" s="289"/>
    </row>
    <row r="45" spans="1:18">
      <c r="A45" s="289"/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</row>
    <row r="46" spans="1:18">
      <c r="A46" s="289"/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89"/>
    </row>
    <row r="47" spans="1:18">
      <c r="A47" s="289"/>
      <c r="B47" s="641" t="s">
        <v>285</v>
      </c>
      <c r="C47" s="641"/>
      <c r="D47" s="641"/>
      <c r="E47" s="641" t="s">
        <v>297</v>
      </c>
      <c r="F47" s="641"/>
      <c r="G47" s="641"/>
      <c r="H47" s="641"/>
      <c r="I47" s="641"/>
      <c r="J47" s="641" t="s">
        <v>209</v>
      </c>
      <c r="K47" s="641"/>
      <c r="L47" s="641"/>
      <c r="M47" s="641" t="s">
        <v>208</v>
      </c>
      <c r="N47" s="641"/>
      <c r="O47" s="641"/>
    </row>
    <row r="48" spans="1:18">
      <c r="A48" s="289"/>
      <c r="B48" s="607" t="s">
        <v>207</v>
      </c>
      <c r="C48" s="607"/>
      <c r="D48" s="607"/>
      <c r="E48" s="607" t="s">
        <v>211</v>
      </c>
      <c r="F48" s="607"/>
      <c r="G48" s="607"/>
      <c r="H48" s="607"/>
      <c r="I48" s="607"/>
      <c r="J48" s="645" t="s">
        <v>210</v>
      </c>
      <c r="K48" s="645"/>
      <c r="L48" s="645"/>
      <c r="M48" s="607" t="s">
        <v>293</v>
      </c>
      <c r="N48" s="607"/>
      <c r="O48" s="607"/>
    </row>
    <row r="49" spans="1:15">
      <c r="A49" s="289"/>
      <c r="B49" s="499"/>
      <c r="C49" s="499"/>
      <c r="D49" s="499"/>
      <c r="E49" s="499"/>
      <c r="F49" s="499"/>
      <c r="G49" s="499"/>
      <c r="H49" s="499"/>
      <c r="I49" s="499"/>
      <c r="J49" s="499"/>
      <c r="K49" s="499"/>
      <c r="L49" s="499"/>
      <c r="M49" s="607" t="s">
        <v>296</v>
      </c>
      <c r="N49" s="607"/>
      <c r="O49" s="607"/>
    </row>
    <row r="50" spans="1:15">
      <c r="A50" s="289"/>
      <c r="B50" s="28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642"/>
      <c r="N50" s="642"/>
      <c r="O50" s="642"/>
    </row>
    <row r="51" spans="1:15">
      <c r="A51" s="289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653"/>
      <c r="M51" s="653"/>
      <c r="N51" s="653"/>
      <c r="O51" s="500"/>
    </row>
    <row r="52" spans="1:15">
      <c r="A52" s="501"/>
      <c r="B52" s="289"/>
      <c r="C52" s="289"/>
      <c r="D52" s="502"/>
      <c r="E52" s="289"/>
      <c r="F52" s="289"/>
      <c r="G52" s="479"/>
      <c r="H52" s="479"/>
      <c r="I52" s="479"/>
      <c r="J52" s="289"/>
      <c r="K52" s="289"/>
      <c r="L52" s="289"/>
      <c r="M52" s="501"/>
      <c r="N52" s="501"/>
      <c r="O52" s="501"/>
    </row>
    <row r="53" spans="1:15">
      <c r="A53" s="86"/>
      <c r="B53" s="82"/>
      <c r="C53" s="82"/>
      <c r="D53" s="87"/>
      <c r="E53" s="79"/>
      <c r="F53" s="79"/>
      <c r="G53" s="88"/>
      <c r="H53" s="88"/>
      <c r="I53" s="88"/>
      <c r="J53" s="79"/>
      <c r="K53" s="79"/>
      <c r="L53" s="79"/>
      <c r="M53" s="86"/>
      <c r="N53" s="86"/>
      <c r="O53" s="86"/>
    </row>
    <row r="54" spans="1:15">
      <c r="A54" s="86"/>
      <c r="B54" s="86"/>
      <c r="C54" s="86"/>
      <c r="D54" s="87"/>
      <c r="E54" s="79"/>
      <c r="F54" s="79"/>
      <c r="G54" s="88"/>
      <c r="H54" s="88"/>
      <c r="I54" s="88"/>
      <c r="J54" s="79"/>
      <c r="K54" s="79"/>
      <c r="L54" s="79"/>
      <c r="M54" s="86"/>
      <c r="N54" s="86"/>
      <c r="O54" s="86"/>
    </row>
    <row r="55" spans="1:15">
      <c r="A55" s="86"/>
      <c r="B55" s="86"/>
      <c r="C55" s="86"/>
      <c r="D55" s="79"/>
      <c r="E55" s="79"/>
      <c r="F55" s="79"/>
      <c r="G55" s="79"/>
      <c r="H55" s="79"/>
      <c r="I55" s="79"/>
      <c r="J55" s="79"/>
      <c r="K55" s="79"/>
      <c r="L55" s="79"/>
      <c r="M55" s="86"/>
      <c r="N55" s="86"/>
      <c r="O55" s="86"/>
    </row>
    <row r="56" spans="1:15">
      <c r="A56" s="86"/>
      <c r="B56" s="86"/>
      <c r="C56" s="86"/>
      <c r="D56" s="79"/>
      <c r="E56" s="79"/>
      <c r="F56" s="79"/>
      <c r="G56" s="79"/>
      <c r="H56" s="79"/>
      <c r="I56" s="79"/>
      <c r="J56" s="79"/>
      <c r="K56" s="79"/>
      <c r="L56" s="79"/>
      <c r="M56" s="86"/>
      <c r="N56" s="86"/>
      <c r="O56" s="86"/>
    </row>
    <row r="57" spans="1:15">
      <c r="M57" s="652"/>
      <c r="N57" s="652"/>
      <c r="O57" s="652"/>
    </row>
    <row r="58" spans="1:15">
      <c r="M58" s="646"/>
      <c r="N58" s="646"/>
      <c r="O58" s="646"/>
    </row>
  </sheetData>
  <mergeCells count="21">
    <mergeCell ref="E4:J4"/>
    <mergeCell ref="E5:J5"/>
    <mergeCell ref="J48:L48"/>
    <mergeCell ref="M58:O58"/>
    <mergeCell ref="A7:O7"/>
    <mergeCell ref="A8:O8"/>
    <mergeCell ref="A9:O9"/>
    <mergeCell ref="A10:O10"/>
    <mergeCell ref="B13:O13"/>
    <mergeCell ref="B14:M14"/>
    <mergeCell ref="M57:O57"/>
    <mergeCell ref="L51:N51"/>
    <mergeCell ref="E47:I47"/>
    <mergeCell ref="E48:I48"/>
    <mergeCell ref="B47:D47"/>
    <mergeCell ref="B48:D48"/>
    <mergeCell ref="J47:L47"/>
    <mergeCell ref="M47:O47"/>
    <mergeCell ref="M48:O48"/>
    <mergeCell ref="M49:O49"/>
    <mergeCell ref="M50:O50"/>
  </mergeCells>
  <pageMargins left="0.51181102362204722" right="0.51181102362204722" top="0.78740157480314965" bottom="0.78740157480314965" header="0.31496062992125984" footer="0.31496062992125984"/>
  <pageSetup paperSize="9" scale="63" orientation="landscape" r:id="rId1"/>
  <legacyDrawing r:id="rId2"/>
  <oleObjects>
    <oleObject progId="Word.Picture.8" shapeId="16387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F60"/>
  <sheetViews>
    <sheetView workbookViewId="0">
      <selection activeCell="E43" sqref="E43"/>
    </sheetView>
  </sheetViews>
  <sheetFormatPr defaultRowHeight="12.75"/>
  <cols>
    <col min="1" max="1" width="50.28515625" customWidth="1"/>
    <col min="2" max="3" width="23.28515625" customWidth="1"/>
  </cols>
  <sheetData>
    <row r="1" spans="1:6">
      <c r="A1" s="135"/>
      <c r="B1" s="135"/>
      <c r="C1" s="135"/>
      <c r="D1" s="135"/>
      <c r="E1" s="135"/>
      <c r="F1" s="135"/>
    </row>
    <row r="2" spans="1:6" ht="15.75">
      <c r="A2" s="582" t="s">
        <v>389</v>
      </c>
      <c r="B2" s="582"/>
      <c r="C2" s="582"/>
      <c r="D2" s="128"/>
      <c r="E2" s="128"/>
      <c r="F2" s="128"/>
    </row>
    <row r="3" spans="1:6" ht="15.75">
      <c r="A3" s="582" t="s">
        <v>388</v>
      </c>
      <c r="B3" s="582"/>
      <c r="C3" s="582"/>
      <c r="D3" s="133"/>
      <c r="E3" s="133"/>
      <c r="F3" s="133"/>
    </row>
    <row r="4" spans="1:6" ht="15.75">
      <c r="A4" s="289"/>
      <c r="B4" s="296"/>
      <c r="C4" s="296"/>
      <c r="D4" s="14"/>
      <c r="E4" s="14"/>
      <c r="F4" s="14"/>
    </row>
    <row r="5" spans="1:6" ht="15.75">
      <c r="A5" s="654" t="s">
        <v>1</v>
      </c>
      <c r="B5" s="654"/>
      <c r="C5" s="654"/>
      <c r="D5" s="1"/>
    </row>
    <row r="6" spans="1:6" ht="15.75">
      <c r="A6" s="655" t="s">
        <v>112</v>
      </c>
      <c r="B6" s="655"/>
      <c r="C6" s="655"/>
      <c r="D6" s="1"/>
    </row>
    <row r="7" spans="1:6" ht="15.75">
      <c r="A7" s="654" t="s">
        <v>109</v>
      </c>
      <c r="B7" s="654"/>
      <c r="C7" s="654"/>
      <c r="D7" s="1"/>
    </row>
    <row r="8" spans="1:6" ht="15.75">
      <c r="A8" s="654" t="s">
        <v>475</v>
      </c>
      <c r="B8" s="654"/>
      <c r="C8" s="654"/>
      <c r="D8" s="1"/>
    </row>
    <row r="9" spans="1:6" ht="12" customHeight="1">
      <c r="A9" s="287" t="s">
        <v>312</v>
      </c>
      <c r="B9" s="284"/>
      <c r="C9" s="288" t="s">
        <v>4</v>
      </c>
      <c r="D9" s="1"/>
    </row>
    <row r="10" spans="1:6" ht="12" customHeight="1">
      <c r="A10" s="503"/>
      <c r="B10" s="656"/>
      <c r="C10" s="657"/>
      <c r="D10" s="1"/>
    </row>
    <row r="11" spans="1:6" ht="12" customHeight="1">
      <c r="A11" s="513"/>
      <c r="B11" s="592" t="s">
        <v>186</v>
      </c>
      <c r="C11" s="594"/>
      <c r="D11" s="135"/>
    </row>
    <row r="12" spans="1:6" ht="12" customHeight="1">
      <c r="A12" s="305" t="s">
        <v>313</v>
      </c>
      <c r="B12" s="304" t="s">
        <v>314</v>
      </c>
      <c r="C12" s="304" t="s">
        <v>79</v>
      </c>
      <c r="D12" s="135"/>
    </row>
    <row r="13" spans="1:6" ht="12" customHeight="1">
      <c r="A13" s="308"/>
      <c r="B13" s="350" t="s">
        <v>13</v>
      </c>
      <c r="C13" s="350" t="s">
        <v>14</v>
      </c>
      <c r="D13" s="135"/>
    </row>
    <row r="14" spans="1:6" ht="12" customHeight="1">
      <c r="A14" s="312" t="s">
        <v>113</v>
      </c>
      <c r="B14" s="320">
        <v>0</v>
      </c>
      <c r="C14" s="514">
        <v>0</v>
      </c>
      <c r="D14" s="136"/>
    </row>
    <row r="15" spans="1:6" ht="12" customHeight="1">
      <c r="A15" s="312" t="s">
        <v>114</v>
      </c>
      <c r="B15" s="320">
        <f>B16+B19</f>
        <v>10150573.85</v>
      </c>
      <c r="C15" s="514">
        <f>C16+C19</f>
        <v>8066882.1000000006</v>
      </c>
      <c r="D15" s="136"/>
    </row>
    <row r="16" spans="1:6" ht="12" customHeight="1">
      <c r="A16" s="314" t="s">
        <v>315</v>
      </c>
      <c r="B16" s="320">
        <f>B17-B18</f>
        <v>10136139.949999999</v>
      </c>
      <c r="C16" s="514">
        <f>C17-C18</f>
        <v>8048448.2000000002</v>
      </c>
      <c r="D16" s="136"/>
    </row>
    <row r="17" spans="1:4" ht="12" customHeight="1">
      <c r="A17" s="314" t="s">
        <v>115</v>
      </c>
      <c r="B17" s="318">
        <v>10136139.949999999</v>
      </c>
      <c r="C17" s="515">
        <v>8049448.2000000002</v>
      </c>
      <c r="D17" s="135"/>
    </row>
    <row r="18" spans="1:4" ht="12" customHeight="1">
      <c r="A18" s="314" t="s">
        <v>316</v>
      </c>
      <c r="B18" s="318">
        <v>0</v>
      </c>
      <c r="C18" s="515">
        <v>1000</v>
      </c>
      <c r="D18" s="135"/>
    </row>
    <row r="19" spans="1:4" ht="12" customHeight="1">
      <c r="A19" s="314" t="s">
        <v>317</v>
      </c>
      <c r="B19" s="318">
        <v>14433.9</v>
      </c>
      <c r="C19" s="515">
        <v>18433.900000000001</v>
      </c>
      <c r="D19" s="135"/>
    </row>
    <row r="20" spans="1:4" ht="12" customHeight="1">
      <c r="A20" s="351" t="s">
        <v>116</v>
      </c>
      <c r="B20" s="516">
        <f>B14-B15</f>
        <v>-10150573.85</v>
      </c>
      <c r="C20" s="517">
        <f>C14-C15</f>
        <v>-8066882.1000000006</v>
      </c>
      <c r="D20" s="135"/>
    </row>
    <row r="21" spans="1:4" ht="12" customHeight="1">
      <c r="A21" s="504"/>
      <c r="B21" s="316"/>
      <c r="C21" s="316"/>
      <c r="D21" s="135"/>
    </row>
    <row r="22" spans="1:4" ht="12" customHeight="1">
      <c r="A22" s="504"/>
      <c r="B22" s="316"/>
      <c r="C22" s="316"/>
      <c r="D22" s="135"/>
    </row>
    <row r="23" spans="1:4" ht="12" customHeight="1">
      <c r="A23" s="505"/>
      <c r="B23" s="518"/>
      <c r="C23" s="518"/>
      <c r="D23" s="135"/>
    </row>
    <row r="24" spans="1:4" ht="12" customHeight="1">
      <c r="A24" s="506"/>
      <c r="B24" s="659" t="s">
        <v>186</v>
      </c>
      <c r="C24" s="660"/>
      <c r="D24" s="135"/>
    </row>
    <row r="25" spans="1:4" ht="12" customHeight="1">
      <c r="A25" s="519" t="s">
        <v>117</v>
      </c>
      <c r="B25" s="661" t="s">
        <v>318</v>
      </c>
      <c r="C25" s="662"/>
      <c r="D25" s="135"/>
    </row>
    <row r="26" spans="1:4" ht="12" customHeight="1">
      <c r="A26" s="507"/>
      <c r="B26" s="592" t="s">
        <v>319</v>
      </c>
      <c r="C26" s="594"/>
      <c r="D26" s="135"/>
    </row>
    <row r="27" spans="1:4" ht="12" customHeight="1">
      <c r="A27" s="508"/>
      <c r="B27" s="520"/>
      <c r="C27" s="348"/>
      <c r="D27" s="135"/>
    </row>
    <row r="28" spans="1:4" ht="12" customHeight="1">
      <c r="A28" s="509" t="s">
        <v>117</v>
      </c>
      <c r="B28" s="663">
        <f>B20-C20</f>
        <v>-2083691.7499999991</v>
      </c>
      <c r="C28" s="664"/>
      <c r="D28" s="135"/>
    </row>
    <row r="29" spans="1:4" ht="12" customHeight="1">
      <c r="A29" s="510"/>
      <c r="B29" s="510"/>
      <c r="C29" s="510"/>
      <c r="D29" s="135"/>
    </row>
    <row r="30" spans="1:4" ht="12" customHeight="1">
      <c r="A30" s="510"/>
      <c r="B30" s="510"/>
      <c r="C30" s="510"/>
      <c r="D30" s="135"/>
    </row>
    <row r="31" spans="1:4" ht="12" customHeight="1">
      <c r="A31" s="511"/>
      <c r="B31" s="521"/>
      <c r="C31" s="506"/>
      <c r="D31" s="135"/>
    </row>
    <row r="32" spans="1:4" ht="12" customHeight="1">
      <c r="A32" s="665" t="s">
        <v>320</v>
      </c>
      <c r="B32" s="666"/>
      <c r="C32" s="306" t="s">
        <v>118</v>
      </c>
      <c r="D32" s="135"/>
    </row>
    <row r="33" spans="1:4" ht="12" customHeight="1">
      <c r="A33" s="507"/>
      <c r="B33" s="522"/>
      <c r="C33" s="523" t="s">
        <v>119</v>
      </c>
      <c r="D33" s="135"/>
    </row>
    <row r="34" spans="1:4" ht="12" customHeight="1">
      <c r="A34" s="512" t="s">
        <v>320</v>
      </c>
      <c r="B34" s="524"/>
      <c r="C34" s="525" t="s">
        <v>99</v>
      </c>
      <c r="D34" s="135"/>
    </row>
    <row r="35" spans="1:4" ht="12" customHeight="1">
      <c r="A35" s="509" t="s">
        <v>321</v>
      </c>
      <c r="B35" s="522"/>
      <c r="C35" s="526">
        <v>0</v>
      </c>
      <c r="D35" s="135"/>
    </row>
    <row r="36" spans="1:4" ht="12" customHeight="1">
      <c r="A36" s="510"/>
      <c r="B36" s="510"/>
      <c r="C36" s="510"/>
      <c r="D36" s="135"/>
    </row>
    <row r="37" spans="1:4" ht="12" customHeight="1">
      <c r="A37" s="510"/>
      <c r="B37" s="510"/>
      <c r="C37" s="510"/>
      <c r="D37" s="135"/>
    </row>
    <row r="38" spans="1:4" ht="12" customHeight="1">
      <c r="A38" s="527"/>
      <c r="B38" s="656"/>
      <c r="C38" s="657"/>
      <c r="D38" s="135"/>
    </row>
    <row r="39" spans="1:4" ht="12" customHeight="1">
      <c r="A39" s="305" t="s">
        <v>120</v>
      </c>
      <c r="B39" s="592" t="s">
        <v>186</v>
      </c>
      <c r="C39" s="658"/>
      <c r="D39" s="135"/>
    </row>
    <row r="40" spans="1:4" ht="12" customHeight="1">
      <c r="A40" s="305" t="s">
        <v>313</v>
      </c>
      <c r="B40" s="307" t="s">
        <v>314</v>
      </c>
      <c r="C40" s="349" t="s">
        <v>79</v>
      </c>
      <c r="D40" s="135"/>
    </row>
    <row r="41" spans="1:4" ht="12" customHeight="1">
      <c r="A41" s="308"/>
      <c r="B41" s="311" t="s">
        <v>13</v>
      </c>
      <c r="C41" s="310" t="s">
        <v>14</v>
      </c>
      <c r="D41" s="135"/>
    </row>
    <row r="42" spans="1:4" ht="12" customHeight="1">
      <c r="A42" s="312" t="s">
        <v>121</v>
      </c>
      <c r="B42" s="520" t="s">
        <v>99</v>
      </c>
      <c r="C42" s="305" t="s">
        <v>99</v>
      </c>
      <c r="D42" s="135"/>
    </row>
    <row r="43" spans="1:4" ht="12" customHeight="1">
      <c r="A43" s="312" t="s">
        <v>122</v>
      </c>
      <c r="B43" s="528">
        <f>B44+B45</f>
        <v>0</v>
      </c>
      <c r="C43" s="315">
        <f>C44+C45</f>
        <v>0</v>
      </c>
      <c r="D43" s="135"/>
    </row>
    <row r="44" spans="1:4" ht="12" customHeight="1">
      <c r="A44" s="314" t="s">
        <v>123</v>
      </c>
      <c r="B44" s="529">
        <v>0</v>
      </c>
      <c r="C44" s="317">
        <v>0</v>
      </c>
      <c r="D44" s="135"/>
    </row>
    <row r="45" spans="1:4" ht="12" customHeight="1">
      <c r="A45" s="314" t="s">
        <v>124</v>
      </c>
      <c r="B45" s="529">
        <v>0</v>
      </c>
      <c r="C45" s="317">
        <v>0</v>
      </c>
      <c r="D45" s="135"/>
    </row>
    <row r="46" spans="1:4" ht="12" customHeight="1">
      <c r="A46" s="312" t="s">
        <v>125</v>
      </c>
      <c r="B46" s="528">
        <f>B47+B48+B49-B50</f>
        <v>0</v>
      </c>
      <c r="C46" s="315">
        <f>C47+C48+C49-C50</f>
        <v>0</v>
      </c>
      <c r="D46" s="135"/>
    </row>
    <row r="47" spans="1:4" ht="12" customHeight="1">
      <c r="A47" s="314" t="s">
        <v>115</v>
      </c>
      <c r="B47" s="529">
        <v>0</v>
      </c>
      <c r="C47" s="317">
        <v>0</v>
      </c>
      <c r="D47" s="135"/>
    </row>
    <row r="48" spans="1:4" ht="12" customHeight="1">
      <c r="A48" s="314" t="s">
        <v>126</v>
      </c>
      <c r="B48" s="529">
        <v>0</v>
      </c>
      <c r="C48" s="317">
        <v>0</v>
      </c>
      <c r="D48" s="135"/>
    </row>
    <row r="49" spans="1:4" ht="12" customHeight="1">
      <c r="A49" s="314" t="s">
        <v>127</v>
      </c>
      <c r="B49" s="529">
        <v>0</v>
      </c>
      <c r="C49" s="317">
        <v>0</v>
      </c>
      <c r="D49" s="135"/>
    </row>
    <row r="50" spans="1:4" ht="12" customHeight="1">
      <c r="A50" s="314" t="s">
        <v>128</v>
      </c>
      <c r="B50" s="529">
        <v>0</v>
      </c>
      <c r="C50" s="317">
        <v>0</v>
      </c>
      <c r="D50" s="135"/>
    </row>
    <row r="51" spans="1:4" ht="12" customHeight="1">
      <c r="A51" s="351" t="s">
        <v>129</v>
      </c>
      <c r="B51" s="530">
        <f>B43-B46</f>
        <v>0</v>
      </c>
      <c r="C51" s="531">
        <f>C43-C46</f>
        <v>0</v>
      </c>
      <c r="D51" s="135"/>
    </row>
    <row r="52" spans="1:4" ht="12" customHeight="1">
      <c r="A52" s="299"/>
      <c r="B52" s="299"/>
      <c r="C52" s="299"/>
    </row>
    <row r="53" spans="1:4" ht="12" customHeight="1">
      <c r="A53" s="299"/>
      <c r="B53" s="299"/>
      <c r="C53" s="299"/>
    </row>
    <row r="54" spans="1:4" ht="12" customHeight="1">
      <c r="A54" s="532" t="s">
        <v>471</v>
      </c>
      <c r="B54" s="645" t="s">
        <v>297</v>
      </c>
      <c r="C54" s="645"/>
    </row>
    <row r="55" spans="1:4" ht="12" customHeight="1">
      <c r="A55" s="533" t="s">
        <v>207</v>
      </c>
      <c r="B55" s="645" t="s">
        <v>211</v>
      </c>
      <c r="C55" s="645"/>
    </row>
    <row r="56" spans="1:4" ht="12" customHeight="1">
      <c r="A56" s="533"/>
      <c r="B56" s="645"/>
      <c r="C56" s="645"/>
    </row>
    <row r="57" spans="1:4">
      <c r="A57" s="533"/>
      <c r="B57" s="645"/>
      <c r="C57" s="645"/>
    </row>
    <row r="58" spans="1:4">
      <c r="A58" s="533" t="s">
        <v>209</v>
      </c>
      <c r="B58" s="645" t="s">
        <v>208</v>
      </c>
      <c r="C58" s="645"/>
    </row>
    <row r="59" spans="1:4">
      <c r="A59" s="533" t="s">
        <v>210</v>
      </c>
      <c r="B59" s="645" t="s">
        <v>476</v>
      </c>
      <c r="C59" s="645"/>
    </row>
    <row r="60" spans="1:4">
      <c r="A60" s="533"/>
      <c r="B60" s="645" t="s">
        <v>299</v>
      </c>
      <c r="C60" s="645"/>
    </row>
  </sheetData>
  <mergeCells count="22">
    <mergeCell ref="B59:C59"/>
    <mergeCell ref="B60:C60"/>
    <mergeCell ref="B54:C54"/>
    <mergeCell ref="B55:C55"/>
    <mergeCell ref="B56:C56"/>
    <mergeCell ref="B57:C57"/>
    <mergeCell ref="B58:C58"/>
    <mergeCell ref="B39:C39"/>
    <mergeCell ref="B24:C24"/>
    <mergeCell ref="B25:C25"/>
    <mergeCell ref="B26:C26"/>
    <mergeCell ref="B28:C28"/>
    <mergeCell ref="A32:B32"/>
    <mergeCell ref="B38:C38"/>
    <mergeCell ref="B11:C11"/>
    <mergeCell ref="A2:C2"/>
    <mergeCell ref="A3:C3"/>
    <mergeCell ref="A5:C5"/>
    <mergeCell ref="A6:C6"/>
    <mergeCell ref="A7:C7"/>
    <mergeCell ref="A8:C8"/>
    <mergeCell ref="B10:C10"/>
  </mergeCells>
  <printOptions horizontalCentered="1" verticalCentered="1"/>
  <pageMargins left="0" right="0" top="0.78740157480314965" bottom="0.78740157480314965" header="0.31496062992125984" footer="0.31496062992125984"/>
  <pageSetup paperSize="9" orientation="portrait" r:id="rId1"/>
  <legacyDrawing r:id="rId2"/>
  <oleObjects>
    <oleObject progId="Word.Picture.8" shapeId="41985" r:id="rId3"/>
    <oleObject progId="Word.Picture.8" shapeId="41986" r:id="rId4"/>
  </oleObject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H111"/>
  <sheetViews>
    <sheetView topLeftCell="A61" workbookViewId="0">
      <selection activeCell="J101" sqref="J101"/>
    </sheetView>
  </sheetViews>
  <sheetFormatPr defaultRowHeight="12.75"/>
  <cols>
    <col min="1" max="1" width="37.42578125" customWidth="1"/>
    <col min="2" max="2" width="12.28515625" bestFit="1" customWidth="1"/>
    <col min="3" max="5" width="12.28515625" customWidth="1"/>
    <col min="6" max="7" width="11.42578125" customWidth="1"/>
  </cols>
  <sheetData>
    <row r="1" spans="1:8" ht="15.75">
      <c r="A1" s="244" t="s">
        <v>390</v>
      </c>
      <c r="B1" s="244"/>
      <c r="C1" s="244"/>
      <c r="D1" s="244"/>
      <c r="E1" s="245"/>
      <c r="F1" s="245"/>
      <c r="G1" s="247"/>
      <c r="H1" s="15"/>
    </row>
    <row r="2" spans="1:8" ht="15.75">
      <c r="A2" s="631" t="s">
        <v>391</v>
      </c>
      <c r="B2" s="631"/>
      <c r="C2" s="631"/>
      <c r="D2" s="631"/>
      <c r="E2" s="631"/>
      <c r="F2" s="246"/>
      <c r="G2" s="247"/>
      <c r="H2" s="15"/>
    </row>
    <row r="3" spans="1:8" ht="15.75">
      <c r="A3" s="155"/>
      <c r="B3" s="246"/>
      <c r="C3" s="281"/>
      <c r="D3" s="281"/>
      <c r="E3" s="281"/>
      <c r="F3" s="246"/>
      <c r="G3" s="247"/>
      <c r="H3" s="15"/>
    </row>
    <row r="4" spans="1:8" ht="15.75">
      <c r="A4" s="599" t="s">
        <v>1</v>
      </c>
      <c r="B4" s="599"/>
      <c r="C4" s="599"/>
      <c r="D4" s="599"/>
      <c r="E4" s="599"/>
      <c r="F4" s="142"/>
      <c r="G4" s="142"/>
    </row>
    <row r="5" spans="1:8" ht="15.75">
      <c r="A5" s="600" t="s">
        <v>322</v>
      </c>
      <c r="B5" s="600"/>
      <c r="C5" s="600"/>
      <c r="D5" s="600"/>
      <c r="E5" s="600"/>
      <c r="F5" s="142"/>
      <c r="G5" s="142"/>
    </row>
    <row r="6" spans="1:8" ht="15.75">
      <c r="A6" s="599" t="s">
        <v>109</v>
      </c>
      <c r="B6" s="599"/>
      <c r="C6" s="599"/>
      <c r="D6" s="599"/>
      <c r="E6" s="599"/>
      <c r="F6" s="142"/>
      <c r="G6" s="142"/>
    </row>
    <row r="7" spans="1:8" ht="15.75">
      <c r="A7" s="599" t="s">
        <v>477</v>
      </c>
      <c r="B7" s="599"/>
      <c r="C7" s="599"/>
      <c r="D7" s="599"/>
      <c r="E7" s="599"/>
      <c r="F7" s="142"/>
      <c r="G7" s="142"/>
    </row>
    <row r="8" spans="1:8" ht="15.75">
      <c r="A8" s="140"/>
      <c r="B8" s="140"/>
      <c r="C8" s="140"/>
      <c r="D8" s="140"/>
      <c r="E8" s="140"/>
      <c r="F8" s="142"/>
      <c r="G8" s="142"/>
    </row>
    <row r="9" spans="1:8" ht="15.75">
      <c r="A9" s="141" t="s">
        <v>161</v>
      </c>
      <c r="B9" s="142"/>
      <c r="C9" s="142"/>
      <c r="D9" s="143"/>
      <c r="E9" s="142"/>
      <c r="F9" s="142"/>
      <c r="G9" s="142"/>
    </row>
    <row r="10" spans="1:8">
      <c r="A10" s="534"/>
      <c r="B10" s="620" t="s">
        <v>6</v>
      </c>
      <c r="C10" s="677"/>
      <c r="D10" s="677"/>
      <c r="E10" s="621"/>
      <c r="F10" s="167"/>
      <c r="G10" s="167"/>
    </row>
    <row r="11" spans="1:8">
      <c r="A11" s="535"/>
      <c r="B11" s="536"/>
      <c r="C11" s="537"/>
      <c r="D11" s="678" t="s">
        <v>79</v>
      </c>
      <c r="E11" s="679"/>
      <c r="F11" s="167"/>
      <c r="G11" s="167"/>
    </row>
    <row r="12" spans="1:8">
      <c r="A12" s="282" t="s">
        <v>162</v>
      </c>
      <c r="B12" s="667" t="s">
        <v>163</v>
      </c>
      <c r="C12" s="668"/>
      <c r="D12" s="667" t="s">
        <v>323</v>
      </c>
      <c r="E12" s="668"/>
      <c r="F12" s="167"/>
      <c r="G12" s="167"/>
    </row>
    <row r="13" spans="1:8">
      <c r="A13" s="538" t="s">
        <v>162</v>
      </c>
      <c r="B13" s="671" t="s">
        <v>99</v>
      </c>
      <c r="C13" s="672"/>
      <c r="D13" s="671" t="s">
        <v>99</v>
      </c>
      <c r="E13" s="672"/>
      <c r="F13" s="167"/>
      <c r="G13" s="167"/>
    </row>
    <row r="14" spans="1:8">
      <c r="A14" s="539" t="s">
        <v>324</v>
      </c>
      <c r="B14" s="673">
        <f>B15+B21+B22+B25+B34</f>
        <v>54538000</v>
      </c>
      <c r="C14" s="674"/>
      <c r="D14" s="673">
        <f>D15+D21+D22+D25+D34</f>
        <v>17034040.760000002</v>
      </c>
      <c r="E14" s="674"/>
      <c r="F14" s="167"/>
      <c r="G14" s="167"/>
    </row>
    <row r="15" spans="1:8">
      <c r="A15" s="539" t="s">
        <v>309</v>
      </c>
      <c r="B15" s="673">
        <f>B16+B17+B18+B19+B20</f>
        <v>336000</v>
      </c>
      <c r="C15" s="674"/>
      <c r="D15" s="673">
        <f>D16+D17+D18+D19+D20</f>
        <v>41685.56</v>
      </c>
      <c r="E15" s="674"/>
      <c r="F15" s="167"/>
      <c r="G15" s="167"/>
    </row>
    <row r="16" spans="1:8">
      <c r="A16" s="540" t="s">
        <v>164</v>
      </c>
      <c r="B16" s="669">
        <v>0</v>
      </c>
      <c r="C16" s="670"/>
      <c r="D16" s="669">
        <v>0</v>
      </c>
      <c r="E16" s="670"/>
      <c r="F16" s="157"/>
      <c r="G16" s="167"/>
    </row>
    <row r="17" spans="1:7">
      <c r="A17" s="540" t="s">
        <v>165</v>
      </c>
      <c r="B17" s="669">
        <v>0</v>
      </c>
      <c r="C17" s="670"/>
      <c r="D17" s="669">
        <v>0</v>
      </c>
      <c r="E17" s="670"/>
      <c r="F17" s="167"/>
      <c r="G17" s="167"/>
    </row>
    <row r="18" spans="1:7">
      <c r="A18" s="540" t="s">
        <v>166</v>
      </c>
      <c r="B18" s="669">
        <v>0</v>
      </c>
      <c r="C18" s="670"/>
      <c r="D18" s="669">
        <v>0</v>
      </c>
      <c r="E18" s="670"/>
      <c r="F18" s="167"/>
      <c r="G18" s="167"/>
    </row>
    <row r="19" spans="1:7">
      <c r="A19" s="540" t="s">
        <v>167</v>
      </c>
      <c r="B19" s="669">
        <v>0</v>
      </c>
      <c r="C19" s="670"/>
      <c r="D19" s="669">
        <v>0</v>
      </c>
      <c r="E19" s="670"/>
      <c r="F19" s="167"/>
      <c r="G19" s="167"/>
    </row>
    <row r="20" spans="1:7">
      <c r="A20" s="540" t="s">
        <v>325</v>
      </c>
      <c r="B20" s="669">
        <v>336000</v>
      </c>
      <c r="C20" s="670"/>
      <c r="D20" s="669">
        <v>41685.56</v>
      </c>
      <c r="E20" s="670"/>
      <c r="F20" s="167"/>
      <c r="G20" s="167"/>
    </row>
    <row r="21" spans="1:7">
      <c r="A21" s="539" t="s">
        <v>311</v>
      </c>
      <c r="B21" s="673">
        <v>0</v>
      </c>
      <c r="C21" s="674"/>
      <c r="D21" s="673">
        <v>0</v>
      </c>
      <c r="E21" s="674"/>
      <c r="F21" s="167"/>
      <c r="G21" s="167"/>
    </row>
    <row r="22" spans="1:7">
      <c r="A22" s="539" t="s">
        <v>326</v>
      </c>
      <c r="B22" s="673">
        <f>B23+B24</f>
        <v>451000</v>
      </c>
      <c r="C22" s="674"/>
      <c r="D22" s="673">
        <f>D23+D24</f>
        <v>81066.19</v>
      </c>
      <c r="E22" s="674"/>
      <c r="F22" s="167"/>
      <c r="G22" s="167"/>
    </row>
    <row r="23" spans="1:7">
      <c r="A23" s="540" t="s">
        <v>327</v>
      </c>
      <c r="B23" s="669">
        <v>450000</v>
      </c>
      <c r="C23" s="670"/>
      <c r="D23" s="669">
        <v>81066.19</v>
      </c>
      <c r="E23" s="670"/>
      <c r="F23" s="167"/>
      <c r="G23" s="167"/>
    </row>
    <row r="24" spans="1:7">
      <c r="A24" s="540" t="s">
        <v>328</v>
      </c>
      <c r="B24" s="669">
        <v>1000</v>
      </c>
      <c r="C24" s="670"/>
      <c r="D24" s="669">
        <v>0</v>
      </c>
      <c r="E24" s="670"/>
      <c r="F24" s="167"/>
      <c r="G24" s="167"/>
    </row>
    <row r="25" spans="1:7">
      <c r="A25" s="539" t="s">
        <v>146</v>
      </c>
      <c r="B25" s="673">
        <f>B26+B27+B28+B29+B30+B31+B32+B33</f>
        <v>0</v>
      </c>
      <c r="C25" s="674"/>
      <c r="D25" s="673">
        <f>D26+D27+D28+D29+D30+D31+D32+D33</f>
        <v>0</v>
      </c>
      <c r="E25" s="674"/>
      <c r="F25" s="167"/>
      <c r="G25" s="167"/>
    </row>
    <row r="26" spans="1:7">
      <c r="A26" s="540" t="s">
        <v>168</v>
      </c>
      <c r="B26" s="669">
        <v>0</v>
      </c>
      <c r="C26" s="670"/>
      <c r="D26" s="669">
        <v>0</v>
      </c>
      <c r="E26" s="670"/>
      <c r="F26" s="167"/>
      <c r="G26" s="167"/>
    </row>
    <row r="27" spans="1:7">
      <c r="A27" s="540" t="s">
        <v>169</v>
      </c>
      <c r="B27" s="669">
        <v>0</v>
      </c>
      <c r="C27" s="670"/>
      <c r="D27" s="669">
        <v>0</v>
      </c>
      <c r="E27" s="670"/>
      <c r="F27" s="167"/>
      <c r="G27" s="167"/>
    </row>
    <row r="28" spans="1:7">
      <c r="A28" s="540" t="s">
        <v>170</v>
      </c>
      <c r="B28" s="669">
        <v>0</v>
      </c>
      <c r="C28" s="670"/>
      <c r="D28" s="669">
        <v>0</v>
      </c>
      <c r="E28" s="670"/>
      <c r="F28" s="167"/>
      <c r="G28" s="167"/>
    </row>
    <row r="29" spans="1:7">
      <c r="A29" s="540" t="s">
        <v>329</v>
      </c>
      <c r="B29" s="669">
        <v>0</v>
      </c>
      <c r="C29" s="670"/>
      <c r="D29" s="669">
        <v>0</v>
      </c>
      <c r="E29" s="670"/>
      <c r="F29" s="167"/>
      <c r="G29" s="167"/>
    </row>
    <row r="30" spans="1:7">
      <c r="A30" s="540" t="s">
        <v>330</v>
      </c>
      <c r="B30" s="669">
        <v>0</v>
      </c>
      <c r="C30" s="670"/>
      <c r="D30" s="669">
        <v>0</v>
      </c>
      <c r="E30" s="670"/>
      <c r="F30" s="167"/>
      <c r="G30" s="167"/>
    </row>
    <row r="31" spans="1:7">
      <c r="A31" s="540" t="s">
        <v>331</v>
      </c>
      <c r="B31" s="669">
        <v>0</v>
      </c>
      <c r="C31" s="670"/>
      <c r="D31" s="669">
        <v>0</v>
      </c>
      <c r="E31" s="670"/>
      <c r="F31" s="167"/>
      <c r="G31" s="167"/>
    </row>
    <row r="32" spans="1:7">
      <c r="A32" s="540" t="s">
        <v>332</v>
      </c>
      <c r="B32" s="669">
        <v>0</v>
      </c>
      <c r="C32" s="670"/>
      <c r="D32" s="669">
        <v>0</v>
      </c>
      <c r="E32" s="670"/>
      <c r="F32" s="167"/>
      <c r="G32" s="167"/>
    </row>
    <row r="33" spans="1:7">
      <c r="A33" s="540" t="s">
        <v>171</v>
      </c>
      <c r="B33" s="669">
        <v>0</v>
      </c>
      <c r="C33" s="670"/>
      <c r="D33" s="669">
        <v>0</v>
      </c>
      <c r="E33" s="670"/>
      <c r="F33" s="167"/>
      <c r="G33" s="167"/>
    </row>
    <row r="34" spans="1:7">
      <c r="A34" s="539" t="s">
        <v>172</v>
      </c>
      <c r="B34" s="673">
        <f>B35</f>
        <v>53751000</v>
      </c>
      <c r="C34" s="674"/>
      <c r="D34" s="673">
        <f>D35</f>
        <v>16911289.010000002</v>
      </c>
      <c r="E34" s="674"/>
      <c r="F34" s="167"/>
      <c r="G34" s="167"/>
    </row>
    <row r="35" spans="1:7">
      <c r="A35" s="540" t="s">
        <v>333</v>
      </c>
      <c r="B35" s="669">
        <v>53751000</v>
      </c>
      <c r="C35" s="670"/>
      <c r="D35" s="669">
        <v>16911289.010000002</v>
      </c>
      <c r="E35" s="670"/>
      <c r="F35" s="167"/>
      <c r="G35" s="167"/>
    </row>
    <row r="36" spans="1:7">
      <c r="A36" s="539" t="s">
        <v>334</v>
      </c>
      <c r="B36" s="673">
        <f>B14-B23</f>
        <v>54088000</v>
      </c>
      <c r="C36" s="674"/>
      <c r="D36" s="673">
        <f>D14-D23</f>
        <v>16952974.57</v>
      </c>
      <c r="E36" s="674"/>
      <c r="F36" s="167"/>
      <c r="G36" s="167"/>
    </row>
    <row r="37" spans="1:7">
      <c r="A37" s="539" t="s">
        <v>335</v>
      </c>
      <c r="B37" s="673">
        <f>B38+B39+B40+B41+B44</f>
        <v>2862000</v>
      </c>
      <c r="C37" s="674"/>
      <c r="D37" s="673">
        <f>D38+D39+D40+D41+D44</f>
        <v>182246.81</v>
      </c>
      <c r="E37" s="674"/>
      <c r="F37" s="167"/>
      <c r="G37" s="167"/>
    </row>
    <row r="38" spans="1:7">
      <c r="A38" s="540" t="s">
        <v>336</v>
      </c>
      <c r="B38" s="673">
        <v>1000</v>
      </c>
      <c r="C38" s="674"/>
      <c r="D38" s="673">
        <v>0</v>
      </c>
      <c r="E38" s="674"/>
      <c r="F38" s="167"/>
      <c r="G38" s="167"/>
    </row>
    <row r="39" spans="1:7">
      <c r="A39" s="540" t="s">
        <v>337</v>
      </c>
      <c r="B39" s="673">
        <v>0</v>
      </c>
      <c r="C39" s="674"/>
      <c r="D39" s="673">
        <v>0</v>
      </c>
      <c r="E39" s="674"/>
      <c r="F39" s="167"/>
      <c r="G39" s="167"/>
    </row>
    <row r="40" spans="1:7">
      <c r="A40" s="540" t="s">
        <v>338</v>
      </c>
      <c r="B40" s="673">
        <v>3000</v>
      </c>
      <c r="C40" s="674"/>
      <c r="D40" s="673">
        <v>0</v>
      </c>
      <c r="E40" s="674"/>
      <c r="F40" s="167"/>
      <c r="G40" s="167"/>
    </row>
    <row r="41" spans="1:7">
      <c r="A41" s="539" t="s">
        <v>173</v>
      </c>
      <c r="B41" s="673">
        <f>B42+B43</f>
        <v>100000</v>
      </c>
      <c r="C41" s="674"/>
      <c r="D41" s="673">
        <v>39210.49</v>
      </c>
      <c r="E41" s="674"/>
      <c r="F41" s="167"/>
      <c r="G41" s="167"/>
    </row>
    <row r="42" spans="1:7">
      <c r="A42" s="540" t="s">
        <v>339</v>
      </c>
      <c r="B42" s="669">
        <v>0</v>
      </c>
      <c r="C42" s="670"/>
      <c r="D42" s="669">
        <v>0</v>
      </c>
      <c r="E42" s="670"/>
      <c r="F42" s="167"/>
      <c r="G42" s="167"/>
    </row>
    <row r="43" spans="1:7">
      <c r="A43" s="540" t="s">
        <v>174</v>
      </c>
      <c r="B43" s="669">
        <v>100000</v>
      </c>
      <c r="C43" s="670"/>
      <c r="D43" s="669">
        <v>0</v>
      </c>
      <c r="E43" s="670"/>
      <c r="F43" s="167"/>
      <c r="G43" s="167"/>
    </row>
    <row r="44" spans="1:7">
      <c r="A44" s="539" t="s">
        <v>340</v>
      </c>
      <c r="B44" s="673">
        <v>2758000</v>
      </c>
      <c r="C44" s="674"/>
      <c r="D44" s="673">
        <v>143036.32</v>
      </c>
      <c r="E44" s="674"/>
      <c r="F44" s="167"/>
      <c r="G44" s="167"/>
    </row>
    <row r="45" spans="1:7">
      <c r="A45" s="541" t="s">
        <v>341</v>
      </c>
      <c r="B45" s="680">
        <f>B37-B38-B39-B40</f>
        <v>2858000</v>
      </c>
      <c r="C45" s="681"/>
      <c r="D45" s="680">
        <f>D37-D38-D39-D40</f>
        <v>182246.81</v>
      </c>
      <c r="E45" s="681"/>
      <c r="F45" s="167"/>
      <c r="G45" s="167"/>
    </row>
    <row r="46" spans="1:7">
      <c r="A46" s="164" t="s">
        <v>342</v>
      </c>
      <c r="B46" s="675">
        <f>B36+B45</f>
        <v>56946000</v>
      </c>
      <c r="C46" s="676"/>
      <c r="D46" s="675">
        <f>D36+D45</f>
        <v>17135221.379999999</v>
      </c>
      <c r="E46" s="676"/>
      <c r="F46" s="167"/>
      <c r="G46" s="167"/>
    </row>
    <row r="47" spans="1:7">
      <c r="A47" s="542"/>
      <c r="B47" s="154"/>
      <c r="C47" s="154"/>
      <c r="D47" s="154"/>
      <c r="E47" s="167"/>
      <c r="F47" s="167"/>
      <c r="G47" s="167"/>
    </row>
    <row r="48" spans="1:7">
      <c r="A48" s="542"/>
      <c r="B48" s="154"/>
      <c r="C48" s="154"/>
      <c r="D48" s="154"/>
      <c r="E48" s="168"/>
      <c r="F48" s="167"/>
      <c r="G48" s="167"/>
    </row>
    <row r="49" spans="1:7">
      <c r="A49" s="542"/>
      <c r="B49" s="154"/>
      <c r="C49" s="154"/>
      <c r="D49" s="154"/>
      <c r="E49" s="154"/>
      <c r="F49" s="167"/>
      <c r="G49" s="167"/>
    </row>
    <row r="50" spans="1:7">
      <c r="A50" s="561" t="s">
        <v>471</v>
      </c>
      <c r="B50" s="562"/>
      <c r="C50" s="682" t="s">
        <v>479</v>
      </c>
      <c r="D50" s="682"/>
      <c r="E50" s="682"/>
      <c r="F50" s="160"/>
      <c r="G50" s="167"/>
    </row>
    <row r="51" spans="1:7">
      <c r="A51" s="561" t="s">
        <v>207</v>
      </c>
      <c r="B51" s="562"/>
      <c r="C51" s="682" t="s">
        <v>211</v>
      </c>
      <c r="D51" s="682"/>
      <c r="E51" s="682"/>
      <c r="F51" s="160"/>
      <c r="G51" s="167"/>
    </row>
    <row r="52" spans="1:7">
      <c r="A52" s="561"/>
      <c r="B52" s="562"/>
      <c r="C52" s="682"/>
      <c r="D52" s="682"/>
      <c r="E52" s="682"/>
      <c r="F52" s="160"/>
      <c r="G52" s="167"/>
    </row>
    <row r="53" spans="1:7">
      <c r="A53" s="561"/>
      <c r="B53" s="562"/>
      <c r="C53" s="682"/>
      <c r="D53" s="682"/>
      <c r="E53" s="682"/>
      <c r="F53" s="160"/>
      <c r="G53" s="167"/>
    </row>
    <row r="54" spans="1:7">
      <c r="A54" s="561"/>
      <c r="B54" s="562"/>
      <c r="C54" s="682"/>
      <c r="D54" s="682"/>
      <c r="E54" s="682"/>
      <c r="F54" s="160"/>
      <c r="G54" s="167"/>
    </row>
    <row r="55" spans="1:7" s="137" customFormat="1">
      <c r="A55" s="561" t="s">
        <v>478</v>
      </c>
      <c r="B55" s="562"/>
      <c r="C55" s="682" t="s">
        <v>208</v>
      </c>
      <c r="D55" s="682"/>
      <c r="E55" s="682"/>
      <c r="F55" s="160"/>
      <c r="G55" s="167"/>
    </row>
    <row r="56" spans="1:7" s="137" customFormat="1">
      <c r="A56" s="561" t="s">
        <v>210</v>
      </c>
      <c r="B56" s="682" t="s">
        <v>476</v>
      </c>
      <c r="C56" s="682"/>
      <c r="D56" s="682"/>
      <c r="E56" s="682"/>
      <c r="F56" s="682"/>
      <c r="G56" s="167"/>
    </row>
    <row r="57" spans="1:7" s="137" customFormat="1">
      <c r="A57" s="561"/>
      <c r="B57" s="562"/>
      <c r="C57" s="682" t="s">
        <v>299</v>
      </c>
      <c r="D57" s="682"/>
      <c r="E57" s="682"/>
      <c r="F57" s="160"/>
      <c r="G57" s="167"/>
    </row>
    <row r="58" spans="1:7" s="137" customFormat="1">
      <c r="A58" s="561"/>
      <c r="B58" s="562"/>
      <c r="C58" s="562"/>
      <c r="D58" s="562"/>
      <c r="E58" s="160"/>
      <c r="F58" s="160"/>
      <c r="G58" s="167"/>
    </row>
    <row r="59" spans="1:7" s="137" customFormat="1">
      <c r="A59" s="561"/>
      <c r="B59" s="562"/>
      <c r="C59" s="562"/>
      <c r="D59" s="562"/>
      <c r="E59" s="160"/>
      <c r="F59" s="160"/>
      <c r="G59" s="167"/>
    </row>
    <row r="60" spans="1:7" s="137" customFormat="1">
      <c r="A60" s="542"/>
      <c r="B60" s="154"/>
      <c r="C60" s="154"/>
      <c r="D60" s="154"/>
      <c r="E60" s="167"/>
      <c r="F60" s="167"/>
      <c r="G60" s="167"/>
    </row>
    <row r="61" spans="1:7">
      <c r="A61" s="167"/>
      <c r="B61" s="167"/>
      <c r="C61" s="167"/>
      <c r="D61" s="167"/>
      <c r="E61" s="167"/>
      <c r="F61" s="167"/>
      <c r="G61" s="167"/>
    </row>
    <row r="62" spans="1:7">
      <c r="A62" s="155"/>
      <c r="B62" s="155"/>
      <c r="C62" s="155"/>
      <c r="D62" s="155"/>
      <c r="E62" s="155"/>
      <c r="F62" s="167"/>
      <c r="G62" s="167"/>
    </row>
    <row r="63" spans="1:7" ht="15.75">
      <c r="A63" s="244" t="s">
        <v>390</v>
      </c>
      <c r="B63" s="244"/>
      <c r="C63" s="244"/>
      <c r="D63" s="244"/>
      <c r="E63" s="245"/>
      <c r="F63" s="167"/>
      <c r="G63" s="167"/>
    </row>
    <row r="64" spans="1:7" ht="15.75">
      <c r="A64" s="631" t="s">
        <v>391</v>
      </c>
      <c r="B64" s="631"/>
      <c r="C64" s="631"/>
      <c r="D64" s="631"/>
      <c r="E64" s="631"/>
      <c r="F64" s="543"/>
      <c r="G64" s="543"/>
    </row>
    <row r="65" spans="1:7" ht="15.75">
      <c r="A65" s="155"/>
      <c r="B65" s="246"/>
      <c r="C65" s="281"/>
      <c r="D65" s="281"/>
      <c r="E65" s="281"/>
      <c r="F65" s="543"/>
      <c r="G65" s="543"/>
    </row>
    <row r="66" spans="1:7" ht="15.75">
      <c r="A66" s="688" t="s">
        <v>1</v>
      </c>
      <c r="B66" s="688"/>
      <c r="C66" s="688"/>
      <c r="D66" s="688"/>
      <c r="E66" s="688"/>
      <c r="F66" s="688"/>
      <c r="G66" s="172"/>
    </row>
    <row r="67" spans="1:7" ht="15.75">
      <c r="A67" s="689" t="s">
        <v>160</v>
      </c>
      <c r="B67" s="689"/>
      <c r="C67" s="689"/>
      <c r="D67" s="689"/>
      <c r="E67" s="689"/>
      <c r="F67" s="689"/>
      <c r="G67" s="172"/>
    </row>
    <row r="68" spans="1:7" ht="15.75">
      <c r="A68" s="688" t="s">
        <v>109</v>
      </c>
      <c r="B68" s="688"/>
      <c r="C68" s="688"/>
      <c r="D68" s="688"/>
      <c r="E68" s="688"/>
      <c r="F68" s="688"/>
      <c r="G68" s="172"/>
    </row>
    <row r="69" spans="1:7" ht="15.75">
      <c r="A69" s="688" t="str">
        <f>A7</f>
        <v>JANEIRO A ABRIL 2018 / BIMESTRE MARÇO - ABRIL</v>
      </c>
      <c r="B69" s="688"/>
      <c r="C69" s="688"/>
      <c r="D69" s="688"/>
      <c r="E69" s="688"/>
      <c r="F69" s="688"/>
      <c r="G69" s="172"/>
    </row>
    <row r="70" spans="1:7" ht="15.75">
      <c r="A70" s="544"/>
      <c r="B70" s="544"/>
      <c r="C70" s="544"/>
      <c r="D70" s="544"/>
      <c r="E70" s="544"/>
      <c r="F70" s="172"/>
      <c r="G70" s="172"/>
    </row>
    <row r="71" spans="1:7">
      <c r="A71" s="171" t="s">
        <v>161</v>
      </c>
      <c r="B71" s="166"/>
      <c r="C71" s="166"/>
      <c r="D71" s="545"/>
      <c r="E71" s="166"/>
      <c r="F71" s="166"/>
      <c r="G71" s="166"/>
    </row>
    <row r="72" spans="1:7">
      <c r="A72" s="546"/>
      <c r="B72" s="690" t="s">
        <v>343</v>
      </c>
      <c r="C72" s="691"/>
      <c r="D72" s="691"/>
      <c r="E72" s="691"/>
      <c r="F72" s="691"/>
      <c r="G72" s="692"/>
    </row>
    <row r="73" spans="1:7">
      <c r="A73" s="547"/>
      <c r="B73" s="693"/>
      <c r="C73" s="694"/>
      <c r="D73" s="694"/>
      <c r="E73" s="694"/>
      <c r="F73" s="694"/>
      <c r="G73" s="695"/>
    </row>
    <row r="74" spans="1:7">
      <c r="A74" s="548" t="s">
        <v>175</v>
      </c>
      <c r="B74" s="549"/>
      <c r="C74" s="550"/>
      <c r="D74" s="550"/>
      <c r="E74" s="549"/>
      <c r="F74" s="549" t="s">
        <v>344</v>
      </c>
      <c r="G74" s="549" t="s">
        <v>344</v>
      </c>
    </row>
    <row r="75" spans="1:7">
      <c r="A75" s="547"/>
      <c r="B75" s="551" t="s">
        <v>54</v>
      </c>
      <c r="C75" s="551" t="s">
        <v>345</v>
      </c>
      <c r="D75" s="551" t="s">
        <v>346</v>
      </c>
      <c r="E75" s="551" t="s">
        <v>345</v>
      </c>
      <c r="F75" s="551" t="s">
        <v>347</v>
      </c>
      <c r="G75" s="551" t="s">
        <v>397</v>
      </c>
    </row>
    <row r="76" spans="1:7">
      <c r="A76" s="552"/>
      <c r="B76" s="553" t="s">
        <v>9</v>
      </c>
      <c r="C76" s="553" t="s">
        <v>348</v>
      </c>
      <c r="D76" s="553" t="s">
        <v>349</v>
      </c>
      <c r="E76" s="553" t="s">
        <v>350</v>
      </c>
      <c r="F76" s="553" t="s">
        <v>14</v>
      </c>
      <c r="G76" s="553" t="s">
        <v>16</v>
      </c>
    </row>
    <row r="77" spans="1:7">
      <c r="A77" s="554" t="s">
        <v>175</v>
      </c>
      <c r="B77" s="549" t="s">
        <v>99</v>
      </c>
      <c r="C77" s="551" t="s">
        <v>99</v>
      </c>
      <c r="D77" s="551" t="s">
        <v>99</v>
      </c>
      <c r="E77" s="551" t="s">
        <v>99</v>
      </c>
      <c r="F77" s="551" t="s">
        <v>99</v>
      </c>
      <c r="G77" s="551" t="s">
        <v>99</v>
      </c>
    </row>
    <row r="78" spans="1:7">
      <c r="A78" s="193" t="s">
        <v>351</v>
      </c>
      <c r="B78" s="435">
        <f t="shared" ref="B78:G78" si="0">B79+B80+B81</f>
        <v>48563000</v>
      </c>
      <c r="C78" s="435">
        <f t="shared" si="0"/>
        <v>18302617.34</v>
      </c>
      <c r="D78" s="435">
        <f t="shared" si="0"/>
        <v>13580593.73</v>
      </c>
      <c r="E78" s="435">
        <f t="shared" si="0"/>
        <v>13355034.289999999</v>
      </c>
      <c r="F78" s="435">
        <f t="shared" si="0"/>
        <v>0</v>
      </c>
      <c r="G78" s="435">
        <f t="shared" si="0"/>
        <v>0</v>
      </c>
    </row>
    <row r="79" spans="1:7">
      <c r="A79" s="188" t="s">
        <v>176</v>
      </c>
      <c r="B79" s="434">
        <v>21488000</v>
      </c>
      <c r="C79" s="434">
        <v>7207201.6299999999</v>
      </c>
      <c r="D79" s="434">
        <v>7207201.6299999999</v>
      </c>
      <c r="E79" s="434">
        <v>7188163.3300000001</v>
      </c>
      <c r="F79" s="434">
        <v>0</v>
      </c>
      <c r="G79" s="434">
        <v>0</v>
      </c>
    </row>
    <row r="80" spans="1:7">
      <c r="A80" s="188" t="s">
        <v>352</v>
      </c>
      <c r="B80" s="434">
        <v>10000</v>
      </c>
      <c r="C80" s="434">
        <v>0</v>
      </c>
      <c r="D80" s="434">
        <v>0</v>
      </c>
      <c r="E80" s="434">
        <v>0</v>
      </c>
      <c r="F80" s="434">
        <v>0</v>
      </c>
      <c r="G80" s="434">
        <v>0</v>
      </c>
    </row>
    <row r="81" spans="1:7">
      <c r="A81" s="188" t="s">
        <v>62</v>
      </c>
      <c r="B81" s="434">
        <v>27065000</v>
      </c>
      <c r="C81" s="434">
        <v>11095415.710000001</v>
      </c>
      <c r="D81" s="434">
        <v>6373392.0999999996</v>
      </c>
      <c r="E81" s="434">
        <v>6166870.96</v>
      </c>
      <c r="F81" s="434">
        <v>0</v>
      </c>
      <c r="G81" s="434">
        <v>0</v>
      </c>
    </row>
    <row r="82" spans="1:7">
      <c r="A82" s="193" t="s">
        <v>353</v>
      </c>
      <c r="B82" s="435">
        <f t="shared" ref="B82:G82" si="1">B78-B80</f>
        <v>48553000</v>
      </c>
      <c r="C82" s="435">
        <f t="shared" si="1"/>
        <v>18302617.34</v>
      </c>
      <c r="D82" s="435">
        <f t="shared" si="1"/>
        <v>13580593.73</v>
      </c>
      <c r="E82" s="435">
        <f t="shared" si="1"/>
        <v>13355034.289999999</v>
      </c>
      <c r="F82" s="435">
        <f t="shared" si="1"/>
        <v>0</v>
      </c>
      <c r="G82" s="435">
        <f t="shared" si="1"/>
        <v>0</v>
      </c>
    </row>
    <row r="83" spans="1:7">
      <c r="A83" s="193" t="s">
        <v>354</v>
      </c>
      <c r="B83" s="435">
        <f t="shared" ref="B83:G83" si="2">B84+B85+B90</f>
        <v>8263000</v>
      </c>
      <c r="C83" s="435">
        <f t="shared" si="2"/>
        <v>918017.9</v>
      </c>
      <c r="D83" s="435">
        <f t="shared" si="2"/>
        <v>543125.44999999995</v>
      </c>
      <c r="E83" s="435">
        <f t="shared" si="2"/>
        <v>535913.25</v>
      </c>
      <c r="F83" s="435">
        <f t="shared" si="2"/>
        <v>0</v>
      </c>
      <c r="G83" s="435">
        <f t="shared" si="2"/>
        <v>0</v>
      </c>
    </row>
    <row r="84" spans="1:7">
      <c r="A84" s="193" t="s">
        <v>64</v>
      </c>
      <c r="B84" s="435">
        <v>8258000</v>
      </c>
      <c r="C84" s="435">
        <v>918017.9</v>
      </c>
      <c r="D84" s="435">
        <v>543125.44999999995</v>
      </c>
      <c r="E84" s="435">
        <v>535913.25</v>
      </c>
      <c r="F84" s="435">
        <v>0</v>
      </c>
      <c r="G84" s="435">
        <v>0</v>
      </c>
    </row>
    <row r="85" spans="1:7">
      <c r="A85" s="193" t="s">
        <v>177</v>
      </c>
      <c r="B85" s="435">
        <f>B86+B87+B88+B89</f>
        <v>0</v>
      </c>
      <c r="C85" s="435">
        <f>C86+C87+C89</f>
        <v>0</v>
      </c>
      <c r="D85" s="435">
        <f>D86+D87+D89</f>
        <v>0</v>
      </c>
      <c r="E85" s="435">
        <f>E86+E87+E89</f>
        <v>0</v>
      </c>
      <c r="F85" s="435">
        <f>F86+F87+F89</f>
        <v>0</v>
      </c>
      <c r="G85" s="435">
        <f>G86+G87+G89</f>
        <v>0</v>
      </c>
    </row>
    <row r="86" spans="1:7">
      <c r="A86" s="188" t="s">
        <v>355</v>
      </c>
      <c r="B86" s="434">
        <v>0</v>
      </c>
      <c r="C86" s="434">
        <v>0</v>
      </c>
      <c r="D86" s="434">
        <v>0</v>
      </c>
      <c r="E86" s="434">
        <v>0</v>
      </c>
      <c r="F86" s="434">
        <v>0</v>
      </c>
      <c r="G86" s="434">
        <v>0</v>
      </c>
    </row>
    <row r="87" spans="1:7">
      <c r="A87" s="188" t="s">
        <v>356</v>
      </c>
      <c r="B87" s="434">
        <v>0</v>
      </c>
      <c r="C87" s="434">
        <v>0</v>
      </c>
      <c r="D87" s="434">
        <v>0</v>
      </c>
      <c r="E87" s="434">
        <v>0</v>
      </c>
      <c r="F87" s="434">
        <v>0</v>
      </c>
      <c r="G87" s="434">
        <v>0</v>
      </c>
    </row>
    <row r="88" spans="1:7">
      <c r="A88" s="188" t="s">
        <v>357</v>
      </c>
      <c r="B88" s="434">
        <v>0</v>
      </c>
      <c r="C88" s="434">
        <v>0</v>
      </c>
      <c r="D88" s="434">
        <v>0</v>
      </c>
      <c r="E88" s="434">
        <v>0</v>
      </c>
      <c r="F88" s="434">
        <v>0</v>
      </c>
      <c r="G88" s="434">
        <v>0</v>
      </c>
    </row>
    <row r="89" spans="1:7">
      <c r="A89" s="188" t="s">
        <v>178</v>
      </c>
      <c r="B89" s="434">
        <v>0</v>
      </c>
      <c r="C89" s="434">
        <v>0</v>
      </c>
      <c r="D89" s="434">
        <v>0</v>
      </c>
      <c r="E89" s="434">
        <v>0</v>
      </c>
      <c r="F89" s="434">
        <v>0</v>
      </c>
      <c r="G89" s="434">
        <v>0</v>
      </c>
    </row>
    <row r="90" spans="1:7">
      <c r="A90" s="193" t="s">
        <v>358</v>
      </c>
      <c r="B90" s="434">
        <v>5000</v>
      </c>
      <c r="C90" s="434">
        <v>0</v>
      </c>
      <c r="D90" s="434">
        <v>0</v>
      </c>
      <c r="E90" s="434">
        <v>0</v>
      </c>
      <c r="F90" s="434">
        <v>0</v>
      </c>
      <c r="G90" s="434">
        <v>0</v>
      </c>
    </row>
    <row r="91" spans="1:7">
      <c r="A91" s="193" t="s">
        <v>359</v>
      </c>
      <c r="B91" s="435">
        <f t="shared" ref="B91:G91" si="3">B83-B86-B87-B88-B90</f>
        <v>8258000</v>
      </c>
      <c r="C91" s="435">
        <f t="shared" si="3"/>
        <v>918017.9</v>
      </c>
      <c r="D91" s="435">
        <f t="shared" si="3"/>
        <v>543125.44999999995</v>
      </c>
      <c r="E91" s="435">
        <f t="shared" si="3"/>
        <v>535913.25</v>
      </c>
      <c r="F91" s="435">
        <f t="shared" si="3"/>
        <v>0</v>
      </c>
      <c r="G91" s="435">
        <f t="shared" si="3"/>
        <v>0</v>
      </c>
    </row>
    <row r="92" spans="1:7">
      <c r="A92" s="193" t="s">
        <v>360</v>
      </c>
      <c r="B92" s="435">
        <v>574000</v>
      </c>
      <c r="C92" s="435">
        <v>0</v>
      </c>
      <c r="D92" s="435">
        <v>0</v>
      </c>
      <c r="E92" s="435">
        <v>0</v>
      </c>
      <c r="F92" s="435">
        <v>0</v>
      </c>
      <c r="G92" s="435">
        <v>0</v>
      </c>
    </row>
    <row r="93" spans="1:7">
      <c r="A93" s="165" t="s">
        <v>361</v>
      </c>
      <c r="B93" s="555">
        <f t="shared" ref="B93:G93" si="4">B82+B91+B92</f>
        <v>57385000</v>
      </c>
      <c r="C93" s="555">
        <f t="shared" si="4"/>
        <v>19220635.239999998</v>
      </c>
      <c r="D93" s="555">
        <f t="shared" si="4"/>
        <v>14123719.18</v>
      </c>
      <c r="E93" s="555">
        <f t="shared" si="4"/>
        <v>13890947.539999999</v>
      </c>
      <c r="F93" s="555">
        <f t="shared" si="4"/>
        <v>0</v>
      </c>
      <c r="G93" s="555">
        <f t="shared" si="4"/>
        <v>0</v>
      </c>
    </row>
    <row r="94" spans="1:7">
      <c r="A94" s="166"/>
      <c r="B94" s="166"/>
      <c r="C94" s="166"/>
      <c r="D94" s="556"/>
      <c r="E94" s="166"/>
      <c r="F94" s="556"/>
      <c r="G94" s="166"/>
    </row>
    <row r="95" spans="1:7">
      <c r="A95" s="696" t="s">
        <v>362</v>
      </c>
      <c r="B95" s="697"/>
      <c r="C95" s="697"/>
      <c r="D95" s="697"/>
      <c r="E95" s="698"/>
      <c r="F95" s="686">
        <f>D46-(E93+F93+G93)</f>
        <v>3244273.84</v>
      </c>
      <c r="G95" s="687"/>
    </row>
    <row r="96" spans="1:7">
      <c r="A96" s="169"/>
      <c r="B96" s="557"/>
      <c r="C96" s="557"/>
      <c r="D96" s="557"/>
      <c r="E96" s="166"/>
      <c r="F96" s="166"/>
      <c r="G96" s="166"/>
    </row>
    <row r="97" spans="1:7">
      <c r="A97" s="699"/>
      <c r="B97" s="700"/>
      <c r="C97" s="700"/>
      <c r="D97" s="700"/>
      <c r="E97" s="558"/>
      <c r="F97" s="559"/>
      <c r="G97" s="560"/>
    </row>
    <row r="98" spans="1:7">
      <c r="A98" s="701" t="s">
        <v>363</v>
      </c>
      <c r="B98" s="702"/>
      <c r="C98" s="702"/>
      <c r="D98" s="702"/>
      <c r="E98" s="703"/>
      <c r="F98" s="701" t="s">
        <v>364</v>
      </c>
      <c r="G98" s="703"/>
    </row>
    <row r="99" spans="1:7">
      <c r="A99" s="683" t="s">
        <v>321</v>
      </c>
      <c r="B99" s="684"/>
      <c r="C99" s="684"/>
      <c r="D99" s="684"/>
      <c r="E99" s="685"/>
      <c r="F99" s="686">
        <v>-436000</v>
      </c>
      <c r="G99" s="687"/>
    </row>
    <row r="100" spans="1:7">
      <c r="A100" s="171" t="s">
        <v>75</v>
      </c>
      <c r="B100" s="166"/>
      <c r="C100" s="166"/>
      <c r="D100" s="166"/>
      <c r="E100" s="166"/>
      <c r="F100" s="166"/>
      <c r="G100" s="166"/>
    </row>
    <row r="101" spans="1:7">
      <c r="A101" s="155"/>
      <c r="B101" s="155"/>
      <c r="C101" s="155"/>
      <c r="D101" s="155"/>
      <c r="E101" s="155"/>
      <c r="F101" s="155"/>
      <c r="G101" s="155"/>
    </row>
    <row r="102" spans="1:7">
      <c r="A102" s="155"/>
      <c r="B102" s="155"/>
      <c r="C102" s="155"/>
      <c r="D102" s="155"/>
      <c r="E102" s="155"/>
      <c r="F102" s="155"/>
      <c r="G102" s="155"/>
    </row>
    <row r="103" spans="1:7">
      <c r="A103" s="155"/>
      <c r="B103" s="155"/>
      <c r="C103" s="155"/>
      <c r="D103" s="155"/>
      <c r="E103" s="155"/>
      <c r="F103" s="155"/>
      <c r="G103" s="155"/>
    </row>
    <row r="104" spans="1:7">
      <c r="A104" s="561" t="s">
        <v>471</v>
      </c>
      <c r="B104" s="562"/>
      <c r="C104" s="682" t="s">
        <v>479</v>
      </c>
      <c r="D104" s="682"/>
      <c r="E104" s="682"/>
      <c r="F104" s="160"/>
      <c r="G104" s="155"/>
    </row>
    <row r="105" spans="1:7">
      <c r="A105" s="561" t="s">
        <v>207</v>
      </c>
      <c r="B105" s="562"/>
      <c r="C105" s="682" t="s">
        <v>211</v>
      </c>
      <c r="D105" s="682"/>
      <c r="E105" s="682"/>
      <c r="F105" s="160"/>
      <c r="G105" s="155"/>
    </row>
    <row r="106" spans="1:7">
      <c r="A106" s="561"/>
      <c r="B106" s="562"/>
      <c r="C106" s="682"/>
      <c r="D106" s="682"/>
      <c r="E106" s="682"/>
      <c r="F106" s="160"/>
      <c r="G106" s="155"/>
    </row>
    <row r="107" spans="1:7">
      <c r="A107" s="561"/>
      <c r="B107" s="562"/>
      <c r="C107" s="682"/>
      <c r="D107" s="682"/>
      <c r="E107" s="682"/>
      <c r="F107" s="160"/>
      <c r="G107" s="155"/>
    </row>
    <row r="108" spans="1:7">
      <c r="A108" s="561"/>
      <c r="B108" s="562"/>
      <c r="C108" s="682"/>
      <c r="D108" s="682"/>
      <c r="E108" s="682"/>
      <c r="F108" s="160"/>
      <c r="G108" s="155"/>
    </row>
    <row r="109" spans="1:7">
      <c r="A109" s="561" t="s">
        <v>478</v>
      </c>
      <c r="B109" s="562"/>
      <c r="C109" s="682" t="s">
        <v>208</v>
      </c>
      <c r="D109" s="682"/>
      <c r="E109" s="682"/>
      <c r="F109" s="160"/>
      <c r="G109" s="155"/>
    </row>
    <row r="110" spans="1:7">
      <c r="A110" s="561" t="s">
        <v>210</v>
      </c>
      <c r="B110" s="682" t="s">
        <v>476</v>
      </c>
      <c r="C110" s="682"/>
      <c r="D110" s="682"/>
      <c r="E110" s="682"/>
      <c r="F110" s="682"/>
      <c r="G110" s="155"/>
    </row>
    <row r="111" spans="1:7">
      <c r="A111" s="561"/>
      <c r="B111" s="562"/>
      <c r="C111" s="682" t="s">
        <v>299</v>
      </c>
      <c r="D111" s="682"/>
      <c r="E111" s="682"/>
      <c r="F111" s="160"/>
      <c r="G111" s="155"/>
    </row>
  </sheetData>
  <mergeCells count="106">
    <mergeCell ref="B110:F110"/>
    <mergeCell ref="C111:E111"/>
    <mergeCell ref="C105:E105"/>
    <mergeCell ref="C106:E106"/>
    <mergeCell ref="C107:E107"/>
    <mergeCell ref="C108:E108"/>
    <mergeCell ref="C109:E109"/>
    <mergeCell ref="C55:E55"/>
    <mergeCell ref="C57:E57"/>
    <mergeCell ref="B56:F56"/>
    <mergeCell ref="C104:E104"/>
    <mergeCell ref="C50:E50"/>
    <mergeCell ref="C51:E51"/>
    <mergeCell ref="C52:E52"/>
    <mergeCell ref="C53:E53"/>
    <mergeCell ref="C54:E54"/>
    <mergeCell ref="A99:E99"/>
    <mergeCell ref="F99:G99"/>
    <mergeCell ref="A64:E64"/>
    <mergeCell ref="A66:F66"/>
    <mergeCell ref="A67:F67"/>
    <mergeCell ref="A68:F68"/>
    <mergeCell ref="A69:F69"/>
    <mergeCell ref="B72:G73"/>
    <mergeCell ref="A95:E95"/>
    <mergeCell ref="F95:G95"/>
    <mergeCell ref="A97:D97"/>
    <mergeCell ref="A98:E98"/>
    <mergeCell ref="F98:G98"/>
    <mergeCell ref="B46:C46"/>
    <mergeCell ref="D46:E46"/>
    <mergeCell ref="A4:E4"/>
    <mergeCell ref="B10:E10"/>
    <mergeCell ref="D11:E11"/>
    <mergeCell ref="B12:C12"/>
    <mergeCell ref="B43:C43"/>
    <mergeCell ref="D43:E43"/>
    <mergeCell ref="B44:C44"/>
    <mergeCell ref="D44:E44"/>
    <mergeCell ref="B45:C45"/>
    <mergeCell ref="D45:E45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8:C18"/>
    <mergeCell ref="D18:E18"/>
    <mergeCell ref="B13:C13"/>
    <mergeCell ref="D13:E13"/>
    <mergeCell ref="B14:C14"/>
    <mergeCell ref="D14:E14"/>
    <mergeCell ref="B15:C15"/>
    <mergeCell ref="D15:E15"/>
    <mergeCell ref="B22:C22"/>
    <mergeCell ref="D22:E22"/>
    <mergeCell ref="A2:E2"/>
    <mergeCell ref="A5:E5"/>
    <mergeCell ref="A6:E6"/>
    <mergeCell ref="A7:E7"/>
    <mergeCell ref="D12:E12"/>
    <mergeCell ref="B16:C16"/>
    <mergeCell ref="D16:E16"/>
    <mergeCell ref="B17:C17"/>
    <mergeCell ref="D17:E17"/>
  </mergeCells>
  <pageMargins left="0" right="0" top="0.78740157480314965" bottom="0.78740157480314965" header="0.31496062992125984" footer="0.31496062992125984"/>
  <pageSetup paperSize="9" scale="90" orientation="portrait" r:id="rId1"/>
  <legacyDrawing r:id="rId2"/>
  <oleObjects>
    <oleObject progId="Word.Picture.8" shapeId="33795" r:id="rId3"/>
    <oleObject progId="Word.Picture.8" shapeId="3379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BALANÇO ORÇAMENTÁRIO NOVO</vt:lpstr>
      <vt:lpstr>BALANÇO ORÇAMENTÁRIO INTRA NOVO</vt:lpstr>
      <vt:lpstr>BAL ORÇAM-REC ANTIGO</vt:lpstr>
      <vt:lpstr>BAL ORÇAM-DESP ANTIGO</vt:lpstr>
      <vt:lpstr>ANEXO II FUN SUBFUN</vt:lpstr>
      <vt:lpstr>ANEXO II FUN SUBFUN  INTRA</vt:lpstr>
      <vt:lpstr>REC CORR LIQUIDA</vt:lpstr>
      <vt:lpstr>RES NOMINAL NOVO</vt:lpstr>
      <vt:lpstr>RES PRIMÁRIO NOVO</vt:lpstr>
      <vt:lpstr>RESTOS A PAGAR</vt:lpstr>
      <vt:lpstr>ANEXO 10</vt:lpstr>
      <vt:lpstr>ANEXO 10 - GESTÃO</vt:lpstr>
      <vt:lpstr>'BAL ORÇAM-DESP ANTIGO'!Area_de_impressao</vt:lpstr>
      <vt:lpstr>'BAL ORÇAM-REC ANTIGO'!Area_de_impressao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Helena Desti</dc:creator>
  <cp:lastModifiedBy>renato.cardoso</cp:lastModifiedBy>
  <cp:lastPrinted>2018-05-28T18:37:06Z</cp:lastPrinted>
  <dcterms:created xsi:type="dcterms:W3CDTF">2012-03-07T13:30:06Z</dcterms:created>
  <dcterms:modified xsi:type="dcterms:W3CDTF">2018-05-28T18:39:41Z</dcterms:modified>
</cp:coreProperties>
</file>