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1" l="1"/>
  <c r="D19" i="1"/>
  <c r="Q8" i="1"/>
  <c r="R7" i="1"/>
  <c r="R23" i="1"/>
  <c r="Q27" i="1"/>
  <c r="Q26" i="1"/>
  <c r="J1" i="1"/>
  <c r="J4" i="1"/>
  <c r="J8" i="1"/>
  <c r="M2" i="1"/>
  <c r="N2" i="1"/>
  <c r="O2" i="1"/>
  <c r="J9" i="1"/>
  <c r="M8" i="1"/>
  <c r="K9" i="1"/>
  <c r="L9" i="1"/>
  <c r="M9" i="1"/>
  <c r="K10" i="1"/>
  <c r="J10" i="1"/>
  <c r="L10" i="1"/>
  <c r="M10" i="1"/>
  <c r="K11" i="1"/>
  <c r="J11" i="1"/>
  <c r="L11" i="1"/>
  <c r="M11" i="1"/>
  <c r="K12" i="1"/>
  <c r="J12" i="1"/>
  <c r="L12" i="1"/>
  <c r="M12" i="1"/>
  <c r="K13" i="1"/>
  <c r="J13" i="1"/>
  <c r="L13" i="1"/>
  <c r="M13" i="1"/>
  <c r="K14" i="1"/>
  <c r="J14" i="1"/>
  <c r="L14" i="1"/>
  <c r="M14" i="1"/>
  <c r="K15" i="1"/>
  <c r="J15" i="1"/>
  <c r="L15" i="1"/>
  <c r="M15" i="1"/>
  <c r="K16" i="1"/>
  <c r="J16" i="1"/>
  <c r="L16" i="1"/>
  <c r="M16" i="1"/>
  <c r="K17" i="1"/>
  <c r="J17" i="1"/>
  <c r="L17" i="1"/>
  <c r="M17" i="1"/>
  <c r="K18" i="1"/>
  <c r="J18" i="1"/>
  <c r="L18" i="1"/>
  <c r="M18" i="1"/>
  <c r="K19" i="1"/>
  <c r="J19" i="1"/>
  <c r="L19" i="1"/>
  <c r="M19" i="1"/>
  <c r="K20" i="1"/>
  <c r="J20" i="1"/>
  <c r="L20" i="1"/>
  <c r="M20" i="1"/>
  <c r="K21" i="1"/>
  <c r="J21" i="1"/>
  <c r="L21" i="1"/>
  <c r="M21" i="1"/>
  <c r="K22" i="1"/>
  <c r="J22" i="1"/>
  <c r="L22" i="1"/>
  <c r="M22" i="1"/>
  <c r="K23" i="1"/>
  <c r="J23" i="1"/>
  <c r="L23" i="1"/>
  <c r="M23" i="1"/>
  <c r="K24" i="1"/>
  <c r="J24" i="1"/>
  <c r="L24" i="1"/>
  <c r="M24" i="1"/>
  <c r="K25" i="1"/>
  <c r="J25" i="1"/>
  <c r="L25" i="1"/>
  <c r="M25" i="1"/>
  <c r="K26" i="1"/>
  <c r="J26" i="1"/>
  <c r="L26" i="1"/>
  <c r="M26" i="1"/>
  <c r="K27" i="1"/>
  <c r="J27" i="1"/>
  <c r="L27" i="1"/>
  <c r="M27" i="1"/>
  <c r="K28" i="1"/>
  <c r="J28" i="1"/>
  <c r="L28" i="1"/>
  <c r="M28" i="1"/>
  <c r="K29" i="1"/>
  <c r="J29" i="1"/>
  <c r="L29" i="1"/>
  <c r="M29" i="1"/>
  <c r="K30" i="1"/>
  <c r="J30" i="1"/>
  <c r="L30" i="1"/>
  <c r="M30" i="1"/>
  <c r="K31" i="1"/>
  <c r="J31" i="1"/>
  <c r="L31" i="1"/>
  <c r="M31" i="1"/>
  <c r="K32" i="1"/>
  <c r="J32" i="1"/>
  <c r="L32" i="1"/>
  <c r="M32" i="1"/>
  <c r="K33" i="1"/>
  <c r="J33" i="1"/>
  <c r="L33" i="1"/>
  <c r="M33" i="1"/>
  <c r="K34" i="1"/>
  <c r="J34" i="1"/>
  <c r="L34" i="1"/>
  <c r="M34" i="1"/>
  <c r="K35" i="1"/>
  <c r="J35" i="1"/>
  <c r="L35" i="1"/>
  <c r="M35" i="1"/>
  <c r="K36" i="1"/>
  <c r="J36" i="1"/>
  <c r="L36" i="1"/>
  <c r="M36" i="1"/>
  <c r="K37" i="1"/>
  <c r="J37" i="1"/>
  <c r="L37" i="1"/>
  <c r="M37" i="1"/>
  <c r="K38" i="1"/>
  <c r="J38" i="1"/>
  <c r="L38" i="1"/>
  <c r="M38" i="1"/>
  <c r="K39" i="1"/>
  <c r="J39" i="1"/>
  <c r="L39" i="1"/>
  <c r="M39" i="1"/>
  <c r="K40" i="1"/>
  <c r="J40" i="1"/>
  <c r="L40" i="1"/>
  <c r="M40" i="1"/>
  <c r="K41" i="1"/>
  <c r="J41" i="1"/>
  <c r="L41" i="1"/>
  <c r="M41" i="1"/>
  <c r="K42" i="1"/>
  <c r="J42" i="1"/>
  <c r="L42" i="1"/>
  <c r="M42" i="1"/>
  <c r="K43" i="1"/>
  <c r="J43" i="1"/>
  <c r="L43" i="1"/>
  <c r="M43" i="1"/>
  <c r="K44" i="1"/>
  <c r="J44" i="1"/>
  <c r="L44" i="1"/>
  <c r="M44" i="1"/>
  <c r="K45" i="1"/>
  <c r="J45" i="1"/>
  <c r="L45" i="1"/>
  <c r="M45" i="1"/>
  <c r="K46" i="1"/>
  <c r="J46" i="1"/>
  <c r="L46" i="1"/>
  <c r="M46" i="1"/>
  <c r="K47" i="1"/>
  <c r="J47" i="1"/>
  <c r="L47" i="1"/>
  <c r="M47" i="1"/>
  <c r="K48" i="1"/>
  <c r="J48" i="1"/>
  <c r="L48" i="1"/>
  <c r="M48" i="1"/>
  <c r="K49" i="1"/>
  <c r="J49" i="1"/>
  <c r="L49" i="1"/>
  <c r="M49" i="1"/>
  <c r="K50" i="1"/>
  <c r="J50" i="1"/>
  <c r="L50" i="1"/>
  <c r="M50" i="1"/>
  <c r="K51" i="1"/>
  <c r="J51" i="1"/>
  <c r="L51" i="1"/>
  <c r="M51" i="1"/>
  <c r="K52" i="1"/>
  <c r="J52" i="1"/>
  <c r="L52" i="1"/>
  <c r="M52" i="1"/>
  <c r="K53" i="1"/>
  <c r="J53" i="1"/>
  <c r="L53" i="1"/>
  <c r="M53" i="1"/>
  <c r="K54" i="1"/>
  <c r="J54" i="1"/>
  <c r="L54" i="1"/>
  <c r="M54" i="1"/>
  <c r="K55" i="1"/>
  <c r="J55" i="1"/>
  <c r="L55" i="1"/>
  <c r="M55" i="1"/>
  <c r="K56" i="1"/>
  <c r="J56" i="1"/>
  <c r="L56" i="1"/>
  <c r="M56" i="1"/>
  <c r="K57" i="1"/>
  <c r="J57" i="1"/>
  <c r="L57" i="1"/>
  <c r="M57" i="1"/>
  <c r="K58" i="1"/>
  <c r="J58" i="1"/>
  <c r="L58" i="1"/>
  <c r="M58" i="1"/>
  <c r="K59" i="1"/>
  <c r="J59" i="1"/>
  <c r="L59" i="1"/>
  <c r="M59" i="1"/>
  <c r="K60" i="1"/>
  <c r="J60" i="1"/>
  <c r="L60" i="1"/>
  <c r="M60" i="1"/>
  <c r="K61" i="1"/>
  <c r="J61" i="1"/>
  <c r="L61" i="1"/>
  <c r="M61" i="1"/>
  <c r="K62" i="1"/>
  <c r="J62" i="1"/>
  <c r="L62" i="1"/>
  <c r="M62" i="1"/>
  <c r="K63" i="1"/>
  <c r="J63" i="1"/>
  <c r="L63" i="1"/>
  <c r="M63" i="1"/>
  <c r="K64" i="1"/>
  <c r="J64" i="1"/>
  <c r="L64" i="1"/>
  <c r="M64" i="1"/>
  <c r="K65" i="1"/>
  <c r="J65" i="1"/>
  <c r="L65" i="1"/>
  <c r="M65" i="1"/>
  <c r="K66" i="1"/>
  <c r="J66" i="1"/>
  <c r="L66" i="1"/>
  <c r="M66" i="1"/>
  <c r="K67" i="1"/>
  <c r="J67" i="1"/>
  <c r="L67" i="1"/>
  <c r="M67" i="1"/>
  <c r="K68" i="1"/>
  <c r="K69" i="1"/>
  <c r="J68" i="1"/>
  <c r="L68" i="1"/>
  <c r="L69" i="1"/>
  <c r="P14" i="1"/>
  <c r="M68" i="1"/>
  <c r="C5" i="1"/>
  <c r="E6" i="1"/>
  <c r="C6" i="1"/>
  <c r="E7" i="1"/>
  <c r="C7" i="1"/>
  <c r="E8" i="1"/>
  <c r="C8" i="1"/>
  <c r="E9" i="1"/>
  <c r="E5" i="1"/>
  <c r="C9" i="1"/>
  <c r="D1" i="1"/>
</calcChain>
</file>

<file path=xl/sharedStrings.xml><?xml version="1.0" encoding="utf-8"?>
<sst xmlns="http://schemas.openxmlformats.org/spreadsheetml/2006/main" count="15" uniqueCount="9">
  <si>
    <t>n</t>
  </si>
  <si>
    <t>Saldo</t>
  </si>
  <si>
    <t>Amortizacion</t>
  </si>
  <si>
    <t>Interes</t>
  </si>
  <si>
    <t>Cuota</t>
  </si>
  <si>
    <t>Prestamo</t>
  </si>
  <si>
    <t>tasa</t>
  </si>
  <si>
    <t>periodos</t>
  </si>
  <si>
    <t>CUOTA=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</si>
</sst>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2" fontId="3" fillId="2" borderId="1" xfId="0" applyNumberFormat="1" applyFont="1" applyFill="1" applyBorder="1"/>
    <xf numFmtId="0" fontId="0" fillId="0" borderId="1" xfId="0" applyBorder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tabSelected="1" topLeftCell="B1" workbookViewId="0">
      <selection activeCell="J3" sqref="J3"/>
    </sheetView>
  </sheetViews>
  <sheetFormatPr baseColWidth="10" defaultRowHeight="15" x14ac:dyDescent="0"/>
  <cols>
    <col min="4" max="4" width="15" customWidth="1"/>
    <col min="10" max="11" width="11.83203125" bestFit="1" customWidth="1"/>
    <col min="12" max="12" width="12.5" bestFit="1" customWidth="1"/>
    <col min="13" max="13" width="12.83203125" bestFit="1" customWidth="1"/>
    <col min="15" max="15" width="14.5" bestFit="1" customWidth="1"/>
  </cols>
  <sheetData>
    <row r="1" spans="2:18">
      <c r="C1" t="s">
        <v>2</v>
      </c>
      <c r="D1">
        <f>1000/5</f>
        <v>200</v>
      </c>
      <c r="I1" t="s">
        <v>5</v>
      </c>
      <c r="J1">
        <f>K1*1000000</f>
        <v>13100000</v>
      </c>
      <c r="K1">
        <v>13.1</v>
      </c>
    </row>
    <row r="2" spans="2:18" ht="23">
      <c r="I2" t="s">
        <v>6</v>
      </c>
      <c r="J2">
        <f>1.24%</f>
        <v>1.24E-2</v>
      </c>
      <c r="M2">
        <f>J1/1000000</f>
        <v>13.1</v>
      </c>
      <c r="N2">
        <f>730*M2</f>
        <v>9563</v>
      </c>
      <c r="O2" s="3">
        <f>N2+J8</f>
        <v>320386.53039805655</v>
      </c>
      <c r="P2" s="1"/>
      <c r="Q2">
        <v>861.45</v>
      </c>
    </row>
    <row r="3" spans="2:18">
      <c r="B3" t="s">
        <v>0</v>
      </c>
      <c r="C3" t="s">
        <v>1</v>
      </c>
      <c r="D3" t="s">
        <v>2</v>
      </c>
      <c r="E3" t="s">
        <v>3</v>
      </c>
      <c r="F3" t="s">
        <v>4</v>
      </c>
      <c r="I3" t="s">
        <v>7</v>
      </c>
      <c r="J3">
        <v>60</v>
      </c>
    </row>
    <row r="4" spans="2:18">
      <c r="B4">
        <v>0</v>
      </c>
      <c r="C4">
        <v>1000</v>
      </c>
      <c r="I4" t="s">
        <v>8</v>
      </c>
      <c r="J4" s="1">
        <f>J1*((J2*(POWER((1+J2),J3)))/((POWER((1+J2),J3))-1))</f>
        <v>310823.53039805655</v>
      </c>
    </row>
    <row r="5" spans="2:18">
      <c r="B5">
        <v>1</v>
      </c>
      <c r="C5">
        <f>C4-D5</f>
        <v>800</v>
      </c>
      <c r="D5">
        <v>200</v>
      </c>
      <c r="E5">
        <f>C4*4%</f>
        <v>40</v>
      </c>
    </row>
    <row r="6" spans="2:18">
      <c r="B6">
        <v>2</v>
      </c>
      <c r="C6">
        <f t="shared" ref="C6:C9" si="0">C5-D6</f>
        <v>600</v>
      </c>
      <c r="D6">
        <v>200</v>
      </c>
      <c r="E6">
        <f t="shared" ref="E6:E9" si="1">C5*4%</f>
        <v>32</v>
      </c>
    </row>
    <row r="7" spans="2:18">
      <c r="B7">
        <v>3</v>
      </c>
      <c r="C7">
        <f t="shared" si="0"/>
        <v>400</v>
      </c>
      <c r="D7">
        <v>200</v>
      </c>
      <c r="E7">
        <f t="shared" si="1"/>
        <v>24</v>
      </c>
      <c r="I7" t="s">
        <v>0</v>
      </c>
      <c r="J7" t="s">
        <v>4</v>
      </c>
      <c r="K7" t="s">
        <v>3</v>
      </c>
      <c r="L7" t="s">
        <v>2</v>
      </c>
      <c r="M7" t="s">
        <v>1</v>
      </c>
      <c r="Q7">
        <v>8.1999999999999993</v>
      </c>
      <c r="R7">
        <f>30.1-(SUM(Q7:Q8))</f>
        <v>8.8000000000000043</v>
      </c>
    </row>
    <row r="8" spans="2:18">
      <c r="B8">
        <v>4</v>
      </c>
      <c r="C8">
        <f t="shared" si="0"/>
        <v>200</v>
      </c>
      <c r="D8">
        <v>200</v>
      </c>
      <c r="E8">
        <f t="shared" si="1"/>
        <v>16</v>
      </c>
      <c r="I8">
        <v>0</v>
      </c>
      <c r="J8" s="1">
        <f>$J$4</f>
        <v>310823.53039805655</v>
      </c>
      <c r="M8">
        <f>J1</f>
        <v>13100000</v>
      </c>
      <c r="Q8">
        <f>K1</f>
        <v>13.1</v>
      </c>
    </row>
    <row r="9" spans="2:18">
      <c r="B9">
        <v>5</v>
      </c>
      <c r="C9">
        <f t="shared" si="0"/>
        <v>0</v>
      </c>
      <c r="D9">
        <v>200</v>
      </c>
      <c r="E9">
        <f t="shared" si="1"/>
        <v>8</v>
      </c>
      <c r="I9">
        <v>1</v>
      </c>
      <c r="J9" s="1">
        <f t="shared" ref="J9:J68" si="2">$J$4</f>
        <v>310823.53039805655</v>
      </c>
      <c r="K9" s="2">
        <f>M8*4%</f>
        <v>524000</v>
      </c>
      <c r="L9" s="1">
        <f>J9-K9</f>
        <v>-213176.46960194345</v>
      </c>
      <c r="M9" s="1">
        <f>M8-L9</f>
        <v>13313176.469601944</v>
      </c>
    </row>
    <row r="10" spans="2:18">
      <c r="I10">
        <v>2</v>
      </c>
      <c r="J10" s="1">
        <f t="shared" si="2"/>
        <v>310823.53039805655</v>
      </c>
      <c r="K10" s="2">
        <f t="shared" ref="K10:K68" si="3">M9*4%</f>
        <v>532527.05878407776</v>
      </c>
      <c r="L10" s="1">
        <f>J10-K10</f>
        <v>-221703.52838602121</v>
      </c>
      <c r="M10" s="1">
        <f t="shared" ref="M10:M68" si="4">M9-L10</f>
        <v>13534879.997987965</v>
      </c>
    </row>
    <row r="11" spans="2:18">
      <c r="I11">
        <v>3</v>
      </c>
      <c r="J11" s="1">
        <f t="shared" si="2"/>
        <v>310823.53039805655</v>
      </c>
      <c r="K11" s="2">
        <f t="shared" si="3"/>
        <v>541395.19991951867</v>
      </c>
      <c r="L11" s="1">
        <f>J11-K11</f>
        <v>-230571.66952146211</v>
      </c>
      <c r="M11" s="1">
        <f t="shared" si="4"/>
        <v>13765451.667509427</v>
      </c>
    </row>
    <row r="12" spans="2:18">
      <c r="I12">
        <v>4</v>
      </c>
      <c r="J12" s="1">
        <f t="shared" si="2"/>
        <v>310823.53039805655</v>
      </c>
      <c r="K12" s="2">
        <f t="shared" si="3"/>
        <v>550618.06670037715</v>
      </c>
      <c r="L12" s="1">
        <f>J12-K12</f>
        <v>-239794.5363023206</v>
      </c>
      <c r="M12" s="1">
        <f t="shared" si="4"/>
        <v>14005246.203811748</v>
      </c>
    </row>
    <row r="13" spans="2:18">
      <c r="I13">
        <v>5</v>
      </c>
      <c r="J13" s="1">
        <f t="shared" si="2"/>
        <v>310823.53039805655</v>
      </c>
      <c r="K13" s="2">
        <f t="shared" si="3"/>
        <v>560209.84815246996</v>
      </c>
      <c r="L13" s="1">
        <f>J13-K13</f>
        <v>-249386.31775441341</v>
      </c>
      <c r="M13" s="1">
        <f t="shared" si="4"/>
        <v>14254632.521566162</v>
      </c>
    </row>
    <row r="14" spans="2:18">
      <c r="I14">
        <v>6</v>
      </c>
      <c r="J14" s="1">
        <f t="shared" si="2"/>
        <v>310823.53039805655</v>
      </c>
      <c r="K14" s="2">
        <f t="shared" si="3"/>
        <v>570185.30086264655</v>
      </c>
      <c r="L14" s="1">
        <f t="shared" ref="L14:L68" si="5">J14-K14</f>
        <v>-259361.77046458999</v>
      </c>
      <c r="M14" s="1">
        <f t="shared" si="4"/>
        <v>14513994.292030752</v>
      </c>
      <c r="P14">
        <f>230000*60</f>
        <v>13800000</v>
      </c>
    </row>
    <row r="15" spans="2:18">
      <c r="I15">
        <v>7</v>
      </c>
      <c r="J15" s="1">
        <f t="shared" si="2"/>
        <v>310823.53039805655</v>
      </c>
      <c r="K15" s="2">
        <f t="shared" si="3"/>
        <v>580559.77168123005</v>
      </c>
      <c r="L15" s="1">
        <f t="shared" si="5"/>
        <v>-269736.2412831735</v>
      </c>
      <c r="M15" s="1">
        <f t="shared" si="4"/>
        <v>14783730.533313924</v>
      </c>
    </row>
    <row r="16" spans="2:18">
      <c r="I16">
        <v>8</v>
      </c>
      <c r="J16" s="1">
        <f t="shared" si="2"/>
        <v>310823.53039805655</v>
      </c>
      <c r="K16" s="2">
        <f t="shared" si="3"/>
        <v>591349.22133255703</v>
      </c>
      <c r="L16" s="1">
        <f t="shared" si="5"/>
        <v>-280525.69093450048</v>
      </c>
      <c r="M16" s="1">
        <f t="shared" si="4"/>
        <v>15064256.224248424</v>
      </c>
    </row>
    <row r="17" spans="3:18">
      <c r="I17">
        <v>9</v>
      </c>
      <c r="J17" s="1">
        <f t="shared" si="2"/>
        <v>310823.53039805655</v>
      </c>
      <c r="K17" s="2">
        <f t="shared" si="3"/>
        <v>602570.24896993698</v>
      </c>
      <c r="L17" s="1">
        <f t="shared" si="5"/>
        <v>-291746.71857188042</v>
      </c>
      <c r="M17" s="1">
        <f t="shared" si="4"/>
        <v>15356002.942820305</v>
      </c>
    </row>
    <row r="18" spans="3:18">
      <c r="C18">
        <v>28.9</v>
      </c>
      <c r="D18">
        <v>100</v>
      </c>
      <c r="I18">
        <v>10</v>
      </c>
      <c r="J18" s="1">
        <f t="shared" si="2"/>
        <v>310823.53039805655</v>
      </c>
      <c r="K18" s="2">
        <f t="shared" si="3"/>
        <v>614240.11771281227</v>
      </c>
      <c r="L18" s="1">
        <f t="shared" si="5"/>
        <v>-303416.58731475571</v>
      </c>
      <c r="M18" s="1">
        <f t="shared" si="4"/>
        <v>15659419.530135062</v>
      </c>
    </row>
    <row r="19" spans="3:18">
      <c r="C19">
        <v>17</v>
      </c>
      <c r="D19">
        <f>C19*D18/C18</f>
        <v>58.82352941176471</v>
      </c>
      <c r="I19">
        <v>11</v>
      </c>
      <c r="J19" s="1">
        <f t="shared" si="2"/>
        <v>310823.53039805655</v>
      </c>
      <c r="K19" s="2">
        <f t="shared" si="3"/>
        <v>626376.78120540245</v>
      </c>
      <c r="L19" s="1">
        <f t="shared" si="5"/>
        <v>-315553.2508073459</v>
      </c>
      <c r="M19" s="1">
        <f t="shared" si="4"/>
        <v>15974972.780942408</v>
      </c>
    </row>
    <row r="20" spans="3:18">
      <c r="I20">
        <v>12</v>
      </c>
      <c r="J20" s="1">
        <f t="shared" si="2"/>
        <v>310823.53039805655</v>
      </c>
      <c r="K20" s="2">
        <f t="shared" si="3"/>
        <v>638998.9112376963</v>
      </c>
      <c r="L20" s="1">
        <f t="shared" si="5"/>
        <v>-328175.38083963975</v>
      </c>
      <c r="M20" s="1">
        <f t="shared" si="4"/>
        <v>16303148.161782049</v>
      </c>
    </row>
    <row r="21" spans="3:18">
      <c r="I21">
        <v>13</v>
      </c>
      <c r="J21" s="1">
        <f t="shared" si="2"/>
        <v>310823.53039805655</v>
      </c>
      <c r="K21" s="2">
        <f t="shared" si="3"/>
        <v>652125.92647128191</v>
      </c>
      <c r="L21" s="1">
        <f t="shared" si="5"/>
        <v>-341302.39607322536</v>
      </c>
      <c r="M21" s="1">
        <f t="shared" si="4"/>
        <v>16644450.557855275</v>
      </c>
      <c r="Q21">
        <v>10</v>
      </c>
    </row>
    <row r="22" spans="3:18">
      <c r="I22">
        <v>14</v>
      </c>
      <c r="J22" s="1">
        <f t="shared" si="2"/>
        <v>310823.53039805655</v>
      </c>
      <c r="K22" s="2">
        <f t="shared" si="3"/>
        <v>665778.022314211</v>
      </c>
      <c r="L22" s="1">
        <f t="shared" si="5"/>
        <v>-354954.49191615445</v>
      </c>
      <c r="M22" s="1">
        <f t="shared" si="4"/>
        <v>16999405.049771428</v>
      </c>
      <c r="Q22">
        <v>1.2</v>
      </c>
    </row>
    <row r="23" spans="3:18">
      <c r="I23">
        <v>15</v>
      </c>
      <c r="J23" s="1">
        <f t="shared" si="2"/>
        <v>310823.53039805655</v>
      </c>
      <c r="K23" s="2">
        <f t="shared" si="3"/>
        <v>679976.20199085714</v>
      </c>
      <c r="L23" s="1">
        <f t="shared" si="5"/>
        <v>-369152.67159280059</v>
      </c>
      <c r="M23" s="1">
        <f t="shared" si="4"/>
        <v>17368557.72136423</v>
      </c>
      <c r="Q23">
        <v>4</v>
      </c>
      <c r="R23">
        <f>SUM(Q22:Q25)</f>
        <v>8.1999999999999993</v>
      </c>
    </row>
    <row r="24" spans="3:18">
      <c r="I24">
        <v>16</v>
      </c>
      <c r="J24" s="1">
        <f t="shared" si="2"/>
        <v>310823.53039805655</v>
      </c>
      <c r="K24" s="2">
        <f t="shared" si="3"/>
        <v>694742.30885456922</v>
      </c>
      <c r="L24" s="1">
        <f t="shared" si="5"/>
        <v>-383918.77845651266</v>
      </c>
      <c r="M24" s="1">
        <f t="shared" si="4"/>
        <v>17752476.499820743</v>
      </c>
      <c r="Q24">
        <v>2</v>
      </c>
    </row>
    <row r="25" spans="3:18">
      <c r="I25">
        <v>17</v>
      </c>
      <c r="J25" s="1">
        <f t="shared" si="2"/>
        <v>310823.53039805655</v>
      </c>
      <c r="K25" s="2">
        <f t="shared" si="3"/>
        <v>710099.05999282969</v>
      </c>
      <c r="L25" s="1">
        <f t="shared" si="5"/>
        <v>-399275.52959477314</v>
      </c>
      <c r="M25" s="1">
        <f t="shared" si="4"/>
        <v>18151752.029415514</v>
      </c>
      <c r="Q25">
        <v>1</v>
      </c>
    </row>
    <row r="26" spans="3:18">
      <c r="I26">
        <v>18</v>
      </c>
      <c r="J26" s="1">
        <f t="shared" si="2"/>
        <v>310823.53039805655</v>
      </c>
      <c r="K26" s="2">
        <f t="shared" si="3"/>
        <v>726070.08117662056</v>
      </c>
      <c r="L26" s="1">
        <f t="shared" si="5"/>
        <v>-415246.55077856401</v>
      </c>
      <c r="M26" s="1">
        <f t="shared" si="4"/>
        <v>18566998.580194078</v>
      </c>
      <c r="Q26" s="4">
        <f>SUM(Q21:Q25)</f>
        <v>18.2</v>
      </c>
    </row>
    <row r="27" spans="3:18">
      <c r="I27">
        <v>19</v>
      </c>
      <c r="J27" s="1">
        <f t="shared" si="2"/>
        <v>310823.53039805655</v>
      </c>
      <c r="K27" s="2">
        <f t="shared" si="3"/>
        <v>742679.94320776314</v>
      </c>
      <c r="L27" s="1">
        <f t="shared" si="5"/>
        <v>-431856.41280970658</v>
      </c>
      <c r="M27" s="1">
        <f t="shared" si="4"/>
        <v>18998854.993003786</v>
      </c>
      <c r="Q27">
        <f>30-Q26</f>
        <v>11.8</v>
      </c>
    </row>
    <row r="28" spans="3:18">
      <c r="I28">
        <v>20</v>
      </c>
      <c r="J28" s="1">
        <f t="shared" si="2"/>
        <v>310823.53039805655</v>
      </c>
      <c r="K28" s="2">
        <f t="shared" si="3"/>
        <v>759954.19972015149</v>
      </c>
      <c r="L28" s="1">
        <f t="shared" si="5"/>
        <v>-449130.66932209494</v>
      </c>
      <c r="M28" s="1">
        <f t="shared" si="4"/>
        <v>19447985.662325881</v>
      </c>
    </row>
    <row r="29" spans="3:18">
      <c r="I29">
        <v>21</v>
      </c>
      <c r="J29" s="1">
        <f t="shared" si="2"/>
        <v>310823.53039805655</v>
      </c>
      <c r="K29" s="2">
        <f t="shared" si="3"/>
        <v>777919.42649303528</v>
      </c>
      <c r="L29" s="1">
        <f t="shared" si="5"/>
        <v>-467095.89609497873</v>
      </c>
      <c r="M29" s="1">
        <f t="shared" si="4"/>
        <v>19915081.558420859</v>
      </c>
    </row>
    <row r="30" spans="3:18">
      <c r="I30">
        <v>22</v>
      </c>
      <c r="J30" s="1">
        <f t="shared" si="2"/>
        <v>310823.53039805655</v>
      </c>
      <c r="K30" s="2">
        <f t="shared" si="3"/>
        <v>796603.26233683433</v>
      </c>
      <c r="L30" s="1">
        <f t="shared" si="5"/>
        <v>-485779.73193877778</v>
      </c>
      <c r="M30" s="1">
        <f t="shared" si="4"/>
        <v>20400861.290359639</v>
      </c>
    </row>
    <row r="31" spans="3:18">
      <c r="I31">
        <v>23</v>
      </c>
      <c r="J31" s="1">
        <f t="shared" si="2"/>
        <v>310823.53039805655</v>
      </c>
      <c r="K31" s="2">
        <f t="shared" si="3"/>
        <v>816034.45161438559</v>
      </c>
      <c r="L31" s="1">
        <f t="shared" si="5"/>
        <v>-505210.92121632904</v>
      </c>
      <c r="M31" s="1">
        <f t="shared" si="4"/>
        <v>20906072.211575966</v>
      </c>
    </row>
    <row r="32" spans="3:18">
      <c r="I32">
        <v>24</v>
      </c>
      <c r="J32" s="1">
        <f t="shared" si="2"/>
        <v>310823.53039805655</v>
      </c>
      <c r="K32" s="2">
        <f t="shared" si="3"/>
        <v>836242.88846303872</v>
      </c>
      <c r="L32" s="1">
        <f t="shared" si="5"/>
        <v>-525419.35806498211</v>
      </c>
      <c r="M32" s="1">
        <f t="shared" si="4"/>
        <v>21431491.569640949</v>
      </c>
    </row>
    <row r="33" spans="9:13">
      <c r="I33">
        <v>25</v>
      </c>
      <c r="J33" s="1">
        <f t="shared" si="2"/>
        <v>310823.53039805655</v>
      </c>
      <c r="K33" s="2">
        <f t="shared" si="3"/>
        <v>857259.66278563801</v>
      </c>
      <c r="L33" s="1">
        <f t="shared" si="5"/>
        <v>-546436.13238758151</v>
      </c>
      <c r="M33" s="1">
        <f t="shared" si="4"/>
        <v>21977927.702028532</v>
      </c>
    </row>
    <row r="34" spans="9:13">
      <c r="I34">
        <v>26</v>
      </c>
      <c r="J34" s="1">
        <f t="shared" si="2"/>
        <v>310823.53039805655</v>
      </c>
      <c r="K34" s="2">
        <f t="shared" si="3"/>
        <v>879117.10808114125</v>
      </c>
      <c r="L34" s="1">
        <f t="shared" si="5"/>
        <v>-568293.57768308464</v>
      </c>
      <c r="M34" s="1">
        <f t="shared" si="4"/>
        <v>22546221.279711615</v>
      </c>
    </row>
    <row r="35" spans="9:13">
      <c r="I35">
        <v>27</v>
      </c>
      <c r="J35" s="1">
        <f t="shared" si="2"/>
        <v>310823.53039805655</v>
      </c>
      <c r="K35" s="2">
        <f t="shared" si="3"/>
        <v>901848.85118846467</v>
      </c>
      <c r="L35" s="1">
        <f t="shared" si="5"/>
        <v>-591025.32079040818</v>
      </c>
      <c r="M35" s="1">
        <f t="shared" si="4"/>
        <v>23137246.600502022</v>
      </c>
    </row>
    <row r="36" spans="9:13">
      <c r="I36">
        <v>28</v>
      </c>
      <c r="J36" s="1">
        <f t="shared" si="2"/>
        <v>310823.53039805655</v>
      </c>
      <c r="K36" s="2">
        <f t="shared" si="3"/>
        <v>925489.86402008089</v>
      </c>
      <c r="L36" s="1">
        <f t="shared" si="5"/>
        <v>-614666.33362202439</v>
      </c>
      <c r="M36" s="1">
        <f t="shared" si="4"/>
        <v>23751912.934124045</v>
      </c>
    </row>
    <row r="37" spans="9:13">
      <c r="I37">
        <v>29</v>
      </c>
      <c r="J37" s="1">
        <f t="shared" si="2"/>
        <v>310823.53039805655</v>
      </c>
      <c r="K37" s="2">
        <f t="shared" si="3"/>
        <v>950076.51736496179</v>
      </c>
      <c r="L37" s="1">
        <f t="shared" si="5"/>
        <v>-639252.98696690518</v>
      </c>
      <c r="M37" s="1">
        <f t="shared" si="4"/>
        <v>24391165.921090949</v>
      </c>
    </row>
    <row r="38" spans="9:13">
      <c r="I38">
        <v>30</v>
      </c>
      <c r="J38" s="1">
        <f t="shared" si="2"/>
        <v>310823.53039805655</v>
      </c>
      <c r="K38" s="2">
        <f t="shared" si="3"/>
        <v>975646.63684363803</v>
      </c>
      <c r="L38" s="1">
        <f t="shared" si="5"/>
        <v>-664823.10644558142</v>
      </c>
      <c r="M38" s="1">
        <f t="shared" si="4"/>
        <v>25055989.02753653</v>
      </c>
    </row>
    <row r="39" spans="9:13">
      <c r="I39">
        <v>31</v>
      </c>
      <c r="J39" s="1">
        <f t="shared" si="2"/>
        <v>310823.53039805655</v>
      </c>
      <c r="K39" s="2">
        <f t="shared" si="3"/>
        <v>1002239.5611014612</v>
      </c>
      <c r="L39" s="1">
        <f t="shared" si="5"/>
        <v>-691416.03070340469</v>
      </c>
      <c r="M39" s="1">
        <f t="shared" si="4"/>
        <v>25747405.058239933</v>
      </c>
    </row>
    <row r="40" spans="9:13">
      <c r="I40">
        <v>32</v>
      </c>
      <c r="J40" s="1">
        <f t="shared" si="2"/>
        <v>310823.53039805655</v>
      </c>
      <c r="K40" s="2">
        <f t="shared" si="3"/>
        <v>1029896.2023295973</v>
      </c>
      <c r="L40" s="1">
        <f t="shared" si="5"/>
        <v>-719072.67193154083</v>
      </c>
      <c r="M40" s="1">
        <f t="shared" si="4"/>
        <v>26466477.730171476</v>
      </c>
    </row>
    <row r="41" spans="9:13">
      <c r="I41">
        <v>33</v>
      </c>
      <c r="J41" s="1">
        <f t="shared" si="2"/>
        <v>310823.53039805655</v>
      </c>
      <c r="K41" s="2">
        <f t="shared" si="3"/>
        <v>1058659.109206859</v>
      </c>
      <c r="L41" s="1">
        <f t="shared" si="5"/>
        <v>-747835.57880880241</v>
      </c>
      <c r="M41" s="1">
        <f t="shared" si="4"/>
        <v>27214313.308980279</v>
      </c>
    </row>
    <row r="42" spans="9:13">
      <c r="I42">
        <v>34</v>
      </c>
      <c r="J42" s="1">
        <f t="shared" si="2"/>
        <v>310823.53039805655</v>
      </c>
      <c r="K42" s="2">
        <f t="shared" si="3"/>
        <v>1088572.5323592112</v>
      </c>
      <c r="L42" s="1">
        <f t="shared" si="5"/>
        <v>-777749.00196115463</v>
      </c>
      <c r="M42" s="1">
        <f t="shared" si="4"/>
        <v>27992062.310941432</v>
      </c>
    </row>
    <row r="43" spans="9:13">
      <c r="I43">
        <v>35</v>
      </c>
      <c r="J43" s="1">
        <f t="shared" si="2"/>
        <v>310823.53039805655</v>
      </c>
      <c r="K43" s="2">
        <f t="shared" si="3"/>
        <v>1119682.4924376572</v>
      </c>
      <c r="L43" s="1">
        <f t="shared" si="5"/>
        <v>-808858.96203960059</v>
      </c>
      <c r="M43" s="1">
        <f t="shared" si="4"/>
        <v>28800921.272981033</v>
      </c>
    </row>
    <row r="44" spans="9:13">
      <c r="I44">
        <v>36</v>
      </c>
      <c r="J44" s="1">
        <f t="shared" si="2"/>
        <v>310823.53039805655</v>
      </c>
      <c r="K44" s="2">
        <f t="shared" si="3"/>
        <v>1152036.8509192413</v>
      </c>
      <c r="L44" s="1">
        <f t="shared" si="5"/>
        <v>-841213.32052118471</v>
      </c>
      <c r="M44" s="1">
        <f t="shared" si="4"/>
        <v>29642134.593502216</v>
      </c>
    </row>
    <row r="45" spans="9:13">
      <c r="I45">
        <v>37</v>
      </c>
      <c r="J45" s="1">
        <f t="shared" si="2"/>
        <v>310823.53039805655</v>
      </c>
      <c r="K45" s="2">
        <f t="shared" si="3"/>
        <v>1185685.3837400887</v>
      </c>
      <c r="L45" s="1">
        <f t="shared" si="5"/>
        <v>-874861.85334203206</v>
      </c>
      <c r="M45" s="1">
        <f t="shared" si="4"/>
        <v>30516996.44684425</v>
      </c>
    </row>
    <row r="46" spans="9:13">
      <c r="I46">
        <v>38</v>
      </c>
      <c r="J46" s="1">
        <f t="shared" si="2"/>
        <v>310823.53039805655</v>
      </c>
      <c r="K46" s="2">
        <f t="shared" si="3"/>
        <v>1220679.8578737699</v>
      </c>
      <c r="L46" s="1">
        <f t="shared" si="5"/>
        <v>-909856.32747571333</v>
      </c>
      <c r="M46" s="1">
        <f t="shared" si="4"/>
        <v>31426852.774319962</v>
      </c>
    </row>
    <row r="47" spans="9:13">
      <c r="I47">
        <v>39</v>
      </c>
      <c r="J47" s="1">
        <f t="shared" si="2"/>
        <v>310823.53039805655</v>
      </c>
      <c r="K47" s="2">
        <f t="shared" si="3"/>
        <v>1257074.1109727984</v>
      </c>
      <c r="L47" s="1">
        <f t="shared" si="5"/>
        <v>-946250.58057474182</v>
      </c>
      <c r="M47" s="1">
        <f t="shared" si="4"/>
        <v>32373103.354894705</v>
      </c>
    </row>
    <row r="48" spans="9:13">
      <c r="I48">
        <v>40</v>
      </c>
      <c r="J48" s="1">
        <f t="shared" si="2"/>
        <v>310823.53039805655</v>
      </c>
      <c r="K48" s="2">
        <f t="shared" si="3"/>
        <v>1294924.1341957883</v>
      </c>
      <c r="L48" s="1">
        <f t="shared" si="5"/>
        <v>-984100.60379773169</v>
      </c>
      <c r="M48" s="1">
        <f t="shared" si="4"/>
        <v>33357203.958692435</v>
      </c>
    </row>
    <row r="49" spans="9:13">
      <c r="I49">
        <v>41</v>
      </c>
      <c r="J49" s="1">
        <f t="shared" si="2"/>
        <v>310823.53039805655</v>
      </c>
      <c r="K49" s="2">
        <f t="shared" si="3"/>
        <v>1334288.1583476975</v>
      </c>
      <c r="L49" s="1">
        <f t="shared" si="5"/>
        <v>-1023464.6279496409</v>
      </c>
      <c r="M49" s="1">
        <f t="shared" si="4"/>
        <v>34380668.586642079</v>
      </c>
    </row>
    <row r="50" spans="9:13">
      <c r="I50">
        <v>42</v>
      </c>
      <c r="J50" s="1">
        <f t="shared" si="2"/>
        <v>310823.53039805655</v>
      </c>
      <c r="K50" s="2">
        <f t="shared" si="3"/>
        <v>1375226.7434656832</v>
      </c>
      <c r="L50" s="1">
        <f t="shared" si="5"/>
        <v>-1064403.2130676266</v>
      </c>
      <c r="M50" s="1">
        <f t="shared" si="4"/>
        <v>35445071.799709707</v>
      </c>
    </row>
    <row r="51" spans="9:13">
      <c r="I51">
        <v>43</v>
      </c>
      <c r="J51" s="1">
        <f t="shared" si="2"/>
        <v>310823.53039805655</v>
      </c>
      <c r="K51" s="2">
        <f t="shared" si="3"/>
        <v>1417802.8719883882</v>
      </c>
      <c r="L51" s="1">
        <f t="shared" si="5"/>
        <v>-1106979.3415903316</v>
      </c>
      <c r="M51" s="1">
        <f t="shared" si="4"/>
        <v>36552051.141300038</v>
      </c>
    </row>
    <row r="52" spans="9:13">
      <c r="I52">
        <v>44</v>
      </c>
      <c r="J52" s="1">
        <f t="shared" si="2"/>
        <v>310823.53039805655</v>
      </c>
      <c r="K52" s="2">
        <f t="shared" si="3"/>
        <v>1462082.0456520016</v>
      </c>
      <c r="L52" s="1">
        <f t="shared" si="5"/>
        <v>-1151258.515253945</v>
      </c>
      <c r="M52" s="1">
        <f t="shared" si="4"/>
        <v>37703309.656553984</v>
      </c>
    </row>
    <row r="53" spans="9:13">
      <c r="I53">
        <v>45</v>
      </c>
      <c r="J53" s="1">
        <f t="shared" si="2"/>
        <v>310823.53039805655</v>
      </c>
      <c r="K53" s="2">
        <f t="shared" si="3"/>
        <v>1508132.3862621593</v>
      </c>
      <c r="L53" s="1">
        <f t="shared" si="5"/>
        <v>-1197308.8558641027</v>
      </c>
      <c r="M53" s="1">
        <f t="shared" si="4"/>
        <v>38900618.512418084</v>
      </c>
    </row>
    <row r="54" spans="9:13">
      <c r="I54">
        <v>46</v>
      </c>
      <c r="J54" s="1">
        <f t="shared" si="2"/>
        <v>310823.53039805655</v>
      </c>
      <c r="K54" s="2">
        <f t="shared" si="3"/>
        <v>1556024.7404967234</v>
      </c>
      <c r="L54" s="1">
        <f t="shared" si="5"/>
        <v>-1245201.2100986668</v>
      </c>
      <c r="M54" s="1">
        <f t="shared" si="4"/>
        <v>40145819.722516753</v>
      </c>
    </row>
    <row r="55" spans="9:13">
      <c r="I55">
        <v>47</v>
      </c>
      <c r="J55" s="1">
        <f t="shared" si="2"/>
        <v>310823.53039805655</v>
      </c>
      <c r="K55" s="2">
        <f t="shared" si="3"/>
        <v>1605832.7889006701</v>
      </c>
      <c r="L55" s="1">
        <f t="shared" si="5"/>
        <v>-1295009.2585026135</v>
      </c>
      <c r="M55" s="1">
        <f t="shared" si="4"/>
        <v>41440828.981019363</v>
      </c>
    </row>
    <row r="56" spans="9:13">
      <c r="I56">
        <v>48</v>
      </c>
      <c r="J56" s="1">
        <f t="shared" si="2"/>
        <v>310823.53039805655</v>
      </c>
      <c r="K56" s="2">
        <f t="shared" si="3"/>
        <v>1657633.1592407746</v>
      </c>
      <c r="L56" s="1">
        <f t="shared" si="5"/>
        <v>-1346809.628842718</v>
      </c>
      <c r="M56" s="1">
        <f t="shared" si="4"/>
        <v>42787638.609862082</v>
      </c>
    </row>
    <row r="57" spans="9:13">
      <c r="I57">
        <v>49</v>
      </c>
      <c r="J57" s="1">
        <f t="shared" si="2"/>
        <v>310823.53039805655</v>
      </c>
      <c r="K57" s="2">
        <f t="shared" si="3"/>
        <v>1711505.5443944833</v>
      </c>
      <c r="L57" s="1">
        <f t="shared" si="5"/>
        <v>-1400682.0139964267</v>
      </c>
      <c r="M57" s="1">
        <f t="shared" si="4"/>
        <v>44188320.623858511</v>
      </c>
    </row>
    <row r="58" spans="9:13">
      <c r="I58">
        <v>50</v>
      </c>
      <c r="J58" s="1">
        <f t="shared" si="2"/>
        <v>310823.53039805655</v>
      </c>
      <c r="K58" s="2">
        <f t="shared" si="3"/>
        <v>1767532.8249543405</v>
      </c>
      <c r="L58" s="1">
        <f t="shared" si="5"/>
        <v>-1456709.2945562839</v>
      </c>
      <c r="M58" s="1">
        <f t="shared" si="4"/>
        <v>45645029.918414794</v>
      </c>
    </row>
    <row r="59" spans="9:13">
      <c r="I59">
        <v>51</v>
      </c>
      <c r="J59" s="1">
        <f t="shared" si="2"/>
        <v>310823.53039805655</v>
      </c>
      <c r="K59" s="2">
        <f t="shared" si="3"/>
        <v>1825801.1967365919</v>
      </c>
      <c r="L59" s="1">
        <f t="shared" si="5"/>
        <v>-1514977.6663385353</v>
      </c>
      <c r="M59" s="1">
        <f t="shared" si="4"/>
        <v>47160007.584753327</v>
      </c>
    </row>
    <row r="60" spans="9:13">
      <c r="I60">
        <v>52</v>
      </c>
      <c r="J60" s="1">
        <f t="shared" si="2"/>
        <v>310823.53039805655</v>
      </c>
      <c r="K60" s="2">
        <f t="shared" si="3"/>
        <v>1886400.3033901332</v>
      </c>
      <c r="L60" s="1">
        <f t="shared" si="5"/>
        <v>-1575576.7729920766</v>
      </c>
      <c r="M60" s="1">
        <f t="shared" si="4"/>
        <v>48735584.357745402</v>
      </c>
    </row>
    <row r="61" spans="9:13">
      <c r="I61">
        <v>53</v>
      </c>
      <c r="J61" s="1">
        <f t="shared" si="2"/>
        <v>310823.53039805655</v>
      </c>
      <c r="K61" s="2">
        <f t="shared" si="3"/>
        <v>1949423.3743098162</v>
      </c>
      <c r="L61" s="1">
        <f t="shared" si="5"/>
        <v>-1638599.8439117596</v>
      </c>
      <c r="M61" s="1">
        <f t="shared" si="4"/>
        <v>50374184.201657161</v>
      </c>
    </row>
    <row r="62" spans="9:13">
      <c r="I62">
        <v>54</v>
      </c>
      <c r="J62" s="1">
        <f t="shared" si="2"/>
        <v>310823.53039805655</v>
      </c>
      <c r="K62" s="2">
        <f t="shared" si="3"/>
        <v>2014967.3680662864</v>
      </c>
      <c r="L62" s="1">
        <f t="shared" si="5"/>
        <v>-1704143.8376682298</v>
      </c>
      <c r="M62" s="1">
        <f t="shared" si="4"/>
        <v>52078328.039325394</v>
      </c>
    </row>
    <row r="63" spans="9:13">
      <c r="I63">
        <v>55</v>
      </c>
      <c r="J63" s="1">
        <f t="shared" si="2"/>
        <v>310823.53039805655</v>
      </c>
      <c r="K63" s="2">
        <f t="shared" si="3"/>
        <v>2083133.1215730158</v>
      </c>
      <c r="L63" s="1">
        <f t="shared" si="5"/>
        <v>-1772309.5911749592</v>
      </c>
      <c r="M63" s="1">
        <f t="shared" si="4"/>
        <v>53850637.630500354</v>
      </c>
    </row>
    <row r="64" spans="9:13">
      <c r="I64">
        <v>56</v>
      </c>
      <c r="J64" s="1">
        <f t="shared" si="2"/>
        <v>310823.53039805655</v>
      </c>
      <c r="K64" s="2">
        <f t="shared" si="3"/>
        <v>2154025.5052200141</v>
      </c>
      <c r="L64" s="1">
        <f t="shared" si="5"/>
        <v>-1843201.9748219575</v>
      </c>
      <c r="M64" s="1">
        <f t="shared" si="4"/>
        <v>55693839.605322309</v>
      </c>
    </row>
    <row r="65" spans="9:13">
      <c r="I65">
        <v>57</v>
      </c>
      <c r="J65" s="1">
        <f t="shared" si="2"/>
        <v>310823.53039805655</v>
      </c>
      <c r="K65" s="2">
        <f t="shared" si="3"/>
        <v>2227753.5842128922</v>
      </c>
      <c r="L65" s="1">
        <f t="shared" si="5"/>
        <v>-1916930.0538148356</v>
      </c>
      <c r="M65" s="1">
        <f t="shared" si="4"/>
        <v>57610769.659137145</v>
      </c>
    </row>
    <row r="66" spans="9:13">
      <c r="I66">
        <v>58</v>
      </c>
      <c r="J66" s="1">
        <f t="shared" si="2"/>
        <v>310823.53039805655</v>
      </c>
      <c r="K66" s="2">
        <f t="shared" si="3"/>
        <v>2304430.7863654858</v>
      </c>
      <c r="L66" s="1">
        <f t="shared" si="5"/>
        <v>-1993607.2559674291</v>
      </c>
      <c r="M66" s="1">
        <f t="shared" si="4"/>
        <v>59604376.915104575</v>
      </c>
    </row>
    <row r="67" spans="9:13">
      <c r="I67">
        <v>59</v>
      </c>
      <c r="J67" s="1">
        <f t="shared" si="2"/>
        <v>310823.53039805655</v>
      </c>
      <c r="K67" s="2">
        <f t="shared" si="3"/>
        <v>2384175.0766041833</v>
      </c>
      <c r="L67" s="1">
        <f t="shared" si="5"/>
        <v>-2073351.5462061267</v>
      </c>
      <c r="M67" s="1">
        <f t="shared" si="4"/>
        <v>61677728.4613107</v>
      </c>
    </row>
    <row r="68" spans="9:13">
      <c r="I68">
        <v>60</v>
      </c>
      <c r="J68" s="1">
        <f t="shared" si="2"/>
        <v>310823.53039805655</v>
      </c>
      <c r="K68" s="2">
        <f t="shared" si="3"/>
        <v>2467109.1384524279</v>
      </c>
      <c r="L68" s="1">
        <f t="shared" si="5"/>
        <v>-2156285.6080543716</v>
      </c>
      <c r="M68" s="1">
        <f t="shared" si="4"/>
        <v>63834014.069365069</v>
      </c>
    </row>
    <row r="69" spans="9:13">
      <c r="K69" s="2">
        <f>SUM(K9:K68)</f>
        <v>69383425.893248469</v>
      </c>
      <c r="L69" s="1">
        <f>SUM(L9:L68)</f>
        <v>-50734014.069365062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FUTCO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Gerlin Orlando Torres Saavedra</dc:creator>
  <cp:lastModifiedBy>Gerlin Orlando Torres Saavedra</cp:lastModifiedBy>
  <dcterms:created xsi:type="dcterms:W3CDTF">2011-09-28T12:21:04Z</dcterms:created>
  <dcterms:modified xsi:type="dcterms:W3CDTF">2012-02-27T17:59:15Z</dcterms:modified>
</cp:coreProperties>
</file>