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may\FCA\Datos Proyectos\"/>
    </mc:Choice>
  </mc:AlternateContent>
  <xr:revisionPtr revIDLastSave="0" documentId="13_ncr:1_{0331F000-C866-4648-8881-E98A373EC1E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porte de Compac" sheetId="1" r:id="rId1"/>
    <sheet name="Pprov" sheetId="2" r:id="rId2"/>
    <sheet name="DIOT con agentes" sheetId="3" r:id="rId3"/>
    <sheet name="DIOT" sheetId="4" r:id="rId4"/>
    <sheet name="DIOT con agentes (2)" sheetId="8" r:id="rId5"/>
  </sheets>
  <definedNames>
    <definedName name="_xlnm._FilterDatabase" localSheetId="3" hidden="1">DIOT!$A$8:$T$285</definedName>
    <definedName name="_xlnm._FilterDatabase" localSheetId="2" hidden="1">'DIOT con agentes'!$A$7:$S$193</definedName>
    <definedName name="_xlnm._FilterDatabase" localSheetId="4" hidden="1">'DIOT con agentes (2)'!$A$7:$S$233</definedName>
    <definedName name="_xlnm.Print_Area" localSheetId="3">DIOT!$A$1:$T$297</definedName>
    <definedName name="_xlnm.Print_Area" localSheetId="2">'DIOT con agentes'!$C$196:$R$212</definedName>
    <definedName name="_xlnm.Print_Area" localSheetId="4">'DIOT con agentes (2)'!$A$2:$L$235</definedName>
    <definedName name="_xlnm.Print_Area" localSheetId="1">Pprov!$C$196:$R$212</definedName>
    <definedName name="_xlnm.Print_Titles" localSheetId="3">DIOT!$1:$7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4" i="4" l="1"/>
  <c r="K232" i="4"/>
  <c r="M232" i="4"/>
  <c r="N232" i="4"/>
  <c r="P232" i="4"/>
  <c r="R232" i="4"/>
  <c r="S232" i="4"/>
  <c r="J232" i="4"/>
  <c r="L234" i="8"/>
  <c r="I234" i="8"/>
  <c r="L232" i="8"/>
  <c r="I232" i="8"/>
  <c r="L228" i="8"/>
  <c r="I228" i="8"/>
  <c r="L209" i="8"/>
  <c r="I209" i="8"/>
  <c r="L207" i="8"/>
  <c r="I207" i="8"/>
  <c r="L203" i="8"/>
  <c r="I203" i="8"/>
  <c r="L200" i="8"/>
  <c r="I200" i="8"/>
  <c r="L196" i="8"/>
  <c r="I196" i="8"/>
  <c r="L194" i="8"/>
  <c r="I194" i="8"/>
  <c r="L192" i="8"/>
  <c r="I192" i="8"/>
  <c r="L156" i="8"/>
  <c r="I156" i="8"/>
  <c r="L148" i="8"/>
  <c r="I148" i="8"/>
  <c r="L146" i="8"/>
  <c r="I146" i="8"/>
  <c r="L144" i="8"/>
  <c r="I144" i="8"/>
  <c r="L142" i="8"/>
  <c r="I142" i="8"/>
  <c r="L140" i="8"/>
  <c r="I140" i="8"/>
  <c r="L138" i="8"/>
  <c r="I138" i="8"/>
  <c r="L136" i="8"/>
  <c r="I136" i="8"/>
  <c r="L132" i="8"/>
  <c r="I132" i="8"/>
  <c r="L130" i="8"/>
  <c r="I130" i="8"/>
  <c r="L127" i="8"/>
  <c r="I127" i="8"/>
  <c r="L125" i="8"/>
  <c r="I125" i="8"/>
  <c r="L123" i="8"/>
  <c r="I123" i="8"/>
  <c r="L121" i="8"/>
  <c r="I121" i="8"/>
  <c r="L118" i="8"/>
  <c r="I118" i="8"/>
  <c r="L116" i="8"/>
  <c r="I116" i="8"/>
  <c r="L114" i="8"/>
  <c r="I114" i="8"/>
  <c r="L111" i="8"/>
  <c r="I111" i="8"/>
  <c r="L109" i="8"/>
  <c r="I109" i="8"/>
  <c r="L107" i="8"/>
  <c r="I107" i="8"/>
  <c r="L99" i="8"/>
  <c r="I99" i="8"/>
  <c r="L94" i="8"/>
  <c r="I94" i="8"/>
  <c r="L92" i="8"/>
  <c r="I92" i="8"/>
  <c r="L84" i="8"/>
  <c r="I84" i="8"/>
  <c r="L78" i="8"/>
  <c r="I78" i="8"/>
  <c r="L76" i="8"/>
  <c r="I76" i="8"/>
  <c r="L74" i="8"/>
  <c r="I74" i="8"/>
  <c r="L72" i="8"/>
  <c r="I72" i="8"/>
  <c r="L70" i="8"/>
  <c r="I70" i="8"/>
  <c r="L68" i="8"/>
  <c r="I68" i="8"/>
  <c r="L66" i="8"/>
  <c r="I66" i="8"/>
  <c r="L64" i="8"/>
  <c r="I64" i="8"/>
  <c r="L62" i="8"/>
  <c r="I62" i="8"/>
  <c r="L60" i="8"/>
  <c r="I60" i="8"/>
  <c r="L58" i="8"/>
  <c r="I58" i="8"/>
  <c r="L55" i="8"/>
  <c r="I55" i="8"/>
  <c r="L52" i="8"/>
  <c r="I52" i="8"/>
  <c r="L50" i="8"/>
  <c r="I50" i="8"/>
  <c r="L48" i="8"/>
  <c r="I48" i="8"/>
  <c r="L46" i="8"/>
  <c r="I46" i="8"/>
  <c r="L40" i="8"/>
  <c r="I40" i="8"/>
  <c r="L37" i="8"/>
  <c r="I37" i="8"/>
  <c r="L35" i="8"/>
  <c r="I35" i="8"/>
  <c r="L33" i="8"/>
  <c r="I33" i="8"/>
  <c r="L25" i="8"/>
  <c r="I25" i="8"/>
  <c r="L13" i="8"/>
  <c r="I13" i="8"/>
  <c r="L11" i="8"/>
  <c r="I11" i="8"/>
  <c r="L9" i="8"/>
  <c r="I9" i="8"/>
  <c r="P193" i="8"/>
  <c r="S193" i="8" s="1"/>
  <c r="N193" i="8"/>
  <c r="P135" i="8"/>
  <c r="S135" i="8" s="1"/>
  <c r="N135" i="8"/>
  <c r="P69" i="8"/>
  <c r="S69" i="8" s="1"/>
  <c r="N69" i="8"/>
  <c r="P233" i="8"/>
  <c r="S233" i="8" s="1"/>
  <c r="N233" i="8"/>
  <c r="P134" i="8"/>
  <c r="S134" i="8" s="1"/>
  <c r="N134" i="8"/>
  <c r="P133" i="8"/>
  <c r="S133" i="8" s="1"/>
  <c r="N133" i="8"/>
  <c r="P57" i="8"/>
  <c r="S57" i="8" s="1"/>
  <c r="N57" i="8"/>
  <c r="P56" i="8"/>
  <c r="S56" i="8" s="1"/>
  <c r="N56" i="8"/>
  <c r="P113" i="8"/>
  <c r="S113" i="8" s="1"/>
  <c r="N113" i="8"/>
  <c r="P91" i="8"/>
  <c r="S91" i="8" s="1"/>
  <c r="N91" i="8"/>
  <c r="P227" i="8"/>
  <c r="S227" i="8" s="1"/>
  <c r="N227" i="8"/>
  <c r="P191" i="8"/>
  <c r="S191" i="8" s="1"/>
  <c r="N191" i="8"/>
  <c r="P24" i="8"/>
  <c r="S24" i="8" s="1"/>
  <c r="N24" i="8"/>
  <c r="P129" i="8"/>
  <c r="S129" i="8" s="1"/>
  <c r="N129" i="8"/>
  <c r="P54" i="8"/>
  <c r="S54" i="8" s="1"/>
  <c r="N54" i="8"/>
  <c r="P53" i="8"/>
  <c r="S53" i="8" s="1"/>
  <c r="N53" i="8"/>
  <c r="P206" i="8"/>
  <c r="S206" i="8" s="1"/>
  <c r="N206" i="8"/>
  <c r="P205" i="8"/>
  <c r="S205" i="8" s="1"/>
  <c r="N205" i="8"/>
  <c r="P204" i="8"/>
  <c r="S204" i="8" s="1"/>
  <c r="N204" i="8"/>
  <c r="P155" i="8"/>
  <c r="S155" i="8" s="1"/>
  <c r="N155" i="8"/>
  <c r="P34" i="8"/>
  <c r="S34" i="8" s="1"/>
  <c r="N34" i="8"/>
  <c r="P83" i="8"/>
  <c r="S83" i="8" s="1"/>
  <c r="N83" i="8"/>
  <c r="P82" i="8"/>
  <c r="S82" i="8" s="1"/>
  <c r="N82" i="8"/>
  <c r="P81" i="8"/>
  <c r="S81" i="8" s="1"/>
  <c r="N81" i="8"/>
  <c r="P51" i="8"/>
  <c r="S51" i="8" s="1"/>
  <c r="N51" i="8"/>
  <c r="P154" i="8"/>
  <c r="S154" i="8" s="1"/>
  <c r="N154" i="8"/>
  <c r="P65" i="8"/>
  <c r="S65" i="8" s="1"/>
  <c r="N65" i="8"/>
  <c r="P202" i="8"/>
  <c r="S202" i="8" s="1"/>
  <c r="N202" i="8"/>
  <c r="P106" i="8"/>
  <c r="S106" i="8" s="1"/>
  <c r="N106" i="8"/>
  <c r="P105" i="8"/>
  <c r="S105" i="8" s="1"/>
  <c r="N105" i="8"/>
  <c r="P104" i="8"/>
  <c r="S104" i="8" s="1"/>
  <c r="N104" i="8"/>
  <c r="P103" i="8"/>
  <c r="S103" i="8" s="1"/>
  <c r="N103" i="8"/>
  <c r="P47" i="8"/>
  <c r="S47" i="8" s="1"/>
  <c r="N47" i="8"/>
  <c r="P120" i="8"/>
  <c r="S120" i="8" s="1"/>
  <c r="N120" i="8"/>
  <c r="P119" i="8"/>
  <c r="S119" i="8" s="1"/>
  <c r="N119" i="8"/>
  <c r="P117" i="8"/>
  <c r="S117" i="8" s="1"/>
  <c r="N117" i="8"/>
  <c r="P75" i="8"/>
  <c r="S75" i="8" s="1"/>
  <c r="N75" i="8"/>
  <c r="P98" i="8"/>
  <c r="S98" i="8" s="1"/>
  <c r="N98" i="8"/>
  <c r="P97" i="8"/>
  <c r="S97" i="8" s="1"/>
  <c r="N97" i="8"/>
  <c r="P96" i="8"/>
  <c r="S96" i="8" s="1"/>
  <c r="N96" i="8"/>
  <c r="P45" i="8"/>
  <c r="S45" i="8" s="1"/>
  <c r="N45" i="8"/>
  <c r="P44" i="8"/>
  <c r="S44" i="8" s="1"/>
  <c r="N44" i="8"/>
  <c r="P43" i="8"/>
  <c r="S43" i="8" s="1"/>
  <c r="N43" i="8"/>
  <c r="P42" i="8"/>
  <c r="S42" i="8" s="1"/>
  <c r="N42" i="8"/>
  <c r="P41" i="8"/>
  <c r="S41" i="8" s="1"/>
  <c r="N41" i="8"/>
  <c r="P199" i="8"/>
  <c r="S199" i="8" s="1"/>
  <c r="N199" i="8"/>
  <c r="P198" i="8"/>
  <c r="S198" i="8" s="1"/>
  <c r="N198" i="8"/>
  <c r="P197" i="8"/>
  <c r="S197" i="8" s="1"/>
  <c r="N197" i="8"/>
  <c r="P226" i="8"/>
  <c r="S226" i="8" s="1"/>
  <c r="N226" i="8"/>
  <c r="P225" i="8"/>
  <c r="S225" i="8" s="1"/>
  <c r="N225" i="8"/>
  <c r="P224" i="8"/>
  <c r="S224" i="8" s="1"/>
  <c r="N224" i="8"/>
  <c r="P223" i="8"/>
  <c r="S223" i="8" s="1"/>
  <c r="N223" i="8"/>
  <c r="P222" i="8"/>
  <c r="S222" i="8" s="1"/>
  <c r="N222" i="8"/>
  <c r="P221" i="8"/>
  <c r="S221" i="8" s="1"/>
  <c r="N221" i="8"/>
  <c r="P220" i="8"/>
  <c r="S220" i="8" s="1"/>
  <c r="N220" i="8"/>
  <c r="P219" i="8"/>
  <c r="S219" i="8" s="1"/>
  <c r="N219" i="8"/>
  <c r="P218" i="8"/>
  <c r="S218" i="8" s="1"/>
  <c r="N218" i="8"/>
  <c r="P217" i="8"/>
  <c r="S217" i="8" s="1"/>
  <c r="N217" i="8"/>
  <c r="P216" i="8"/>
  <c r="S216" i="8" s="1"/>
  <c r="N216" i="8"/>
  <c r="P215" i="8"/>
  <c r="S215" i="8" s="1"/>
  <c r="N215" i="8"/>
  <c r="P214" i="8"/>
  <c r="S214" i="8" s="1"/>
  <c r="N214" i="8"/>
  <c r="P90" i="8"/>
  <c r="S90" i="8" s="1"/>
  <c r="N90" i="8"/>
  <c r="P89" i="8"/>
  <c r="S89" i="8" s="1"/>
  <c r="N89" i="8"/>
  <c r="P39" i="8"/>
  <c r="S39" i="8" s="1"/>
  <c r="N39" i="8"/>
  <c r="P190" i="8"/>
  <c r="S190" i="8" s="1"/>
  <c r="N190" i="8"/>
  <c r="P189" i="8"/>
  <c r="S189" i="8" s="1"/>
  <c r="N189" i="8"/>
  <c r="P188" i="8"/>
  <c r="S188" i="8" s="1"/>
  <c r="N188" i="8"/>
  <c r="P187" i="8"/>
  <c r="S187" i="8" s="1"/>
  <c r="N187" i="8"/>
  <c r="P186" i="8"/>
  <c r="S186" i="8" s="1"/>
  <c r="N186" i="8"/>
  <c r="P185" i="8"/>
  <c r="S185" i="8" s="1"/>
  <c r="N185" i="8"/>
  <c r="P184" i="8"/>
  <c r="S184" i="8" s="1"/>
  <c r="N184" i="8"/>
  <c r="P183" i="8"/>
  <c r="S183" i="8" s="1"/>
  <c r="N183" i="8"/>
  <c r="P182" i="8"/>
  <c r="S182" i="8" s="1"/>
  <c r="N182" i="8"/>
  <c r="P181" i="8"/>
  <c r="S181" i="8" s="1"/>
  <c r="N181" i="8"/>
  <c r="P180" i="8"/>
  <c r="S180" i="8" s="1"/>
  <c r="N180" i="8"/>
  <c r="P179" i="8"/>
  <c r="S179" i="8" s="1"/>
  <c r="N179" i="8"/>
  <c r="P178" i="8"/>
  <c r="S178" i="8" s="1"/>
  <c r="N178" i="8"/>
  <c r="P177" i="8"/>
  <c r="S177" i="8" s="1"/>
  <c r="N177" i="8"/>
  <c r="P176" i="8"/>
  <c r="S176" i="8" s="1"/>
  <c r="N176" i="8"/>
  <c r="P175" i="8"/>
  <c r="S175" i="8" s="1"/>
  <c r="N175" i="8"/>
  <c r="P174" i="8"/>
  <c r="S174" i="8" s="1"/>
  <c r="N174" i="8"/>
  <c r="P173" i="8"/>
  <c r="S173" i="8" s="1"/>
  <c r="N173" i="8"/>
  <c r="P172" i="8"/>
  <c r="S172" i="8" s="1"/>
  <c r="N172" i="8"/>
  <c r="P171" i="8"/>
  <c r="S171" i="8" s="1"/>
  <c r="N171" i="8"/>
  <c r="P170" i="8"/>
  <c r="S170" i="8" s="1"/>
  <c r="N170" i="8"/>
  <c r="P169" i="8"/>
  <c r="S169" i="8" s="1"/>
  <c r="N169" i="8"/>
  <c r="P168" i="8"/>
  <c r="S168" i="8" s="1"/>
  <c r="N168" i="8"/>
  <c r="P167" i="8"/>
  <c r="S167" i="8" s="1"/>
  <c r="N167" i="8"/>
  <c r="P166" i="8"/>
  <c r="S166" i="8" s="1"/>
  <c r="N166" i="8"/>
  <c r="P165" i="8"/>
  <c r="S165" i="8" s="1"/>
  <c r="N165" i="8"/>
  <c r="P164" i="8"/>
  <c r="S164" i="8" s="1"/>
  <c r="N164" i="8"/>
  <c r="P163" i="8"/>
  <c r="S163" i="8" s="1"/>
  <c r="N163" i="8"/>
  <c r="P162" i="8"/>
  <c r="S162" i="8" s="1"/>
  <c r="N162" i="8"/>
  <c r="P161" i="8"/>
  <c r="S161" i="8" s="1"/>
  <c r="N161" i="8"/>
  <c r="P160" i="8"/>
  <c r="S160" i="8" s="1"/>
  <c r="N160" i="8"/>
  <c r="P159" i="8"/>
  <c r="S159" i="8" s="1"/>
  <c r="N159" i="8"/>
  <c r="P158" i="8"/>
  <c r="S158" i="8" s="1"/>
  <c r="N158" i="8"/>
  <c r="P61" i="8"/>
  <c r="S61" i="8" s="1"/>
  <c r="N61" i="8"/>
  <c r="P95" i="8"/>
  <c r="S95" i="8" s="1"/>
  <c r="N95" i="8"/>
  <c r="P231" i="8"/>
  <c r="S231" i="8" s="1"/>
  <c r="N231" i="8"/>
  <c r="P141" i="8"/>
  <c r="S141" i="8" s="1"/>
  <c r="N141" i="8"/>
  <c r="P67" i="8"/>
  <c r="S67" i="8" s="1"/>
  <c r="N67" i="8"/>
  <c r="P32" i="8"/>
  <c r="S32" i="8" s="1"/>
  <c r="N32" i="8"/>
  <c r="P31" i="8"/>
  <c r="S31" i="8" s="1"/>
  <c r="N31" i="8"/>
  <c r="P59" i="8"/>
  <c r="S59" i="8" s="1"/>
  <c r="N59" i="8"/>
  <c r="P115" i="8"/>
  <c r="S115" i="8" s="1"/>
  <c r="N115" i="8"/>
  <c r="P108" i="8"/>
  <c r="S108" i="8" s="1"/>
  <c r="N108" i="8"/>
  <c r="P126" i="8"/>
  <c r="S126" i="8" s="1"/>
  <c r="N126" i="8"/>
  <c r="P93" i="8"/>
  <c r="S93" i="8" s="1"/>
  <c r="N93" i="8"/>
  <c r="P77" i="8"/>
  <c r="S77" i="8" s="1"/>
  <c r="N77" i="8"/>
  <c r="P36" i="8"/>
  <c r="S36" i="8" s="1"/>
  <c r="N36" i="8"/>
  <c r="P30" i="8"/>
  <c r="S30" i="8" s="1"/>
  <c r="N30" i="8"/>
  <c r="P12" i="8"/>
  <c r="S12" i="8" s="1"/>
  <c r="N12" i="8"/>
  <c r="P29" i="8"/>
  <c r="S29" i="8" s="1"/>
  <c r="N29" i="8"/>
  <c r="P139" i="8"/>
  <c r="S139" i="8" s="1"/>
  <c r="N139" i="8"/>
  <c r="P28" i="8"/>
  <c r="S28" i="8" s="1"/>
  <c r="N28" i="8"/>
  <c r="P131" i="8"/>
  <c r="S131" i="8" s="1"/>
  <c r="N131" i="8"/>
  <c r="P27" i="8"/>
  <c r="S27" i="8" s="1"/>
  <c r="N27" i="8"/>
  <c r="P195" i="8"/>
  <c r="S195" i="8" s="1"/>
  <c r="N195" i="8"/>
  <c r="P230" i="8"/>
  <c r="S230" i="8" s="1"/>
  <c r="N230" i="8"/>
  <c r="P229" i="8"/>
  <c r="S229" i="8" s="1"/>
  <c r="N229" i="8"/>
  <c r="P26" i="8"/>
  <c r="S26" i="8" s="1"/>
  <c r="N26" i="8"/>
  <c r="P10" i="8"/>
  <c r="S10" i="8" s="1"/>
  <c r="N10" i="8"/>
  <c r="P110" i="8"/>
  <c r="S110" i="8" s="1"/>
  <c r="N110" i="8"/>
  <c r="P49" i="8"/>
  <c r="S49" i="8" s="1"/>
  <c r="N49" i="8"/>
  <c r="P124" i="8"/>
  <c r="S124" i="8" s="1"/>
  <c r="N124" i="8"/>
  <c r="P213" i="8"/>
  <c r="S213" i="8" s="1"/>
  <c r="N213" i="8"/>
  <c r="P212" i="8"/>
  <c r="S212" i="8" s="1"/>
  <c r="N212" i="8"/>
  <c r="P211" i="8"/>
  <c r="S211" i="8" s="1"/>
  <c r="N211" i="8"/>
  <c r="P210" i="8"/>
  <c r="S210" i="8" s="1"/>
  <c r="N210" i="8"/>
  <c r="P23" i="8"/>
  <c r="S23" i="8" s="1"/>
  <c r="N23" i="8"/>
  <c r="P22" i="8"/>
  <c r="S22" i="8" s="1"/>
  <c r="N22" i="8"/>
  <c r="P21" i="8"/>
  <c r="S21" i="8" s="1"/>
  <c r="N21" i="8"/>
  <c r="P20" i="8"/>
  <c r="S20" i="8" s="1"/>
  <c r="N20" i="8"/>
  <c r="P112" i="8"/>
  <c r="S112" i="8" s="1"/>
  <c r="N112" i="8"/>
  <c r="P88" i="8"/>
  <c r="S88" i="8" s="1"/>
  <c r="N88" i="8"/>
  <c r="P87" i="8"/>
  <c r="S87" i="8" s="1"/>
  <c r="N87" i="8"/>
  <c r="P86" i="8"/>
  <c r="S86" i="8" s="1"/>
  <c r="N86" i="8"/>
  <c r="P85" i="8"/>
  <c r="S85" i="8" s="1"/>
  <c r="N85" i="8"/>
  <c r="P157" i="8"/>
  <c r="S157" i="8" s="1"/>
  <c r="N157" i="8"/>
  <c r="P102" i="8"/>
  <c r="S102" i="8" s="1"/>
  <c r="N102" i="8"/>
  <c r="P101" i="8"/>
  <c r="S101" i="8" s="1"/>
  <c r="N101" i="8"/>
  <c r="P145" i="8"/>
  <c r="S145" i="8" s="1"/>
  <c r="N145" i="8"/>
  <c r="P201" i="8"/>
  <c r="S201" i="8" s="1"/>
  <c r="N201" i="8"/>
  <c r="P122" i="8"/>
  <c r="S122" i="8" s="1"/>
  <c r="N122" i="8"/>
  <c r="P153" i="8"/>
  <c r="S153" i="8" s="1"/>
  <c r="N153" i="8"/>
  <c r="P80" i="8"/>
  <c r="S80" i="8" s="1"/>
  <c r="N80" i="8"/>
  <c r="P208" i="8"/>
  <c r="S208" i="8" s="1"/>
  <c r="N208" i="8"/>
  <c r="P152" i="8"/>
  <c r="S152" i="8" s="1"/>
  <c r="N152" i="8"/>
  <c r="P79" i="8"/>
  <c r="S79" i="8" s="1"/>
  <c r="N79" i="8"/>
  <c r="P151" i="8"/>
  <c r="S151" i="8" s="1"/>
  <c r="N151" i="8"/>
  <c r="P150" i="8"/>
  <c r="S150" i="8" s="1"/>
  <c r="N150" i="8"/>
  <c r="P149" i="8"/>
  <c r="S149" i="8" s="1"/>
  <c r="N149" i="8"/>
  <c r="P63" i="8"/>
  <c r="S63" i="8" s="1"/>
  <c r="N63" i="8"/>
  <c r="P38" i="8"/>
  <c r="S38" i="8" s="1"/>
  <c r="N38" i="8"/>
  <c r="P71" i="8"/>
  <c r="S71" i="8" s="1"/>
  <c r="N71" i="8"/>
  <c r="P8" i="8"/>
  <c r="S8" i="8" s="1"/>
  <c r="N8" i="8"/>
  <c r="P100" i="8"/>
  <c r="S100" i="8" s="1"/>
  <c r="N100" i="8"/>
  <c r="P19" i="8"/>
  <c r="S19" i="8" s="1"/>
  <c r="N19" i="8"/>
  <c r="P18" i="8"/>
  <c r="S18" i="8" s="1"/>
  <c r="N18" i="8"/>
  <c r="P17" i="8"/>
  <c r="S17" i="8" s="1"/>
  <c r="N17" i="8"/>
  <c r="P16" i="8"/>
  <c r="S16" i="8" s="1"/>
  <c r="N16" i="8"/>
  <c r="P15" i="8"/>
  <c r="S15" i="8" s="1"/>
  <c r="N15" i="8"/>
  <c r="P14" i="8"/>
  <c r="S14" i="8" s="1"/>
  <c r="N14" i="8"/>
  <c r="P143" i="8"/>
  <c r="S143" i="8" s="1"/>
  <c r="N143" i="8"/>
  <c r="P128" i="8"/>
  <c r="S128" i="8" s="1"/>
  <c r="N128" i="8"/>
  <c r="P137" i="8"/>
  <c r="S137" i="8" s="1"/>
  <c r="N137" i="8"/>
  <c r="P147" i="8"/>
  <c r="S147" i="8" s="1"/>
  <c r="N147" i="8"/>
  <c r="P73" i="8"/>
  <c r="S73" i="8" s="1"/>
  <c r="N73" i="8"/>
  <c r="I194" i="3"/>
  <c r="V283" i="4"/>
  <c r="V280" i="4"/>
  <c r="V279" i="4"/>
  <c r="V278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4" i="4"/>
  <c r="V251" i="4"/>
  <c r="V250" i="4"/>
  <c r="V249" i="4"/>
  <c r="V246" i="4"/>
  <c r="V245" i="4"/>
  <c r="V242" i="4"/>
  <c r="V241" i="4"/>
  <c r="V240" i="4"/>
  <c r="V238" i="4"/>
  <c r="V236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4" i="4"/>
  <c r="V193" i="4"/>
  <c r="V192" i="4"/>
  <c r="V191" i="4"/>
  <c r="V190" i="4"/>
  <c r="V189" i="4"/>
  <c r="V188" i="4"/>
  <c r="V186" i="4"/>
  <c r="V184" i="4"/>
  <c r="V182" i="4"/>
  <c r="V180" i="4"/>
  <c r="V178" i="4"/>
  <c r="V176" i="4"/>
  <c r="V168" i="4"/>
  <c r="V167" i="4"/>
  <c r="V166" i="4"/>
  <c r="V164" i="4"/>
  <c r="V161" i="4"/>
  <c r="V160" i="4"/>
  <c r="V158" i="4"/>
  <c r="V156" i="4"/>
  <c r="V154" i="4"/>
  <c r="V151" i="4"/>
  <c r="V150" i="4"/>
  <c r="V148" i="4"/>
  <c r="V146" i="4"/>
  <c r="V143" i="4"/>
  <c r="V142" i="4"/>
  <c r="V140" i="4"/>
  <c r="V138" i="4"/>
  <c r="V135" i="4"/>
  <c r="V134" i="4"/>
  <c r="V133" i="4"/>
  <c r="V132" i="4"/>
  <c r="V131" i="4"/>
  <c r="V130" i="4"/>
  <c r="V129" i="4"/>
  <c r="V126" i="4"/>
  <c r="V125" i="4"/>
  <c r="V124" i="4"/>
  <c r="V123" i="4"/>
  <c r="V121" i="4"/>
  <c r="V118" i="4"/>
  <c r="V117" i="4"/>
  <c r="V116" i="4"/>
  <c r="V115" i="4"/>
  <c r="V114" i="4"/>
  <c r="V113" i="4"/>
  <c r="V112" i="4"/>
  <c r="V109" i="4"/>
  <c r="V108" i="4"/>
  <c r="V107" i="4"/>
  <c r="V106" i="4"/>
  <c r="V105" i="4"/>
  <c r="V103" i="4"/>
  <c r="V101" i="4"/>
  <c r="V99" i="4"/>
  <c r="V97" i="4"/>
  <c r="V93" i="4"/>
  <c r="V91" i="4"/>
  <c r="V87" i="4"/>
  <c r="V85" i="4"/>
  <c r="V81" i="4"/>
  <c r="V79" i="4"/>
  <c r="V76" i="4"/>
  <c r="V75" i="4"/>
  <c r="V67" i="4"/>
  <c r="V66" i="4"/>
  <c r="V64" i="4"/>
  <c r="V62" i="4"/>
  <c r="V60" i="4"/>
  <c r="V57" i="4"/>
  <c r="V56" i="4"/>
  <c r="V55" i="4"/>
  <c r="V54" i="4"/>
  <c r="V53" i="4"/>
  <c r="V50" i="4"/>
  <c r="V49" i="4"/>
  <c r="V47" i="4"/>
  <c r="V45" i="4"/>
  <c r="V37" i="4"/>
  <c r="V36" i="4"/>
  <c r="V35" i="4"/>
  <c r="V34" i="4"/>
  <c r="V33" i="4"/>
  <c r="V32" i="4"/>
  <c r="V31" i="4"/>
  <c r="V28" i="4"/>
  <c r="V27" i="4"/>
  <c r="V26" i="4"/>
  <c r="V25" i="4"/>
  <c r="V24" i="4"/>
  <c r="V23" i="4"/>
  <c r="V22" i="4"/>
  <c r="V21" i="4"/>
  <c r="V20" i="4"/>
  <c r="V19" i="4"/>
  <c r="V18" i="4"/>
  <c r="V16" i="4"/>
  <c r="V12" i="4"/>
  <c r="V10" i="4"/>
  <c r="V8" i="4"/>
  <c r="V9" i="4"/>
  <c r="V11" i="4"/>
  <c r="V13" i="4"/>
  <c r="V14" i="4"/>
  <c r="V15" i="4"/>
  <c r="V17" i="4"/>
  <c r="V30" i="4"/>
  <c r="V39" i="4"/>
  <c r="V40" i="4"/>
  <c r="V41" i="4"/>
  <c r="V42" i="4"/>
  <c r="V44" i="4"/>
  <c r="V46" i="4"/>
  <c r="V48" i="4"/>
  <c r="V52" i="4"/>
  <c r="V59" i="4"/>
  <c r="V61" i="4"/>
  <c r="V63" i="4"/>
  <c r="V65" i="4"/>
  <c r="V69" i="4"/>
  <c r="V74" i="4"/>
  <c r="V78" i="4"/>
  <c r="V80" i="4"/>
  <c r="V82" i="4"/>
  <c r="V83" i="4"/>
  <c r="V84" i="4"/>
  <c r="V86" i="4"/>
  <c r="V88" i="4"/>
  <c r="V90" i="4"/>
  <c r="V92" i="4"/>
  <c r="V94" i="4"/>
  <c r="V95" i="4"/>
  <c r="V96" i="4"/>
  <c r="V98" i="4"/>
  <c r="V100" i="4"/>
  <c r="V102" i="4"/>
  <c r="V104" i="4"/>
  <c r="V111" i="4"/>
  <c r="V120" i="4"/>
  <c r="V122" i="4"/>
  <c r="V128" i="4"/>
  <c r="V137" i="4"/>
  <c r="V139" i="4"/>
  <c r="V141" i="4"/>
  <c r="V145" i="4"/>
  <c r="V147" i="4"/>
  <c r="V149" i="4"/>
  <c r="V153" i="4"/>
  <c r="V155" i="4"/>
  <c r="V157" i="4"/>
  <c r="V159" i="4"/>
  <c r="V163" i="4"/>
  <c r="V165" i="4"/>
  <c r="V170" i="4"/>
  <c r="V171" i="4"/>
  <c r="V172" i="4"/>
  <c r="V173" i="4"/>
  <c r="V175" i="4"/>
  <c r="V177" i="4"/>
  <c r="V179" i="4"/>
  <c r="V181" i="4"/>
  <c r="V183" i="4"/>
  <c r="V185" i="4"/>
  <c r="V187" i="4"/>
  <c r="V196" i="4"/>
  <c r="V235" i="4"/>
  <c r="V237" i="4"/>
  <c r="V239" i="4"/>
  <c r="V244" i="4"/>
  <c r="V248" i="4"/>
  <c r="V253" i="4"/>
  <c r="V255" i="4"/>
  <c r="V256" i="4"/>
  <c r="V257" i="4"/>
  <c r="V277" i="4"/>
  <c r="V282" i="4"/>
  <c r="V284" i="4"/>
  <c r="V285" i="4"/>
  <c r="R296" i="4"/>
  <c r="N296" i="4"/>
  <c r="N293" i="4"/>
  <c r="N292" i="4"/>
  <c r="N294" i="4"/>
  <c r="N291" i="4" s="1"/>
  <c r="M296" i="4"/>
  <c r="J296" i="4"/>
  <c r="J293" i="4"/>
  <c r="M293" i="4" s="1"/>
  <c r="J292" i="4"/>
  <c r="M292" i="4" s="1"/>
  <c r="J294" i="4"/>
  <c r="M294" i="4" s="1"/>
  <c r="K281" i="4"/>
  <c r="M281" i="4"/>
  <c r="N281" i="4"/>
  <c r="P281" i="4"/>
  <c r="R281" i="4"/>
  <c r="S281" i="4"/>
  <c r="J281" i="4"/>
  <c r="K276" i="4"/>
  <c r="M276" i="4"/>
  <c r="N276" i="4"/>
  <c r="P276" i="4"/>
  <c r="R276" i="4"/>
  <c r="S276" i="4"/>
  <c r="J276" i="4"/>
  <c r="K252" i="4"/>
  <c r="M252" i="4"/>
  <c r="N252" i="4"/>
  <c r="P252" i="4"/>
  <c r="R252" i="4"/>
  <c r="S252" i="4"/>
  <c r="J252" i="4"/>
  <c r="K247" i="4"/>
  <c r="M247" i="4"/>
  <c r="N247" i="4"/>
  <c r="P247" i="4"/>
  <c r="R247" i="4"/>
  <c r="S247" i="4"/>
  <c r="J247" i="4"/>
  <c r="K243" i="4"/>
  <c r="M243" i="4"/>
  <c r="N243" i="4"/>
  <c r="P243" i="4"/>
  <c r="R243" i="4"/>
  <c r="S243" i="4"/>
  <c r="J243" i="4"/>
  <c r="K195" i="4"/>
  <c r="M195" i="4"/>
  <c r="N195" i="4"/>
  <c r="P195" i="4"/>
  <c r="R195" i="4"/>
  <c r="S195" i="4"/>
  <c r="J195" i="4"/>
  <c r="K174" i="4"/>
  <c r="M174" i="4"/>
  <c r="N174" i="4"/>
  <c r="P174" i="4"/>
  <c r="R174" i="4"/>
  <c r="S174" i="4"/>
  <c r="J174" i="4"/>
  <c r="K169" i="4"/>
  <c r="M169" i="4"/>
  <c r="N169" i="4"/>
  <c r="P169" i="4"/>
  <c r="R169" i="4"/>
  <c r="S169" i="4"/>
  <c r="J169" i="4"/>
  <c r="K162" i="4"/>
  <c r="K296" i="4" s="1"/>
  <c r="M162" i="4"/>
  <c r="N162" i="4"/>
  <c r="P162" i="4"/>
  <c r="R162" i="4"/>
  <c r="S162" i="4"/>
  <c r="J162" i="4"/>
  <c r="K152" i="4"/>
  <c r="M152" i="4"/>
  <c r="N152" i="4"/>
  <c r="P152" i="4"/>
  <c r="R152" i="4"/>
  <c r="S152" i="4"/>
  <c r="J152" i="4"/>
  <c r="K144" i="4"/>
  <c r="M144" i="4"/>
  <c r="N144" i="4"/>
  <c r="P144" i="4"/>
  <c r="R144" i="4"/>
  <c r="S144" i="4"/>
  <c r="J144" i="4"/>
  <c r="K136" i="4"/>
  <c r="M136" i="4"/>
  <c r="N136" i="4"/>
  <c r="P136" i="4"/>
  <c r="R136" i="4"/>
  <c r="S136" i="4"/>
  <c r="J136" i="4"/>
  <c r="K127" i="4"/>
  <c r="M127" i="4"/>
  <c r="N127" i="4"/>
  <c r="P127" i="4"/>
  <c r="R127" i="4"/>
  <c r="S127" i="4"/>
  <c r="J127" i="4"/>
  <c r="K119" i="4"/>
  <c r="M119" i="4"/>
  <c r="N119" i="4"/>
  <c r="P119" i="4"/>
  <c r="R119" i="4"/>
  <c r="S119" i="4"/>
  <c r="J119" i="4"/>
  <c r="K110" i="4"/>
  <c r="M110" i="4"/>
  <c r="N110" i="4"/>
  <c r="P110" i="4"/>
  <c r="R110" i="4"/>
  <c r="S110" i="4"/>
  <c r="J110" i="4"/>
  <c r="K77" i="4"/>
  <c r="M77" i="4"/>
  <c r="N77" i="4"/>
  <c r="P77" i="4"/>
  <c r="R77" i="4"/>
  <c r="S77" i="4"/>
  <c r="J77" i="4"/>
  <c r="K73" i="4"/>
  <c r="M73" i="4"/>
  <c r="N73" i="4"/>
  <c r="P73" i="4"/>
  <c r="R73" i="4"/>
  <c r="S73" i="4"/>
  <c r="J73" i="4"/>
  <c r="K68" i="4"/>
  <c r="M68" i="4"/>
  <c r="N68" i="4"/>
  <c r="P68" i="4"/>
  <c r="R68" i="4"/>
  <c r="S68" i="4"/>
  <c r="J68" i="4"/>
  <c r="K58" i="4"/>
  <c r="M58" i="4"/>
  <c r="N58" i="4"/>
  <c r="P58" i="4"/>
  <c r="R58" i="4"/>
  <c r="S58" i="4"/>
  <c r="J58" i="4"/>
  <c r="K51" i="4"/>
  <c r="M51" i="4"/>
  <c r="N51" i="4"/>
  <c r="P51" i="4"/>
  <c r="R51" i="4"/>
  <c r="S51" i="4"/>
  <c r="J51" i="4"/>
  <c r="K43" i="4"/>
  <c r="M43" i="4"/>
  <c r="N43" i="4"/>
  <c r="P43" i="4"/>
  <c r="R43" i="4"/>
  <c r="S43" i="4"/>
  <c r="J43" i="4"/>
  <c r="K38" i="4"/>
  <c r="M38" i="4"/>
  <c r="N38" i="4"/>
  <c r="P38" i="4"/>
  <c r="R38" i="4"/>
  <c r="S38" i="4"/>
  <c r="J38" i="4"/>
  <c r="K29" i="4"/>
  <c r="M29" i="4"/>
  <c r="N29" i="4"/>
  <c r="P29" i="4"/>
  <c r="R29" i="4"/>
  <c r="S29" i="4"/>
  <c r="J29" i="4"/>
  <c r="V174" i="4" l="1"/>
  <c r="V73" i="4"/>
  <c r="I235" i="8"/>
  <c r="L235" i="8"/>
  <c r="V286" i="4"/>
  <c r="V43" i="4"/>
  <c r="J291" i="4"/>
  <c r="O293" i="4"/>
  <c r="O292" i="4"/>
  <c r="N295" i="4"/>
  <c r="N297" i="4" s="1"/>
  <c r="O294" i="4"/>
  <c r="M291" i="4" l="1"/>
  <c r="J295" i="4"/>
  <c r="J297" i="4" s="1"/>
  <c r="O291" i="4" l="1"/>
  <c r="O295" i="4" s="1"/>
  <c r="M295" i="4"/>
  <c r="M297" i="4" s="1"/>
  <c r="Q236" i="4" l="1"/>
  <c r="T236" i="4" s="1"/>
  <c r="O236" i="4"/>
  <c r="Q285" i="4"/>
  <c r="T285" i="4" s="1"/>
  <c r="O285" i="4"/>
  <c r="Q173" i="4"/>
  <c r="T173" i="4" s="1"/>
  <c r="O173" i="4"/>
  <c r="Q168" i="4"/>
  <c r="T168" i="4" s="1"/>
  <c r="O168" i="4"/>
  <c r="Q93" i="4"/>
  <c r="T93" i="4" s="1"/>
  <c r="O93" i="4"/>
  <c r="Q95" i="4"/>
  <c r="T95" i="4" s="1"/>
  <c r="O95" i="4"/>
  <c r="Q283" i="4"/>
  <c r="T283" i="4" s="1"/>
  <c r="O283" i="4"/>
  <c r="Q172" i="4"/>
  <c r="T172" i="4" s="1"/>
  <c r="O172" i="4"/>
  <c r="Q167" i="4"/>
  <c r="T167" i="4" s="1"/>
  <c r="O167" i="4"/>
  <c r="Q166" i="4"/>
  <c r="O166" i="4"/>
  <c r="Q171" i="4"/>
  <c r="O171" i="4"/>
  <c r="Q72" i="4"/>
  <c r="T72" i="4" s="1"/>
  <c r="O72" i="4"/>
  <c r="Q76" i="4"/>
  <c r="T76" i="4" s="1"/>
  <c r="O76" i="4"/>
  <c r="Q75" i="4"/>
  <c r="O75" i="4"/>
  <c r="O77" i="4" s="1"/>
  <c r="Q143" i="4"/>
  <c r="T143" i="4" s="1"/>
  <c r="O143" i="4"/>
  <c r="Q118" i="4"/>
  <c r="T118" i="4" s="1"/>
  <c r="O118" i="4"/>
  <c r="Q275" i="4"/>
  <c r="T275" i="4" s="1"/>
  <c r="O275" i="4"/>
  <c r="Q234" i="4"/>
  <c r="T234" i="4" s="1"/>
  <c r="O234" i="4"/>
  <c r="Q231" i="4"/>
  <c r="T231" i="4" s="1"/>
  <c r="O231" i="4"/>
  <c r="Q28" i="4"/>
  <c r="T28" i="4" s="1"/>
  <c r="O28" i="4"/>
  <c r="Q161" i="4"/>
  <c r="T161" i="4" s="1"/>
  <c r="O161" i="4"/>
  <c r="Q67" i="4"/>
  <c r="T67" i="4" s="1"/>
  <c r="O67" i="4"/>
  <c r="Q66" i="4"/>
  <c r="O66" i="4"/>
  <c r="Q251" i="4"/>
  <c r="T251" i="4" s="1"/>
  <c r="O251" i="4"/>
  <c r="Q250" i="4"/>
  <c r="T250" i="4" s="1"/>
  <c r="O250" i="4"/>
  <c r="Q249" i="4"/>
  <c r="O249" i="4"/>
  <c r="O252" i="4" s="1"/>
  <c r="Q194" i="4"/>
  <c r="T194" i="4" s="1"/>
  <c r="O194" i="4"/>
  <c r="Q45" i="4"/>
  <c r="T45" i="4" s="1"/>
  <c r="O45" i="4"/>
  <c r="Q109" i="4"/>
  <c r="T109" i="4" s="1"/>
  <c r="O109" i="4"/>
  <c r="Q108" i="4"/>
  <c r="T108" i="4" s="1"/>
  <c r="O108" i="4"/>
  <c r="Q107" i="4"/>
  <c r="T107" i="4" s="1"/>
  <c r="O107" i="4"/>
  <c r="Q256" i="4"/>
  <c r="T256" i="4" s="1"/>
  <c r="O256" i="4"/>
  <c r="Q64" i="4"/>
  <c r="T64" i="4" s="1"/>
  <c r="O64" i="4"/>
  <c r="Q193" i="4"/>
  <c r="T193" i="4" s="1"/>
  <c r="O193" i="4"/>
  <c r="Q87" i="4"/>
  <c r="T87" i="4" s="1"/>
  <c r="O87" i="4"/>
  <c r="Q246" i="4"/>
  <c r="T246" i="4" s="1"/>
  <c r="O246" i="4"/>
  <c r="Q135" i="4"/>
  <c r="T135" i="4" s="1"/>
  <c r="O135" i="4"/>
  <c r="Q134" i="4"/>
  <c r="T134" i="4" s="1"/>
  <c r="O134" i="4"/>
  <c r="Q133" i="4"/>
  <c r="T133" i="4" s="1"/>
  <c r="O133" i="4"/>
  <c r="Q132" i="4"/>
  <c r="T132" i="4" s="1"/>
  <c r="O132" i="4"/>
  <c r="Q71" i="4"/>
  <c r="T71" i="4" s="1"/>
  <c r="O71" i="4"/>
  <c r="Q60" i="4"/>
  <c r="T60" i="4" s="1"/>
  <c r="O60" i="4"/>
  <c r="Q151" i="4"/>
  <c r="T151" i="4" s="1"/>
  <c r="O151" i="4"/>
  <c r="Q150" i="4"/>
  <c r="O150" i="4"/>
  <c r="Q148" i="4"/>
  <c r="T148" i="4" s="1"/>
  <c r="O148" i="4"/>
  <c r="Q101" i="4"/>
  <c r="T101" i="4" s="1"/>
  <c r="O101" i="4"/>
  <c r="Q126" i="4"/>
  <c r="T126" i="4" s="1"/>
  <c r="O126" i="4"/>
  <c r="Q125" i="4"/>
  <c r="T125" i="4" s="1"/>
  <c r="O125" i="4"/>
  <c r="Q124" i="4"/>
  <c r="T124" i="4" s="1"/>
  <c r="O124" i="4"/>
  <c r="Q57" i="4"/>
  <c r="T57" i="4" s="1"/>
  <c r="O57" i="4"/>
  <c r="Q56" i="4"/>
  <c r="T56" i="4" s="1"/>
  <c r="O56" i="4"/>
  <c r="Q55" i="4"/>
  <c r="T55" i="4" s="1"/>
  <c r="O55" i="4"/>
  <c r="Q54" i="4"/>
  <c r="T54" i="4" s="1"/>
  <c r="O54" i="4"/>
  <c r="Q53" i="4"/>
  <c r="O53" i="4"/>
  <c r="Q242" i="4"/>
  <c r="T242" i="4" s="1"/>
  <c r="O242" i="4"/>
  <c r="Q241" i="4"/>
  <c r="T241" i="4" s="1"/>
  <c r="O241" i="4"/>
  <c r="Q240" i="4"/>
  <c r="O240" i="4"/>
  <c r="Q274" i="4"/>
  <c r="T274" i="4" s="1"/>
  <c r="O274" i="4"/>
  <c r="Q273" i="4"/>
  <c r="T273" i="4" s="1"/>
  <c r="O273" i="4"/>
  <c r="Q272" i="4"/>
  <c r="T272" i="4" s="1"/>
  <c r="O272" i="4"/>
  <c r="Q271" i="4"/>
  <c r="T271" i="4" s="1"/>
  <c r="O271" i="4"/>
  <c r="Q270" i="4"/>
  <c r="T270" i="4" s="1"/>
  <c r="O270" i="4"/>
  <c r="Q269" i="4"/>
  <c r="T269" i="4" s="1"/>
  <c r="O269" i="4"/>
  <c r="Q268" i="4"/>
  <c r="T268" i="4" s="1"/>
  <c r="O268" i="4"/>
  <c r="Q267" i="4"/>
  <c r="T267" i="4" s="1"/>
  <c r="O267" i="4"/>
  <c r="Q266" i="4"/>
  <c r="T266" i="4" s="1"/>
  <c r="O266" i="4"/>
  <c r="Q265" i="4"/>
  <c r="T265" i="4" s="1"/>
  <c r="O265" i="4"/>
  <c r="Q264" i="4"/>
  <c r="T264" i="4" s="1"/>
  <c r="O264" i="4"/>
  <c r="Q263" i="4"/>
  <c r="T263" i="4" s="1"/>
  <c r="O263" i="4"/>
  <c r="Q262" i="4"/>
  <c r="T262" i="4" s="1"/>
  <c r="O262" i="4"/>
  <c r="Q117" i="4"/>
  <c r="T117" i="4" s="1"/>
  <c r="O117" i="4"/>
  <c r="Q116" i="4"/>
  <c r="T116" i="4" s="1"/>
  <c r="O116" i="4"/>
  <c r="Q50" i="4"/>
  <c r="T50" i="4" s="1"/>
  <c r="O50" i="4"/>
  <c r="Q230" i="4"/>
  <c r="T230" i="4" s="1"/>
  <c r="O230" i="4"/>
  <c r="Q229" i="4"/>
  <c r="T229" i="4" s="1"/>
  <c r="O229" i="4"/>
  <c r="Q228" i="4"/>
  <c r="T228" i="4" s="1"/>
  <c r="O228" i="4"/>
  <c r="Q227" i="4"/>
  <c r="T227" i="4" s="1"/>
  <c r="O227" i="4"/>
  <c r="Q226" i="4"/>
  <c r="T226" i="4" s="1"/>
  <c r="O226" i="4"/>
  <c r="Q225" i="4"/>
  <c r="T225" i="4" s="1"/>
  <c r="O225" i="4"/>
  <c r="Q224" i="4"/>
  <c r="T224" i="4" s="1"/>
  <c r="O224" i="4"/>
  <c r="Q223" i="4"/>
  <c r="T223" i="4" s="1"/>
  <c r="O223" i="4"/>
  <c r="Q222" i="4"/>
  <c r="T222" i="4" s="1"/>
  <c r="O222" i="4"/>
  <c r="Q221" i="4"/>
  <c r="T221" i="4" s="1"/>
  <c r="O221" i="4"/>
  <c r="Q220" i="4"/>
  <c r="T220" i="4" s="1"/>
  <c r="O220" i="4"/>
  <c r="Q219" i="4"/>
  <c r="T219" i="4" s="1"/>
  <c r="O219" i="4"/>
  <c r="Q218" i="4"/>
  <c r="T218" i="4" s="1"/>
  <c r="O218" i="4"/>
  <c r="Q217" i="4"/>
  <c r="T217" i="4" s="1"/>
  <c r="O217" i="4"/>
  <c r="Q216" i="4"/>
  <c r="T216" i="4" s="1"/>
  <c r="O216" i="4"/>
  <c r="Q215" i="4"/>
  <c r="T215" i="4" s="1"/>
  <c r="O215" i="4"/>
  <c r="Q214" i="4"/>
  <c r="T214" i="4" s="1"/>
  <c r="O214" i="4"/>
  <c r="Q213" i="4"/>
  <c r="T213" i="4" s="1"/>
  <c r="O213" i="4"/>
  <c r="Q212" i="4"/>
  <c r="T212" i="4" s="1"/>
  <c r="O212" i="4"/>
  <c r="Q211" i="4"/>
  <c r="T211" i="4" s="1"/>
  <c r="O211" i="4"/>
  <c r="Q210" i="4"/>
  <c r="T210" i="4" s="1"/>
  <c r="O210" i="4"/>
  <c r="Q209" i="4"/>
  <c r="T209" i="4" s="1"/>
  <c r="O209" i="4"/>
  <c r="Q208" i="4"/>
  <c r="T208" i="4" s="1"/>
  <c r="O208" i="4"/>
  <c r="Q207" i="4"/>
  <c r="T207" i="4" s="1"/>
  <c r="O207" i="4"/>
  <c r="Q206" i="4"/>
  <c r="T206" i="4" s="1"/>
  <c r="O206" i="4"/>
  <c r="Q205" i="4"/>
  <c r="T205" i="4" s="1"/>
  <c r="O205" i="4"/>
  <c r="Q204" i="4"/>
  <c r="T204" i="4" s="1"/>
  <c r="O204" i="4"/>
  <c r="Q203" i="4"/>
  <c r="T203" i="4" s="1"/>
  <c r="O203" i="4"/>
  <c r="Q202" i="4"/>
  <c r="T202" i="4" s="1"/>
  <c r="O202" i="4"/>
  <c r="Q201" i="4"/>
  <c r="T201" i="4" s="1"/>
  <c r="O201" i="4"/>
  <c r="Q200" i="4"/>
  <c r="T200" i="4" s="1"/>
  <c r="O200" i="4"/>
  <c r="Q199" i="4"/>
  <c r="T199" i="4" s="1"/>
  <c r="O199" i="4"/>
  <c r="Q198" i="4"/>
  <c r="T198" i="4" s="1"/>
  <c r="O198" i="4"/>
  <c r="Q83" i="4"/>
  <c r="T83" i="4" s="1"/>
  <c r="O83" i="4"/>
  <c r="Q81" i="4"/>
  <c r="T81" i="4" s="1"/>
  <c r="O81" i="4"/>
  <c r="Q123" i="4"/>
  <c r="O123" i="4"/>
  <c r="Q280" i="4"/>
  <c r="T280" i="4" s="1"/>
  <c r="O280" i="4"/>
  <c r="Q180" i="4"/>
  <c r="T180" i="4" s="1"/>
  <c r="O180" i="4"/>
  <c r="Q91" i="4"/>
  <c r="T91" i="4" s="1"/>
  <c r="O91" i="4"/>
  <c r="Q37" i="4"/>
  <c r="T37" i="4" s="1"/>
  <c r="O37" i="4"/>
  <c r="Q36" i="4"/>
  <c r="T36" i="4" s="1"/>
  <c r="O36" i="4"/>
  <c r="Q79" i="4"/>
  <c r="T79" i="4" s="1"/>
  <c r="O79" i="4"/>
  <c r="Q146" i="4"/>
  <c r="T146" i="4" s="1"/>
  <c r="O146" i="4"/>
  <c r="Q138" i="4"/>
  <c r="T138" i="4" s="1"/>
  <c r="O138" i="4"/>
  <c r="Q158" i="4"/>
  <c r="T158" i="4" s="1"/>
  <c r="O158" i="4"/>
  <c r="Q121" i="4"/>
  <c r="T121" i="4" s="1"/>
  <c r="O121" i="4"/>
  <c r="Q103" i="4"/>
  <c r="T103" i="4" s="1"/>
  <c r="O103" i="4"/>
  <c r="Q47" i="4"/>
  <c r="T47" i="4" s="1"/>
  <c r="O47" i="4"/>
  <c r="Q35" i="4"/>
  <c r="T35" i="4" s="1"/>
  <c r="O35" i="4"/>
  <c r="Q42" i="4"/>
  <c r="T42" i="4" s="1"/>
  <c r="O42" i="4"/>
  <c r="Q16" i="4"/>
  <c r="T16" i="4" s="1"/>
  <c r="O16" i="4"/>
  <c r="Q41" i="4"/>
  <c r="T41" i="4" s="1"/>
  <c r="O41" i="4"/>
  <c r="Q34" i="4"/>
  <c r="T34" i="4" s="1"/>
  <c r="O34" i="4"/>
  <c r="Q178" i="4"/>
  <c r="T178" i="4" s="1"/>
  <c r="O178" i="4"/>
  <c r="Q40" i="4"/>
  <c r="O40" i="4"/>
  <c r="Q33" i="4"/>
  <c r="T33" i="4" s="1"/>
  <c r="O33" i="4"/>
  <c r="Q164" i="4"/>
  <c r="T164" i="4" s="1"/>
  <c r="O164" i="4"/>
  <c r="Q32" i="4"/>
  <c r="T32" i="4" s="1"/>
  <c r="O32" i="4"/>
  <c r="Q238" i="4"/>
  <c r="T238" i="4" s="1"/>
  <c r="O238" i="4"/>
  <c r="Q279" i="4"/>
  <c r="T279" i="4" s="1"/>
  <c r="O279" i="4"/>
  <c r="Q278" i="4"/>
  <c r="O278" i="4"/>
  <c r="Q31" i="4"/>
  <c r="O31" i="4"/>
  <c r="Q14" i="4"/>
  <c r="T14" i="4" s="1"/>
  <c r="O14" i="4"/>
  <c r="Q12" i="4"/>
  <c r="T12" i="4" s="1"/>
  <c r="O12" i="4"/>
  <c r="Q140" i="4"/>
  <c r="T140" i="4" s="1"/>
  <c r="O140" i="4"/>
  <c r="Q62" i="4"/>
  <c r="T62" i="4" s="1"/>
  <c r="O62" i="4"/>
  <c r="Q156" i="4"/>
  <c r="T156" i="4" s="1"/>
  <c r="O156" i="4"/>
  <c r="Q261" i="4"/>
  <c r="T261" i="4" s="1"/>
  <c r="O261" i="4"/>
  <c r="Q260" i="4"/>
  <c r="T260" i="4" s="1"/>
  <c r="O260" i="4"/>
  <c r="Q259" i="4"/>
  <c r="T259" i="4" s="1"/>
  <c r="O259" i="4"/>
  <c r="Q258" i="4"/>
  <c r="O258" i="4"/>
  <c r="Q27" i="4"/>
  <c r="T27" i="4" s="1"/>
  <c r="O27" i="4"/>
  <c r="Q26" i="4"/>
  <c r="T26" i="4" s="1"/>
  <c r="O26" i="4"/>
  <c r="Q25" i="4"/>
  <c r="T25" i="4" s="1"/>
  <c r="O25" i="4"/>
  <c r="Q24" i="4"/>
  <c r="T24" i="4" s="1"/>
  <c r="O24" i="4"/>
  <c r="Q142" i="4"/>
  <c r="O142" i="4"/>
  <c r="Q115" i="4"/>
  <c r="T115" i="4" s="1"/>
  <c r="O115" i="4"/>
  <c r="Q114" i="4"/>
  <c r="T114" i="4" s="1"/>
  <c r="O114" i="4"/>
  <c r="Q113" i="4"/>
  <c r="T113" i="4" s="1"/>
  <c r="O113" i="4"/>
  <c r="Q112" i="4"/>
  <c r="O112" i="4"/>
  <c r="Q197" i="4"/>
  <c r="O197" i="4"/>
  <c r="Q131" i="4"/>
  <c r="T131" i="4" s="1"/>
  <c r="O131" i="4"/>
  <c r="Q130" i="4"/>
  <c r="T130" i="4" s="1"/>
  <c r="O130" i="4"/>
  <c r="Q184" i="4"/>
  <c r="T184" i="4" s="1"/>
  <c r="O184" i="4"/>
  <c r="Q245" i="4"/>
  <c r="O245" i="4"/>
  <c r="O247" i="4" s="1"/>
  <c r="Q154" i="4"/>
  <c r="T154" i="4" s="1"/>
  <c r="O154" i="4"/>
  <c r="Q192" i="4"/>
  <c r="T192" i="4" s="1"/>
  <c r="O192" i="4"/>
  <c r="Q106" i="4"/>
  <c r="T106" i="4" s="1"/>
  <c r="O106" i="4"/>
  <c r="Q254" i="4"/>
  <c r="T254" i="4" s="1"/>
  <c r="O254" i="4"/>
  <c r="Q191" i="4"/>
  <c r="T191" i="4" s="1"/>
  <c r="O191" i="4"/>
  <c r="Q105" i="4"/>
  <c r="O105" i="4"/>
  <c r="Q190" i="4"/>
  <c r="T190" i="4" s="1"/>
  <c r="O190" i="4"/>
  <c r="Q189" i="4"/>
  <c r="T189" i="4" s="1"/>
  <c r="O189" i="4"/>
  <c r="Q188" i="4"/>
  <c r="O188" i="4"/>
  <c r="Q85" i="4"/>
  <c r="T85" i="4" s="1"/>
  <c r="O85" i="4"/>
  <c r="Q49" i="4"/>
  <c r="O49" i="4"/>
  <c r="O51" i="4" s="1"/>
  <c r="Q8" i="4"/>
  <c r="T8" i="4" s="1"/>
  <c r="O8" i="4"/>
  <c r="Q97" i="4"/>
  <c r="T97" i="4" s="1"/>
  <c r="O97" i="4"/>
  <c r="Q10" i="4"/>
  <c r="T10" i="4" s="1"/>
  <c r="O10" i="4"/>
  <c r="Q129" i="4"/>
  <c r="O129" i="4"/>
  <c r="Q70" i="4"/>
  <c r="O70" i="4"/>
  <c r="O73" i="4" s="1"/>
  <c r="Q23" i="4"/>
  <c r="T23" i="4" s="1"/>
  <c r="O23" i="4"/>
  <c r="Q22" i="4"/>
  <c r="T22" i="4" s="1"/>
  <c r="O22" i="4"/>
  <c r="Q21" i="4"/>
  <c r="T21" i="4" s="1"/>
  <c r="O21" i="4"/>
  <c r="Q20" i="4"/>
  <c r="T20" i="4" s="1"/>
  <c r="O20" i="4"/>
  <c r="Q19" i="4"/>
  <c r="T19" i="4" s="1"/>
  <c r="O19" i="4"/>
  <c r="Q18" i="4"/>
  <c r="O18" i="4"/>
  <c r="Q182" i="4"/>
  <c r="T182" i="4" s="1"/>
  <c r="O182" i="4"/>
  <c r="Q160" i="4"/>
  <c r="O160" i="4"/>
  <c r="O162" i="4" s="1"/>
  <c r="Q89" i="4"/>
  <c r="T89" i="4" s="1"/>
  <c r="O89" i="4"/>
  <c r="Q176" i="4"/>
  <c r="T176" i="4" s="1"/>
  <c r="O176" i="4"/>
  <c r="Q186" i="4"/>
  <c r="T186" i="4" s="1"/>
  <c r="O186" i="4"/>
  <c r="Q99" i="4"/>
  <c r="T99" i="4" s="1"/>
  <c r="O99" i="4"/>
  <c r="O232" i="4" l="1"/>
  <c r="O281" i="4"/>
  <c r="Q232" i="4"/>
  <c r="O195" i="4"/>
  <c r="O38" i="4"/>
  <c r="O68" i="4"/>
  <c r="O174" i="4"/>
  <c r="T188" i="4"/>
  <c r="T195" i="4" s="1"/>
  <c r="Q195" i="4"/>
  <c r="T31" i="4"/>
  <c r="T38" i="4" s="1"/>
  <c r="Q38" i="4"/>
  <c r="T66" i="4"/>
  <c r="T68" i="4" s="1"/>
  <c r="Q68" i="4"/>
  <c r="T171" i="4"/>
  <c r="T174" i="4" s="1"/>
  <c r="Q174" i="4"/>
  <c r="O58" i="4"/>
  <c r="O169" i="4"/>
  <c r="T258" i="4"/>
  <c r="T276" i="4" s="1"/>
  <c r="Q276" i="4"/>
  <c r="T160" i="4"/>
  <c r="T162" i="4" s="1"/>
  <c r="Q162" i="4"/>
  <c r="T53" i="4"/>
  <c r="T58" i="4" s="1"/>
  <c r="Q58" i="4"/>
  <c r="T75" i="4"/>
  <c r="T77" i="4" s="1"/>
  <c r="Q77" i="4"/>
  <c r="T166" i="4"/>
  <c r="T169" i="4" s="1"/>
  <c r="Q169" i="4"/>
  <c r="O136" i="4"/>
  <c r="O119" i="4"/>
  <c r="O144" i="4"/>
  <c r="O127" i="4"/>
  <c r="O243" i="4"/>
  <c r="T40" i="4"/>
  <c r="T43" i="4" s="1"/>
  <c r="Q43" i="4"/>
  <c r="T150" i="4"/>
  <c r="T152" i="4" s="1"/>
  <c r="Q152" i="4"/>
  <c r="T70" i="4"/>
  <c r="T73" i="4" s="1"/>
  <c r="Q73" i="4"/>
  <c r="T245" i="4"/>
  <c r="T247" i="4" s="1"/>
  <c r="Q247" i="4"/>
  <c r="T249" i="4"/>
  <c r="T252" i="4" s="1"/>
  <c r="Q252" i="4"/>
  <c r="T129" i="4"/>
  <c r="T136" i="4" s="1"/>
  <c r="Q136" i="4"/>
  <c r="T112" i="4"/>
  <c r="T119" i="4" s="1"/>
  <c r="Q119" i="4"/>
  <c r="T142" i="4"/>
  <c r="T144" i="4" s="1"/>
  <c r="Q144" i="4"/>
  <c r="T123" i="4"/>
  <c r="T127" i="4" s="1"/>
  <c r="Q127" i="4"/>
  <c r="T240" i="4"/>
  <c r="T243" i="4" s="1"/>
  <c r="Q243" i="4"/>
  <c r="T18" i="4"/>
  <c r="T29" i="4" s="1"/>
  <c r="Q29" i="4"/>
  <c r="T105" i="4"/>
  <c r="T110" i="4" s="1"/>
  <c r="Q110" i="4"/>
  <c r="T197" i="4"/>
  <c r="T232" i="4" s="1"/>
  <c r="T278" i="4"/>
  <c r="T281" i="4" s="1"/>
  <c r="Q281" i="4"/>
  <c r="T49" i="4"/>
  <c r="T51" i="4" s="1"/>
  <c r="Q51" i="4"/>
  <c r="O29" i="4"/>
  <c r="O296" i="4"/>
  <c r="O297" i="4" s="1"/>
  <c r="O110" i="4"/>
  <c r="O276" i="4"/>
  <c r="O43" i="4"/>
  <c r="O152" i="4"/>
  <c r="R205" i="3"/>
  <c r="Q205" i="3"/>
  <c r="M205" i="3"/>
  <c r="L205" i="3"/>
  <c r="I205" i="3"/>
  <c r="M203" i="3"/>
  <c r="M200" i="3" s="1"/>
  <c r="I203" i="3"/>
  <c r="I200" i="3" s="1"/>
  <c r="M202" i="3"/>
  <c r="I202" i="3"/>
  <c r="L202" i="3" s="1"/>
  <c r="M201" i="3"/>
  <c r="I201" i="3"/>
  <c r="L201" i="3" s="1"/>
  <c r="P193" i="3"/>
  <c r="S193" i="3" s="1"/>
  <c r="N193" i="3"/>
  <c r="P192" i="3"/>
  <c r="S192" i="3" s="1"/>
  <c r="N192" i="3"/>
  <c r="P191" i="3"/>
  <c r="S191" i="3" s="1"/>
  <c r="N191" i="3"/>
  <c r="P190" i="3"/>
  <c r="S190" i="3" s="1"/>
  <c r="N190" i="3"/>
  <c r="P189" i="3"/>
  <c r="S189" i="3" s="1"/>
  <c r="N189" i="3"/>
  <c r="P188" i="3"/>
  <c r="S188" i="3" s="1"/>
  <c r="N188" i="3"/>
  <c r="P187" i="3"/>
  <c r="S187" i="3" s="1"/>
  <c r="N187" i="3"/>
  <c r="P186" i="3"/>
  <c r="S186" i="3" s="1"/>
  <c r="N186" i="3"/>
  <c r="P185" i="3"/>
  <c r="S185" i="3" s="1"/>
  <c r="N185" i="3"/>
  <c r="P184" i="3"/>
  <c r="S184" i="3" s="1"/>
  <c r="N184" i="3"/>
  <c r="P183" i="3"/>
  <c r="S183" i="3" s="1"/>
  <c r="N183" i="3"/>
  <c r="P182" i="3"/>
  <c r="S182" i="3" s="1"/>
  <c r="N182" i="3"/>
  <c r="P181" i="3"/>
  <c r="S181" i="3" s="1"/>
  <c r="N181" i="3"/>
  <c r="P180" i="3"/>
  <c r="S180" i="3" s="1"/>
  <c r="N180" i="3"/>
  <c r="P179" i="3"/>
  <c r="S179" i="3" s="1"/>
  <c r="N179" i="3"/>
  <c r="P178" i="3"/>
  <c r="S178" i="3" s="1"/>
  <c r="N178" i="3"/>
  <c r="P177" i="3"/>
  <c r="S177" i="3" s="1"/>
  <c r="N177" i="3"/>
  <c r="P176" i="3"/>
  <c r="S176" i="3" s="1"/>
  <c r="N176" i="3"/>
  <c r="P175" i="3"/>
  <c r="S175" i="3" s="1"/>
  <c r="N175" i="3"/>
  <c r="P174" i="3"/>
  <c r="S174" i="3" s="1"/>
  <c r="N174" i="3"/>
  <c r="P173" i="3"/>
  <c r="S173" i="3" s="1"/>
  <c r="N173" i="3"/>
  <c r="P172" i="3"/>
  <c r="S172" i="3" s="1"/>
  <c r="N172" i="3"/>
  <c r="P171" i="3"/>
  <c r="S171" i="3" s="1"/>
  <c r="N171" i="3"/>
  <c r="P170" i="3"/>
  <c r="S170" i="3" s="1"/>
  <c r="N170" i="3"/>
  <c r="P169" i="3"/>
  <c r="S169" i="3" s="1"/>
  <c r="N169" i="3"/>
  <c r="P168" i="3"/>
  <c r="S168" i="3" s="1"/>
  <c r="N168" i="3"/>
  <c r="P167" i="3"/>
  <c r="S167" i="3" s="1"/>
  <c r="N167" i="3"/>
  <c r="P166" i="3"/>
  <c r="S166" i="3" s="1"/>
  <c r="N166" i="3"/>
  <c r="P165" i="3"/>
  <c r="S165" i="3" s="1"/>
  <c r="N165" i="3"/>
  <c r="P164" i="3"/>
  <c r="S164" i="3" s="1"/>
  <c r="N164" i="3"/>
  <c r="P163" i="3"/>
  <c r="S163" i="3" s="1"/>
  <c r="N163" i="3"/>
  <c r="P162" i="3"/>
  <c r="S162" i="3" s="1"/>
  <c r="N162" i="3"/>
  <c r="P161" i="3"/>
  <c r="S161" i="3" s="1"/>
  <c r="N161" i="3"/>
  <c r="P160" i="3"/>
  <c r="S160" i="3" s="1"/>
  <c r="N160" i="3"/>
  <c r="P159" i="3"/>
  <c r="S159" i="3" s="1"/>
  <c r="N159" i="3"/>
  <c r="P158" i="3"/>
  <c r="S158" i="3" s="1"/>
  <c r="N158" i="3"/>
  <c r="P157" i="3"/>
  <c r="S157" i="3" s="1"/>
  <c r="N157" i="3"/>
  <c r="P156" i="3"/>
  <c r="S156" i="3" s="1"/>
  <c r="N156" i="3"/>
  <c r="P155" i="3"/>
  <c r="S155" i="3" s="1"/>
  <c r="N155" i="3"/>
  <c r="P154" i="3"/>
  <c r="S154" i="3" s="1"/>
  <c r="N154" i="3"/>
  <c r="P153" i="3"/>
  <c r="S153" i="3" s="1"/>
  <c r="N153" i="3"/>
  <c r="P152" i="3"/>
  <c r="S152" i="3" s="1"/>
  <c r="N152" i="3"/>
  <c r="P151" i="3"/>
  <c r="S151" i="3" s="1"/>
  <c r="N151" i="3"/>
  <c r="P150" i="3"/>
  <c r="S150" i="3" s="1"/>
  <c r="N150" i="3"/>
  <c r="P149" i="3"/>
  <c r="S149" i="3" s="1"/>
  <c r="N149" i="3"/>
  <c r="P148" i="3"/>
  <c r="S148" i="3" s="1"/>
  <c r="N148" i="3"/>
  <c r="P147" i="3"/>
  <c r="S147" i="3" s="1"/>
  <c r="N147" i="3"/>
  <c r="P146" i="3"/>
  <c r="S146" i="3" s="1"/>
  <c r="N146" i="3"/>
  <c r="P145" i="3"/>
  <c r="S145" i="3" s="1"/>
  <c r="N145" i="3"/>
  <c r="P144" i="3"/>
  <c r="S144" i="3" s="1"/>
  <c r="N144" i="3"/>
  <c r="P143" i="3"/>
  <c r="S143" i="3" s="1"/>
  <c r="N143" i="3"/>
  <c r="P142" i="3"/>
  <c r="S142" i="3" s="1"/>
  <c r="N142" i="3"/>
  <c r="P141" i="3"/>
  <c r="S141" i="3" s="1"/>
  <c r="N141" i="3"/>
  <c r="P140" i="3"/>
  <c r="S140" i="3" s="1"/>
  <c r="N140" i="3"/>
  <c r="P139" i="3"/>
  <c r="S139" i="3" s="1"/>
  <c r="N139" i="3"/>
  <c r="P138" i="3"/>
  <c r="S138" i="3" s="1"/>
  <c r="N138" i="3"/>
  <c r="P137" i="3"/>
  <c r="S137" i="3" s="1"/>
  <c r="N137" i="3"/>
  <c r="P136" i="3"/>
  <c r="S136" i="3" s="1"/>
  <c r="N136" i="3"/>
  <c r="P135" i="3"/>
  <c r="S135" i="3" s="1"/>
  <c r="N135" i="3"/>
  <c r="P134" i="3"/>
  <c r="S134" i="3" s="1"/>
  <c r="N134" i="3"/>
  <c r="P133" i="3"/>
  <c r="S133" i="3" s="1"/>
  <c r="N133" i="3"/>
  <c r="P132" i="3"/>
  <c r="S132" i="3" s="1"/>
  <c r="N132" i="3"/>
  <c r="P131" i="3"/>
  <c r="S131" i="3" s="1"/>
  <c r="N131" i="3"/>
  <c r="P130" i="3"/>
  <c r="S130" i="3" s="1"/>
  <c r="N130" i="3"/>
  <c r="P129" i="3"/>
  <c r="S129" i="3" s="1"/>
  <c r="N129" i="3"/>
  <c r="P128" i="3"/>
  <c r="S128" i="3" s="1"/>
  <c r="N128" i="3"/>
  <c r="P127" i="3"/>
  <c r="S127" i="3" s="1"/>
  <c r="N127" i="3"/>
  <c r="P126" i="3"/>
  <c r="S126" i="3" s="1"/>
  <c r="N126" i="3"/>
  <c r="P125" i="3"/>
  <c r="S125" i="3" s="1"/>
  <c r="N125" i="3"/>
  <c r="P124" i="3"/>
  <c r="S124" i="3" s="1"/>
  <c r="N124" i="3"/>
  <c r="P123" i="3"/>
  <c r="S123" i="3" s="1"/>
  <c r="N123" i="3"/>
  <c r="P122" i="3"/>
  <c r="S122" i="3" s="1"/>
  <c r="N122" i="3"/>
  <c r="P121" i="3"/>
  <c r="S121" i="3" s="1"/>
  <c r="N121" i="3"/>
  <c r="P120" i="3"/>
  <c r="S120" i="3" s="1"/>
  <c r="N120" i="3"/>
  <c r="P119" i="3"/>
  <c r="S119" i="3" s="1"/>
  <c r="N119" i="3"/>
  <c r="P118" i="3"/>
  <c r="S118" i="3" s="1"/>
  <c r="N118" i="3"/>
  <c r="P117" i="3"/>
  <c r="S117" i="3" s="1"/>
  <c r="N117" i="3"/>
  <c r="P116" i="3"/>
  <c r="S116" i="3" s="1"/>
  <c r="N116" i="3"/>
  <c r="P115" i="3"/>
  <c r="S115" i="3" s="1"/>
  <c r="N115" i="3"/>
  <c r="P114" i="3"/>
  <c r="S114" i="3" s="1"/>
  <c r="N114" i="3"/>
  <c r="P113" i="3"/>
  <c r="S113" i="3" s="1"/>
  <c r="N113" i="3"/>
  <c r="P112" i="3"/>
  <c r="S112" i="3" s="1"/>
  <c r="N112" i="3"/>
  <c r="P111" i="3"/>
  <c r="S111" i="3" s="1"/>
  <c r="N111" i="3"/>
  <c r="P110" i="3"/>
  <c r="S110" i="3" s="1"/>
  <c r="N110" i="3"/>
  <c r="P109" i="3"/>
  <c r="S109" i="3" s="1"/>
  <c r="N109" i="3"/>
  <c r="P108" i="3"/>
  <c r="S108" i="3" s="1"/>
  <c r="N108" i="3"/>
  <c r="P107" i="3"/>
  <c r="S107" i="3" s="1"/>
  <c r="N107" i="3"/>
  <c r="P106" i="3"/>
  <c r="S106" i="3" s="1"/>
  <c r="N106" i="3"/>
  <c r="P105" i="3"/>
  <c r="S105" i="3" s="1"/>
  <c r="N105" i="3"/>
  <c r="P104" i="3"/>
  <c r="S104" i="3" s="1"/>
  <c r="N104" i="3"/>
  <c r="P103" i="3"/>
  <c r="S103" i="3" s="1"/>
  <c r="N103" i="3"/>
  <c r="P102" i="3"/>
  <c r="S102" i="3" s="1"/>
  <c r="N102" i="3"/>
  <c r="P101" i="3"/>
  <c r="S101" i="3" s="1"/>
  <c r="N101" i="3"/>
  <c r="P100" i="3"/>
  <c r="S100" i="3" s="1"/>
  <c r="N100" i="3"/>
  <c r="P99" i="3"/>
  <c r="S99" i="3" s="1"/>
  <c r="N99" i="3"/>
  <c r="P98" i="3"/>
  <c r="S98" i="3" s="1"/>
  <c r="N98" i="3"/>
  <c r="P97" i="3"/>
  <c r="S97" i="3" s="1"/>
  <c r="N97" i="3"/>
  <c r="P96" i="3"/>
  <c r="S96" i="3" s="1"/>
  <c r="N96" i="3"/>
  <c r="P95" i="3"/>
  <c r="S95" i="3" s="1"/>
  <c r="N95" i="3"/>
  <c r="P94" i="3"/>
  <c r="S94" i="3" s="1"/>
  <c r="N94" i="3"/>
  <c r="P93" i="3"/>
  <c r="S93" i="3" s="1"/>
  <c r="N93" i="3"/>
  <c r="P92" i="3"/>
  <c r="S92" i="3" s="1"/>
  <c r="N92" i="3"/>
  <c r="P91" i="3"/>
  <c r="S91" i="3" s="1"/>
  <c r="N91" i="3"/>
  <c r="P90" i="3"/>
  <c r="S90" i="3" s="1"/>
  <c r="N90" i="3"/>
  <c r="P89" i="3"/>
  <c r="S89" i="3" s="1"/>
  <c r="N89" i="3"/>
  <c r="P88" i="3"/>
  <c r="S88" i="3" s="1"/>
  <c r="N88" i="3"/>
  <c r="P87" i="3"/>
  <c r="S87" i="3" s="1"/>
  <c r="N87" i="3"/>
  <c r="P86" i="3"/>
  <c r="S86" i="3" s="1"/>
  <c r="N86" i="3"/>
  <c r="P85" i="3"/>
  <c r="S85" i="3" s="1"/>
  <c r="N85" i="3"/>
  <c r="P84" i="3"/>
  <c r="S84" i="3" s="1"/>
  <c r="N84" i="3"/>
  <c r="P83" i="3"/>
  <c r="S83" i="3" s="1"/>
  <c r="N83" i="3"/>
  <c r="P82" i="3"/>
  <c r="S82" i="3" s="1"/>
  <c r="N82" i="3"/>
  <c r="P81" i="3"/>
  <c r="S81" i="3" s="1"/>
  <c r="N81" i="3"/>
  <c r="P80" i="3"/>
  <c r="S80" i="3" s="1"/>
  <c r="N80" i="3"/>
  <c r="P79" i="3"/>
  <c r="S79" i="3" s="1"/>
  <c r="N79" i="3"/>
  <c r="P78" i="3"/>
  <c r="S78" i="3" s="1"/>
  <c r="N78" i="3"/>
  <c r="P77" i="3"/>
  <c r="S77" i="3" s="1"/>
  <c r="N77" i="3"/>
  <c r="P76" i="3"/>
  <c r="S76" i="3" s="1"/>
  <c r="N76" i="3"/>
  <c r="P75" i="3"/>
  <c r="S75" i="3" s="1"/>
  <c r="N75" i="3"/>
  <c r="P74" i="3"/>
  <c r="S74" i="3" s="1"/>
  <c r="N74" i="3"/>
  <c r="P73" i="3"/>
  <c r="S73" i="3" s="1"/>
  <c r="N73" i="3"/>
  <c r="P72" i="3"/>
  <c r="S72" i="3" s="1"/>
  <c r="N72" i="3"/>
  <c r="P71" i="3"/>
  <c r="S71" i="3" s="1"/>
  <c r="N71" i="3"/>
  <c r="P70" i="3"/>
  <c r="S70" i="3" s="1"/>
  <c r="N70" i="3"/>
  <c r="P69" i="3"/>
  <c r="S69" i="3" s="1"/>
  <c r="N69" i="3"/>
  <c r="P68" i="3"/>
  <c r="S68" i="3" s="1"/>
  <c r="N68" i="3"/>
  <c r="P67" i="3"/>
  <c r="S67" i="3" s="1"/>
  <c r="N67" i="3"/>
  <c r="P66" i="3"/>
  <c r="S66" i="3" s="1"/>
  <c r="N66" i="3"/>
  <c r="P65" i="3"/>
  <c r="S65" i="3" s="1"/>
  <c r="N65" i="3"/>
  <c r="P64" i="3"/>
  <c r="S64" i="3" s="1"/>
  <c r="N64" i="3"/>
  <c r="P63" i="3"/>
  <c r="S63" i="3" s="1"/>
  <c r="N63" i="3"/>
  <c r="P62" i="3"/>
  <c r="S62" i="3" s="1"/>
  <c r="N62" i="3"/>
  <c r="P61" i="3"/>
  <c r="S61" i="3" s="1"/>
  <c r="N61" i="3"/>
  <c r="P60" i="3"/>
  <c r="S60" i="3" s="1"/>
  <c r="N60" i="3"/>
  <c r="P59" i="3"/>
  <c r="S59" i="3" s="1"/>
  <c r="N59" i="3"/>
  <c r="P58" i="3"/>
  <c r="S58" i="3" s="1"/>
  <c r="N58" i="3"/>
  <c r="P57" i="3"/>
  <c r="S57" i="3" s="1"/>
  <c r="N57" i="3"/>
  <c r="P56" i="3"/>
  <c r="S56" i="3" s="1"/>
  <c r="N56" i="3"/>
  <c r="P55" i="3"/>
  <c r="S55" i="3" s="1"/>
  <c r="N55" i="3"/>
  <c r="P54" i="3"/>
  <c r="S54" i="3" s="1"/>
  <c r="N54" i="3"/>
  <c r="P53" i="3"/>
  <c r="S53" i="3" s="1"/>
  <c r="N53" i="3"/>
  <c r="P52" i="3"/>
  <c r="S52" i="3" s="1"/>
  <c r="N52" i="3"/>
  <c r="P51" i="3"/>
  <c r="S51" i="3" s="1"/>
  <c r="N51" i="3"/>
  <c r="P50" i="3"/>
  <c r="S50" i="3" s="1"/>
  <c r="N50" i="3"/>
  <c r="P49" i="3"/>
  <c r="S49" i="3" s="1"/>
  <c r="N49" i="3"/>
  <c r="P48" i="3"/>
  <c r="S48" i="3" s="1"/>
  <c r="N48" i="3"/>
  <c r="P47" i="3"/>
  <c r="S47" i="3" s="1"/>
  <c r="N47" i="3"/>
  <c r="P46" i="3"/>
  <c r="S46" i="3" s="1"/>
  <c r="N46" i="3"/>
  <c r="P45" i="3"/>
  <c r="S45" i="3" s="1"/>
  <c r="N45" i="3"/>
  <c r="P44" i="3"/>
  <c r="S44" i="3" s="1"/>
  <c r="N44" i="3"/>
  <c r="P43" i="3"/>
  <c r="S43" i="3" s="1"/>
  <c r="N43" i="3"/>
  <c r="P42" i="3"/>
  <c r="S42" i="3" s="1"/>
  <c r="N42" i="3"/>
  <c r="P41" i="3"/>
  <c r="S41" i="3" s="1"/>
  <c r="N41" i="3"/>
  <c r="P40" i="3"/>
  <c r="S40" i="3" s="1"/>
  <c r="N40" i="3"/>
  <c r="P39" i="3"/>
  <c r="S39" i="3" s="1"/>
  <c r="N39" i="3"/>
  <c r="P38" i="3"/>
  <c r="S38" i="3" s="1"/>
  <c r="N38" i="3"/>
  <c r="P37" i="3"/>
  <c r="S37" i="3" s="1"/>
  <c r="N37" i="3"/>
  <c r="P36" i="3"/>
  <c r="S36" i="3" s="1"/>
  <c r="N36" i="3"/>
  <c r="P35" i="3"/>
  <c r="S35" i="3" s="1"/>
  <c r="N35" i="3"/>
  <c r="P34" i="3"/>
  <c r="S34" i="3" s="1"/>
  <c r="N34" i="3"/>
  <c r="P33" i="3"/>
  <c r="S33" i="3" s="1"/>
  <c r="N33" i="3"/>
  <c r="P32" i="3"/>
  <c r="S32" i="3" s="1"/>
  <c r="N32" i="3"/>
  <c r="P31" i="3"/>
  <c r="S31" i="3" s="1"/>
  <c r="N31" i="3"/>
  <c r="P30" i="3"/>
  <c r="S30" i="3" s="1"/>
  <c r="N30" i="3"/>
  <c r="P29" i="3"/>
  <c r="S29" i="3" s="1"/>
  <c r="N29" i="3"/>
  <c r="P28" i="3"/>
  <c r="S28" i="3" s="1"/>
  <c r="N28" i="3"/>
  <c r="P27" i="3"/>
  <c r="S27" i="3" s="1"/>
  <c r="N27" i="3"/>
  <c r="P26" i="3"/>
  <c r="S26" i="3" s="1"/>
  <c r="N26" i="3"/>
  <c r="P25" i="3"/>
  <c r="S25" i="3" s="1"/>
  <c r="N25" i="3"/>
  <c r="P24" i="3"/>
  <c r="S24" i="3" s="1"/>
  <c r="N24" i="3"/>
  <c r="P23" i="3"/>
  <c r="S23" i="3" s="1"/>
  <c r="N23" i="3"/>
  <c r="P22" i="3"/>
  <c r="S22" i="3" s="1"/>
  <c r="N22" i="3"/>
  <c r="P21" i="3"/>
  <c r="S21" i="3" s="1"/>
  <c r="N21" i="3"/>
  <c r="P20" i="3"/>
  <c r="S20" i="3" s="1"/>
  <c r="N20" i="3"/>
  <c r="P19" i="3"/>
  <c r="S19" i="3" s="1"/>
  <c r="N19" i="3"/>
  <c r="P18" i="3"/>
  <c r="S18" i="3" s="1"/>
  <c r="N18" i="3"/>
  <c r="P17" i="3"/>
  <c r="S17" i="3" s="1"/>
  <c r="N17" i="3"/>
  <c r="P16" i="3"/>
  <c r="S16" i="3" s="1"/>
  <c r="N16" i="3"/>
  <c r="P15" i="3"/>
  <c r="S15" i="3" s="1"/>
  <c r="N15" i="3"/>
  <c r="P14" i="3"/>
  <c r="S14" i="3" s="1"/>
  <c r="N14" i="3"/>
  <c r="P13" i="3"/>
  <c r="S13" i="3" s="1"/>
  <c r="N13" i="3"/>
  <c r="P12" i="3"/>
  <c r="S12" i="3" s="1"/>
  <c r="N12" i="3"/>
  <c r="P11" i="3"/>
  <c r="S11" i="3" s="1"/>
  <c r="N11" i="3"/>
  <c r="P10" i="3"/>
  <c r="S10" i="3" s="1"/>
  <c r="N10" i="3"/>
  <c r="P9" i="3"/>
  <c r="S9" i="3" s="1"/>
  <c r="N9" i="3"/>
  <c r="P8" i="3"/>
  <c r="S8" i="3" s="1"/>
  <c r="N8" i="3"/>
  <c r="N201" i="3" l="1"/>
  <c r="M204" i="3"/>
  <c r="M206" i="3" s="1"/>
  <c r="N205" i="3"/>
  <c r="N202" i="3"/>
  <c r="L200" i="3"/>
  <c r="I204" i="3"/>
  <c r="I206" i="3" s="1"/>
  <c r="I209" i="3"/>
  <c r="L203" i="3"/>
  <c r="N203" i="3" s="1"/>
  <c r="I210" i="3"/>
  <c r="N210" i="3" s="1"/>
  <c r="N200" i="3" l="1"/>
  <c r="N204" i="3" s="1"/>
  <c r="N206" i="3" s="1"/>
  <c r="L204" i="3"/>
  <c r="L206" i="3" s="1"/>
  <c r="I211" i="3"/>
  <c r="N209" i="3"/>
  <c r="N211" i="3" s="1"/>
  <c r="R205" i="2" l="1"/>
  <c r="Q205" i="2"/>
  <c r="N205" i="2"/>
  <c r="M205" i="2"/>
  <c r="M202" i="2"/>
  <c r="M201" i="2"/>
  <c r="M203" i="2"/>
  <c r="M200" i="2" s="1"/>
  <c r="L205" i="2"/>
  <c r="I205" i="2"/>
  <c r="I202" i="2"/>
  <c r="L202" i="2" s="1"/>
  <c r="I201" i="2"/>
  <c r="L201" i="2" s="1"/>
  <c r="I203" i="2"/>
  <c r="I200" i="2" s="1"/>
  <c r="N202" i="2" l="1"/>
  <c r="N201" i="2"/>
  <c r="M204" i="2"/>
  <c r="M206" i="2" s="1"/>
  <c r="I209" i="2"/>
  <c r="L200" i="2"/>
  <c r="I204" i="2"/>
  <c r="I206" i="2" s="1"/>
  <c r="L203" i="2"/>
  <c r="N203" i="2" s="1"/>
  <c r="I210" i="2"/>
  <c r="N210" i="2" s="1"/>
  <c r="P9" i="2"/>
  <c r="S9" i="2" s="1"/>
  <c r="P10" i="2"/>
  <c r="S10" i="2" s="1"/>
  <c r="P11" i="2"/>
  <c r="S11" i="2" s="1"/>
  <c r="P12" i="2"/>
  <c r="S12" i="2" s="1"/>
  <c r="P13" i="2"/>
  <c r="S13" i="2" s="1"/>
  <c r="P14" i="2"/>
  <c r="S14" i="2" s="1"/>
  <c r="P15" i="2"/>
  <c r="S15" i="2" s="1"/>
  <c r="P16" i="2"/>
  <c r="S16" i="2" s="1"/>
  <c r="P17" i="2"/>
  <c r="S17" i="2" s="1"/>
  <c r="P18" i="2"/>
  <c r="S18" i="2" s="1"/>
  <c r="P19" i="2"/>
  <c r="S19" i="2" s="1"/>
  <c r="P20" i="2"/>
  <c r="S20" i="2" s="1"/>
  <c r="P21" i="2"/>
  <c r="S21" i="2" s="1"/>
  <c r="P22" i="2"/>
  <c r="S22" i="2" s="1"/>
  <c r="P23" i="2"/>
  <c r="S23" i="2" s="1"/>
  <c r="P24" i="2"/>
  <c r="S24" i="2" s="1"/>
  <c r="P25" i="2"/>
  <c r="S25" i="2" s="1"/>
  <c r="P26" i="2"/>
  <c r="S26" i="2" s="1"/>
  <c r="P27" i="2"/>
  <c r="S27" i="2" s="1"/>
  <c r="P28" i="2"/>
  <c r="S28" i="2" s="1"/>
  <c r="P29" i="2"/>
  <c r="S29" i="2" s="1"/>
  <c r="P30" i="2"/>
  <c r="S30" i="2" s="1"/>
  <c r="P31" i="2"/>
  <c r="S31" i="2" s="1"/>
  <c r="P32" i="2"/>
  <c r="S32" i="2" s="1"/>
  <c r="P33" i="2"/>
  <c r="S33" i="2" s="1"/>
  <c r="P34" i="2"/>
  <c r="S34" i="2" s="1"/>
  <c r="P35" i="2"/>
  <c r="S35" i="2" s="1"/>
  <c r="P36" i="2"/>
  <c r="S36" i="2" s="1"/>
  <c r="P37" i="2"/>
  <c r="S37" i="2" s="1"/>
  <c r="P38" i="2"/>
  <c r="S38" i="2" s="1"/>
  <c r="P39" i="2"/>
  <c r="S39" i="2" s="1"/>
  <c r="P40" i="2"/>
  <c r="S40" i="2" s="1"/>
  <c r="P41" i="2"/>
  <c r="S41" i="2" s="1"/>
  <c r="P42" i="2"/>
  <c r="S42" i="2" s="1"/>
  <c r="P43" i="2"/>
  <c r="S43" i="2" s="1"/>
  <c r="P44" i="2"/>
  <c r="S44" i="2" s="1"/>
  <c r="P45" i="2"/>
  <c r="S45" i="2" s="1"/>
  <c r="P46" i="2"/>
  <c r="S46" i="2" s="1"/>
  <c r="P47" i="2"/>
  <c r="S47" i="2" s="1"/>
  <c r="P48" i="2"/>
  <c r="S48" i="2" s="1"/>
  <c r="P49" i="2"/>
  <c r="S49" i="2" s="1"/>
  <c r="P50" i="2"/>
  <c r="S50" i="2" s="1"/>
  <c r="P51" i="2"/>
  <c r="S51" i="2" s="1"/>
  <c r="P52" i="2"/>
  <c r="S52" i="2" s="1"/>
  <c r="P53" i="2"/>
  <c r="S53" i="2" s="1"/>
  <c r="P54" i="2"/>
  <c r="S54" i="2" s="1"/>
  <c r="P55" i="2"/>
  <c r="S55" i="2" s="1"/>
  <c r="P56" i="2"/>
  <c r="S56" i="2" s="1"/>
  <c r="P57" i="2"/>
  <c r="S57" i="2" s="1"/>
  <c r="P58" i="2"/>
  <c r="S58" i="2" s="1"/>
  <c r="P59" i="2"/>
  <c r="S59" i="2" s="1"/>
  <c r="P60" i="2"/>
  <c r="S60" i="2" s="1"/>
  <c r="P61" i="2"/>
  <c r="S61" i="2" s="1"/>
  <c r="P62" i="2"/>
  <c r="S62" i="2" s="1"/>
  <c r="P63" i="2"/>
  <c r="S63" i="2" s="1"/>
  <c r="P64" i="2"/>
  <c r="S64" i="2" s="1"/>
  <c r="P65" i="2"/>
  <c r="S65" i="2" s="1"/>
  <c r="P66" i="2"/>
  <c r="S66" i="2" s="1"/>
  <c r="P67" i="2"/>
  <c r="S67" i="2" s="1"/>
  <c r="P68" i="2"/>
  <c r="S68" i="2" s="1"/>
  <c r="P69" i="2"/>
  <c r="S69" i="2" s="1"/>
  <c r="P70" i="2"/>
  <c r="S70" i="2" s="1"/>
  <c r="P71" i="2"/>
  <c r="S71" i="2" s="1"/>
  <c r="P72" i="2"/>
  <c r="S72" i="2" s="1"/>
  <c r="P73" i="2"/>
  <c r="S73" i="2" s="1"/>
  <c r="P74" i="2"/>
  <c r="S74" i="2" s="1"/>
  <c r="P75" i="2"/>
  <c r="S75" i="2" s="1"/>
  <c r="P76" i="2"/>
  <c r="S76" i="2" s="1"/>
  <c r="P77" i="2"/>
  <c r="S77" i="2" s="1"/>
  <c r="P78" i="2"/>
  <c r="S78" i="2" s="1"/>
  <c r="P79" i="2"/>
  <c r="S79" i="2" s="1"/>
  <c r="P80" i="2"/>
  <c r="S80" i="2" s="1"/>
  <c r="P81" i="2"/>
  <c r="S81" i="2" s="1"/>
  <c r="P82" i="2"/>
  <c r="S82" i="2" s="1"/>
  <c r="P83" i="2"/>
  <c r="S83" i="2" s="1"/>
  <c r="P84" i="2"/>
  <c r="S84" i="2" s="1"/>
  <c r="P85" i="2"/>
  <c r="S85" i="2" s="1"/>
  <c r="P86" i="2"/>
  <c r="S86" i="2" s="1"/>
  <c r="P87" i="2"/>
  <c r="S87" i="2" s="1"/>
  <c r="P88" i="2"/>
  <c r="S88" i="2" s="1"/>
  <c r="P89" i="2"/>
  <c r="S89" i="2" s="1"/>
  <c r="P90" i="2"/>
  <c r="S90" i="2" s="1"/>
  <c r="P91" i="2"/>
  <c r="S91" i="2" s="1"/>
  <c r="P92" i="2"/>
  <c r="S92" i="2" s="1"/>
  <c r="P93" i="2"/>
  <c r="S93" i="2" s="1"/>
  <c r="P94" i="2"/>
  <c r="S94" i="2" s="1"/>
  <c r="P95" i="2"/>
  <c r="S95" i="2" s="1"/>
  <c r="P96" i="2"/>
  <c r="S96" i="2" s="1"/>
  <c r="P97" i="2"/>
  <c r="S97" i="2" s="1"/>
  <c r="P98" i="2"/>
  <c r="S98" i="2" s="1"/>
  <c r="P99" i="2"/>
  <c r="S99" i="2" s="1"/>
  <c r="P100" i="2"/>
  <c r="S100" i="2" s="1"/>
  <c r="P101" i="2"/>
  <c r="S101" i="2" s="1"/>
  <c r="P102" i="2"/>
  <c r="S102" i="2" s="1"/>
  <c r="P103" i="2"/>
  <c r="S103" i="2" s="1"/>
  <c r="P104" i="2"/>
  <c r="S104" i="2" s="1"/>
  <c r="P105" i="2"/>
  <c r="S105" i="2" s="1"/>
  <c r="P106" i="2"/>
  <c r="S106" i="2" s="1"/>
  <c r="P107" i="2"/>
  <c r="S107" i="2" s="1"/>
  <c r="P108" i="2"/>
  <c r="S108" i="2" s="1"/>
  <c r="P109" i="2"/>
  <c r="S109" i="2" s="1"/>
  <c r="P110" i="2"/>
  <c r="S110" i="2" s="1"/>
  <c r="P111" i="2"/>
  <c r="S111" i="2" s="1"/>
  <c r="P112" i="2"/>
  <c r="S112" i="2" s="1"/>
  <c r="P113" i="2"/>
  <c r="S113" i="2" s="1"/>
  <c r="P114" i="2"/>
  <c r="S114" i="2" s="1"/>
  <c r="P115" i="2"/>
  <c r="S115" i="2" s="1"/>
  <c r="P116" i="2"/>
  <c r="S116" i="2" s="1"/>
  <c r="P117" i="2"/>
  <c r="S117" i="2" s="1"/>
  <c r="P118" i="2"/>
  <c r="S118" i="2" s="1"/>
  <c r="P119" i="2"/>
  <c r="S119" i="2" s="1"/>
  <c r="P120" i="2"/>
  <c r="S120" i="2" s="1"/>
  <c r="P121" i="2"/>
  <c r="S121" i="2" s="1"/>
  <c r="P122" i="2"/>
  <c r="S122" i="2" s="1"/>
  <c r="P123" i="2"/>
  <c r="S123" i="2" s="1"/>
  <c r="P124" i="2"/>
  <c r="S124" i="2" s="1"/>
  <c r="P125" i="2"/>
  <c r="S125" i="2" s="1"/>
  <c r="P126" i="2"/>
  <c r="S126" i="2" s="1"/>
  <c r="P127" i="2"/>
  <c r="S127" i="2" s="1"/>
  <c r="P128" i="2"/>
  <c r="S128" i="2" s="1"/>
  <c r="P129" i="2"/>
  <c r="S129" i="2" s="1"/>
  <c r="P130" i="2"/>
  <c r="S130" i="2" s="1"/>
  <c r="P131" i="2"/>
  <c r="S131" i="2" s="1"/>
  <c r="P132" i="2"/>
  <c r="S132" i="2" s="1"/>
  <c r="P133" i="2"/>
  <c r="S133" i="2" s="1"/>
  <c r="P134" i="2"/>
  <c r="S134" i="2" s="1"/>
  <c r="P135" i="2"/>
  <c r="S135" i="2" s="1"/>
  <c r="P136" i="2"/>
  <c r="S136" i="2" s="1"/>
  <c r="P137" i="2"/>
  <c r="S137" i="2" s="1"/>
  <c r="P138" i="2"/>
  <c r="S138" i="2" s="1"/>
  <c r="P139" i="2"/>
  <c r="S139" i="2" s="1"/>
  <c r="P140" i="2"/>
  <c r="S140" i="2" s="1"/>
  <c r="P141" i="2"/>
  <c r="S141" i="2" s="1"/>
  <c r="P142" i="2"/>
  <c r="S142" i="2" s="1"/>
  <c r="P143" i="2"/>
  <c r="S143" i="2" s="1"/>
  <c r="P144" i="2"/>
  <c r="S144" i="2" s="1"/>
  <c r="P145" i="2"/>
  <c r="S145" i="2" s="1"/>
  <c r="P146" i="2"/>
  <c r="S146" i="2" s="1"/>
  <c r="P147" i="2"/>
  <c r="S147" i="2" s="1"/>
  <c r="P148" i="2"/>
  <c r="S148" i="2" s="1"/>
  <c r="P149" i="2"/>
  <c r="S149" i="2" s="1"/>
  <c r="P150" i="2"/>
  <c r="S150" i="2" s="1"/>
  <c r="P151" i="2"/>
  <c r="S151" i="2" s="1"/>
  <c r="P152" i="2"/>
  <c r="S152" i="2" s="1"/>
  <c r="P153" i="2"/>
  <c r="S153" i="2" s="1"/>
  <c r="P154" i="2"/>
  <c r="S154" i="2" s="1"/>
  <c r="P155" i="2"/>
  <c r="S155" i="2" s="1"/>
  <c r="P156" i="2"/>
  <c r="S156" i="2" s="1"/>
  <c r="P157" i="2"/>
  <c r="S157" i="2" s="1"/>
  <c r="P158" i="2"/>
  <c r="S158" i="2" s="1"/>
  <c r="P159" i="2"/>
  <c r="S159" i="2" s="1"/>
  <c r="P160" i="2"/>
  <c r="S160" i="2" s="1"/>
  <c r="P161" i="2"/>
  <c r="S161" i="2" s="1"/>
  <c r="P162" i="2"/>
  <c r="S162" i="2" s="1"/>
  <c r="P163" i="2"/>
  <c r="S163" i="2" s="1"/>
  <c r="P164" i="2"/>
  <c r="S164" i="2" s="1"/>
  <c r="P165" i="2"/>
  <c r="S165" i="2" s="1"/>
  <c r="P166" i="2"/>
  <c r="S166" i="2" s="1"/>
  <c r="P167" i="2"/>
  <c r="S167" i="2" s="1"/>
  <c r="P168" i="2"/>
  <c r="S168" i="2" s="1"/>
  <c r="P169" i="2"/>
  <c r="S169" i="2" s="1"/>
  <c r="P170" i="2"/>
  <c r="S170" i="2" s="1"/>
  <c r="P171" i="2"/>
  <c r="S171" i="2" s="1"/>
  <c r="P172" i="2"/>
  <c r="S172" i="2" s="1"/>
  <c r="P173" i="2"/>
  <c r="S173" i="2" s="1"/>
  <c r="P174" i="2"/>
  <c r="S174" i="2" s="1"/>
  <c r="P175" i="2"/>
  <c r="S175" i="2" s="1"/>
  <c r="P176" i="2"/>
  <c r="S176" i="2" s="1"/>
  <c r="P177" i="2"/>
  <c r="S177" i="2" s="1"/>
  <c r="P178" i="2"/>
  <c r="S178" i="2" s="1"/>
  <c r="P179" i="2"/>
  <c r="S179" i="2" s="1"/>
  <c r="P180" i="2"/>
  <c r="S180" i="2" s="1"/>
  <c r="P181" i="2"/>
  <c r="S181" i="2" s="1"/>
  <c r="P182" i="2"/>
  <c r="S182" i="2" s="1"/>
  <c r="P183" i="2"/>
  <c r="S183" i="2" s="1"/>
  <c r="P184" i="2"/>
  <c r="S184" i="2" s="1"/>
  <c r="P185" i="2"/>
  <c r="S185" i="2" s="1"/>
  <c r="P186" i="2"/>
  <c r="S186" i="2" s="1"/>
  <c r="P187" i="2"/>
  <c r="S187" i="2" s="1"/>
  <c r="P188" i="2"/>
  <c r="S188" i="2" s="1"/>
  <c r="P189" i="2"/>
  <c r="S189" i="2" s="1"/>
  <c r="P190" i="2"/>
  <c r="S190" i="2" s="1"/>
  <c r="P191" i="2"/>
  <c r="S191" i="2" s="1"/>
  <c r="P192" i="2"/>
  <c r="S192" i="2" s="1"/>
  <c r="P193" i="2"/>
  <c r="S193" i="2" s="1"/>
  <c r="P8" i="2"/>
  <c r="S8" i="2" s="1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8" i="2"/>
  <c r="N200" i="2" l="1"/>
  <c r="N204" i="2" s="1"/>
  <c r="N206" i="2" s="1"/>
  <c r="L204" i="2"/>
  <c r="L206" i="2" s="1"/>
  <c r="I211" i="2"/>
  <c r="N209" i="2"/>
  <c r="N211" i="2" s="1"/>
</calcChain>
</file>

<file path=xl/sharedStrings.xml><?xml version="1.0" encoding="utf-8"?>
<sst xmlns="http://schemas.openxmlformats.org/spreadsheetml/2006/main" count="5285" uniqueCount="250">
  <si>
    <t>CONTPAQ i</t>
  </si>
  <si>
    <t>AMERIJET INTERNATIONAL INC</t>
  </si>
  <si>
    <t>Hoja:      1</t>
  </si>
  <si>
    <t>Auxiliar de Movimientos de Control de IVA</t>
  </si>
  <si>
    <t>Fecha: 13/Abr/2023</t>
  </si>
  <si>
    <t>Periodo de acreditamiento de Marzo 2023 a Marzo 2023</t>
  </si>
  <si>
    <t>Importe</t>
  </si>
  <si>
    <t>Otras</t>
  </si>
  <si>
    <t>Importe antes</t>
  </si>
  <si>
    <t>IVA</t>
  </si>
  <si>
    <t>ISR</t>
  </si>
  <si>
    <t>Total</t>
  </si>
  <si>
    <t>IVA pagado</t>
  </si>
  <si>
    <t>Fecha</t>
  </si>
  <si>
    <t>Tipo</t>
  </si>
  <si>
    <t>Número</t>
  </si>
  <si>
    <t xml:space="preserve"> Referencia</t>
  </si>
  <si>
    <t>Ejer.</t>
  </si>
  <si>
    <t>Periodo</t>
  </si>
  <si>
    <t>Proveedor</t>
  </si>
  <si>
    <t>base</t>
  </si>
  <si>
    <t>erogaciones</t>
  </si>
  <si>
    <t>Tasa</t>
  </si>
  <si>
    <t>de retenciones</t>
  </si>
  <si>
    <t>retenido</t>
  </si>
  <si>
    <t>erogación</t>
  </si>
  <si>
    <t>no acreditable</t>
  </si>
  <si>
    <t>01/Mar/2023</t>
  </si>
  <si>
    <t>Egresos</t>
  </si>
  <si>
    <t>Marzo</t>
  </si>
  <si>
    <t>OPERADORA RICKY, S.A. DE C.V.</t>
  </si>
  <si>
    <t>Exenta</t>
  </si>
  <si>
    <t>02/Mar/2023</t>
  </si>
  <si>
    <t>03/Mar/2023</t>
  </si>
  <si>
    <t>06/Mar/2023</t>
  </si>
  <si>
    <t>IVA EN PEDIMENTO POR IMPORTACIÓN</t>
  </si>
  <si>
    <t>08/Mar/2023</t>
  </si>
  <si>
    <t>Razón social no identificada</t>
  </si>
  <si>
    <t>10/Mar/2023</t>
  </si>
  <si>
    <t>16/Mar/2023</t>
  </si>
  <si>
    <t>230301-000390038916</t>
  </si>
  <si>
    <t>AEROPUERTOS Y SERVICIOS AUXILIARES</t>
  </si>
  <si>
    <t>17/Mar/2023</t>
  </si>
  <si>
    <t>22/Mar/2023</t>
  </si>
  <si>
    <t>AEROPUERTO DE MERIDA SA DE CV</t>
  </si>
  <si>
    <t>24/Mar/2023</t>
  </si>
  <si>
    <t>29/Mar/2023</t>
  </si>
  <si>
    <t>31/Mar/2023</t>
  </si>
  <si>
    <t>Diario</t>
  </si>
  <si>
    <t>UNIVERSAL CARGO M, S.A. DE C.V.</t>
  </si>
  <si>
    <t xml:space="preserve">Total </t>
  </si>
  <si>
    <t xml:space="preserve"> </t>
  </si>
  <si>
    <t>RFC</t>
  </si>
  <si>
    <t>acreditable</t>
  </si>
  <si>
    <t>a</t>
  </si>
  <si>
    <t>No</t>
  </si>
  <si>
    <t>Sí</t>
  </si>
  <si>
    <t>Valor</t>
  </si>
  <si>
    <t>Valor de los actos al 16%</t>
  </si>
  <si>
    <t>Valor de los actos al 0%</t>
  </si>
  <si>
    <t>Valor de los actos exentos</t>
  </si>
  <si>
    <t>Valor de los actos importación al 16%</t>
  </si>
  <si>
    <t>Valor de los actos total</t>
  </si>
  <si>
    <t>Sumatoria</t>
  </si>
  <si>
    <t>Diferencia</t>
  </si>
  <si>
    <t>Valor de los actos acreditables</t>
  </si>
  <si>
    <t>Valor al 16%</t>
  </si>
  <si>
    <t>Importaciones al 16%</t>
  </si>
  <si>
    <t>CSS160330CP7</t>
  </si>
  <si>
    <t>ORI030722IY8</t>
  </si>
  <si>
    <t>LLL170123UE9</t>
  </si>
  <si>
    <t>CNC800731UJ3</t>
  </si>
  <si>
    <t>ICW020809NG4</t>
  </si>
  <si>
    <t>MESA570502418</t>
  </si>
  <si>
    <t>AIC980601988</t>
  </si>
  <si>
    <t>BSM970519DU8</t>
  </si>
  <si>
    <t>FEH940630UG2</t>
  </si>
  <si>
    <t>AAV090819Q62</t>
  </si>
  <si>
    <t>CRF090521AP6</t>
  </si>
  <si>
    <t>ASA180920ND2</t>
  </si>
  <si>
    <t>CCP1007023E9</t>
  </si>
  <si>
    <t>OTV801119HU2</t>
  </si>
  <si>
    <t>DUBJ841226LP9</t>
  </si>
  <si>
    <t>SSF830912738</t>
  </si>
  <si>
    <t>GVC000223BC7</t>
  </si>
  <si>
    <t>SIH980325EE3</t>
  </si>
  <si>
    <t>NWM9709244W4</t>
  </si>
  <si>
    <t>PGG1609143X4</t>
  </si>
  <si>
    <t>EAS080623MM6</t>
  </si>
  <si>
    <t>GHM050830CC0</t>
  </si>
  <si>
    <t>TLT120131KT9</t>
  </si>
  <si>
    <t>HEPM5007042C6</t>
  </si>
  <si>
    <t>ASE931116231</t>
  </si>
  <si>
    <t>GAPL850428AT8</t>
  </si>
  <si>
    <t>ACJ930121N48</t>
  </si>
  <si>
    <t>AME880912I89</t>
  </si>
  <si>
    <t>TME840315KT6</t>
  </si>
  <si>
    <t>REGL8002178LA</t>
  </si>
  <si>
    <t>IDC1708254C5</t>
  </si>
  <si>
    <t>LOCM7206176U2</t>
  </si>
  <si>
    <t>AER990218E83</t>
  </si>
  <si>
    <t>APS080728RT5</t>
  </si>
  <si>
    <t>DSA130408AM2</t>
  </si>
  <si>
    <t>EKM1404018J1</t>
  </si>
  <si>
    <t>HPD910125GX0</t>
  </si>
  <si>
    <t>GADA550723IR6</t>
  </si>
  <si>
    <t>GINC8311242X6</t>
  </si>
  <si>
    <t>CABJ831014K69</t>
  </si>
  <si>
    <t>CNM980114PI2</t>
  </si>
  <si>
    <t>MACA8107185J8</t>
  </si>
  <si>
    <t>FBW151214A52</t>
  </si>
  <si>
    <t>CAE030710PBA</t>
  </si>
  <si>
    <t>SACF770411C79</t>
  </si>
  <si>
    <t>ASA6506102U9</t>
  </si>
  <si>
    <t>DMO960122V24</t>
  </si>
  <si>
    <t>GLC170630IU9</t>
  </si>
  <si>
    <t>GPO920120440</t>
  </si>
  <si>
    <t>ASE930924SS7</t>
  </si>
  <si>
    <t>CME030219B64</t>
  </si>
  <si>
    <t>BAMR6405154Y4</t>
  </si>
  <si>
    <t>AME980401BI7</t>
  </si>
  <si>
    <t>SOF060324KP5</t>
  </si>
  <si>
    <t>BGS061214I27</t>
  </si>
  <si>
    <t>JAC070905I50</t>
  </si>
  <si>
    <t>UCM980421HF5</t>
  </si>
  <si>
    <t>COO040621BA2</t>
  </si>
  <si>
    <t>PUN9810229R0</t>
  </si>
  <si>
    <t>33-0001551</t>
  </si>
  <si>
    <t>Acto</t>
  </si>
  <si>
    <t>Renta</t>
  </si>
  <si>
    <t>Honorarios</t>
  </si>
  <si>
    <t>Acred</t>
  </si>
  <si>
    <t>Ret</t>
  </si>
  <si>
    <t>Importación</t>
  </si>
  <si>
    <t>Total CSS160330CP7</t>
  </si>
  <si>
    <t>Total ORI030722IY8</t>
  </si>
  <si>
    <t>Total LLL170123UE9</t>
  </si>
  <si>
    <t>Total ICW020809NG4</t>
  </si>
  <si>
    <t>Total MESA570502418</t>
  </si>
  <si>
    <t>Total AIC980601988</t>
  </si>
  <si>
    <t>Total FEH940630UG2</t>
  </si>
  <si>
    <t>Total AAV090819Q62</t>
  </si>
  <si>
    <t>Total CRF090521AP6</t>
  </si>
  <si>
    <t>Total ASA180920ND2</t>
  </si>
  <si>
    <t>Total CCP1007023E9</t>
  </si>
  <si>
    <t>Total OTV801119HU2</t>
  </si>
  <si>
    <t>Total DUBJ841226LP9</t>
  </si>
  <si>
    <t>Total SSF830912738</t>
  </si>
  <si>
    <t>Total GVC000223BC7</t>
  </si>
  <si>
    <t>Total SIH980325EE3</t>
  </si>
  <si>
    <t>Total NWM9709244W4</t>
  </si>
  <si>
    <t>Total PGG1609143X4</t>
  </si>
  <si>
    <t>Total EAS080623MM6</t>
  </si>
  <si>
    <t>Total GHM050830CC0</t>
  </si>
  <si>
    <t>Total TLT120131KT9</t>
  </si>
  <si>
    <t>Total HEPM5007042C6</t>
  </si>
  <si>
    <t>Total ASE931116231</t>
  </si>
  <si>
    <t>Total GAPL850428AT8</t>
  </si>
  <si>
    <t>Total ACJ930121N48</t>
  </si>
  <si>
    <t>Total AME880912I89</t>
  </si>
  <si>
    <t>Total TME840315KT6</t>
  </si>
  <si>
    <t>Total REGL8002178LA</t>
  </si>
  <si>
    <t>Total IDC1708254C5</t>
  </si>
  <si>
    <t>Total LOCM7206176U2</t>
  </si>
  <si>
    <t>Total AER990218E83</t>
  </si>
  <si>
    <t>Total APS080728RT5</t>
  </si>
  <si>
    <t>Total DSA130408AM2</t>
  </si>
  <si>
    <t>Total EKM1404018J1</t>
  </si>
  <si>
    <t>Total HPD910125GX0</t>
  </si>
  <si>
    <t>Total GADA550723IR6</t>
  </si>
  <si>
    <t>Total GINC8311242X6</t>
  </si>
  <si>
    <t>Total CABJ831014K69</t>
  </si>
  <si>
    <t>Total CNM980114PI2</t>
  </si>
  <si>
    <t>Total MACA8107185J8</t>
  </si>
  <si>
    <t>Total FBW151214A52</t>
  </si>
  <si>
    <t>Total CAE030710PBA</t>
  </si>
  <si>
    <t>Total SACF770411C79</t>
  </si>
  <si>
    <t>Total ASA6506102U9</t>
  </si>
  <si>
    <t>Total DMO960122V24</t>
  </si>
  <si>
    <t>Total GLC170630IU9</t>
  </si>
  <si>
    <t>Total GPO920120440</t>
  </si>
  <si>
    <t>Total ASE930924SS7</t>
  </si>
  <si>
    <t>Total CME030219B64</t>
  </si>
  <si>
    <t>Total BAMR6405154Y4</t>
  </si>
  <si>
    <t>Total AME980401BI7</t>
  </si>
  <si>
    <t>Total SOF060324KP5</t>
  </si>
  <si>
    <t>Total BGS061214I27</t>
  </si>
  <si>
    <t>Total BSM970519DU8</t>
  </si>
  <si>
    <t>Total JAC070905I50</t>
  </si>
  <si>
    <t>Total UCM980421HF5</t>
  </si>
  <si>
    <t>Total COO040621BA2</t>
  </si>
  <si>
    <t>Total PUN9810229R0</t>
  </si>
  <si>
    <t>Total general</t>
  </si>
  <si>
    <t>DATOS INC</t>
  </si>
  <si>
    <t>SUMINISTRADOR DE SERVICIOS BASICOS</t>
  </si>
  <si>
    <t>MEXICO INC</t>
  </si>
  <si>
    <t>DLS SOLUTIONS  C.A</t>
  </si>
  <si>
    <t>ASOCIACION DE HOTELES SA</t>
  </si>
  <si>
    <t>METAL INC</t>
  </si>
  <si>
    <t>FULANO DE TAL</t>
  </si>
  <si>
    <t>CENTRAL DE TRANSPORTE INC</t>
  </si>
  <si>
    <t xml:space="preserve">MULTI PAY SA </t>
  </si>
  <si>
    <t>TRANSPORTES CORRECAMINOS ACME</t>
  </si>
  <si>
    <t>ADUANAS SA SCP</t>
  </si>
  <si>
    <t>ROMANON SA DE CV</t>
  </si>
  <si>
    <t>SUPER SERVICIOS SA DE CV</t>
  </si>
  <si>
    <t>DESPACHO CONTABLE E HIJOS SC</t>
  </si>
  <si>
    <t>MUCHAS TIENDAS SA DE CV</t>
  </si>
  <si>
    <t xml:space="preserve">SOTANO COLLI </t>
  </si>
  <si>
    <t>PROMOTORA TECNOLOGICA SA DE CV</t>
  </si>
  <si>
    <t>MICHO SURF SA DE CV</t>
  </si>
  <si>
    <t>COMPAÑÍA S DE RL DE CV</t>
  </si>
  <si>
    <t>GRUPO TEHUACAN 2  SA DE CV</t>
  </si>
  <si>
    <t>AEROSPACE SERVICE SA DE CV</t>
  </si>
  <si>
    <t>GLOBOS DE YUCATAN SA DE CV</t>
  </si>
  <si>
    <t>PANDAPE SA DE CV</t>
  </si>
  <si>
    <t>FULANA DE GOMÉZ</t>
  </si>
  <si>
    <t>IMPORTACIOENES EL GATO</t>
  </si>
  <si>
    <t>GERADO YAM PACHECO</t>
  </si>
  <si>
    <t>MELI PAGOS SA DE CV</t>
  </si>
  <si>
    <t>COCONUT TRANSPORT RL</t>
  </si>
  <si>
    <t>SUMINISTROS DE PAPELERIA INC</t>
  </si>
  <si>
    <t>FACUNDO LOPES RIALVAN</t>
  </si>
  <si>
    <t>SEGUROS LOGISTICOS DEL MAYAB SA</t>
  </si>
  <si>
    <t>LORENA GARCIA SALOMON</t>
  </si>
  <si>
    <t>VUELOS MEXICO SA DE CV</t>
  </si>
  <si>
    <t>PROVEEDORA DE ALIMENTOS SA DE CVR SA DE CV</t>
  </si>
  <si>
    <t>SOLUCIONES INTEGRALES DEL SUR SA DE CV</t>
  </si>
  <si>
    <t>RAGNAROK MEXICO SAPI DE CV</t>
  </si>
  <si>
    <t>EL MOTORCITO SA DE CV</t>
  </si>
  <si>
    <t>MICHEL GAMBOA ROES</t>
  </si>
  <si>
    <t>LAURA  J NEGRETE SOLAR</t>
  </si>
  <si>
    <t>BRUNO REJON MOLINILLA</t>
  </si>
  <si>
    <t>THINKING COMUNICATIONS SA DE CV</t>
  </si>
  <si>
    <t>ROBERTO BOLAÑOS GOMEZ</t>
  </si>
  <si>
    <t>EL CARRETON COQUETO SA DE CV</t>
  </si>
  <si>
    <t>CENTRO DE ESTUDIOS CONDESA SA DE CV</t>
  </si>
  <si>
    <t>MARCOS DINO MARES</t>
  </si>
  <si>
    <t>MARVEL GUERRERO GAJ, SA DE CV</t>
  </si>
  <si>
    <t>ALIMENTOS Y BEBIDAS SA DE CV</t>
  </si>
  <si>
    <t>TRANSPORTES MARITIMOS SA DE CV</t>
  </si>
  <si>
    <t>BOLETICKET SA DE CV</t>
  </si>
  <si>
    <t>SUPER DUBER SA DE CV</t>
  </si>
  <si>
    <t>CATARINAS SA DE CV</t>
  </si>
  <si>
    <t>EPAYMENTS SA DE CV</t>
  </si>
  <si>
    <t>GRUPO SUCURSALES SA DE CV</t>
  </si>
  <si>
    <t>CONTROL TOTAL SA DE CV</t>
  </si>
  <si>
    <t>TORNILLO KAKAROTO SA DE  CV</t>
  </si>
  <si>
    <t>SMM ASESORES SA DE CV</t>
  </si>
  <si>
    <t>LA BARRACUYA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</si>
</sst>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indexed="8"/>
      <name val="Calibri"/>
      <family val="2"/>
      <scheme val="minor"/>
    </font>
    <font>
      <i/>
      <sz val="12"/>
      <color indexed="12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Marlett"/>
      <charset val="2"/>
    </font>
    <font>
      <sz val="10"/>
      <name val="Arial"/>
      <family val="2"/>
    </font>
    <font>
      <b/>
      <sz val="10"/>
      <name val="Arial"/>
      <family val="2"/>
    </font>
    <font>
      <sz val="10"/>
      <name val="Marlett"/>
      <charset val="2"/>
    </font>
    <font>
      <sz val="8"/>
      <color indexed="8"/>
      <name val="Arial"/>
      <family val="2"/>
    </font>
    <font>
      <b/>
      <sz val="12"/>
      <color indexed="8"/>
      <name val="Marlett"/>
      <charset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16" fillId="0" borderId="0"/>
    <xf numFmtId="0" fontId="16" fillId="0" borderId="0"/>
  </cellStyleXfs>
  <cellXfs count="54">
    <xf numFmtId="0" fontId="0" fillId="0" borderId="0" xfId="0"/>
    <xf numFmtId="49" fontId="2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right" vertical="top"/>
    </xf>
    <xf numFmtId="0" fontId="4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center" vertical="top"/>
    </xf>
    <xf numFmtId="49" fontId="6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right" vertical="top"/>
    </xf>
    <xf numFmtId="3" fontId="8" fillId="0" borderId="0" xfId="0" applyNumberFormat="1" applyFont="1" applyAlignment="1">
      <alignment horizontal="center" vertical="top"/>
    </xf>
    <xf numFmtId="4" fontId="9" fillId="0" borderId="0" xfId="0" applyNumberFormat="1" applyFont="1" applyAlignment="1">
      <alignment horizontal="right" vertical="top"/>
    </xf>
    <xf numFmtId="49" fontId="10" fillId="0" borderId="0" xfId="0" applyNumberFormat="1" applyFont="1" applyAlignment="1">
      <alignment horizontal="right" vertical="top"/>
    </xf>
    <xf numFmtId="3" fontId="11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right" vertical="top"/>
    </xf>
    <xf numFmtId="4" fontId="13" fillId="0" borderId="0" xfId="0" applyNumberFormat="1" applyFont="1" applyAlignment="1">
      <alignment horizontal="right" vertical="top"/>
    </xf>
    <xf numFmtId="0" fontId="14" fillId="0" borderId="0" xfId="0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" fontId="15" fillId="0" borderId="0" xfId="0" applyNumberFormat="1" applyFont="1" applyAlignment="1">
      <alignment horizontal="center" vertical="top"/>
    </xf>
    <xf numFmtId="17" fontId="17" fillId="0" borderId="0" xfId="1" quotePrefix="1" applyNumberFormat="1" applyFont="1" applyAlignment="1">
      <alignment horizontal="left"/>
    </xf>
    <xf numFmtId="0" fontId="16" fillId="0" borderId="0" xfId="1"/>
    <xf numFmtId="4" fontId="16" fillId="0" borderId="0" xfId="1" applyNumberFormat="1"/>
    <xf numFmtId="0" fontId="18" fillId="0" borderId="0" xfId="1" applyFont="1"/>
    <xf numFmtId="0" fontId="16" fillId="2" borderId="1" xfId="1" applyFill="1" applyBorder="1"/>
    <xf numFmtId="49" fontId="19" fillId="2" borderId="1" xfId="1" applyNumberFormat="1" applyFont="1" applyFill="1" applyBorder="1" applyAlignment="1">
      <alignment horizontal="left" vertical="top"/>
    </xf>
    <xf numFmtId="4" fontId="19" fillId="2" borderId="1" xfId="1" applyNumberFormat="1" applyFont="1" applyFill="1" applyBorder="1" applyAlignment="1">
      <alignment horizontal="right" vertical="top"/>
    </xf>
    <xf numFmtId="4" fontId="19" fillId="2" borderId="1" xfId="1" applyNumberFormat="1" applyFont="1" applyFill="1" applyBorder="1" applyAlignment="1">
      <alignment horizontal="center" vertical="top"/>
    </xf>
    <xf numFmtId="4" fontId="19" fillId="0" borderId="1" xfId="1" applyNumberFormat="1" applyFont="1" applyBorder="1" applyAlignment="1">
      <alignment horizontal="center" vertical="top"/>
    </xf>
    <xf numFmtId="4" fontId="19" fillId="3" borderId="1" xfId="1" applyNumberFormat="1" applyFont="1" applyFill="1" applyBorder="1" applyAlignment="1">
      <alignment horizontal="right" vertical="top"/>
    </xf>
    <xf numFmtId="4" fontId="19" fillId="0" borderId="1" xfId="1" applyNumberFormat="1" applyFont="1" applyBorder="1" applyAlignment="1">
      <alignment horizontal="right" vertical="top"/>
    </xf>
    <xf numFmtId="4" fontId="19" fillId="0" borderId="1" xfId="2" applyNumberFormat="1" applyFont="1" applyBorder="1" applyAlignment="1">
      <alignment horizontal="right" vertical="top"/>
    </xf>
    <xf numFmtId="4" fontId="19" fillId="3" borderId="2" xfId="1" applyNumberFormat="1" applyFont="1" applyFill="1" applyBorder="1" applyAlignment="1">
      <alignment horizontal="right" vertical="top"/>
    </xf>
    <xf numFmtId="4" fontId="19" fillId="0" borderId="2" xfId="2" applyNumberFormat="1" applyFont="1" applyBorder="1" applyAlignment="1">
      <alignment horizontal="right" vertical="top"/>
    </xf>
    <xf numFmtId="4" fontId="19" fillId="0" borderId="3" xfId="1" applyNumberFormat="1" applyFont="1" applyBorder="1" applyAlignment="1">
      <alignment horizontal="right" vertical="top"/>
    </xf>
    <xf numFmtId="4" fontId="19" fillId="2" borderId="2" xfId="1" applyNumberFormat="1" applyFont="1" applyFill="1" applyBorder="1" applyAlignment="1">
      <alignment horizontal="right" vertical="top"/>
    </xf>
    <xf numFmtId="4" fontId="19" fillId="2" borderId="3" xfId="1" applyNumberFormat="1" applyFont="1" applyFill="1" applyBorder="1" applyAlignment="1">
      <alignment horizontal="right" vertical="top"/>
    </xf>
    <xf numFmtId="2" fontId="5" fillId="0" borderId="0" xfId="0" applyNumberFormat="1" applyFont="1" applyAlignment="1">
      <alignment horizontal="center" vertical="top"/>
    </xf>
    <xf numFmtId="2" fontId="5" fillId="4" borderId="0" xfId="0" applyNumberFormat="1" applyFont="1" applyFill="1" applyAlignment="1">
      <alignment horizontal="center" vertical="top"/>
    </xf>
    <xf numFmtId="49" fontId="5" fillId="0" borderId="0" xfId="0" applyNumberFormat="1" applyFont="1" applyAlignment="1">
      <alignment horizontal="left" vertical="top"/>
    </xf>
    <xf numFmtId="2" fontId="12" fillId="4" borderId="0" xfId="0" applyNumberFormat="1" applyFont="1" applyFill="1" applyAlignment="1">
      <alignment horizontal="center" vertical="top"/>
    </xf>
    <xf numFmtId="4" fontId="12" fillId="0" borderId="0" xfId="0" applyNumberFormat="1" applyFont="1" applyAlignment="1">
      <alignment horizontal="right" vertical="top"/>
    </xf>
    <xf numFmtId="4" fontId="20" fillId="0" borderId="0" xfId="0" applyNumberFormat="1" applyFont="1" applyAlignment="1">
      <alignment horizontal="center" vertical="top"/>
    </xf>
    <xf numFmtId="2" fontId="12" fillId="0" borderId="0" xfId="0" applyNumberFormat="1" applyFont="1" applyAlignment="1">
      <alignment horizontal="center" vertical="top"/>
    </xf>
    <xf numFmtId="4" fontId="9" fillId="0" borderId="4" xfId="0" applyNumberFormat="1" applyFont="1" applyBorder="1" applyAlignment="1">
      <alignment horizontal="right" vertical="top"/>
    </xf>
    <xf numFmtId="4" fontId="15" fillId="0" borderId="4" xfId="0" applyNumberFormat="1" applyFont="1" applyBorder="1" applyAlignment="1">
      <alignment horizontal="center" vertical="top"/>
    </xf>
    <xf numFmtId="49" fontId="10" fillId="0" borderId="4" xfId="0" applyNumberFormat="1" applyFont="1" applyBorder="1" applyAlignment="1">
      <alignment horizontal="right" vertical="top"/>
    </xf>
    <xf numFmtId="4" fontId="5" fillId="2" borderId="1" xfId="0" applyNumberFormat="1" applyFont="1" applyFill="1" applyBorder="1" applyAlignment="1">
      <alignment horizontal="right" vertical="top"/>
    </xf>
    <xf numFmtId="4" fontId="5" fillId="2" borderId="1" xfId="0" applyNumberFormat="1" applyFont="1" applyFill="1" applyBorder="1" applyAlignment="1">
      <alignment horizontal="center" vertical="top"/>
    </xf>
    <xf numFmtId="49" fontId="5" fillId="2" borderId="1" xfId="0" applyNumberFormat="1" applyFont="1" applyFill="1" applyBorder="1" applyAlignment="1">
      <alignment horizontal="right" vertical="top"/>
    </xf>
    <xf numFmtId="4" fontId="5" fillId="3" borderId="1" xfId="0" applyNumberFormat="1" applyFont="1" applyFill="1" applyBorder="1" applyAlignment="1">
      <alignment horizontal="right" vertical="top"/>
    </xf>
    <xf numFmtId="4" fontId="5" fillId="0" borderId="1" xfId="0" applyNumberFormat="1" applyFont="1" applyBorder="1" applyAlignment="1">
      <alignment horizontal="right" vertical="top"/>
    </xf>
    <xf numFmtId="4" fontId="5" fillId="3" borderId="5" xfId="0" applyNumberFormat="1" applyFont="1" applyFill="1" applyBorder="1" applyAlignment="1">
      <alignment horizontal="right" vertical="top"/>
    </xf>
    <xf numFmtId="4" fontId="5" fillId="3" borderId="2" xfId="0" applyNumberFormat="1" applyFont="1" applyFill="1" applyBorder="1" applyAlignment="1">
      <alignment horizontal="right" vertical="top"/>
    </xf>
    <xf numFmtId="4" fontId="5" fillId="0" borderId="2" xfId="0" applyNumberFormat="1" applyFont="1" applyBorder="1" applyAlignment="1">
      <alignment horizontal="right" vertical="top"/>
    </xf>
    <xf numFmtId="4" fontId="5" fillId="0" borderId="3" xfId="0" applyNumberFormat="1" applyFont="1" applyBorder="1" applyAlignment="1">
      <alignment horizontal="right" vertical="top"/>
    </xf>
    <xf numFmtId="4" fontId="0" fillId="0" borderId="0" xfId="0" applyNumberFormat="1"/>
  </cellXfs>
  <cellStyles count="3">
    <cellStyle name="Normal" xfId="0" builtinId="0"/>
    <cellStyle name="Normal 2" xfId="2" xr:uid="{06313DEB-40D2-4D43-A4C1-82CAF4DACA47}"/>
    <cellStyle name="Normal_PProv" xfId="1" xr:uid="{A7983591-7ED6-475C-AF91-FBE1D4E44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3"/>
  <sheetViews>
    <sheetView tabSelected="1" topLeftCell="A180" workbookViewId="0">
      <selection activeCell="G195" sqref="G195"/>
    </sheetView>
  </sheetViews>
  <sheetFormatPr baseColWidth="10" defaultColWidth="8.7265625" defaultRowHeight="14.5" x14ac:dyDescent="0.35"/>
  <cols>
    <col min="1" max="6" width="13.6328125" customWidth="1"/>
    <col min="7" max="7" width="50.36328125" bestFit="1" customWidth="1"/>
    <col min="8" max="16" width="13.6328125" customWidth="1"/>
  </cols>
  <sheetData>
    <row r="1" spans="1:16" ht="24" customHeight="1" x14ac:dyDescent="0.35">
      <c r="A1" s="14" t="s">
        <v>0</v>
      </c>
      <c r="H1" s="1" t="s">
        <v>193</v>
      </c>
      <c r="P1" s="2" t="s">
        <v>2</v>
      </c>
    </row>
    <row r="2" spans="1:16" ht="24" customHeight="1" x14ac:dyDescent="0.35">
      <c r="A2" s="15" t="s">
        <v>3</v>
      </c>
      <c r="P2" s="2" t="s">
        <v>4</v>
      </c>
    </row>
    <row r="3" spans="1:16" ht="24" customHeight="1" x14ac:dyDescent="0.35">
      <c r="A3" s="15" t="s">
        <v>5</v>
      </c>
    </row>
    <row r="4" spans="1:16" ht="12" customHeight="1" x14ac:dyDescent="0.35"/>
    <row r="5" spans="1:16" ht="16" customHeight="1" x14ac:dyDescent="0.35">
      <c r="A5" s="3"/>
      <c r="B5" s="3"/>
      <c r="C5" s="3"/>
      <c r="D5" s="3"/>
      <c r="E5" s="3"/>
      <c r="F5" s="3"/>
      <c r="G5" s="3"/>
      <c r="H5" s="4" t="s">
        <v>6</v>
      </c>
      <c r="I5" s="4" t="s">
        <v>7</v>
      </c>
      <c r="J5" s="3"/>
      <c r="K5" s="4" t="s">
        <v>6</v>
      </c>
      <c r="L5" s="4" t="s">
        <v>8</v>
      </c>
      <c r="M5" s="4" t="s">
        <v>9</v>
      </c>
      <c r="N5" s="4" t="s">
        <v>10</v>
      </c>
      <c r="O5" s="4" t="s">
        <v>11</v>
      </c>
      <c r="P5" s="4" t="s">
        <v>12</v>
      </c>
    </row>
    <row r="6" spans="1:16" ht="16" customHeight="1" x14ac:dyDescent="0.35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4" t="s">
        <v>19</v>
      </c>
      <c r="H6" s="4" t="s">
        <v>20</v>
      </c>
      <c r="I6" s="4" t="s">
        <v>21</v>
      </c>
      <c r="J6" s="4" t="s">
        <v>22</v>
      </c>
      <c r="K6" s="4" t="s">
        <v>9</v>
      </c>
      <c r="L6" s="4" t="s">
        <v>23</v>
      </c>
      <c r="M6" s="4" t="s">
        <v>24</v>
      </c>
      <c r="N6" s="4" t="s">
        <v>24</v>
      </c>
      <c r="O6" s="4" t="s">
        <v>25</v>
      </c>
      <c r="P6" s="4" t="s">
        <v>26</v>
      </c>
    </row>
    <row r="7" spans="1:16" ht="12" customHeight="1" x14ac:dyDescent="0.35"/>
    <row r="8" spans="1:16" ht="16" customHeight="1" x14ac:dyDescent="0.35">
      <c r="A8" s="5" t="s">
        <v>27</v>
      </c>
      <c r="B8" s="5" t="s">
        <v>28</v>
      </c>
      <c r="C8" s="6">
        <v>1</v>
      </c>
      <c r="D8" s="3"/>
      <c r="E8" s="7">
        <v>2023</v>
      </c>
      <c r="F8" s="5" t="s">
        <v>29</v>
      </c>
      <c r="G8" s="5" t="s">
        <v>194</v>
      </c>
      <c r="H8" s="8">
        <v>3841.9</v>
      </c>
      <c r="I8" s="8">
        <v>0</v>
      </c>
      <c r="J8" s="8">
        <v>16</v>
      </c>
      <c r="K8" s="8">
        <v>614.70000000000005</v>
      </c>
      <c r="L8" s="8">
        <v>4456.6000000000004</v>
      </c>
      <c r="M8" s="8">
        <v>0</v>
      </c>
      <c r="N8" s="8">
        <v>0</v>
      </c>
      <c r="O8" s="8">
        <v>4456.6000000000004</v>
      </c>
      <c r="P8" s="8">
        <v>0</v>
      </c>
    </row>
    <row r="9" spans="1:16" ht="16" customHeight="1" x14ac:dyDescent="0.35">
      <c r="A9" s="5" t="s">
        <v>27</v>
      </c>
      <c r="B9" s="5" t="s">
        <v>28</v>
      </c>
      <c r="C9" s="6">
        <v>2</v>
      </c>
      <c r="D9" s="3"/>
      <c r="E9" s="7">
        <v>2023</v>
      </c>
      <c r="F9" s="5" t="s">
        <v>29</v>
      </c>
      <c r="G9" s="5" t="s">
        <v>30</v>
      </c>
      <c r="H9" s="8">
        <v>5017.24</v>
      </c>
      <c r="I9" s="8">
        <v>0</v>
      </c>
      <c r="J9" s="8">
        <v>16</v>
      </c>
      <c r="K9" s="8">
        <v>802.76</v>
      </c>
      <c r="L9" s="8">
        <v>5820</v>
      </c>
      <c r="M9" s="8">
        <v>0</v>
      </c>
      <c r="N9" s="8">
        <v>0</v>
      </c>
      <c r="O9" s="8">
        <v>5820</v>
      </c>
      <c r="P9" s="8">
        <v>0</v>
      </c>
    </row>
    <row r="10" spans="1:16" ht="16" customHeight="1" x14ac:dyDescent="0.35">
      <c r="A10" s="5" t="s">
        <v>27</v>
      </c>
      <c r="B10" s="5" t="s">
        <v>28</v>
      </c>
      <c r="C10" s="6">
        <v>3</v>
      </c>
      <c r="D10" s="3"/>
      <c r="E10" s="7">
        <v>2023</v>
      </c>
      <c r="F10" s="5" t="s">
        <v>29</v>
      </c>
      <c r="G10" s="36" t="s">
        <v>196</v>
      </c>
      <c r="H10" s="8">
        <v>1034.48</v>
      </c>
      <c r="I10" s="8">
        <v>0</v>
      </c>
      <c r="J10" s="8">
        <v>16</v>
      </c>
      <c r="K10" s="8">
        <v>165.52</v>
      </c>
      <c r="L10" s="8">
        <v>1200</v>
      </c>
      <c r="M10" s="8">
        <v>0</v>
      </c>
      <c r="N10" s="8">
        <v>0</v>
      </c>
      <c r="O10" s="8">
        <v>1200</v>
      </c>
      <c r="P10" s="8">
        <v>0</v>
      </c>
    </row>
    <row r="11" spans="1:16" ht="16" customHeight="1" x14ac:dyDescent="0.35">
      <c r="A11" s="5" t="s">
        <v>27</v>
      </c>
      <c r="B11" s="5" t="s">
        <v>28</v>
      </c>
      <c r="C11" s="6">
        <v>5</v>
      </c>
      <c r="D11" s="3"/>
      <c r="E11" s="7">
        <v>2023</v>
      </c>
      <c r="F11" s="5" t="s">
        <v>29</v>
      </c>
      <c r="G11" s="5" t="s">
        <v>197</v>
      </c>
      <c r="H11" s="8">
        <v>6600</v>
      </c>
      <c r="I11" s="8">
        <v>0</v>
      </c>
      <c r="J11" s="9" t="s">
        <v>31</v>
      </c>
      <c r="K11" s="8">
        <v>0</v>
      </c>
      <c r="L11" s="8">
        <v>6600</v>
      </c>
      <c r="M11" s="8">
        <v>0</v>
      </c>
      <c r="N11" s="8">
        <v>0</v>
      </c>
      <c r="O11" s="8">
        <v>6600</v>
      </c>
      <c r="P11" s="8">
        <v>0</v>
      </c>
    </row>
    <row r="12" spans="1:16" ht="16" customHeight="1" x14ac:dyDescent="0.35">
      <c r="A12" s="5" t="s">
        <v>27</v>
      </c>
      <c r="B12" s="5" t="s">
        <v>28</v>
      </c>
      <c r="C12" s="6">
        <v>6</v>
      </c>
      <c r="D12" s="3"/>
      <c r="E12" s="7">
        <v>2023</v>
      </c>
      <c r="F12" s="5" t="s">
        <v>29</v>
      </c>
      <c r="G12" s="5" t="s">
        <v>198</v>
      </c>
      <c r="H12" s="8">
        <v>47828.22</v>
      </c>
      <c r="I12" s="8">
        <v>0</v>
      </c>
      <c r="J12" s="8">
        <v>16</v>
      </c>
      <c r="K12" s="8">
        <v>7652.52</v>
      </c>
      <c r="L12" s="8">
        <v>55480.74</v>
      </c>
      <c r="M12" s="8">
        <v>0</v>
      </c>
      <c r="N12" s="8">
        <v>0</v>
      </c>
      <c r="O12" s="8">
        <v>55480.74</v>
      </c>
      <c r="P12" s="8">
        <v>0</v>
      </c>
    </row>
    <row r="13" spans="1:16" ht="16" customHeight="1" x14ac:dyDescent="0.35">
      <c r="A13" s="5" t="s">
        <v>32</v>
      </c>
      <c r="B13" s="5" t="s">
        <v>28</v>
      </c>
      <c r="C13" s="6">
        <v>14</v>
      </c>
      <c r="D13" s="3"/>
      <c r="E13" s="7">
        <v>2023</v>
      </c>
      <c r="F13" s="5" t="s">
        <v>29</v>
      </c>
      <c r="G13" s="5" t="s">
        <v>199</v>
      </c>
      <c r="H13" s="8">
        <v>6105.26</v>
      </c>
      <c r="I13" s="8">
        <v>0</v>
      </c>
      <c r="J13" s="8">
        <v>16</v>
      </c>
      <c r="K13" s="8">
        <v>976.84</v>
      </c>
      <c r="L13" s="8">
        <v>7082.1</v>
      </c>
      <c r="M13" s="8">
        <v>651.23</v>
      </c>
      <c r="N13" s="8">
        <v>610.53</v>
      </c>
      <c r="O13" s="8">
        <v>5820.34</v>
      </c>
      <c r="P13" s="8">
        <v>0</v>
      </c>
    </row>
    <row r="14" spans="1:16" ht="16" customHeight="1" x14ac:dyDescent="0.35">
      <c r="A14" s="5" t="s">
        <v>32</v>
      </c>
      <c r="B14" s="5" t="s">
        <v>28</v>
      </c>
      <c r="C14" s="6">
        <v>15</v>
      </c>
      <c r="D14" s="10">
        <v>111049202</v>
      </c>
      <c r="E14" s="7">
        <v>2023</v>
      </c>
      <c r="F14" s="5" t="s">
        <v>29</v>
      </c>
      <c r="G14" s="5" t="s">
        <v>200</v>
      </c>
      <c r="H14" s="8">
        <v>5813.11</v>
      </c>
      <c r="I14" s="8">
        <v>0</v>
      </c>
      <c r="J14" s="8">
        <v>16</v>
      </c>
      <c r="K14" s="8">
        <v>930.09</v>
      </c>
      <c r="L14" s="8">
        <v>6743.2</v>
      </c>
      <c r="M14" s="8">
        <v>0</v>
      </c>
      <c r="N14" s="8">
        <v>0</v>
      </c>
      <c r="O14" s="8">
        <v>6743.2</v>
      </c>
      <c r="P14" s="8">
        <v>0</v>
      </c>
    </row>
    <row r="15" spans="1:16" ht="16" customHeight="1" x14ac:dyDescent="0.35">
      <c r="A15" s="5" t="s">
        <v>32</v>
      </c>
      <c r="B15" s="5" t="s">
        <v>28</v>
      </c>
      <c r="C15" s="6">
        <v>15</v>
      </c>
      <c r="D15" s="10">
        <v>111049201</v>
      </c>
      <c r="E15" s="7">
        <v>2023</v>
      </c>
      <c r="F15" s="5" t="s">
        <v>29</v>
      </c>
      <c r="G15" s="5" t="s">
        <v>200</v>
      </c>
      <c r="H15" s="8">
        <v>8373.92</v>
      </c>
      <c r="I15" s="8">
        <v>0</v>
      </c>
      <c r="J15" s="8">
        <v>16</v>
      </c>
      <c r="K15" s="8">
        <v>1339.82</v>
      </c>
      <c r="L15" s="8">
        <v>9713.74</v>
      </c>
      <c r="M15" s="8">
        <v>0</v>
      </c>
      <c r="N15" s="8">
        <v>0</v>
      </c>
      <c r="O15" s="8">
        <v>9713.74</v>
      </c>
      <c r="P15" s="8">
        <v>0</v>
      </c>
    </row>
    <row r="16" spans="1:16" ht="16" customHeight="1" x14ac:dyDescent="0.35">
      <c r="A16" s="5" t="s">
        <v>32</v>
      </c>
      <c r="B16" s="5" t="s">
        <v>28</v>
      </c>
      <c r="C16" s="6">
        <v>15</v>
      </c>
      <c r="D16" s="10">
        <v>111146201</v>
      </c>
      <c r="E16" s="7">
        <v>2023</v>
      </c>
      <c r="F16" s="5" t="s">
        <v>29</v>
      </c>
      <c r="G16" s="5" t="s">
        <v>200</v>
      </c>
      <c r="H16" s="8">
        <v>8373.9500000000007</v>
      </c>
      <c r="I16" s="8">
        <v>0</v>
      </c>
      <c r="J16" s="8">
        <v>16</v>
      </c>
      <c r="K16" s="8">
        <v>1339.83</v>
      </c>
      <c r="L16" s="8">
        <v>9713.7800000000007</v>
      </c>
      <c r="M16" s="8">
        <v>0</v>
      </c>
      <c r="N16" s="8">
        <v>0</v>
      </c>
      <c r="O16" s="8">
        <v>9713.7800000000007</v>
      </c>
      <c r="P16" s="8">
        <v>0</v>
      </c>
    </row>
    <row r="17" spans="1:16" ht="16" customHeight="1" x14ac:dyDescent="0.35">
      <c r="A17" s="5" t="s">
        <v>32</v>
      </c>
      <c r="B17" s="5" t="s">
        <v>28</v>
      </c>
      <c r="C17" s="6">
        <v>15</v>
      </c>
      <c r="D17" s="10">
        <v>111243202</v>
      </c>
      <c r="E17" s="7">
        <v>2023</v>
      </c>
      <c r="F17" s="5" t="s">
        <v>29</v>
      </c>
      <c r="G17" s="5" t="s">
        <v>200</v>
      </c>
      <c r="H17" s="8">
        <v>5069.53</v>
      </c>
      <c r="I17" s="8">
        <v>0</v>
      </c>
      <c r="J17" s="8">
        <v>16</v>
      </c>
      <c r="K17" s="8">
        <v>811.12</v>
      </c>
      <c r="L17" s="8">
        <v>5880.65</v>
      </c>
      <c r="M17" s="8">
        <v>0</v>
      </c>
      <c r="N17" s="8">
        <v>0</v>
      </c>
      <c r="O17" s="8">
        <v>5880.65</v>
      </c>
      <c r="P17" s="8">
        <v>0</v>
      </c>
    </row>
    <row r="18" spans="1:16" ht="16" customHeight="1" x14ac:dyDescent="0.35">
      <c r="A18" s="5" t="s">
        <v>32</v>
      </c>
      <c r="B18" s="5" t="s">
        <v>28</v>
      </c>
      <c r="C18" s="6">
        <v>15</v>
      </c>
      <c r="D18" s="10">
        <v>111243201</v>
      </c>
      <c r="E18" s="7">
        <v>2023</v>
      </c>
      <c r="F18" s="5" t="s">
        <v>29</v>
      </c>
      <c r="G18" s="5" t="s">
        <v>200</v>
      </c>
      <c r="H18" s="8">
        <v>8280.23</v>
      </c>
      <c r="I18" s="8">
        <v>0</v>
      </c>
      <c r="J18" s="8">
        <v>16</v>
      </c>
      <c r="K18" s="8">
        <v>1324.83</v>
      </c>
      <c r="L18" s="8">
        <v>9605.06</v>
      </c>
      <c r="M18" s="8">
        <v>0</v>
      </c>
      <c r="N18" s="8">
        <v>0</v>
      </c>
      <c r="O18" s="8">
        <v>9605.06</v>
      </c>
      <c r="P18" s="8">
        <v>0</v>
      </c>
    </row>
    <row r="19" spans="1:16" ht="16" customHeight="1" x14ac:dyDescent="0.35">
      <c r="A19" s="5" t="s">
        <v>32</v>
      </c>
      <c r="B19" s="5" t="s">
        <v>28</v>
      </c>
      <c r="C19" s="6">
        <v>15</v>
      </c>
      <c r="D19" s="10">
        <v>111146202</v>
      </c>
      <c r="E19" s="7">
        <v>2023</v>
      </c>
      <c r="F19" s="5" t="s">
        <v>29</v>
      </c>
      <c r="G19" s="5" t="s">
        <v>200</v>
      </c>
      <c r="H19" s="8">
        <v>7306.55</v>
      </c>
      <c r="I19" s="8">
        <v>0</v>
      </c>
      <c r="J19" s="8">
        <v>16</v>
      </c>
      <c r="K19" s="8">
        <v>1169.04</v>
      </c>
      <c r="L19" s="8">
        <v>8475.59</v>
      </c>
      <c r="M19" s="8">
        <v>0</v>
      </c>
      <c r="N19" s="8">
        <v>0</v>
      </c>
      <c r="O19" s="8">
        <v>8475.59</v>
      </c>
      <c r="P19" s="8">
        <v>0</v>
      </c>
    </row>
    <row r="20" spans="1:16" ht="16" customHeight="1" x14ac:dyDescent="0.35">
      <c r="A20" s="5" t="s">
        <v>33</v>
      </c>
      <c r="B20" s="5" t="s">
        <v>28</v>
      </c>
      <c r="C20" s="6">
        <v>82</v>
      </c>
      <c r="D20" s="3"/>
      <c r="E20" s="7">
        <v>2023</v>
      </c>
      <c r="F20" s="5" t="s">
        <v>29</v>
      </c>
      <c r="G20" s="5" t="s">
        <v>201</v>
      </c>
      <c r="H20" s="8">
        <v>1697955.59</v>
      </c>
      <c r="I20" s="8">
        <v>0</v>
      </c>
      <c r="J20" s="9" t="s">
        <v>31</v>
      </c>
      <c r="K20" s="8">
        <v>0</v>
      </c>
      <c r="L20" s="8">
        <v>1697955.59</v>
      </c>
      <c r="M20" s="8">
        <v>0</v>
      </c>
      <c r="N20" s="8">
        <v>0</v>
      </c>
      <c r="O20" s="8">
        <v>1697955.59</v>
      </c>
      <c r="P20" s="8">
        <v>0</v>
      </c>
    </row>
    <row r="21" spans="1:16" ht="16" customHeight="1" x14ac:dyDescent="0.35">
      <c r="A21" s="5" t="s">
        <v>34</v>
      </c>
      <c r="B21" s="5" t="s">
        <v>28</v>
      </c>
      <c r="C21" s="6">
        <v>16</v>
      </c>
      <c r="D21" s="3"/>
      <c r="E21" s="7">
        <v>2023</v>
      </c>
      <c r="F21" s="5" t="s">
        <v>29</v>
      </c>
      <c r="G21" s="5" t="s">
        <v>202</v>
      </c>
      <c r="H21" s="8">
        <v>529.01</v>
      </c>
      <c r="I21" s="8">
        <v>0</v>
      </c>
      <c r="J21" s="8">
        <v>16</v>
      </c>
      <c r="K21" s="8">
        <v>84.64</v>
      </c>
      <c r="L21" s="8">
        <v>613.65</v>
      </c>
      <c r="M21" s="8">
        <v>0</v>
      </c>
      <c r="N21" s="8">
        <v>0</v>
      </c>
      <c r="O21" s="8">
        <v>613.65</v>
      </c>
      <c r="P21" s="8">
        <v>0</v>
      </c>
    </row>
    <row r="22" spans="1:16" ht="16" customHeight="1" x14ac:dyDescent="0.35">
      <c r="A22" s="5" t="s">
        <v>34</v>
      </c>
      <c r="B22" s="5" t="s">
        <v>28</v>
      </c>
      <c r="C22" s="6">
        <v>16</v>
      </c>
      <c r="D22" s="3"/>
      <c r="E22" s="7">
        <v>2023</v>
      </c>
      <c r="F22" s="5" t="s">
        <v>29</v>
      </c>
      <c r="G22" s="5" t="s">
        <v>203</v>
      </c>
      <c r="H22" s="8">
        <v>2710</v>
      </c>
      <c r="I22" s="8">
        <v>0</v>
      </c>
      <c r="J22" s="8">
        <v>16</v>
      </c>
      <c r="K22" s="8">
        <v>433.6</v>
      </c>
      <c r="L22" s="8">
        <v>3143.6</v>
      </c>
      <c r="M22" s="8">
        <v>0</v>
      </c>
      <c r="N22" s="8">
        <v>0</v>
      </c>
      <c r="O22" s="8">
        <v>3143.6</v>
      </c>
      <c r="P22" s="8">
        <v>0</v>
      </c>
    </row>
    <row r="23" spans="1:16" ht="16" customHeight="1" x14ac:dyDescent="0.35">
      <c r="A23" s="5" t="s">
        <v>34</v>
      </c>
      <c r="B23" s="5" t="s">
        <v>28</v>
      </c>
      <c r="C23" s="6">
        <v>16</v>
      </c>
      <c r="D23" s="3"/>
      <c r="E23" s="7">
        <v>2023</v>
      </c>
      <c r="F23" s="5" t="s">
        <v>29</v>
      </c>
      <c r="G23" s="5" t="s">
        <v>204</v>
      </c>
      <c r="H23" s="8">
        <v>869</v>
      </c>
      <c r="I23" s="8">
        <v>0</v>
      </c>
      <c r="J23" s="8">
        <v>16</v>
      </c>
      <c r="K23" s="8">
        <v>139.04</v>
      </c>
      <c r="L23" s="8">
        <v>1008.04</v>
      </c>
      <c r="M23" s="8">
        <v>0</v>
      </c>
      <c r="N23" s="8">
        <v>0</v>
      </c>
      <c r="O23" s="8">
        <v>1008.04</v>
      </c>
      <c r="P23" s="8">
        <v>0</v>
      </c>
    </row>
    <row r="24" spans="1:16" ht="16" customHeight="1" x14ac:dyDescent="0.35">
      <c r="A24" s="5" t="s">
        <v>34</v>
      </c>
      <c r="B24" s="5" t="s">
        <v>28</v>
      </c>
      <c r="C24" s="6">
        <v>16</v>
      </c>
      <c r="D24" s="3"/>
      <c r="E24" s="7">
        <v>2023</v>
      </c>
      <c r="F24" s="5" t="s">
        <v>29</v>
      </c>
      <c r="G24" s="5" t="s">
        <v>35</v>
      </c>
      <c r="H24" s="8">
        <v>33000</v>
      </c>
      <c r="I24" s="8">
        <v>0</v>
      </c>
      <c r="J24" s="8">
        <v>16</v>
      </c>
      <c r="K24" s="8">
        <v>5280</v>
      </c>
      <c r="L24" s="8">
        <v>38280</v>
      </c>
      <c r="M24" s="8">
        <v>0</v>
      </c>
      <c r="N24" s="8">
        <v>0</v>
      </c>
      <c r="O24" s="8">
        <v>38280</v>
      </c>
      <c r="P24" s="8">
        <v>0</v>
      </c>
    </row>
    <row r="25" spans="1:16" ht="16" customHeight="1" x14ac:dyDescent="0.35">
      <c r="A25" s="5" t="s">
        <v>36</v>
      </c>
      <c r="B25" s="5" t="s">
        <v>28</v>
      </c>
      <c r="C25" s="6">
        <v>18</v>
      </c>
      <c r="D25" s="3"/>
      <c r="E25" s="7">
        <v>2023</v>
      </c>
      <c r="F25" s="5" t="s">
        <v>29</v>
      </c>
      <c r="G25" s="5" t="s">
        <v>205</v>
      </c>
      <c r="H25" s="8">
        <v>7041.6</v>
      </c>
      <c r="I25" s="8">
        <v>0</v>
      </c>
      <c r="J25" s="8">
        <v>16</v>
      </c>
      <c r="K25" s="8">
        <v>1126.6600000000001</v>
      </c>
      <c r="L25" s="8">
        <v>8168.26</v>
      </c>
      <c r="M25" s="8">
        <v>0</v>
      </c>
      <c r="N25" s="8">
        <v>0</v>
      </c>
      <c r="O25" s="8">
        <v>8168.26</v>
      </c>
      <c r="P25" s="8">
        <v>0</v>
      </c>
    </row>
    <row r="26" spans="1:16" ht="16" customHeight="1" x14ac:dyDescent="0.35">
      <c r="A26" s="5" t="s">
        <v>36</v>
      </c>
      <c r="B26" s="5" t="s">
        <v>28</v>
      </c>
      <c r="C26" s="6">
        <v>18</v>
      </c>
      <c r="D26" s="10">
        <v>657230013169</v>
      </c>
      <c r="E26" s="7">
        <v>2023</v>
      </c>
      <c r="F26" s="5" t="s">
        <v>29</v>
      </c>
      <c r="G26" s="5" t="s">
        <v>37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</row>
    <row r="27" spans="1:16" ht="16" customHeight="1" x14ac:dyDescent="0.35">
      <c r="A27" s="5" t="s">
        <v>36</v>
      </c>
      <c r="B27" s="5" t="s">
        <v>28</v>
      </c>
      <c r="C27" s="6">
        <v>18</v>
      </c>
      <c r="D27" s="10">
        <v>657230013147</v>
      </c>
      <c r="E27" s="7">
        <v>2023</v>
      </c>
      <c r="F27" s="5" t="s">
        <v>29</v>
      </c>
      <c r="G27" s="5" t="s">
        <v>37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</row>
    <row r="28" spans="1:16" ht="16" customHeight="1" x14ac:dyDescent="0.35">
      <c r="A28" s="5" t="s">
        <v>36</v>
      </c>
      <c r="B28" s="5" t="s">
        <v>28</v>
      </c>
      <c r="C28" s="6">
        <v>18</v>
      </c>
      <c r="D28" s="10">
        <v>657230012525</v>
      </c>
      <c r="E28" s="7">
        <v>2023</v>
      </c>
      <c r="F28" s="5" t="s">
        <v>29</v>
      </c>
      <c r="G28" s="5" t="s">
        <v>37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</row>
    <row r="29" spans="1:16" ht="16" customHeight="1" x14ac:dyDescent="0.35">
      <c r="A29" s="5" t="s">
        <v>36</v>
      </c>
      <c r="B29" s="5" t="s">
        <v>28</v>
      </c>
      <c r="C29" s="6">
        <v>18</v>
      </c>
      <c r="D29" s="10">
        <v>657230013183</v>
      </c>
      <c r="E29" s="7">
        <v>2023</v>
      </c>
      <c r="F29" s="5" t="s">
        <v>29</v>
      </c>
      <c r="G29" s="5" t="s">
        <v>37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</row>
    <row r="30" spans="1:16" ht="16" customHeight="1" x14ac:dyDescent="0.35">
      <c r="A30" s="5" t="s">
        <v>36</v>
      </c>
      <c r="B30" s="5" t="s">
        <v>28</v>
      </c>
      <c r="C30" s="6">
        <v>19</v>
      </c>
      <c r="D30" s="3"/>
      <c r="E30" s="7">
        <v>2023</v>
      </c>
      <c r="F30" s="5" t="s">
        <v>29</v>
      </c>
      <c r="G30" s="5" t="s">
        <v>206</v>
      </c>
      <c r="H30" s="8">
        <v>42400</v>
      </c>
      <c r="I30" s="8">
        <v>0</v>
      </c>
      <c r="J30" s="8">
        <v>16</v>
      </c>
      <c r="K30" s="8">
        <v>6784</v>
      </c>
      <c r="L30" s="8">
        <v>49184</v>
      </c>
      <c r="M30" s="8">
        <v>0</v>
      </c>
      <c r="N30" s="8">
        <v>0</v>
      </c>
      <c r="O30" s="8">
        <v>49184</v>
      </c>
      <c r="P30" s="8">
        <v>0</v>
      </c>
    </row>
    <row r="31" spans="1:16" ht="16" customHeight="1" x14ac:dyDescent="0.35">
      <c r="A31" s="5" t="s">
        <v>36</v>
      </c>
      <c r="B31" s="5" t="s">
        <v>28</v>
      </c>
      <c r="C31" s="6">
        <v>20</v>
      </c>
      <c r="D31" s="3"/>
      <c r="E31" s="7">
        <v>2023</v>
      </c>
      <c r="F31" s="5" t="s">
        <v>29</v>
      </c>
      <c r="G31" s="5" t="s">
        <v>207</v>
      </c>
      <c r="H31" s="8">
        <v>705</v>
      </c>
      <c r="I31" s="8">
        <v>0</v>
      </c>
      <c r="J31" s="8">
        <v>16</v>
      </c>
      <c r="K31" s="8">
        <v>112.8</v>
      </c>
      <c r="L31" s="8">
        <v>817.8</v>
      </c>
      <c r="M31" s="8">
        <v>0</v>
      </c>
      <c r="N31" s="8">
        <v>0</v>
      </c>
      <c r="O31" s="8">
        <v>817.8</v>
      </c>
      <c r="P31" s="8">
        <v>0</v>
      </c>
    </row>
    <row r="32" spans="1:16" ht="16" customHeight="1" x14ac:dyDescent="0.35">
      <c r="A32" s="5" t="s">
        <v>36</v>
      </c>
      <c r="B32" s="5" t="s">
        <v>28</v>
      </c>
      <c r="C32" s="6">
        <v>20</v>
      </c>
      <c r="D32" s="3"/>
      <c r="E32" s="7">
        <v>2023</v>
      </c>
      <c r="F32" s="5" t="s">
        <v>29</v>
      </c>
      <c r="G32" s="5" t="s">
        <v>207</v>
      </c>
      <c r="H32" s="8">
        <v>1084</v>
      </c>
      <c r="I32" s="8">
        <v>0</v>
      </c>
      <c r="J32" s="8">
        <v>16</v>
      </c>
      <c r="K32" s="8">
        <v>173.44</v>
      </c>
      <c r="L32" s="8">
        <v>1257.44</v>
      </c>
      <c r="M32" s="8">
        <v>0</v>
      </c>
      <c r="N32" s="8">
        <v>0</v>
      </c>
      <c r="O32" s="8">
        <v>1257.44</v>
      </c>
      <c r="P32" s="8">
        <v>0</v>
      </c>
    </row>
    <row r="33" spans="1:16" ht="16" customHeight="1" x14ac:dyDescent="0.35">
      <c r="A33" s="5" t="s">
        <v>36</v>
      </c>
      <c r="B33" s="5" t="s">
        <v>28</v>
      </c>
      <c r="C33" s="6">
        <v>20</v>
      </c>
      <c r="D33" s="3"/>
      <c r="E33" s="7">
        <v>2023</v>
      </c>
      <c r="F33" s="5" t="s">
        <v>29</v>
      </c>
      <c r="G33" s="5" t="s">
        <v>207</v>
      </c>
      <c r="H33" s="8">
        <v>1084</v>
      </c>
      <c r="I33" s="8">
        <v>0</v>
      </c>
      <c r="J33" s="8">
        <v>16</v>
      </c>
      <c r="K33" s="8">
        <v>173.44</v>
      </c>
      <c r="L33" s="8">
        <v>1257.44</v>
      </c>
      <c r="M33" s="8">
        <v>0</v>
      </c>
      <c r="N33" s="8">
        <v>0</v>
      </c>
      <c r="O33" s="8">
        <v>1257.44</v>
      </c>
      <c r="P33" s="8">
        <v>0</v>
      </c>
    </row>
    <row r="34" spans="1:16" ht="16" customHeight="1" x14ac:dyDescent="0.35">
      <c r="A34" s="5" t="s">
        <v>36</v>
      </c>
      <c r="B34" s="5" t="s">
        <v>28</v>
      </c>
      <c r="C34" s="6">
        <v>20</v>
      </c>
      <c r="D34" s="3"/>
      <c r="E34" s="7">
        <v>2023</v>
      </c>
      <c r="F34" s="5" t="s">
        <v>29</v>
      </c>
      <c r="G34" s="5" t="s">
        <v>208</v>
      </c>
      <c r="H34" s="8">
        <v>1459.46</v>
      </c>
      <c r="I34" s="8">
        <v>0</v>
      </c>
      <c r="J34" s="8">
        <v>16</v>
      </c>
      <c r="K34" s="8">
        <v>233.51</v>
      </c>
      <c r="L34" s="8">
        <v>1692.97</v>
      </c>
      <c r="M34" s="8">
        <v>0</v>
      </c>
      <c r="N34" s="8">
        <v>0</v>
      </c>
      <c r="O34" s="8">
        <v>1692.97</v>
      </c>
      <c r="P34" s="8">
        <v>0</v>
      </c>
    </row>
    <row r="35" spans="1:16" ht="16" customHeight="1" x14ac:dyDescent="0.35">
      <c r="A35" s="5" t="s">
        <v>36</v>
      </c>
      <c r="B35" s="5" t="s">
        <v>28</v>
      </c>
      <c r="C35" s="6">
        <v>20</v>
      </c>
      <c r="D35" s="3"/>
      <c r="E35" s="7">
        <v>2023</v>
      </c>
      <c r="F35" s="5" t="s">
        <v>29</v>
      </c>
      <c r="G35" s="5" t="s">
        <v>207</v>
      </c>
      <c r="H35" s="8">
        <v>1410</v>
      </c>
      <c r="I35" s="8">
        <v>0</v>
      </c>
      <c r="J35" s="8">
        <v>16</v>
      </c>
      <c r="K35" s="8">
        <v>225.6</v>
      </c>
      <c r="L35" s="8">
        <v>1635.6</v>
      </c>
      <c r="M35" s="8">
        <v>0</v>
      </c>
      <c r="N35" s="8">
        <v>0</v>
      </c>
      <c r="O35" s="8">
        <v>1635.6</v>
      </c>
      <c r="P35" s="8">
        <v>0</v>
      </c>
    </row>
    <row r="36" spans="1:16" ht="16" customHeight="1" x14ac:dyDescent="0.35">
      <c r="A36" s="5" t="s">
        <v>36</v>
      </c>
      <c r="B36" s="5" t="s">
        <v>28</v>
      </c>
      <c r="C36" s="6">
        <v>20</v>
      </c>
      <c r="D36" s="3"/>
      <c r="E36" s="7">
        <v>2023</v>
      </c>
      <c r="F36" s="5" t="s">
        <v>29</v>
      </c>
      <c r="G36" s="5" t="s">
        <v>244</v>
      </c>
      <c r="H36" s="8">
        <v>107.46</v>
      </c>
      <c r="I36" s="8">
        <v>0</v>
      </c>
      <c r="J36" s="8">
        <v>16</v>
      </c>
      <c r="K36" s="8">
        <v>17.190000000000001</v>
      </c>
      <c r="L36" s="8">
        <v>124.65</v>
      </c>
      <c r="M36" s="8">
        <v>0</v>
      </c>
      <c r="N36" s="8">
        <v>0</v>
      </c>
      <c r="O36" s="8">
        <v>124.65</v>
      </c>
      <c r="P36" s="8">
        <v>0</v>
      </c>
    </row>
    <row r="37" spans="1:16" ht="16" customHeight="1" x14ac:dyDescent="0.35">
      <c r="A37" s="5" t="s">
        <v>36</v>
      </c>
      <c r="B37" s="5" t="s">
        <v>28</v>
      </c>
      <c r="C37" s="6">
        <v>20</v>
      </c>
      <c r="D37" s="3"/>
      <c r="E37" s="7">
        <v>2023</v>
      </c>
      <c r="F37" s="5" t="s">
        <v>29</v>
      </c>
      <c r="G37" s="5" t="s">
        <v>208</v>
      </c>
      <c r="H37" s="8">
        <v>1541.28</v>
      </c>
      <c r="I37" s="8">
        <v>0</v>
      </c>
      <c r="J37" s="8">
        <v>16</v>
      </c>
      <c r="K37" s="8">
        <v>246.6</v>
      </c>
      <c r="L37" s="8">
        <v>1787.88</v>
      </c>
      <c r="M37" s="8">
        <v>0</v>
      </c>
      <c r="N37" s="8">
        <v>0</v>
      </c>
      <c r="O37" s="8">
        <v>1787.88</v>
      </c>
      <c r="P37" s="8">
        <v>0</v>
      </c>
    </row>
    <row r="38" spans="1:16" ht="16" customHeight="1" x14ac:dyDescent="0.35">
      <c r="A38" s="5" t="s">
        <v>36</v>
      </c>
      <c r="B38" s="5" t="s">
        <v>28</v>
      </c>
      <c r="C38" s="6">
        <v>20</v>
      </c>
      <c r="D38" s="3"/>
      <c r="E38" s="7">
        <v>2023</v>
      </c>
      <c r="F38" s="5" t="s">
        <v>29</v>
      </c>
      <c r="G38" s="5" t="s">
        <v>207</v>
      </c>
      <c r="H38" s="8">
        <v>1620</v>
      </c>
      <c r="I38" s="8">
        <v>0</v>
      </c>
      <c r="J38" s="8">
        <v>16</v>
      </c>
      <c r="K38" s="8">
        <v>259.2</v>
      </c>
      <c r="L38" s="8">
        <v>1879.2</v>
      </c>
      <c r="M38" s="8">
        <v>0</v>
      </c>
      <c r="N38" s="8">
        <v>0</v>
      </c>
      <c r="O38" s="8">
        <v>1879.2</v>
      </c>
      <c r="P38" s="8">
        <v>0</v>
      </c>
    </row>
    <row r="39" spans="1:16" ht="16" customHeight="1" x14ac:dyDescent="0.35">
      <c r="A39" s="5" t="s">
        <v>36</v>
      </c>
      <c r="B39" s="5" t="s">
        <v>28</v>
      </c>
      <c r="C39" s="6">
        <v>20</v>
      </c>
      <c r="D39" s="3"/>
      <c r="E39" s="7">
        <v>2023</v>
      </c>
      <c r="F39" s="5" t="s">
        <v>29</v>
      </c>
      <c r="G39" s="5" t="s">
        <v>209</v>
      </c>
      <c r="H39" s="8">
        <v>97</v>
      </c>
      <c r="I39" s="8">
        <v>0</v>
      </c>
      <c r="J39" s="8">
        <v>16</v>
      </c>
      <c r="K39" s="8">
        <v>15.52</v>
      </c>
      <c r="L39" s="8">
        <v>112.52</v>
      </c>
      <c r="M39" s="8">
        <v>0</v>
      </c>
      <c r="N39" s="8">
        <v>0</v>
      </c>
      <c r="O39" s="8">
        <v>112.52</v>
      </c>
      <c r="P39" s="8">
        <v>0</v>
      </c>
    </row>
    <row r="40" spans="1:16" ht="16" customHeight="1" x14ac:dyDescent="0.35">
      <c r="A40" s="5" t="s">
        <v>36</v>
      </c>
      <c r="B40" s="5" t="s">
        <v>28</v>
      </c>
      <c r="C40" s="6">
        <v>20</v>
      </c>
      <c r="D40" s="3"/>
      <c r="E40" s="7">
        <v>2023</v>
      </c>
      <c r="F40" s="5" t="s">
        <v>29</v>
      </c>
      <c r="G40" s="5" t="s">
        <v>210</v>
      </c>
      <c r="H40" s="8">
        <v>436.3</v>
      </c>
      <c r="I40" s="8">
        <v>0</v>
      </c>
      <c r="J40" s="8">
        <v>16</v>
      </c>
      <c r="K40" s="8">
        <v>69.81</v>
      </c>
      <c r="L40" s="8">
        <v>506.11</v>
      </c>
      <c r="M40" s="8">
        <v>0</v>
      </c>
      <c r="N40" s="8">
        <v>0</v>
      </c>
      <c r="O40" s="8">
        <v>506.11</v>
      </c>
      <c r="P40" s="8">
        <v>0</v>
      </c>
    </row>
    <row r="41" spans="1:16" ht="16" customHeight="1" x14ac:dyDescent="0.35">
      <c r="A41" s="5" t="s">
        <v>36</v>
      </c>
      <c r="B41" s="5" t="s">
        <v>28</v>
      </c>
      <c r="C41" s="6">
        <v>20</v>
      </c>
      <c r="D41" s="3"/>
      <c r="E41" s="7">
        <v>2023</v>
      </c>
      <c r="F41" s="5" t="s">
        <v>29</v>
      </c>
      <c r="G41" s="5" t="s">
        <v>211</v>
      </c>
      <c r="H41" s="8">
        <v>245.26</v>
      </c>
      <c r="I41" s="8">
        <v>0</v>
      </c>
      <c r="J41" s="8">
        <v>16</v>
      </c>
      <c r="K41" s="8">
        <v>39.24</v>
      </c>
      <c r="L41" s="8">
        <v>284.5</v>
      </c>
      <c r="M41" s="8">
        <v>0</v>
      </c>
      <c r="N41" s="8">
        <v>0</v>
      </c>
      <c r="O41" s="8">
        <v>284.5</v>
      </c>
      <c r="P41" s="8">
        <v>0</v>
      </c>
    </row>
    <row r="42" spans="1:16" ht="16" customHeight="1" x14ac:dyDescent="0.35">
      <c r="A42" s="5" t="s">
        <v>36</v>
      </c>
      <c r="B42" s="5" t="s">
        <v>28</v>
      </c>
      <c r="C42" s="6">
        <v>21</v>
      </c>
      <c r="D42" s="3"/>
      <c r="E42" s="7">
        <v>2023</v>
      </c>
      <c r="F42" s="5" t="s">
        <v>29</v>
      </c>
      <c r="G42" s="5" t="s">
        <v>202</v>
      </c>
      <c r="H42" s="8">
        <v>535</v>
      </c>
      <c r="I42" s="8">
        <v>0</v>
      </c>
      <c r="J42" s="8">
        <v>16</v>
      </c>
      <c r="K42" s="8">
        <v>85.6</v>
      </c>
      <c r="L42" s="8">
        <v>620.6</v>
      </c>
      <c r="M42" s="8">
        <v>0</v>
      </c>
      <c r="N42" s="8">
        <v>0</v>
      </c>
      <c r="O42" s="8">
        <v>620.6</v>
      </c>
      <c r="P42" s="8">
        <v>0</v>
      </c>
    </row>
    <row r="43" spans="1:16" ht="16" customHeight="1" x14ac:dyDescent="0.35">
      <c r="A43" s="5" t="s">
        <v>36</v>
      </c>
      <c r="B43" s="5" t="s">
        <v>28</v>
      </c>
      <c r="C43" s="6">
        <v>21</v>
      </c>
      <c r="D43" s="3"/>
      <c r="E43" s="7">
        <v>2023</v>
      </c>
      <c r="F43" s="5" t="s">
        <v>29</v>
      </c>
      <c r="G43" s="5" t="s">
        <v>202</v>
      </c>
      <c r="H43" s="8">
        <v>381.66</v>
      </c>
      <c r="I43" s="8">
        <v>0</v>
      </c>
      <c r="J43" s="8">
        <v>16</v>
      </c>
      <c r="K43" s="8">
        <v>61.07</v>
      </c>
      <c r="L43" s="8">
        <v>442.73</v>
      </c>
      <c r="M43" s="8">
        <v>0</v>
      </c>
      <c r="N43" s="8">
        <v>0</v>
      </c>
      <c r="O43" s="8">
        <v>442.73</v>
      </c>
      <c r="P43" s="8">
        <v>0</v>
      </c>
    </row>
    <row r="44" spans="1:16" ht="16" customHeight="1" x14ac:dyDescent="0.35">
      <c r="A44" s="5" t="s">
        <v>36</v>
      </c>
      <c r="B44" s="5" t="s">
        <v>28</v>
      </c>
      <c r="C44" s="6">
        <v>22</v>
      </c>
      <c r="D44" s="3"/>
      <c r="E44" s="7">
        <v>2023</v>
      </c>
      <c r="F44" s="5" t="s">
        <v>29</v>
      </c>
      <c r="G44" s="5" t="s">
        <v>212</v>
      </c>
      <c r="H44" s="8">
        <v>650.66</v>
      </c>
      <c r="I44" s="8">
        <v>0</v>
      </c>
      <c r="J44" s="8">
        <v>16</v>
      </c>
      <c r="K44" s="8">
        <v>104.11</v>
      </c>
      <c r="L44" s="8">
        <v>754.77</v>
      </c>
      <c r="M44" s="8">
        <v>0</v>
      </c>
      <c r="N44" s="8">
        <v>0</v>
      </c>
      <c r="O44" s="8">
        <v>754.77</v>
      </c>
      <c r="P44" s="8">
        <v>0</v>
      </c>
    </row>
    <row r="45" spans="1:16" ht="16" customHeight="1" x14ac:dyDescent="0.35">
      <c r="A45" s="5" t="s">
        <v>38</v>
      </c>
      <c r="B45" s="5" t="s">
        <v>28</v>
      </c>
      <c r="C45" s="6">
        <v>23</v>
      </c>
      <c r="D45" s="3"/>
      <c r="E45" s="7">
        <v>2023</v>
      </c>
      <c r="F45" s="5" t="s">
        <v>29</v>
      </c>
      <c r="G45" s="5" t="s">
        <v>213</v>
      </c>
      <c r="H45" s="8">
        <v>11766.05</v>
      </c>
      <c r="I45" s="8">
        <v>0</v>
      </c>
      <c r="J45" s="8">
        <v>16</v>
      </c>
      <c r="K45" s="8">
        <v>1882.57</v>
      </c>
      <c r="L45" s="8">
        <v>13648.62</v>
      </c>
      <c r="M45" s="8">
        <v>0</v>
      </c>
      <c r="N45" s="8">
        <v>0</v>
      </c>
      <c r="O45" s="8">
        <v>13648.62</v>
      </c>
      <c r="P45" s="8">
        <v>0</v>
      </c>
    </row>
    <row r="46" spans="1:16" ht="16" customHeight="1" x14ac:dyDescent="0.35">
      <c r="A46" s="5" t="s">
        <v>38</v>
      </c>
      <c r="B46" s="5" t="s">
        <v>28</v>
      </c>
      <c r="C46" s="6">
        <v>23</v>
      </c>
      <c r="D46" s="3"/>
      <c r="E46" s="7">
        <v>2023</v>
      </c>
      <c r="F46" s="5" t="s">
        <v>29</v>
      </c>
      <c r="G46" s="5" t="s">
        <v>213</v>
      </c>
      <c r="H46" s="8">
        <v>4538.68</v>
      </c>
      <c r="I46" s="8">
        <v>0</v>
      </c>
      <c r="J46" s="8">
        <v>16</v>
      </c>
      <c r="K46" s="8">
        <v>726.19</v>
      </c>
      <c r="L46" s="8">
        <v>5264.87</v>
      </c>
      <c r="M46" s="8">
        <v>0</v>
      </c>
      <c r="N46" s="8">
        <v>0</v>
      </c>
      <c r="O46" s="8">
        <v>5264.87</v>
      </c>
      <c r="P46" s="8">
        <v>0</v>
      </c>
    </row>
    <row r="47" spans="1:16" ht="16" customHeight="1" x14ac:dyDescent="0.35">
      <c r="A47" s="5" t="s">
        <v>38</v>
      </c>
      <c r="B47" s="5" t="s">
        <v>28</v>
      </c>
      <c r="C47" s="6">
        <v>23</v>
      </c>
      <c r="D47" s="3"/>
      <c r="E47" s="7">
        <v>2023</v>
      </c>
      <c r="F47" s="5" t="s">
        <v>29</v>
      </c>
      <c r="G47" s="5" t="s">
        <v>213</v>
      </c>
      <c r="H47" s="8">
        <v>7059.63</v>
      </c>
      <c r="I47" s="8">
        <v>0</v>
      </c>
      <c r="J47" s="8">
        <v>16</v>
      </c>
      <c r="K47" s="8">
        <v>1129.54</v>
      </c>
      <c r="L47" s="8">
        <v>8189.17</v>
      </c>
      <c r="M47" s="8">
        <v>0</v>
      </c>
      <c r="N47" s="8">
        <v>0</v>
      </c>
      <c r="O47" s="8">
        <v>8189.17</v>
      </c>
      <c r="P47" s="8">
        <v>0</v>
      </c>
    </row>
    <row r="48" spans="1:16" ht="16" customHeight="1" x14ac:dyDescent="0.35">
      <c r="A48" s="5" t="s">
        <v>38</v>
      </c>
      <c r="B48" s="5" t="s">
        <v>28</v>
      </c>
      <c r="C48" s="6">
        <v>23</v>
      </c>
      <c r="D48" s="3"/>
      <c r="E48" s="7">
        <v>2023</v>
      </c>
      <c r="F48" s="5" t="s">
        <v>29</v>
      </c>
      <c r="G48" s="5" t="s">
        <v>213</v>
      </c>
      <c r="H48" s="8">
        <v>11255.57</v>
      </c>
      <c r="I48" s="8">
        <v>0</v>
      </c>
      <c r="J48" s="8">
        <v>16</v>
      </c>
      <c r="K48" s="8">
        <v>1800.89</v>
      </c>
      <c r="L48" s="8">
        <v>13056.46</v>
      </c>
      <c r="M48" s="8">
        <v>0</v>
      </c>
      <c r="N48" s="8">
        <v>0</v>
      </c>
      <c r="O48" s="8">
        <v>13056.46</v>
      </c>
      <c r="P48" s="8">
        <v>0</v>
      </c>
    </row>
    <row r="49" spans="1:16" ht="16" customHeight="1" x14ac:dyDescent="0.35">
      <c r="A49" s="5" t="s">
        <v>38</v>
      </c>
      <c r="B49" s="5" t="s">
        <v>28</v>
      </c>
      <c r="C49" s="6">
        <v>24</v>
      </c>
      <c r="D49" s="3"/>
      <c r="E49" s="7">
        <v>2023</v>
      </c>
      <c r="F49" s="5" t="s">
        <v>29</v>
      </c>
      <c r="G49" s="5" t="s">
        <v>214</v>
      </c>
      <c r="H49" s="8">
        <v>69534.13</v>
      </c>
      <c r="I49" s="8">
        <v>0</v>
      </c>
      <c r="J49" s="8">
        <v>16</v>
      </c>
      <c r="K49" s="8">
        <v>11125.47</v>
      </c>
      <c r="L49" s="8">
        <v>80659.600000000006</v>
      </c>
      <c r="M49" s="8">
        <v>0</v>
      </c>
      <c r="N49" s="8">
        <v>0</v>
      </c>
      <c r="O49" s="8">
        <v>80659.600000000006</v>
      </c>
      <c r="P49" s="8">
        <v>0</v>
      </c>
    </row>
    <row r="50" spans="1:16" ht="16" customHeight="1" x14ac:dyDescent="0.35">
      <c r="A50" s="5" t="s">
        <v>38</v>
      </c>
      <c r="B50" s="5" t="s">
        <v>28</v>
      </c>
      <c r="C50" s="6">
        <v>25</v>
      </c>
      <c r="D50" s="10">
        <v>111439202</v>
      </c>
      <c r="E50" s="7">
        <v>2023</v>
      </c>
      <c r="F50" s="5" t="s">
        <v>29</v>
      </c>
      <c r="G50" s="5" t="s">
        <v>200</v>
      </c>
      <c r="H50" s="8">
        <v>6685.53</v>
      </c>
      <c r="I50" s="8">
        <v>0</v>
      </c>
      <c r="J50" s="8">
        <v>16</v>
      </c>
      <c r="K50" s="8">
        <v>1069.68</v>
      </c>
      <c r="L50" s="8">
        <v>7755.21</v>
      </c>
      <c r="M50" s="8">
        <v>0</v>
      </c>
      <c r="N50" s="8">
        <v>0</v>
      </c>
      <c r="O50" s="8">
        <v>7755.21</v>
      </c>
      <c r="P50" s="8">
        <v>0</v>
      </c>
    </row>
    <row r="51" spans="1:16" ht="16" customHeight="1" x14ac:dyDescent="0.35">
      <c r="A51" s="5" t="s">
        <v>38</v>
      </c>
      <c r="B51" s="5" t="s">
        <v>28</v>
      </c>
      <c r="C51" s="6">
        <v>25</v>
      </c>
      <c r="D51" s="10">
        <v>111306201</v>
      </c>
      <c r="E51" s="7">
        <v>2023</v>
      </c>
      <c r="F51" s="5" t="s">
        <v>29</v>
      </c>
      <c r="G51" s="5" t="s">
        <v>200</v>
      </c>
      <c r="H51" s="8">
        <v>11561.06</v>
      </c>
      <c r="I51" s="8">
        <v>0</v>
      </c>
      <c r="J51" s="8">
        <v>16</v>
      </c>
      <c r="K51" s="8">
        <v>1849.76</v>
      </c>
      <c r="L51" s="8">
        <v>13410.82</v>
      </c>
      <c r="M51" s="8">
        <v>0</v>
      </c>
      <c r="N51" s="8">
        <v>0</v>
      </c>
      <c r="O51" s="8">
        <v>13410.82</v>
      </c>
      <c r="P51" s="8">
        <v>0</v>
      </c>
    </row>
    <row r="52" spans="1:16" ht="16" customHeight="1" x14ac:dyDescent="0.35">
      <c r="A52" s="5" t="s">
        <v>38</v>
      </c>
      <c r="B52" s="5" t="s">
        <v>28</v>
      </c>
      <c r="C52" s="6">
        <v>25</v>
      </c>
      <c r="D52" s="10">
        <v>111439201</v>
      </c>
      <c r="E52" s="7">
        <v>2023</v>
      </c>
      <c r="F52" s="5" t="s">
        <v>29</v>
      </c>
      <c r="G52" s="5" t="s">
        <v>200</v>
      </c>
      <c r="H52" s="8">
        <v>5093.12</v>
      </c>
      <c r="I52" s="8">
        <v>0</v>
      </c>
      <c r="J52" s="8">
        <v>16</v>
      </c>
      <c r="K52" s="8">
        <v>814.89</v>
      </c>
      <c r="L52" s="8">
        <v>5908.01</v>
      </c>
      <c r="M52" s="8">
        <v>0</v>
      </c>
      <c r="N52" s="8">
        <v>0</v>
      </c>
      <c r="O52" s="8">
        <v>5908.01</v>
      </c>
      <c r="P52" s="8">
        <v>0</v>
      </c>
    </row>
    <row r="53" spans="1:16" ht="16" customHeight="1" x14ac:dyDescent="0.35">
      <c r="A53" s="5" t="s">
        <v>38</v>
      </c>
      <c r="B53" s="5" t="s">
        <v>28</v>
      </c>
      <c r="C53" s="6">
        <v>25</v>
      </c>
      <c r="D53" s="10">
        <v>111306202</v>
      </c>
      <c r="E53" s="7">
        <v>2023</v>
      </c>
      <c r="F53" s="5" t="s">
        <v>29</v>
      </c>
      <c r="G53" s="5" t="s">
        <v>200</v>
      </c>
      <c r="H53" s="8">
        <v>8728.99</v>
      </c>
      <c r="I53" s="8">
        <v>0</v>
      </c>
      <c r="J53" s="8">
        <v>16</v>
      </c>
      <c r="K53" s="8">
        <v>1396.63</v>
      </c>
      <c r="L53" s="8">
        <v>10125.620000000001</v>
      </c>
      <c r="M53" s="8">
        <v>0</v>
      </c>
      <c r="N53" s="8">
        <v>0</v>
      </c>
      <c r="O53" s="8">
        <v>10125.620000000001</v>
      </c>
      <c r="P53" s="8">
        <v>0</v>
      </c>
    </row>
    <row r="54" spans="1:16" ht="16" customHeight="1" x14ac:dyDescent="0.35">
      <c r="A54" s="5" t="s">
        <v>38</v>
      </c>
      <c r="B54" s="5" t="s">
        <v>28</v>
      </c>
      <c r="C54" s="6">
        <v>26</v>
      </c>
      <c r="D54" s="3"/>
      <c r="E54" s="7">
        <v>2023</v>
      </c>
      <c r="F54" s="5" t="s">
        <v>29</v>
      </c>
      <c r="G54" s="5" t="s">
        <v>215</v>
      </c>
      <c r="H54" s="8">
        <v>1104.8499999999999</v>
      </c>
      <c r="I54" s="8">
        <v>0</v>
      </c>
      <c r="J54" s="8">
        <v>16</v>
      </c>
      <c r="K54" s="8">
        <v>176.78</v>
      </c>
      <c r="L54" s="8">
        <v>1281.6300000000001</v>
      </c>
      <c r="M54" s="8">
        <v>44.19</v>
      </c>
      <c r="N54" s="8">
        <v>0</v>
      </c>
      <c r="O54" s="8">
        <v>1237.44</v>
      </c>
      <c r="P54" s="8">
        <v>0</v>
      </c>
    </row>
    <row r="55" spans="1:16" ht="16" customHeight="1" x14ac:dyDescent="0.35">
      <c r="A55" s="5" t="s">
        <v>38</v>
      </c>
      <c r="B55" s="5" t="s">
        <v>28</v>
      </c>
      <c r="C55" s="6">
        <v>26</v>
      </c>
      <c r="D55" s="3"/>
      <c r="E55" s="7">
        <v>2023</v>
      </c>
      <c r="F55" s="5" t="s">
        <v>29</v>
      </c>
      <c r="G55" s="5" t="s">
        <v>215</v>
      </c>
      <c r="H55" s="8">
        <v>1100.9000000000001</v>
      </c>
      <c r="I55" s="8">
        <v>0</v>
      </c>
      <c r="J55" s="8">
        <v>16</v>
      </c>
      <c r="K55" s="8">
        <v>176.14</v>
      </c>
      <c r="L55" s="8">
        <v>1277.04</v>
      </c>
      <c r="M55" s="8">
        <v>44.04</v>
      </c>
      <c r="N55" s="8">
        <v>0</v>
      </c>
      <c r="O55" s="8">
        <v>1233</v>
      </c>
      <c r="P55" s="8">
        <v>0</v>
      </c>
    </row>
    <row r="56" spans="1:16" ht="16" customHeight="1" x14ac:dyDescent="0.35">
      <c r="A56" s="5" t="s">
        <v>38</v>
      </c>
      <c r="B56" s="5" t="s">
        <v>28</v>
      </c>
      <c r="C56" s="6">
        <v>26</v>
      </c>
      <c r="D56" s="3"/>
      <c r="E56" s="7">
        <v>2023</v>
      </c>
      <c r="F56" s="5" t="s">
        <v>29</v>
      </c>
      <c r="G56" s="5" t="s">
        <v>215</v>
      </c>
      <c r="H56" s="8">
        <v>2580.9499999999998</v>
      </c>
      <c r="I56" s="8">
        <v>0</v>
      </c>
      <c r="J56" s="8">
        <v>16</v>
      </c>
      <c r="K56" s="8">
        <v>412.95</v>
      </c>
      <c r="L56" s="8">
        <v>2993.9</v>
      </c>
      <c r="M56" s="8">
        <v>103.24</v>
      </c>
      <c r="N56" s="8">
        <v>0</v>
      </c>
      <c r="O56" s="8">
        <v>2890.66</v>
      </c>
      <c r="P56" s="8">
        <v>0</v>
      </c>
    </row>
    <row r="57" spans="1:16" ht="16" customHeight="1" x14ac:dyDescent="0.35">
      <c r="A57" s="5" t="s">
        <v>38</v>
      </c>
      <c r="B57" s="5" t="s">
        <v>28</v>
      </c>
      <c r="C57" s="6">
        <v>26</v>
      </c>
      <c r="D57" s="3"/>
      <c r="E57" s="7">
        <v>2023</v>
      </c>
      <c r="F57" s="5" t="s">
        <v>29</v>
      </c>
      <c r="G57" s="5" t="s">
        <v>215</v>
      </c>
      <c r="H57" s="8">
        <v>244.03</v>
      </c>
      <c r="I57" s="8">
        <v>0</v>
      </c>
      <c r="J57" s="8">
        <v>16</v>
      </c>
      <c r="K57" s="8">
        <v>39.04</v>
      </c>
      <c r="L57" s="8">
        <v>283.07</v>
      </c>
      <c r="M57" s="8">
        <v>0</v>
      </c>
      <c r="N57" s="8">
        <v>0</v>
      </c>
      <c r="O57" s="8">
        <v>283.07</v>
      </c>
      <c r="P57" s="8">
        <v>0</v>
      </c>
    </row>
    <row r="58" spans="1:16" ht="16" customHeight="1" x14ac:dyDescent="0.35">
      <c r="A58" s="5" t="s">
        <v>38</v>
      </c>
      <c r="B58" s="5" t="s">
        <v>28</v>
      </c>
      <c r="C58" s="6">
        <v>27</v>
      </c>
      <c r="D58" s="3"/>
      <c r="E58" s="7">
        <v>2023</v>
      </c>
      <c r="F58" s="5" t="s">
        <v>29</v>
      </c>
      <c r="G58" s="5" t="s">
        <v>216</v>
      </c>
      <c r="H58" s="8">
        <v>19850</v>
      </c>
      <c r="I58" s="8">
        <v>0</v>
      </c>
      <c r="J58" s="8">
        <v>16</v>
      </c>
      <c r="K58" s="8">
        <v>3176</v>
      </c>
      <c r="L58" s="8">
        <v>23026</v>
      </c>
      <c r="M58" s="8">
        <v>2117.34</v>
      </c>
      <c r="N58" s="8">
        <v>1985</v>
      </c>
      <c r="O58" s="8">
        <v>18923.66</v>
      </c>
      <c r="P58" s="8">
        <v>0</v>
      </c>
    </row>
    <row r="59" spans="1:16" ht="16" customHeight="1" x14ac:dyDescent="0.35">
      <c r="A59" s="5" t="s">
        <v>38</v>
      </c>
      <c r="B59" s="5" t="s">
        <v>28</v>
      </c>
      <c r="C59" s="6">
        <v>28</v>
      </c>
      <c r="D59" s="3"/>
      <c r="E59" s="7">
        <v>2023</v>
      </c>
      <c r="F59" s="5" t="s">
        <v>29</v>
      </c>
      <c r="G59" s="5" t="s">
        <v>217</v>
      </c>
      <c r="H59" s="8">
        <v>28392.3</v>
      </c>
      <c r="I59" s="8">
        <v>0</v>
      </c>
      <c r="J59" s="8">
        <v>16</v>
      </c>
      <c r="K59" s="8">
        <v>4542.76</v>
      </c>
      <c r="L59" s="8">
        <v>32935.06</v>
      </c>
      <c r="M59" s="8">
        <v>0</v>
      </c>
      <c r="N59" s="8">
        <v>0</v>
      </c>
      <c r="O59" s="8">
        <v>32935.06</v>
      </c>
      <c r="P59" s="8">
        <v>4542.76</v>
      </c>
    </row>
    <row r="60" spans="1:16" ht="16" customHeight="1" x14ac:dyDescent="0.35">
      <c r="A60" s="5" t="s">
        <v>38</v>
      </c>
      <c r="B60" s="5" t="s">
        <v>28</v>
      </c>
      <c r="C60" s="6">
        <v>29</v>
      </c>
      <c r="D60" s="3"/>
      <c r="E60" s="7">
        <v>2023</v>
      </c>
      <c r="F60" s="5" t="s">
        <v>29</v>
      </c>
      <c r="G60" s="5" t="s">
        <v>218</v>
      </c>
      <c r="H60" s="8">
        <v>5500</v>
      </c>
      <c r="I60" s="8">
        <v>0</v>
      </c>
      <c r="J60" s="8">
        <v>16</v>
      </c>
      <c r="K60" s="8">
        <v>880</v>
      </c>
      <c r="L60" s="8">
        <v>6380</v>
      </c>
      <c r="M60" s="8">
        <v>0</v>
      </c>
      <c r="N60" s="8">
        <v>0</v>
      </c>
      <c r="O60" s="8">
        <v>6380</v>
      </c>
      <c r="P60" s="8">
        <v>411.49</v>
      </c>
    </row>
    <row r="61" spans="1:16" ht="16" customHeight="1" x14ac:dyDescent="0.35">
      <c r="A61" s="5" t="s">
        <v>39</v>
      </c>
      <c r="B61" s="5" t="s">
        <v>28</v>
      </c>
      <c r="C61" s="6">
        <v>41</v>
      </c>
      <c r="D61" s="3"/>
      <c r="E61" s="7">
        <v>2023</v>
      </c>
      <c r="F61" s="5" t="s">
        <v>29</v>
      </c>
      <c r="G61" s="5" t="s">
        <v>219</v>
      </c>
      <c r="H61" s="8">
        <v>77.59</v>
      </c>
      <c r="I61" s="8">
        <v>0</v>
      </c>
      <c r="J61" s="8">
        <v>16</v>
      </c>
      <c r="K61" s="8">
        <v>12.41</v>
      </c>
      <c r="L61" s="8">
        <v>90</v>
      </c>
      <c r="M61" s="8">
        <v>0</v>
      </c>
      <c r="N61" s="8">
        <v>0</v>
      </c>
      <c r="O61" s="8">
        <v>90</v>
      </c>
      <c r="P61" s="8">
        <v>0</v>
      </c>
    </row>
    <row r="62" spans="1:16" ht="16" customHeight="1" x14ac:dyDescent="0.35">
      <c r="A62" s="5" t="s">
        <v>39</v>
      </c>
      <c r="B62" s="5" t="s">
        <v>28</v>
      </c>
      <c r="C62" s="6">
        <v>41</v>
      </c>
      <c r="D62" s="3"/>
      <c r="E62" s="7">
        <v>2023</v>
      </c>
      <c r="F62" s="5" t="s">
        <v>29</v>
      </c>
      <c r="G62" s="5" t="s">
        <v>219</v>
      </c>
      <c r="H62" s="8">
        <v>67</v>
      </c>
      <c r="I62" s="8">
        <v>0</v>
      </c>
      <c r="J62" s="8">
        <v>0</v>
      </c>
      <c r="K62" s="8">
        <v>0</v>
      </c>
      <c r="L62" s="8">
        <v>67</v>
      </c>
      <c r="M62" s="8">
        <v>0</v>
      </c>
      <c r="N62" s="8">
        <v>0</v>
      </c>
      <c r="O62" s="8">
        <v>67</v>
      </c>
      <c r="P62" s="8">
        <v>0</v>
      </c>
    </row>
    <row r="63" spans="1:16" ht="16" customHeight="1" x14ac:dyDescent="0.35">
      <c r="A63" s="5" t="s">
        <v>39</v>
      </c>
      <c r="B63" s="5" t="s">
        <v>28</v>
      </c>
      <c r="C63" s="6">
        <v>41</v>
      </c>
      <c r="D63" s="10">
        <v>1392136154290</v>
      </c>
      <c r="E63" s="7">
        <v>2023</v>
      </c>
      <c r="F63" s="5" t="s">
        <v>29</v>
      </c>
      <c r="G63" s="5" t="s">
        <v>220</v>
      </c>
      <c r="H63" s="8">
        <v>5984.48</v>
      </c>
      <c r="I63" s="8">
        <v>0</v>
      </c>
      <c r="J63" s="8">
        <v>16</v>
      </c>
      <c r="K63" s="8">
        <v>957.52</v>
      </c>
      <c r="L63" s="8">
        <v>6942</v>
      </c>
      <c r="M63" s="8">
        <v>0</v>
      </c>
      <c r="N63" s="8">
        <v>0</v>
      </c>
      <c r="O63" s="8">
        <v>6942</v>
      </c>
      <c r="P63" s="8">
        <v>0</v>
      </c>
    </row>
    <row r="64" spans="1:16" ht="16" customHeight="1" x14ac:dyDescent="0.35">
      <c r="A64" s="5" t="s">
        <v>39</v>
      </c>
      <c r="B64" s="5" t="s">
        <v>28</v>
      </c>
      <c r="C64" s="6">
        <v>41</v>
      </c>
      <c r="D64" s="3"/>
      <c r="E64" s="7">
        <v>2023</v>
      </c>
      <c r="F64" s="5" t="s">
        <v>29</v>
      </c>
      <c r="G64" s="5" t="s">
        <v>221</v>
      </c>
      <c r="H64" s="8">
        <v>4724.29</v>
      </c>
      <c r="I64" s="8">
        <v>0</v>
      </c>
      <c r="J64" s="8">
        <v>16</v>
      </c>
      <c r="K64" s="8">
        <v>755.88</v>
      </c>
      <c r="L64" s="8">
        <v>5480.17</v>
      </c>
      <c r="M64" s="8">
        <v>0</v>
      </c>
      <c r="N64" s="8">
        <v>0</v>
      </c>
      <c r="O64" s="8">
        <v>5480.17</v>
      </c>
      <c r="P64" s="8">
        <v>0</v>
      </c>
    </row>
    <row r="65" spans="1:16" ht="16" customHeight="1" x14ac:dyDescent="0.35">
      <c r="A65" s="5" t="s">
        <v>39</v>
      </c>
      <c r="B65" s="5" t="s">
        <v>28</v>
      </c>
      <c r="C65" s="6">
        <v>41</v>
      </c>
      <c r="D65" s="3"/>
      <c r="E65" s="7">
        <v>2023</v>
      </c>
      <c r="F65" s="5" t="s">
        <v>29</v>
      </c>
      <c r="G65" s="5" t="s">
        <v>221</v>
      </c>
      <c r="H65" s="8">
        <v>4380.5</v>
      </c>
      <c r="I65" s="8">
        <v>0</v>
      </c>
      <c r="J65" s="8">
        <v>16</v>
      </c>
      <c r="K65" s="8">
        <v>700.87</v>
      </c>
      <c r="L65" s="8">
        <v>5081.37</v>
      </c>
      <c r="M65" s="8">
        <v>0</v>
      </c>
      <c r="N65" s="8">
        <v>0</v>
      </c>
      <c r="O65" s="8">
        <v>5081.37</v>
      </c>
      <c r="P65" s="8">
        <v>0</v>
      </c>
    </row>
    <row r="66" spans="1:16" ht="16" customHeight="1" x14ac:dyDescent="0.35">
      <c r="A66" s="5" t="s">
        <v>39</v>
      </c>
      <c r="B66" s="5" t="s">
        <v>28</v>
      </c>
      <c r="C66" s="6">
        <v>41</v>
      </c>
      <c r="D66" s="3"/>
      <c r="E66" s="7">
        <v>2023</v>
      </c>
      <c r="F66" s="5" t="s">
        <v>29</v>
      </c>
      <c r="G66" s="5" t="s">
        <v>222</v>
      </c>
      <c r="H66" s="8">
        <v>34.47</v>
      </c>
      <c r="I66" s="8">
        <v>0</v>
      </c>
      <c r="J66" s="8">
        <v>16</v>
      </c>
      <c r="K66" s="8">
        <v>5.51</v>
      </c>
      <c r="L66" s="8">
        <v>39.979999999999997</v>
      </c>
      <c r="M66" s="8">
        <v>0</v>
      </c>
      <c r="N66" s="8">
        <v>0</v>
      </c>
      <c r="O66" s="8">
        <v>39.979999999999997</v>
      </c>
      <c r="P66" s="8">
        <v>0</v>
      </c>
    </row>
    <row r="67" spans="1:16" ht="16" customHeight="1" x14ac:dyDescent="0.35">
      <c r="A67" s="5" t="s">
        <v>39</v>
      </c>
      <c r="B67" s="5" t="s">
        <v>28</v>
      </c>
      <c r="C67" s="6">
        <v>41</v>
      </c>
      <c r="D67" s="10">
        <v>1394404523544</v>
      </c>
      <c r="E67" s="7">
        <v>2023</v>
      </c>
      <c r="F67" s="5" t="s">
        <v>29</v>
      </c>
      <c r="G67" s="5" t="s">
        <v>220</v>
      </c>
      <c r="H67" s="8">
        <v>344.83</v>
      </c>
      <c r="I67" s="8">
        <v>0</v>
      </c>
      <c r="J67" s="8">
        <v>16</v>
      </c>
      <c r="K67" s="8">
        <v>55.17</v>
      </c>
      <c r="L67" s="8">
        <v>400</v>
      </c>
      <c r="M67" s="8">
        <v>0</v>
      </c>
      <c r="N67" s="8">
        <v>0</v>
      </c>
      <c r="O67" s="8">
        <v>400</v>
      </c>
      <c r="P67" s="8">
        <v>0</v>
      </c>
    </row>
    <row r="68" spans="1:16" ht="16" customHeight="1" x14ac:dyDescent="0.35">
      <c r="A68" s="5" t="s">
        <v>39</v>
      </c>
      <c r="B68" s="5" t="s">
        <v>28</v>
      </c>
      <c r="C68" s="6">
        <v>41</v>
      </c>
      <c r="D68" s="3"/>
      <c r="E68" s="7">
        <v>2023</v>
      </c>
      <c r="F68" s="5" t="s">
        <v>29</v>
      </c>
      <c r="G68" s="5" t="s">
        <v>223</v>
      </c>
      <c r="H68" s="8">
        <v>4050</v>
      </c>
      <c r="I68" s="8">
        <v>0</v>
      </c>
      <c r="J68" s="8">
        <v>16</v>
      </c>
      <c r="K68" s="8">
        <v>648</v>
      </c>
      <c r="L68" s="8">
        <v>4698</v>
      </c>
      <c r="M68" s="8">
        <v>0</v>
      </c>
      <c r="N68" s="8">
        <v>0</v>
      </c>
      <c r="O68" s="8">
        <v>4698</v>
      </c>
      <c r="P68" s="8">
        <v>0</v>
      </c>
    </row>
    <row r="69" spans="1:16" ht="16" customHeight="1" x14ac:dyDescent="0.35">
      <c r="A69" s="5" t="s">
        <v>39</v>
      </c>
      <c r="B69" s="5" t="s">
        <v>28</v>
      </c>
      <c r="C69" s="6">
        <v>41</v>
      </c>
      <c r="D69" s="10">
        <v>1394404523211</v>
      </c>
      <c r="E69" s="7">
        <v>2023</v>
      </c>
      <c r="F69" s="5" t="s">
        <v>29</v>
      </c>
      <c r="G69" s="5" t="s">
        <v>220</v>
      </c>
      <c r="H69" s="8">
        <v>100</v>
      </c>
      <c r="I69" s="8">
        <v>0</v>
      </c>
      <c r="J69" s="8">
        <v>16</v>
      </c>
      <c r="K69" s="8">
        <v>16</v>
      </c>
      <c r="L69" s="8">
        <v>116</v>
      </c>
      <c r="M69" s="8">
        <v>0</v>
      </c>
      <c r="N69" s="8">
        <v>0</v>
      </c>
      <c r="O69" s="8">
        <v>116</v>
      </c>
      <c r="P69" s="8">
        <v>0</v>
      </c>
    </row>
    <row r="70" spans="1:16" ht="16" customHeight="1" x14ac:dyDescent="0.35">
      <c r="A70" s="5" t="s">
        <v>39</v>
      </c>
      <c r="B70" s="5" t="s">
        <v>28</v>
      </c>
      <c r="C70" s="6">
        <v>41</v>
      </c>
      <c r="D70" s="10">
        <v>1392136087621</v>
      </c>
      <c r="E70" s="7">
        <v>2023</v>
      </c>
      <c r="F70" s="5" t="s">
        <v>29</v>
      </c>
      <c r="G70" s="5" t="s">
        <v>220</v>
      </c>
      <c r="H70" s="8">
        <v>3646</v>
      </c>
      <c r="I70" s="8">
        <v>0</v>
      </c>
      <c r="J70" s="8">
        <v>0</v>
      </c>
      <c r="K70" s="8">
        <v>0</v>
      </c>
      <c r="L70" s="8">
        <v>3646</v>
      </c>
      <c r="M70" s="8">
        <v>0</v>
      </c>
      <c r="N70" s="8">
        <v>0</v>
      </c>
      <c r="O70" s="8">
        <v>3646</v>
      </c>
      <c r="P70" s="8">
        <v>0</v>
      </c>
    </row>
    <row r="71" spans="1:16" ht="16" customHeight="1" x14ac:dyDescent="0.35">
      <c r="A71" s="5" t="s">
        <v>39</v>
      </c>
      <c r="B71" s="5" t="s">
        <v>28</v>
      </c>
      <c r="C71" s="6">
        <v>41</v>
      </c>
      <c r="D71" s="3"/>
      <c r="E71" s="7">
        <v>2023</v>
      </c>
      <c r="F71" s="5" t="s">
        <v>29</v>
      </c>
      <c r="G71" s="5" t="s">
        <v>224</v>
      </c>
      <c r="H71" s="8">
        <v>129.26</v>
      </c>
      <c r="I71" s="8">
        <v>0</v>
      </c>
      <c r="J71" s="8">
        <v>16</v>
      </c>
      <c r="K71" s="8">
        <v>20.68</v>
      </c>
      <c r="L71" s="8">
        <v>149.94</v>
      </c>
      <c r="M71" s="8">
        <v>0</v>
      </c>
      <c r="N71" s="8">
        <v>0</v>
      </c>
      <c r="O71" s="8">
        <v>149.94</v>
      </c>
      <c r="P71" s="8">
        <v>0</v>
      </c>
    </row>
    <row r="72" spans="1:16" ht="16" customHeight="1" x14ac:dyDescent="0.35">
      <c r="A72" s="5" t="s">
        <v>39</v>
      </c>
      <c r="B72" s="5" t="s">
        <v>28</v>
      </c>
      <c r="C72" s="6">
        <v>41</v>
      </c>
      <c r="D72" s="10">
        <v>1394404774031</v>
      </c>
      <c r="E72" s="7">
        <v>2023</v>
      </c>
      <c r="F72" s="5" t="s">
        <v>29</v>
      </c>
      <c r="G72" s="5" t="s">
        <v>220</v>
      </c>
      <c r="H72" s="8">
        <v>100</v>
      </c>
      <c r="I72" s="8">
        <v>0</v>
      </c>
      <c r="J72" s="8">
        <v>16</v>
      </c>
      <c r="K72" s="8">
        <v>16</v>
      </c>
      <c r="L72" s="8">
        <v>116</v>
      </c>
      <c r="M72" s="8">
        <v>0</v>
      </c>
      <c r="N72" s="8">
        <v>0</v>
      </c>
      <c r="O72" s="8">
        <v>116</v>
      </c>
      <c r="P72" s="8">
        <v>0</v>
      </c>
    </row>
    <row r="73" spans="1:16" ht="16" customHeight="1" x14ac:dyDescent="0.35">
      <c r="A73" s="5" t="s">
        <v>39</v>
      </c>
      <c r="B73" s="5" t="s">
        <v>28</v>
      </c>
      <c r="C73" s="6">
        <v>41</v>
      </c>
      <c r="D73" s="10">
        <v>1394404774031</v>
      </c>
      <c r="E73" s="7">
        <v>2023</v>
      </c>
      <c r="F73" s="5" t="s">
        <v>29</v>
      </c>
      <c r="G73" s="5" t="s">
        <v>220</v>
      </c>
      <c r="H73" s="8">
        <v>684</v>
      </c>
      <c r="I73" s="8">
        <v>0</v>
      </c>
      <c r="J73" s="8">
        <v>0</v>
      </c>
      <c r="K73" s="8">
        <v>0</v>
      </c>
      <c r="L73" s="8">
        <v>684</v>
      </c>
      <c r="M73" s="8">
        <v>0</v>
      </c>
      <c r="N73" s="8">
        <v>0</v>
      </c>
      <c r="O73" s="8">
        <v>684</v>
      </c>
      <c r="P73" s="8">
        <v>0</v>
      </c>
    </row>
    <row r="74" spans="1:16" ht="16" customHeight="1" x14ac:dyDescent="0.35">
      <c r="A74" s="5" t="s">
        <v>39</v>
      </c>
      <c r="B74" s="5" t="s">
        <v>28</v>
      </c>
      <c r="C74" s="6">
        <v>41</v>
      </c>
      <c r="D74" s="10">
        <v>66901113492481</v>
      </c>
      <c r="E74" s="7">
        <v>2023</v>
      </c>
      <c r="F74" s="5" t="s">
        <v>29</v>
      </c>
      <c r="G74" s="5" t="s">
        <v>225</v>
      </c>
      <c r="H74" s="8">
        <v>313.79000000000002</v>
      </c>
      <c r="I74" s="8">
        <v>0</v>
      </c>
      <c r="J74" s="8">
        <v>16</v>
      </c>
      <c r="K74" s="8">
        <v>50.21</v>
      </c>
      <c r="L74" s="8">
        <v>364</v>
      </c>
      <c r="M74" s="8">
        <v>0</v>
      </c>
      <c r="N74" s="8">
        <v>0</v>
      </c>
      <c r="O74" s="8">
        <v>364</v>
      </c>
      <c r="P74" s="8">
        <v>0</v>
      </c>
    </row>
    <row r="75" spans="1:16" ht="16" customHeight="1" x14ac:dyDescent="0.35">
      <c r="A75" s="5" t="s">
        <v>39</v>
      </c>
      <c r="B75" s="5" t="s">
        <v>28</v>
      </c>
      <c r="C75" s="6">
        <v>41</v>
      </c>
      <c r="D75" s="10">
        <v>1392135807326</v>
      </c>
      <c r="E75" s="7">
        <v>2023</v>
      </c>
      <c r="F75" s="5" t="s">
        <v>29</v>
      </c>
      <c r="G75" s="5" t="s">
        <v>220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</row>
    <row r="76" spans="1:16" ht="16" customHeight="1" x14ac:dyDescent="0.35">
      <c r="A76" s="5" t="s">
        <v>39</v>
      </c>
      <c r="B76" s="5" t="s">
        <v>28</v>
      </c>
      <c r="C76" s="6">
        <v>41</v>
      </c>
      <c r="D76" s="10">
        <v>1392135807288</v>
      </c>
      <c r="E76" s="7">
        <v>2023</v>
      </c>
      <c r="F76" s="5" t="s">
        <v>29</v>
      </c>
      <c r="G76" s="5" t="s">
        <v>220</v>
      </c>
      <c r="H76" s="8">
        <v>1932.76</v>
      </c>
      <c r="I76" s="8">
        <v>0</v>
      </c>
      <c r="J76" s="8">
        <v>16</v>
      </c>
      <c r="K76" s="8">
        <v>309.24</v>
      </c>
      <c r="L76" s="8">
        <v>2242</v>
      </c>
      <c r="M76" s="8">
        <v>0</v>
      </c>
      <c r="N76" s="8">
        <v>0</v>
      </c>
      <c r="O76" s="8">
        <v>2242</v>
      </c>
      <c r="P76" s="8">
        <v>0</v>
      </c>
    </row>
    <row r="77" spans="1:16" ht="16" customHeight="1" x14ac:dyDescent="0.35">
      <c r="A77" s="5" t="s">
        <v>39</v>
      </c>
      <c r="B77" s="5" t="s">
        <v>28</v>
      </c>
      <c r="C77" s="6">
        <v>41</v>
      </c>
      <c r="D77" s="3"/>
      <c r="E77" s="7">
        <v>2023</v>
      </c>
      <c r="F77" s="5" t="s">
        <v>29</v>
      </c>
      <c r="G77" s="5" t="s">
        <v>226</v>
      </c>
      <c r="H77" s="8">
        <v>1248</v>
      </c>
      <c r="I77" s="8">
        <v>0</v>
      </c>
      <c r="J77" s="8">
        <v>16</v>
      </c>
      <c r="K77" s="8">
        <v>199.68</v>
      </c>
      <c r="L77" s="8">
        <v>1447.68</v>
      </c>
      <c r="M77" s="8">
        <v>0</v>
      </c>
      <c r="N77" s="8">
        <v>0</v>
      </c>
      <c r="O77" s="8">
        <v>1447.68</v>
      </c>
      <c r="P77" s="8">
        <v>0</v>
      </c>
    </row>
    <row r="78" spans="1:16" ht="16" customHeight="1" x14ac:dyDescent="0.35">
      <c r="A78" s="5" t="s">
        <v>39</v>
      </c>
      <c r="B78" s="5" t="s">
        <v>28</v>
      </c>
      <c r="C78" s="6">
        <v>41</v>
      </c>
      <c r="D78" s="3"/>
      <c r="E78" s="7">
        <v>2023</v>
      </c>
      <c r="F78" s="5" t="s">
        <v>29</v>
      </c>
      <c r="G78" s="5" t="s">
        <v>227</v>
      </c>
      <c r="H78" s="8">
        <v>86.14</v>
      </c>
      <c r="I78" s="8">
        <v>0</v>
      </c>
      <c r="J78" s="8">
        <v>16</v>
      </c>
      <c r="K78" s="8">
        <v>13.78</v>
      </c>
      <c r="L78" s="8">
        <v>99.92</v>
      </c>
      <c r="M78" s="8">
        <v>0</v>
      </c>
      <c r="N78" s="8">
        <v>0</v>
      </c>
      <c r="O78" s="8">
        <v>99.92</v>
      </c>
      <c r="P78" s="8">
        <v>0</v>
      </c>
    </row>
    <row r="79" spans="1:16" ht="16" customHeight="1" x14ac:dyDescent="0.35">
      <c r="A79" s="5" t="s">
        <v>39</v>
      </c>
      <c r="B79" s="5" t="s">
        <v>28</v>
      </c>
      <c r="C79" s="6">
        <v>41</v>
      </c>
      <c r="D79" s="3"/>
      <c r="E79" s="7">
        <v>2023</v>
      </c>
      <c r="F79" s="5" t="s">
        <v>29</v>
      </c>
      <c r="G79" s="5" t="s">
        <v>228</v>
      </c>
      <c r="H79" s="8">
        <v>201.72</v>
      </c>
      <c r="I79" s="8">
        <v>0</v>
      </c>
      <c r="J79" s="8">
        <v>16</v>
      </c>
      <c r="K79" s="8">
        <v>32.28</v>
      </c>
      <c r="L79" s="8">
        <v>234</v>
      </c>
      <c r="M79" s="8">
        <v>0</v>
      </c>
      <c r="N79" s="8">
        <v>0</v>
      </c>
      <c r="O79" s="8">
        <v>234</v>
      </c>
      <c r="P79" s="8">
        <v>0</v>
      </c>
    </row>
    <row r="80" spans="1:16" ht="16" customHeight="1" x14ac:dyDescent="0.35">
      <c r="A80" s="5" t="s">
        <v>39</v>
      </c>
      <c r="B80" s="5" t="s">
        <v>28</v>
      </c>
      <c r="C80" s="6">
        <v>41</v>
      </c>
      <c r="D80" s="3"/>
      <c r="E80" s="7">
        <v>2023</v>
      </c>
      <c r="F80" s="5" t="s">
        <v>29</v>
      </c>
      <c r="G80" s="5" t="s">
        <v>229</v>
      </c>
      <c r="H80" s="8">
        <v>4975.25</v>
      </c>
      <c r="I80" s="8">
        <v>0</v>
      </c>
      <c r="J80" s="8">
        <v>16</v>
      </c>
      <c r="K80" s="8">
        <v>796.04</v>
      </c>
      <c r="L80" s="8">
        <v>5771.29</v>
      </c>
      <c r="M80" s="8">
        <v>0</v>
      </c>
      <c r="N80" s="8">
        <v>0</v>
      </c>
      <c r="O80" s="8">
        <v>5771.29</v>
      </c>
      <c r="P80" s="8">
        <v>0</v>
      </c>
    </row>
    <row r="81" spans="1:16" ht="16" customHeight="1" x14ac:dyDescent="0.35">
      <c r="A81" s="5" t="s">
        <v>39</v>
      </c>
      <c r="B81" s="5" t="s">
        <v>28</v>
      </c>
      <c r="C81" s="6">
        <v>41</v>
      </c>
      <c r="D81" s="3"/>
      <c r="E81" s="7">
        <v>2023</v>
      </c>
      <c r="F81" s="5" t="s">
        <v>29</v>
      </c>
      <c r="G81" s="5" t="s">
        <v>230</v>
      </c>
      <c r="H81" s="8">
        <v>34.409999999999997</v>
      </c>
      <c r="I81" s="8">
        <v>0</v>
      </c>
      <c r="J81" s="8">
        <v>16</v>
      </c>
      <c r="K81" s="8">
        <v>5.51</v>
      </c>
      <c r="L81" s="8">
        <v>39.92</v>
      </c>
      <c r="M81" s="8">
        <v>0</v>
      </c>
      <c r="N81" s="8">
        <v>0</v>
      </c>
      <c r="O81" s="8">
        <v>39.92</v>
      </c>
      <c r="P81" s="8">
        <v>0</v>
      </c>
    </row>
    <row r="82" spans="1:16" ht="16" customHeight="1" x14ac:dyDescent="0.35">
      <c r="A82" s="5" t="s">
        <v>39</v>
      </c>
      <c r="B82" s="5" t="s">
        <v>28</v>
      </c>
      <c r="C82" s="6">
        <v>41</v>
      </c>
      <c r="D82" s="3"/>
      <c r="E82" s="7">
        <v>2023</v>
      </c>
      <c r="F82" s="5" t="s">
        <v>29</v>
      </c>
      <c r="G82" s="5" t="s">
        <v>231</v>
      </c>
      <c r="H82" s="8">
        <v>43.09</v>
      </c>
      <c r="I82" s="8">
        <v>0</v>
      </c>
      <c r="J82" s="8">
        <v>16</v>
      </c>
      <c r="K82" s="8">
        <v>6.9</v>
      </c>
      <c r="L82" s="8">
        <v>49.99</v>
      </c>
      <c r="M82" s="8">
        <v>0</v>
      </c>
      <c r="N82" s="8">
        <v>0</v>
      </c>
      <c r="O82" s="8">
        <v>49.99</v>
      </c>
      <c r="P82" s="8">
        <v>0</v>
      </c>
    </row>
    <row r="83" spans="1:16" ht="16" customHeight="1" x14ac:dyDescent="0.35">
      <c r="A83" s="5" t="s">
        <v>39</v>
      </c>
      <c r="B83" s="5" t="s">
        <v>28</v>
      </c>
      <c r="C83" s="6">
        <v>41</v>
      </c>
      <c r="D83" s="3"/>
      <c r="E83" s="7">
        <v>2023</v>
      </c>
      <c r="F83" s="5" t="s">
        <v>29</v>
      </c>
      <c r="G83" s="5" t="s">
        <v>232</v>
      </c>
      <c r="H83" s="8">
        <v>120.55</v>
      </c>
      <c r="I83" s="8">
        <v>0</v>
      </c>
      <c r="J83" s="8">
        <v>16</v>
      </c>
      <c r="K83" s="8">
        <v>19.29</v>
      </c>
      <c r="L83" s="8">
        <v>139.84</v>
      </c>
      <c r="M83" s="8">
        <v>0</v>
      </c>
      <c r="N83" s="8">
        <v>0</v>
      </c>
      <c r="O83" s="8">
        <v>139.84</v>
      </c>
      <c r="P83" s="8">
        <v>0</v>
      </c>
    </row>
    <row r="84" spans="1:16" ht="16" customHeight="1" x14ac:dyDescent="0.35">
      <c r="A84" s="5" t="s">
        <v>39</v>
      </c>
      <c r="B84" s="5" t="s">
        <v>28</v>
      </c>
      <c r="C84" s="6">
        <v>41</v>
      </c>
      <c r="D84" s="10">
        <v>1392136086532</v>
      </c>
      <c r="E84" s="7">
        <v>2023</v>
      </c>
      <c r="F84" s="5" t="s">
        <v>29</v>
      </c>
      <c r="G84" s="5" t="s">
        <v>220</v>
      </c>
      <c r="H84" s="8">
        <v>1806.03</v>
      </c>
      <c r="I84" s="8">
        <v>0</v>
      </c>
      <c r="J84" s="8">
        <v>16</v>
      </c>
      <c r="K84" s="8">
        <v>288.97000000000003</v>
      </c>
      <c r="L84" s="8">
        <v>2095</v>
      </c>
      <c r="M84" s="8">
        <v>0</v>
      </c>
      <c r="N84" s="8">
        <v>0</v>
      </c>
      <c r="O84" s="8">
        <v>2095</v>
      </c>
      <c r="P84" s="8">
        <v>0</v>
      </c>
    </row>
    <row r="85" spans="1:16" ht="16" customHeight="1" x14ac:dyDescent="0.35">
      <c r="A85" s="5" t="s">
        <v>39</v>
      </c>
      <c r="B85" s="5" t="s">
        <v>28</v>
      </c>
      <c r="C85" s="6">
        <v>41</v>
      </c>
      <c r="D85" s="10">
        <v>1394404773327</v>
      </c>
      <c r="E85" s="7">
        <v>2023</v>
      </c>
      <c r="F85" s="5" t="s">
        <v>29</v>
      </c>
      <c r="G85" s="5" t="s">
        <v>220</v>
      </c>
      <c r="H85" s="8">
        <v>344.83</v>
      </c>
      <c r="I85" s="8">
        <v>0</v>
      </c>
      <c r="J85" s="8">
        <v>16</v>
      </c>
      <c r="K85" s="8">
        <v>55.17</v>
      </c>
      <c r="L85" s="8">
        <v>400</v>
      </c>
      <c r="M85" s="8">
        <v>0</v>
      </c>
      <c r="N85" s="8">
        <v>0</v>
      </c>
      <c r="O85" s="8">
        <v>400</v>
      </c>
      <c r="P85" s="8">
        <v>55.17</v>
      </c>
    </row>
    <row r="86" spans="1:16" ht="16" customHeight="1" x14ac:dyDescent="0.35">
      <c r="A86" s="5" t="s">
        <v>39</v>
      </c>
      <c r="B86" s="5" t="s">
        <v>28</v>
      </c>
      <c r="C86" s="6">
        <v>41</v>
      </c>
      <c r="D86" s="5" t="s">
        <v>40</v>
      </c>
      <c r="E86" s="7">
        <v>2023</v>
      </c>
      <c r="F86" s="5" t="s">
        <v>29</v>
      </c>
      <c r="G86" s="5" t="s">
        <v>233</v>
      </c>
      <c r="H86" s="8">
        <v>5588.81</v>
      </c>
      <c r="I86" s="8">
        <v>0</v>
      </c>
      <c r="J86" s="8">
        <v>16</v>
      </c>
      <c r="K86" s="8">
        <v>894.34</v>
      </c>
      <c r="L86" s="8">
        <v>6483.15</v>
      </c>
      <c r="M86" s="8">
        <v>0</v>
      </c>
      <c r="N86" s="8">
        <v>0</v>
      </c>
      <c r="O86" s="8">
        <v>6483.15</v>
      </c>
      <c r="P86" s="8">
        <v>0</v>
      </c>
    </row>
    <row r="87" spans="1:16" ht="16" customHeight="1" x14ac:dyDescent="0.35">
      <c r="A87" s="5" t="s">
        <v>39</v>
      </c>
      <c r="B87" s="5" t="s">
        <v>28</v>
      </c>
      <c r="C87" s="6">
        <v>41</v>
      </c>
      <c r="D87" s="3"/>
      <c r="E87" s="7">
        <v>2023</v>
      </c>
      <c r="F87" s="5" t="s">
        <v>29</v>
      </c>
      <c r="G87" s="5" t="s">
        <v>234</v>
      </c>
      <c r="H87" s="8">
        <v>77.53</v>
      </c>
      <c r="I87" s="8">
        <v>0</v>
      </c>
      <c r="J87" s="8">
        <v>16</v>
      </c>
      <c r="K87" s="8">
        <v>12.4</v>
      </c>
      <c r="L87" s="8">
        <v>89.93</v>
      </c>
      <c r="M87" s="8">
        <v>0</v>
      </c>
      <c r="N87" s="8">
        <v>0</v>
      </c>
      <c r="O87" s="8">
        <v>89.93</v>
      </c>
      <c r="P87" s="8">
        <v>0</v>
      </c>
    </row>
    <row r="88" spans="1:16" ht="16" customHeight="1" x14ac:dyDescent="0.35">
      <c r="A88" s="5" t="s">
        <v>39</v>
      </c>
      <c r="B88" s="5" t="s">
        <v>28</v>
      </c>
      <c r="C88" s="6">
        <v>41</v>
      </c>
      <c r="D88" s="3"/>
      <c r="E88" s="7">
        <v>2023</v>
      </c>
      <c r="F88" s="5" t="s">
        <v>29</v>
      </c>
      <c r="G88" s="5" t="s">
        <v>221</v>
      </c>
      <c r="H88" s="8">
        <v>493.18</v>
      </c>
      <c r="I88" s="8">
        <v>0</v>
      </c>
      <c r="J88" s="8">
        <v>16</v>
      </c>
      <c r="K88" s="8">
        <v>78.91</v>
      </c>
      <c r="L88" s="8">
        <v>572.09</v>
      </c>
      <c r="M88" s="8">
        <v>0</v>
      </c>
      <c r="N88" s="8">
        <v>0</v>
      </c>
      <c r="O88" s="8">
        <v>572.09</v>
      </c>
      <c r="P88" s="8">
        <v>0</v>
      </c>
    </row>
    <row r="89" spans="1:16" ht="16" customHeight="1" x14ac:dyDescent="0.35">
      <c r="A89" s="5" t="s">
        <v>39</v>
      </c>
      <c r="B89" s="5" t="s">
        <v>28</v>
      </c>
      <c r="C89" s="6">
        <v>43</v>
      </c>
      <c r="D89" s="3"/>
      <c r="E89" s="7">
        <v>2023</v>
      </c>
      <c r="F89" s="5" t="s">
        <v>29</v>
      </c>
      <c r="G89" s="5" t="s">
        <v>235</v>
      </c>
      <c r="H89" s="8">
        <v>371.55</v>
      </c>
      <c r="I89" s="8">
        <v>0</v>
      </c>
      <c r="J89" s="8">
        <v>16</v>
      </c>
      <c r="K89" s="8">
        <v>59.45</v>
      </c>
      <c r="L89" s="8">
        <v>431</v>
      </c>
      <c r="M89" s="8">
        <v>0</v>
      </c>
      <c r="N89" s="8">
        <v>0</v>
      </c>
      <c r="O89" s="8">
        <v>431</v>
      </c>
      <c r="P89" s="8">
        <v>0</v>
      </c>
    </row>
    <row r="90" spans="1:16" ht="16" customHeight="1" x14ac:dyDescent="0.35">
      <c r="A90" s="5" t="s">
        <v>39</v>
      </c>
      <c r="B90" s="5" t="s">
        <v>28</v>
      </c>
      <c r="C90" s="6">
        <v>44</v>
      </c>
      <c r="D90" s="3"/>
      <c r="E90" s="7">
        <v>2023</v>
      </c>
      <c r="F90" s="5" t="s">
        <v>29</v>
      </c>
      <c r="G90" s="5" t="s">
        <v>236</v>
      </c>
      <c r="H90" s="8">
        <v>2133.62</v>
      </c>
      <c r="I90" s="8">
        <v>0</v>
      </c>
      <c r="J90" s="8">
        <v>16</v>
      </c>
      <c r="K90" s="8">
        <v>341.38</v>
      </c>
      <c r="L90" s="8">
        <v>2475</v>
      </c>
      <c r="M90" s="8">
        <v>0</v>
      </c>
      <c r="N90" s="8">
        <v>0</v>
      </c>
      <c r="O90" s="8">
        <v>2475</v>
      </c>
      <c r="P90" s="8">
        <v>0</v>
      </c>
    </row>
    <row r="91" spans="1:16" ht="16" customHeight="1" x14ac:dyDescent="0.35">
      <c r="A91" s="5" t="s">
        <v>39</v>
      </c>
      <c r="B91" s="5" t="s">
        <v>28</v>
      </c>
      <c r="C91" s="6">
        <v>44</v>
      </c>
      <c r="D91" s="3"/>
      <c r="E91" s="7">
        <v>2023</v>
      </c>
      <c r="F91" s="5" t="s">
        <v>29</v>
      </c>
      <c r="G91" s="5" t="s">
        <v>236</v>
      </c>
      <c r="H91" s="8">
        <v>495</v>
      </c>
      <c r="I91" s="8">
        <v>0</v>
      </c>
      <c r="J91" s="8">
        <v>0</v>
      </c>
      <c r="K91" s="8">
        <v>0</v>
      </c>
      <c r="L91" s="8">
        <v>495</v>
      </c>
      <c r="M91" s="8">
        <v>0</v>
      </c>
      <c r="N91" s="8">
        <v>0</v>
      </c>
      <c r="O91" s="8">
        <v>495</v>
      </c>
      <c r="P91" s="8">
        <v>0</v>
      </c>
    </row>
    <row r="92" spans="1:16" ht="16" customHeight="1" x14ac:dyDescent="0.35">
      <c r="A92" s="5" t="s">
        <v>39</v>
      </c>
      <c r="B92" s="5" t="s">
        <v>28</v>
      </c>
      <c r="C92" s="6">
        <v>45</v>
      </c>
      <c r="D92" s="3"/>
      <c r="E92" s="7">
        <v>2023</v>
      </c>
      <c r="F92" s="5" t="s">
        <v>29</v>
      </c>
      <c r="G92" s="5" t="s">
        <v>212</v>
      </c>
      <c r="H92" s="8">
        <v>805.17</v>
      </c>
      <c r="I92" s="8">
        <v>0</v>
      </c>
      <c r="J92" s="8">
        <v>16</v>
      </c>
      <c r="K92" s="8">
        <v>128.83000000000001</v>
      </c>
      <c r="L92" s="8">
        <v>934</v>
      </c>
      <c r="M92" s="8">
        <v>0</v>
      </c>
      <c r="N92" s="8">
        <v>0</v>
      </c>
      <c r="O92" s="8">
        <v>934</v>
      </c>
      <c r="P92" s="8">
        <v>0</v>
      </c>
    </row>
    <row r="93" spans="1:16" ht="16" customHeight="1" x14ac:dyDescent="0.35">
      <c r="A93" s="5" t="s">
        <v>39</v>
      </c>
      <c r="B93" s="5" t="s">
        <v>28</v>
      </c>
      <c r="C93" s="6">
        <v>45</v>
      </c>
      <c r="D93" s="3"/>
      <c r="E93" s="7">
        <v>2023</v>
      </c>
      <c r="F93" s="5" t="s">
        <v>29</v>
      </c>
      <c r="G93" s="5" t="s">
        <v>212</v>
      </c>
      <c r="H93" s="8">
        <v>632.51</v>
      </c>
      <c r="I93" s="8">
        <v>0</v>
      </c>
      <c r="J93" s="8">
        <v>16</v>
      </c>
      <c r="K93" s="8">
        <v>101.2</v>
      </c>
      <c r="L93" s="8">
        <v>733.71</v>
      </c>
      <c r="M93" s="8">
        <v>0</v>
      </c>
      <c r="N93" s="8">
        <v>0</v>
      </c>
      <c r="O93" s="8">
        <v>733.71</v>
      </c>
      <c r="P93" s="8">
        <v>0</v>
      </c>
    </row>
    <row r="94" spans="1:16" ht="16" customHeight="1" x14ac:dyDescent="0.35">
      <c r="A94" s="5" t="s">
        <v>39</v>
      </c>
      <c r="B94" s="5" t="s">
        <v>28</v>
      </c>
      <c r="C94" s="6">
        <v>45</v>
      </c>
      <c r="D94" s="3"/>
      <c r="E94" s="7">
        <v>2023</v>
      </c>
      <c r="F94" s="5" t="s">
        <v>29</v>
      </c>
      <c r="G94" s="5" t="s">
        <v>212</v>
      </c>
      <c r="H94" s="8">
        <v>460.16</v>
      </c>
      <c r="I94" s="8">
        <v>0</v>
      </c>
      <c r="J94" s="8">
        <v>16</v>
      </c>
      <c r="K94" s="8">
        <v>73.63</v>
      </c>
      <c r="L94" s="8">
        <v>533.79</v>
      </c>
      <c r="M94" s="8">
        <v>0</v>
      </c>
      <c r="N94" s="8">
        <v>0</v>
      </c>
      <c r="O94" s="8">
        <v>533.79</v>
      </c>
      <c r="P94" s="8">
        <v>0</v>
      </c>
    </row>
    <row r="95" spans="1:16" ht="16" customHeight="1" x14ac:dyDescent="0.35">
      <c r="A95" s="5" t="s">
        <v>39</v>
      </c>
      <c r="B95" s="5" t="s">
        <v>28</v>
      </c>
      <c r="C95" s="6">
        <v>45</v>
      </c>
      <c r="D95" s="3"/>
      <c r="E95" s="7">
        <v>2023</v>
      </c>
      <c r="F95" s="5" t="s">
        <v>29</v>
      </c>
      <c r="G95" s="5" t="s">
        <v>212</v>
      </c>
      <c r="H95" s="8">
        <v>805.17</v>
      </c>
      <c r="I95" s="8">
        <v>0</v>
      </c>
      <c r="J95" s="8">
        <v>16</v>
      </c>
      <c r="K95" s="8">
        <v>128.83000000000001</v>
      </c>
      <c r="L95" s="8">
        <v>934</v>
      </c>
      <c r="M95" s="8">
        <v>0</v>
      </c>
      <c r="N95" s="8">
        <v>0</v>
      </c>
      <c r="O95" s="8">
        <v>934</v>
      </c>
      <c r="P95" s="8">
        <v>0</v>
      </c>
    </row>
    <row r="96" spans="1:16" ht="16" customHeight="1" x14ac:dyDescent="0.35">
      <c r="A96" s="5" t="s">
        <v>39</v>
      </c>
      <c r="B96" s="5" t="s">
        <v>28</v>
      </c>
      <c r="C96" s="6">
        <v>45</v>
      </c>
      <c r="D96" s="3"/>
      <c r="E96" s="7">
        <v>2023</v>
      </c>
      <c r="F96" s="5" t="s">
        <v>29</v>
      </c>
      <c r="G96" s="5" t="s">
        <v>212</v>
      </c>
      <c r="H96" s="8">
        <v>471.57</v>
      </c>
      <c r="I96" s="8">
        <v>0</v>
      </c>
      <c r="J96" s="8">
        <v>16</v>
      </c>
      <c r="K96" s="8">
        <v>75.45</v>
      </c>
      <c r="L96" s="8">
        <v>547.02</v>
      </c>
      <c r="M96" s="8">
        <v>0</v>
      </c>
      <c r="N96" s="8">
        <v>0</v>
      </c>
      <c r="O96" s="8">
        <v>547.02</v>
      </c>
      <c r="P96" s="8">
        <v>0</v>
      </c>
    </row>
    <row r="97" spans="1:16" ht="16" customHeight="1" x14ac:dyDescent="0.35">
      <c r="A97" s="5" t="s">
        <v>39</v>
      </c>
      <c r="B97" s="5" t="s">
        <v>28</v>
      </c>
      <c r="C97" s="6">
        <v>45</v>
      </c>
      <c r="D97" s="3"/>
      <c r="E97" s="7">
        <v>2023</v>
      </c>
      <c r="F97" s="5" t="s">
        <v>29</v>
      </c>
      <c r="G97" s="5" t="s">
        <v>212</v>
      </c>
      <c r="H97" s="8">
        <v>561.17999999999995</v>
      </c>
      <c r="I97" s="8">
        <v>0</v>
      </c>
      <c r="J97" s="8">
        <v>16</v>
      </c>
      <c r="K97" s="8">
        <v>89.79</v>
      </c>
      <c r="L97" s="8">
        <v>650.97</v>
      </c>
      <c r="M97" s="8">
        <v>0</v>
      </c>
      <c r="N97" s="8">
        <v>0</v>
      </c>
      <c r="O97" s="8">
        <v>650.97</v>
      </c>
      <c r="P97" s="8">
        <v>0</v>
      </c>
    </row>
    <row r="98" spans="1:16" ht="16" customHeight="1" x14ac:dyDescent="0.35">
      <c r="A98" s="5" t="s">
        <v>39</v>
      </c>
      <c r="B98" s="5" t="s">
        <v>28</v>
      </c>
      <c r="C98" s="6">
        <v>45</v>
      </c>
      <c r="D98" s="3"/>
      <c r="E98" s="7">
        <v>2023</v>
      </c>
      <c r="F98" s="5" t="s">
        <v>29</v>
      </c>
      <c r="G98" s="5" t="s">
        <v>212</v>
      </c>
      <c r="H98" s="8">
        <v>484.38</v>
      </c>
      <c r="I98" s="8">
        <v>0</v>
      </c>
      <c r="J98" s="8">
        <v>16</v>
      </c>
      <c r="K98" s="8">
        <v>77.5</v>
      </c>
      <c r="L98" s="8">
        <v>561.88</v>
      </c>
      <c r="M98" s="8">
        <v>0</v>
      </c>
      <c r="N98" s="8">
        <v>0</v>
      </c>
      <c r="O98" s="8">
        <v>561.88</v>
      </c>
      <c r="P98" s="8">
        <v>0</v>
      </c>
    </row>
    <row r="99" spans="1:16" ht="16" customHeight="1" x14ac:dyDescent="0.35">
      <c r="A99" s="5" t="s">
        <v>39</v>
      </c>
      <c r="B99" s="5" t="s">
        <v>28</v>
      </c>
      <c r="C99" s="6">
        <v>45</v>
      </c>
      <c r="D99" s="3"/>
      <c r="E99" s="7">
        <v>2023</v>
      </c>
      <c r="F99" s="5" t="s">
        <v>29</v>
      </c>
      <c r="G99" s="5" t="s">
        <v>212</v>
      </c>
      <c r="H99" s="8">
        <v>546.03</v>
      </c>
      <c r="I99" s="8">
        <v>0</v>
      </c>
      <c r="J99" s="8">
        <v>16</v>
      </c>
      <c r="K99" s="8">
        <v>87.36</v>
      </c>
      <c r="L99" s="8">
        <v>633.39</v>
      </c>
      <c r="M99" s="8">
        <v>0</v>
      </c>
      <c r="N99" s="8">
        <v>0</v>
      </c>
      <c r="O99" s="8">
        <v>633.39</v>
      </c>
      <c r="P99" s="8">
        <v>0</v>
      </c>
    </row>
    <row r="100" spans="1:16" ht="16" customHeight="1" x14ac:dyDescent="0.35">
      <c r="A100" s="5" t="s">
        <v>39</v>
      </c>
      <c r="B100" s="5" t="s">
        <v>28</v>
      </c>
      <c r="C100" s="6">
        <v>45</v>
      </c>
      <c r="D100" s="3"/>
      <c r="E100" s="7">
        <v>2023</v>
      </c>
      <c r="F100" s="5" t="s">
        <v>29</v>
      </c>
      <c r="G100" s="5" t="s">
        <v>212</v>
      </c>
      <c r="H100" s="8">
        <v>467.01</v>
      </c>
      <c r="I100" s="8">
        <v>0</v>
      </c>
      <c r="J100" s="8">
        <v>16</v>
      </c>
      <c r="K100" s="8">
        <v>74.72</v>
      </c>
      <c r="L100" s="8">
        <v>541.73</v>
      </c>
      <c r="M100" s="8">
        <v>0</v>
      </c>
      <c r="N100" s="8">
        <v>0</v>
      </c>
      <c r="O100" s="8">
        <v>541.73</v>
      </c>
      <c r="P100" s="8">
        <v>0</v>
      </c>
    </row>
    <row r="101" spans="1:16" ht="16" customHeight="1" x14ac:dyDescent="0.35">
      <c r="A101" s="5" t="s">
        <v>39</v>
      </c>
      <c r="B101" s="5" t="s">
        <v>28</v>
      </c>
      <c r="C101" s="6">
        <v>45</v>
      </c>
      <c r="D101" s="3"/>
      <c r="E101" s="7">
        <v>2023</v>
      </c>
      <c r="F101" s="5" t="s">
        <v>29</v>
      </c>
      <c r="G101" s="5" t="s">
        <v>212</v>
      </c>
      <c r="H101" s="8">
        <v>467.01</v>
      </c>
      <c r="I101" s="8">
        <v>0</v>
      </c>
      <c r="J101" s="8">
        <v>16</v>
      </c>
      <c r="K101" s="8">
        <v>74.72</v>
      </c>
      <c r="L101" s="8">
        <v>541.73</v>
      </c>
      <c r="M101" s="8">
        <v>0</v>
      </c>
      <c r="N101" s="8">
        <v>0</v>
      </c>
      <c r="O101" s="8">
        <v>541.73</v>
      </c>
      <c r="P101" s="8">
        <v>0</v>
      </c>
    </row>
    <row r="102" spans="1:16" ht="16" customHeight="1" x14ac:dyDescent="0.35">
      <c r="A102" s="5" t="s">
        <v>39</v>
      </c>
      <c r="B102" s="5" t="s">
        <v>28</v>
      </c>
      <c r="C102" s="6">
        <v>45</v>
      </c>
      <c r="D102" s="3"/>
      <c r="E102" s="7">
        <v>2023</v>
      </c>
      <c r="F102" s="5" t="s">
        <v>29</v>
      </c>
      <c r="G102" s="5" t="s">
        <v>212</v>
      </c>
      <c r="H102" s="8">
        <v>1116.8900000000001</v>
      </c>
      <c r="I102" s="8">
        <v>0</v>
      </c>
      <c r="J102" s="8">
        <v>16</v>
      </c>
      <c r="K102" s="8">
        <v>178.7</v>
      </c>
      <c r="L102" s="8">
        <v>1295.5899999999999</v>
      </c>
      <c r="M102" s="8">
        <v>0</v>
      </c>
      <c r="N102" s="8">
        <v>0</v>
      </c>
      <c r="O102" s="8">
        <v>1295.5899999999999</v>
      </c>
      <c r="P102" s="8">
        <v>0</v>
      </c>
    </row>
    <row r="103" spans="1:16" ht="16" customHeight="1" x14ac:dyDescent="0.35">
      <c r="A103" s="5" t="s">
        <v>39</v>
      </c>
      <c r="B103" s="5" t="s">
        <v>28</v>
      </c>
      <c r="C103" s="6">
        <v>45</v>
      </c>
      <c r="D103" s="3"/>
      <c r="E103" s="7">
        <v>2023</v>
      </c>
      <c r="F103" s="5" t="s">
        <v>29</v>
      </c>
      <c r="G103" s="5" t="s">
        <v>212</v>
      </c>
      <c r="H103" s="8">
        <v>1390.75</v>
      </c>
      <c r="I103" s="8">
        <v>0</v>
      </c>
      <c r="J103" s="8">
        <v>16</v>
      </c>
      <c r="K103" s="8">
        <v>222.52</v>
      </c>
      <c r="L103" s="8">
        <v>1613.27</v>
      </c>
      <c r="M103" s="8">
        <v>0</v>
      </c>
      <c r="N103" s="8">
        <v>0</v>
      </c>
      <c r="O103" s="8">
        <v>1613.27</v>
      </c>
      <c r="P103" s="8">
        <v>0</v>
      </c>
    </row>
    <row r="104" spans="1:16" ht="16" customHeight="1" x14ac:dyDescent="0.35">
      <c r="A104" s="5" t="s">
        <v>39</v>
      </c>
      <c r="B104" s="5" t="s">
        <v>28</v>
      </c>
      <c r="C104" s="6">
        <v>45</v>
      </c>
      <c r="D104" s="3"/>
      <c r="E104" s="7">
        <v>2023</v>
      </c>
      <c r="F104" s="5" t="s">
        <v>29</v>
      </c>
      <c r="G104" s="5" t="s">
        <v>212</v>
      </c>
      <c r="H104" s="8">
        <v>5402.23</v>
      </c>
      <c r="I104" s="8">
        <v>0</v>
      </c>
      <c r="J104" s="8">
        <v>16</v>
      </c>
      <c r="K104" s="8">
        <v>864.36</v>
      </c>
      <c r="L104" s="8">
        <v>6266.59</v>
      </c>
      <c r="M104" s="8">
        <v>0</v>
      </c>
      <c r="N104" s="8">
        <v>0</v>
      </c>
      <c r="O104" s="8">
        <v>6266.59</v>
      </c>
      <c r="P104" s="8">
        <v>0</v>
      </c>
    </row>
    <row r="105" spans="1:16" ht="16" customHeight="1" x14ac:dyDescent="0.35">
      <c r="A105" s="5" t="s">
        <v>39</v>
      </c>
      <c r="B105" s="5" t="s">
        <v>28</v>
      </c>
      <c r="C105" s="6">
        <v>45</v>
      </c>
      <c r="D105" s="3"/>
      <c r="E105" s="7">
        <v>2023</v>
      </c>
      <c r="F105" s="5" t="s">
        <v>29</v>
      </c>
      <c r="G105" s="5" t="s">
        <v>212</v>
      </c>
      <c r="H105" s="8">
        <v>967.97</v>
      </c>
      <c r="I105" s="8">
        <v>0</v>
      </c>
      <c r="J105" s="8">
        <v>16</v>
      </c>
      <c r="K105" s="8">
        <v>154.88</v>
      </c>
      <c r="L105" s="8">
        <v>1122.8499999999999</v>
      </c>
      <c r="M105" s="8">
        <v>0</v>
      </c>
      <c r="N105" s="8">
        <v>0</v>
      </c>
      <c r="O105" s="8">
        <v>1122.8499999999999</v>
      </c>
      <c r="P105" s="8">
        <v>0</v>
      </c>
    </row>
    <row r="106" spans="1:16" ht="16" customHeight="1" x14ac:dyDescent="0.35">
      <c r="A106" s="5" t="s">
        <v>39</v>
      </c>
      <c r="B106" s="5" t="s">
        <v>28</v>
      </c>
      <c r="C106" s="6">
        <v>45</v>
      </c>
      <c r="D106" s="3"/>
      <c r="E106" s="7">
        <v>2023</v>
      </c>
      <c r="F106" s="5" t="s">
        <v>29</v>
      </c>
      <c r="G106" s="5" t="s">
        <v>212</v>
      </c>
      <c r="H106" s="8">
        <v>546.03</v>
      </c>
      <c r="I106" s="8">
        <v>0</v>
      </c>
      <c r="J106" s="8">
        <v>16</v>
      </c>
      <c r="K106" s="8">
        <v>87.36</v>
      </c>
      <c r="L106" s="8">
        <v>633.39</v>
      </c>
      <c r="M106" s="8">
        <v>0</v>
      </c>
      <c r="N106" s="8">
        <v>0</v>
      </c>
      <c r="O106" s="8">
        <v>633.39</v>
      </c>
      <c r="P106" s="8">
        <v>0</v>
      </c>
    </row>
    <row r="107" spans="1:16" ht="16" customHeight="1" x14ac:dyDescent="0.35">
      <c r="A107" s="5" t="s">
        <v>39</v>
      </c>
      <c r="B107" s="5" t="s">
        <v>28</v>
      </c>
      <c r="C107" s="6">
        <v>45</v>
      </c>
      <c r="D107" s="3"/>
      <c r="E107" s="7">
        <v>2023</v>
      </c>
      <c r="F107" s="5" t="s">
        <v>29</v>
      </c>
      <c r="G107" s="5" t="s">
        <v>212</v>
      </c>
      <c r="H107" s="8">
        <v>611.54</v>
      </c>
      <c r="I107" s="8">
        <v>0</v>
      </c>
      <c r="J107" s="8">
        <v>16</v>
      </c>
      <c r="K107" s="8">
        <v>97.85</v>
      </c>
      <c r="L107" s="8">
        <v>709.39</v>
      </c>
      <c r="M107" s="8">
        <v>0</v>
      </c>
      <c r="N107" s="8">
        <v>0</v>
      </c>
      <c r="O107" s="8">
        <v>709.39</v>
      </c>
      <c r="P107" s="8">
        <v>0</v>
      </c>
    </row>
    <row r="108" spans="1:16" ht="16" customHeight="1" x14ac:dyDescent="0.35">
      <c r="A108" s="5" t="s">
        <v>39</v>
      </c>
      <c r="B108" s="5" t="s">
        <v>28</v>
      </c>
      <c r="C108" s="6">
        <v>45</v>
      </c>
      <c r="D108" s="3"/>
      <c r="E108" s="7">
        <v>2023</v>
      </c>
      <c r="F108" s="5" t="s">
        <v>29</v>
      </c>
      <c r="G108" s="5" t="s">
        <v>212</v>
      </c>
      <c r="H108" s="8">
        <v>1588.46</v>
      </c>
      <c r="I108" s="8">
        <v>0</v>
      </c>
      <c r="J108" s="8">
        <v>16</v>
      </c>
      <c r="K108" s="8">
        <v>254.15</v>
      </c>
      <c r="L108" s="8">
        <v>1842.61</v>
      </c>
      <c r="M108" s="8">
        <v>0</v>
      </c>
      <c r="N108" s="8">
        <v>0</v>
      </c>
      <c r="O108" s="8">
        <v>1842.61</v>
      </c>
      <c r="P108" s="8">
        <v>0</v>
      </c>
    </row>
    <row r="109" spans="1:16" ht="16" customHeight="1" x14ac:dyDescent="0.35">
      <c r="A109" s="5" t="s">
        <v>39</v>
      </c>
      <c r="B109" s="5" t="s">
        <v>28</v>
      </c>
      <c r="C109" s="6">
        <v>45</v>
      </c>
      <c r="D109" s="3"/>
      <c r="E109" s="7">
        <v>2023</v>
      </c>
      <c r="F109" s="5" t="s">
        <v>29</v>
      </c>
      <c r="G109" s="5" t="s">
        <v>212</v>
      </c>
      <c r="H109" s="8">
        <v>652.28</v>
      </c>
      <c r="I109" s="8">
        <v>0</v>
      </c>
      <c r="J109" s="8">
        <v>16</v>
      </c>
      <c r="K109" s="8">
        <v>104.36</v>
      </c>
      <c r="L109" s="8">
        <v>756.64</v>
      </c>
      <c r="M109" s="8">
        <v>0</v>
      </c>
      <c r="N109" s="8">
        <v>0</v>
      </c>
      <c r="O109" s="8">
        <v>756.64</v>
      </c>
      <c r="P109" s="8">
        <v>0</v>
      </c>
    </row>
    <row r="110" spans="1:16" ht="16" customHeight="1" x14ac:dyDescent="0.35">
      <c r="A110" s="5" t="s">
        <v>39</v>
      </c>
      <c r="B110" s="5" t="s">
        <v>28</v>
      </c>
      <c r="C110" s="6">
        <v>45</v>
      </c>
      <c r="D110" s="3"/>
      <c r="E110" s="7">
        <v>2023</v>
      </c>
      <c r="F110" s="5" t="s">
        <v>29</v>
      </c>
      <c r="G110" s="5" t="s">
        <v>212</v>
      </c>
      <c r="H110" s="8">
        <v>707.57</v>
      </c>
      <c r="I110" s="8">
        <v>0</v>
      </c>
      <c r="J110" s="8">
        <v>16</v>
      </c>
      <c r="K110" s="8">
        <v>113.21</v>
      </c>
      <c r="L110" s="8">
        <v>820.78</v>
      </c>
      <c r="M110" s="8">
        <v>0</v>
      </c>
      <c r="N110" s="8">
        <v>0</v>
      </c>
      <c r="O110" s="8">
        <v>820.78</v>
      </c>
      <c r="P110" s="8">
        <v>0</v>
      </c>
    </row>
    <row r="111" spans="1:16" ht="16" customHeight="1" x14ac:dyDescent="0.35">
      <c r="A111" s="5" t="s">
        <v>39</v>
      </c>
      <c r="B111" s="5" t="s">
        <v>28</v>
      </c>
      <c r="C111" s="6">
        <v>45</v>
      </c>
      <c r="D111" s="3"/>
      <c r="E111" s="7">
        <v>2023</v>
      </c>
      <c r="F111" s="5" t="s">
        <v>29</v>
      </c>
      <c r="G111" s="5" t="s">
        <v>212</v>
      </c>
      <c r="H111" s="8">
        <v>4667.83</v>
      </c>
      <c r="I111" s="8">
        <v>0</v>
      </c>
      <c r="J111" s="8">
        <v>16</v>
      </c>
      <c r="K111" s="8">
        <v>746.85</v>
      </c>
      <c r="L111" s="8">
        <v>5414.68</v>
      </c>
      <c r="M111" s="8">
        <v>0</v>
      </c>
      <c r="N111" s="8">
        <v>0</v>
      </c>
      <c r="O111" s="8">
        <v>5414.68</v>
      </c>
      <c r="P111" s="8">
        <v>0</v>
      </c>
    </row>
    <row r="112" spans="1:16" ht="16" customHeight="1" x14ac:dyDescent="0.35">
      <c r="A112" s="5" t="s">
        <v>39</v>
      </c>
      <c r="B112" s="5" t="s">
        <v>28</v>
      </c>
      <c r="C112" s="6">
        <v>45</v>
      </c>
      <c r="D112" s="3"/>
      <c r="E112" s="7">
        <v>2023</v>
      </c>
      <c r="F112" s="5" t="s">
        <v>29</v>
      </c>
      <c r="G112" s="5" t="s">
        <v>212</v>
      </c>
      <c r="H112" s="8">
        <v>463.58</v>
      </c>
      <c r="I112" s="8">
        <v>0</v>
      </c>
      <c r="J112" s="8">
        <v>16</v>
      </c>
      <c r="K112" s="8">
        <v>74.17</v>
      </c>
      <c r="L112" s="8">
        <v>537.75</v>
      </c>
      <c r="M112" s="8">
        <v>0</v>
      </c>
      <c r="N112" s="8">
        <v>0</v>
      </c>
      <c r="O112" s="8">
        <v>537.75</v>
      </c>
      <c r="P112" s="8">
        <v>0</v>
      </c>
    </row>
    <row r="113" spans="1:16" ht="16" customHeight="1" x14ac:dyDescent="0.35">
      <c r="A113" s="5" t="s">
        <v>39</v>
      </c>
      <c r="B113" s="5" t="s">
        <v>28</v>
      </c>
      <c r="C113" s="6">
        <v>45</v>
      </c>
      <c r="D113" s="3"/>
      <c r="E113" s="7">
        <v>2023</v>
      </c>
      <c r="F113" s="5" t="s">
        <v>29</v>
      </c>
      <c r="G113" s="5" t="s">
        <v>212</v>
      </c>
      <c r="H113" s="8">
        <v>467.01</v>
      </c>
      <c r="I113" s="8">
        <v>0</v>
      </c>
      <c r="J113" s="8">
        <v>16</v>
      </c>
      <c r="K113" s="8">
        <v>74.72</v>
      </c>
      <c r="L113" s="8">
        <v>541.73</v>
      </c>
      <c r="M113" s="8">
        <v>0</v>
      </c>
      <c r="N113" s="8">
        <v>0</v>
      </c>
      <c r="O113" s="8">
        <v>541.73</v>
      </c>
      <c r="P113" s="8">
        <v>0</v>
      </c>
    </row>
    <row r="114" spans="1:16" ht="16" customHeight="1" x14ac:dyDescent="0.35">
      <c r="A114" s="5" t="s">
        <v>39</v>
      </c>
      <c r="B114" s="5" t="s">
        <v>28</v>
      </c>
      <c r="C114" s="6">
        <v>45</v>
      </c>
      <c r="D114" s="3"/>
      <c r="E114" s="7">
        <v>2023</v>
      </c>
      <c r="F114" s="5" t="s">
        <v>29</v>
      </c>
      <c r="G114" s="5" t="s">
        <v>212</v>
      </c>
      <c r="H114" s="8">
        <v>540.19000000000005</v>
      </c>
      <c r="I114" s="8">
        <v>0</v>
      </c>
      <c r="J114" s="8">
        <v>16</v>
      </c>
      <c r="K114" s="8">
        <v>86.43</v>
      </c>
      <c r="L114" s="8">
        <v>626.62</v>
      </c>
      <c r="M114" s="8">
        <v>0</v>
      </c>
      <c r="N114" s="8">
        <v>0</v>
      </c>
      <c r="O114" s="8">
        <v>626.62</v>
      </c>
      <c r="P114" s="8">
        <v>0</v>
      </c>
    </row>
    <row r="115" spans="1:16" ht="16" customHeight="1" x14ac:dyDescent="0.35">
      <c r="A115" s="5" t="s">
        <v>39</v>
      </c>
      <c r="B115" s="5" t="s">
        <v>28</v>
      </c>
      <c r="C115" s="6">
        <v>45</v>
      </c>
      <c r="D115" s="3"/>
      <c r="E115" s="7">
        <v>2023</v>
      </c>
      <c r="F115" s="5" t="s">
        <v>29</v>
      </c>
      <c r="G115" s="5" t="s">
        <v>212</v>
      </c>
      <c r="H115" s="8">
        <v>893.87</v>
      </c>
      <c r="I115" s="8">
        <v>0</v>
      </c>
      <c r="J115" s="8">
        <v>16</v>
      </c>
      <c r="K115" s="8">
        <v>143.02000000000001</v>
      </c>
      <c r="L115" s="8">
        <v>1036.8900000000001</v>
      </c>
      <c r="M115" s="8">
        <v>0</v>
      </c>
      <c r="N115" s="8">
        <v>0</v>
      </c>
      <c r="O115" s="8">
        <v>1036.8900000000001</v>
      </c>
      <c r="P115" s="8">
        <v>0</v>
      </c>
    </row>
    <row r="116" spans="1:16" ht="16" customHeight="1" x14ac:dyDescent="0.35">
      <c r="A116" s="5" t="s">
        <v>39</v>
      </c>
      <c r="B116" s="5" t="s">
        <v>28</v>
      </c>
      <c r="C116" s="6">
        <v>45</v>
      </c>
      <c r="D116" s="3"/>
      <c r="E116" s="7">
        <v>2023</v>
      </c>
      <c r="F116" s="5" t="s">
        <v>29</v>
      </c>
      <c r="G116" s="5" t="s">
        <v>212</v>
      </c>
      <c r="H116" s="8">
        <v>1387.32</v>
      </c>
      <c r="I116" s="8">
        <v>0</v>
      </c>
      <c r="J116" s="8">
        <v>16</v>
      </c>
      <c r="K116" s="8">
        <v>221.97</v>
      </c>
      <c r="L116" s="8">
        <v>1609.29</v>
      </c>
      <c r="M116" s="8">
        <v>0</v>
      </c>
      <c r="N116" s="8">
        <v>0</v>
      </c>
      <c r="O116" s="8">
        <v>1609.29</v>
      </c>
      <c r="P116" s="8">
        <v>0</v>
      </c>
    </row>
    <row r="117" spans="1:16" ht="16" customHeight="1" x14ac:dyDescent="0.35">
      <c r="A117" s="5" t="s">
        <v>39</v>
      </c>
      <c r="B117" s="5" t="s">
        <v>28</v>
      </c>
      <c r="C117" s="6">
        <v>45</v>
      </c>
      <c r="D117" s="3"/>
      <c r="E117" s="7">
        <v>2023</v>
      </c>
      <c r="F117" s="5" t="s">
        <v>29</v>
      </c>
      <c r="G117" s="5" t="s">
        <v>212</v>
      </c>
      <c r="H117" s="8">
        <v>898.32</v>
      </c>
      <c r="I117" s="8">
        <v>0</v>
      </c>
      <c r="J117" s="8">
        <v>16</v>
      </c>
      <c r="K117" s="8">
        <v>143.72999999999999</v>
      </c>
      <c r="L117" s="8">
        <v>1042.05</v>
      </c>
      <c r="M117" s="8">
        <v>0</v>
      </c>
      <c r="N117" s="8">
        <v>0</v>
      </c>
      <c r="O117" s="8">
        <v>1042.05</v>
      </c>
      <c r="P117" s="8">
        <v>0</v>
      </c>
    </row>
    <row r="118" spans="1:16" ht="16" customHeight="1" x14ac:dyDescent="0.35">
      <c r="A118" s="5" t="s">
        <v>39</v>
      </c>
      <c r="B118" s="5" t="s">
        <v>28</v>
      </c>
      <c r="C118" s="6">
        <v>45</v>
      </c>
      <c r="D118" s="3"/>
      <c r="E118" s="7">
        <v>2023</v>
      </c>
      <c r="F118" s="5" t="s">
        <v>29</v>
      </c>
      <c r="G118" s="5" t="s">
        <v>212</v>
      </c>
      <c r="H118" s="8">
        <v>1012.02</v>
      </c>
      <c r="I118" s="8">
        <v>0</v>
      </c>
      <c r="J118" s="8">
        <v>16</v>
      </c>
      <c r="K118" s="8">
        <v>161.91999999999999</v>
      </c>
      <c r="L118" s="8">
        <v>1173.94</v>
      </c>
      <c r="M118" s="8">
        <v>0</v>
      </c>
      <c r="N118" s="8">
        <v>0</v>
      </c>
      <c r="O118" s="8">
        <v>1173.94</v>
      </c>
      <c r="P118" s="8">
        <v>0</v>
      </c>
    </row>
    <row r="119" spans="1:16" ht="16" customHeight="1" x14ac:dyDescent="0.35">
      <c r="A119" s="5" t="s">
        <v>39</v>
      </c>
      <c r="B119" s="5" t="s">
        <v>28</v>
      </c>
      <c r="C119" s="6">
        <v>45</v>
      </c>
      <c r="D119" s="3"/>
      <c r="E119" s="7">
        <v>2023</v>
      </c>
      <c r="F119" s="5" t="s">
        <v>29</v>
      </c>
      <c r="G119" s="5" t="s">
        <v>212</v>
      </c>
      <c r="H119" s="8">
        <v>470.43</v>
      </c>
      <c r="I119" s="8">
        <v>0</v>
      </c>
      <c r="J119" s="8">
        <v>16</v>
      </c>
      <c r="K119" s="8">
        <v>75.27</v>
      </c>
      <c r="L119" s="8">
        <v>545.70000000000005</v>
      </c>
      <c r="M119" s="8">
        <v>0</v>
      </c>
      <c r="N119" s="8">
        <v>0</v>
      </c>
      <c r="O119" s="8">
        <v>545.70000000000005</v>
      </c>
      <c r="P119" s="8">
        <v>0</v>
      </c>
    </row>
    <row r="120" spans="1:16" ht="16" customHeight="1" x14ac:dyDescent="0.35">
      <c r="A120" s="5" t="s">
        <v>39</v>
      </c>
      <c r="B120" s="5" t="s">
        <v>28</v>
      </c>
      <c r="C120" s="6">
        <v>45</v>
      </c>
      <c r="D120" s="3"/>
      <c r="E120" s="7">
        <v>2023</v>
      </c>
      <c r="F120" s="5" t="s">
        <v>29</v>
      </c>
      <c r="G120" s="5" t="s">
        <v>212</v>
      </c>
      <c r="H120" s="8">
        <v>805.17</v>
      </c>
      <c r="I120" s="8">
        <v>0</v>
      </c>
      <c r="J120" s="8">
        <v>16</v>
      </c>
      <c r="K120" s="8">
        <v>128.83000000000001</v>
      </c>
      <c r="L120" s="8">
        <v>934</v>
      </c>
      <c r="M120" s="8">
        <v>0</v>
      </c>
      <c r="N120" s="8">
        <v>0</v>
      </c>
      <c r="O120" s="8">
        <v>934</v>
      </c>
      <c r="P120" s="8">
        <v>0</v>
      </c>
    </row>
    <row r="121" spans="1:16" ht="16" customHeight="1" x14ac:dyDescent="0.35">
      <c r="A121" s="5" t="s">
        <v>39</v>
      </c>
      <c r="B121" s="5" t="s">
        <v>28</v>
      </c>
      <c r="C121" s="6">
        <v>45</v>
      </c>
      <c r="D121" s="3"/>
      <c r="E121" s="7">
        <v>2023</v>
      </c>
      <c r="F121" s="5" t="s">
        <v>29</v>
      </c>
      <c r="G121" s="5" t="s">
        <v>212</v>
      </c>
      <c r="H121" s="8">
        <v>467.01</v>
      </c>
      <c r="I121" s="8">
        <v>0</v>
      </c>
      <c r="J121" s="8">
        <v>16</v>
      </c>
      <c r="K121" s="8">
        <v>74.72</v>
      </c>
      <c r="L121" s="8">
        <v>541.73</v>
      </c>
      <c r="M121" s="8">
        <v>0</v>
      </c>
      <c r="N121" s="8">
        <v>0</v>
      </c>
      <c r="O121" s="8">
        <v>541.73</v>
      </c>
      <c r="P121" s="8">
        <v>0</v>
      </c>
    </row>
    <row r="122" spans="1:16" ht="16" customHeight="1" x14ac:dyDescent="0.35">
      <c r="A122" s="5" t="s">
        <v>39</v>
      </c>
      <c r="B122" s="5" t="s">
        <v>28</v>
      </c>
      <c r="C122" s="6">
        <v>45</v>
      </c>
      <c r="D122" s="3"/>
      <c r="E122" s="7">
        <v>2023</v>
      </c>
      <c r="F122" s="5" t="s">
        <v>29</v>
      </c>
      <c r="G122" s="5" t="s">
        <v>212</v>
      </c>
      <c r="H122" s="8">
        <v>484.13</v>
      </c>
      <c r="I122" s="8">
        <v>0</v>
      </c>
      <c r="J122" s="8">
        <v>16</v>
      </c>
      <c r="K122" s="8">
        <v>77.459999999999994</v>
      </c>
      <c r="L122" s="8">
        <v>561.59</v>
      </c>
      <c r="M122" s="8">
        <v>0</v>
      </c>
      <c r="N122" s="8">
        <v>0</v>
      </c>
      <c r="O122" s="8">
        <v>561.59</v>
      </c>
      <c r="P122" s="8">
        <v>0</v>
      </c>
    </row>
    <row r="123" spans="1:16" ht="16" customHeight="1" x14ac:dyDescent="0.35">
      <c r="A123" s="5" t="s">
        <v>39</v>
      </c>
      <c r="B123" s="5" t="s">
        <v>28</v>
      </c>
      <c r="C123" s="6">
        <v>45</v>
      </c>
      <c r="D123" s="3"/>
      <c r="E123" s="7">
        <v>2023</v>
      </c>
      <c r="F123" s="5" t="s">
        <v>29</v>
      </c>
      <c r="G123" s="5" t="s">
        <v>212</v>
      </c>
      <c r="H123" s="8">
        <v>518.69000000000005</v>
      </c>
      <c r="I123" s="8">
        <v>0</v>
      </c>
      <c r="J123" s="8">
        <v>16</v>
      </c>
      <c r="K123" s="8">
        <v>82.99</v>
      </c>
      <c r="L123" s="8">
        <v>601.67999999999995</v>
      </c>
      <c r="M123" s="8">
        <v>0</v>
      </c>
      <c r="N123" s="8">
        <v>0</v>
      </c>
      <c r="O123" s="8">
        <v>601.67999999999995</v>
      </c>
      <c r="P123" s="8">
        <v>0</v>
      </c>
    </row>
    <row r="124" spans="1:16" ht="16" customHeight="1" x14ac:dyDescent="0.35">
      <c r="A124" s="5" t="s">
        <v>39</v>
      </c>
      <c r="B124" s="5" t="s">
        <v>28</v>
      </c>
      <c r="C124" s="6">
        <v>45</v>
      </c>
      <c r="D124" s="3"/>
      <c r="E124" s="7">
        <v>2023</v>
      </c>
      <c r="F124" s="5" t="s">
        <v>29</v>
      </c>
      <c r="G124" s="5" t="s">
        <v>212</v>
      </c>
      <c r="H124" s="8">
        <v>470.43</v>
      </c>
      <c r="I124" s="8">
        <v>0</v>
      </c>
      <c r="J124" s="8">
        <v>16</v>
      </c>
      <c r="K124" s="8">
        <v>75.27</v>
      </c>
      <c r="L124" s="8">
        <v>545.70000000000005</v>
      </c>
      <c r="M124" s="8">
        <v>0</v>
      </c>
      <c r="N124" s="8">
        <v>0</v>
      </c>
      <c r="O124" s="8">
        <v>545.70000000000005</v>
      </c>
      <c r="P124" s="8">
        <v>0</v>
      </c>
    </row>
    <row r="125" spans="1:16" ht="16" customHeight="1" x14ac:dyDescent="0.35">
      <c r="A125" s="5" t="s">
        <v>39</v>
      </c>
      <c r="B125" s="5" t="s">
        <v>28</v>
      </c>
      <c r="C125" s="6">
        <v>46</v>
      </c>
      <c r="D125" s="3"/>
      <c r="E125" s="7">
        <v>2023</v>
      </c>
      <c r="F125" s="5" t="s">
        <v>29</v>
      </c>
      <c r="G125" s="5" t="s">
        <v>205</v>
      </c>
      <c r="H125" s="8">
        <v>6000</v>
      </c>
      <c r="I125" s="8">
        <v>0</v>
      </c>
      <c r="J125" s="8">
        <v>16</v>
      </c>
      <c r="K125" s="8">
        <v>960</v>
      </c>
      <c r="L125" s="8">
        <v>6960</v>
      </c>
      <c r="M125" s="8">
        <v>0</v>
      </c>
      <c r="N125" s="8">
        <v>0</v>
      </c>
      <c r="O125" s="8">
        <v>6960</v>
      </c>
      <c r="P125" s="8">
        <v>0</v>
      </c>
    </row>
    <row r="126" spans="1:16" ht="16" customHeight="1" x14ac:dyDescent="0.35">
      <c r="A126" s="5" t="s">
        <v>39</v>
      </c>
      <c r="B126" s="5" t="s">
        <v>28</v>
      </c>
      <c r="C126" s="6">
        <v>47</v>
      </c>
      <c r="D126" s="3"/>
      <c r="E126" s="7">
        <v>2023</v>
      </c>
      <c r="F126" s="5" t="s">
        <v>29</v>
      </c>
      <c r="G126" s="5" t="s">
        <v>213</v>
      </c>
      <c r="H126" s="8">
        <v>9026.86</v>
      </c>
      <c r="I126" s="8">
        <v>0</v>
      </c>
      <c r="J126" s="8">
        <v>16</v>
      </c>
      <c r="K126" s="8">
        <v>1444.3</v>
      </c>
      <c r="L126" s="8">
        <v>10471.16</v>
      </c>
      <c r="M126" s="8">
        <v>0</v>
      </c>
      <c r="N126" s="8">
        <v>0</v>
      </c>
      <c r="O126" s="8">
        <v>10471.16</v>
      </c>
      <c r="P126" s="8">
        <v>0</v>
      </c>
    </row>
    <row r="127" spans="1:16" ht="16" customHeight="1" x14ac:dyDescent="0.35">
      <c r="A127" s="5" t="s">
        <v>39</v>
      </c>
      <c r="B127" s="5" t="s">
        <v>28</v>
      </c>
      <c r="C127" s="6">
        <v>47</v>
      </c>
      <c r="D127" s="3"/>
      <c r="E127" s="7">
        <v>2023</v>
      </c>
      <c r="F127" s="5" t="s">
        <v>29</v>
      </c>
      <c r="G127" s="5" t="s">
        <v>213</v>
      </c>
      <c r="H127" s="8">
        <v>32420.35</v>
      </c>
      <c r="I127" s="8">
        <v>0</v>
      </c>
      <c r="J127" s="8">
        <v>16</v>
      </c>
      <c r="K127" s="8">
        <v>5187.26</v>
      </c>
      <c r="L127" s="8">
        <v>37607.61</v>
      </c>
      <c r="M127" s="8">
        <v>0</v>
      </c>
      <c r="N127" s="8">
        <v>0</v>
      </c>
      <c r="O127" s="8">
        <v>37607.61</v>
      </c>
      <c r="P127" s="8">
        <v>0</v>
      </c>
    </row>
    <row r="128" spans="1:16" ht="16" customHeight="1" x14ac:dyDescent="0.35">
      <c r="A128" s="5" t="s">
        <v>39</v>
      </c>
      <c r="B128" s="5" t="s">
        <v>28</v>
      </c>
      <c r="C128" s="6">
        <v>48</v>
      </c>
      <c r="D128" s="3"/>
      <c r="E128" s="7">
        <v>2023</v>
      </c>
      <c r="F128" s="5" t="s">
        <v>29</v>
      </c>
      <c r="G128" s="5" t="s">
        <v>215</v>
      </c>
      <c r="H128" s="8">
        <v>7431.1</v>
      </c>
      <c r="I128" s="8">
        <v>0</v>
      </c>
      <c r="J128" s="8">
        <v>16</v>
      </c>
      <c r="K128" s="8">
        <v>1188.98</v>
      </c>
      <c r="L128" s="8">
        <v>8620.08</v>
      </c>
      <c r="M128" s="8">
        <v>297.24</v>
      </c>
      <c r="N128" s="8">
        <v>0</v>
      </c>
      <c r="O128" s="8">
        <v>8322.84</v>
      </c>
      <c r="P128" s="8">
        <v>0</v>
      </c>
    </row>
    <row r="129" spans="1:16" ht="16" customHeight="1" x14ac:dyDescent="0.35">
      <c r="A129" s="5" t="s">
        <v>39</v>
      </c>
      <c r="B129" s="5" t="s">
        <v>28</v>
      </c>
      <c r="C129" s="6">
        <v>48</v>
      </c>
      <c r="D129" s="3"/>
      <c r="E129" s="7">
        <v>2023</v>
      </c>
      <c r="F129" s="5" t="s">
        <v>29</v>
      </c>
      <c r="G129" s="5" t="s">
        <v>215</v>
      </c>
      <c r="H129" s="8">
        <v>1118.57</v>
      </c>
      <c r="I129" s="8">
        <v>0</v>
      </c>
      <c r="J129" s="8">
        <v>16</v>
      </c>
      <c r="K129" s="8">
        <v>178.97</v>
      </c>
      <c r="L129" s="8">
        <v>1297.54</v>
      </c>
      <c r="M129" s="8">
        <v>44.74</v>
      </c>
      <c r="N129" s="8">
        <v>0</v>
      </c>
      <c r="O129" s="8">
        <v>1252.8</v>
      </c>
      <c r="P129" s="8">
        <v>0</v>
      </c>
    </row>
    <row r="130" spans="1:16" ht="16" customHeight="1" x14ac:dyDescent="0.35">
      <c r="A130" s="5" t="s">
        <v>39</v>
      </c>
      <c r="B130" s="5" t="s">
        <v>28</v>
      </c>
      <c r="C130" s="6">
        <v>48</v>
      </c>
      <c r="D130" s="3"/>
      <c r="E130" s="7">
        <v>2023</v>
      </c>
      <c r="F130" s="5" t="s">
        <v>29</v>
      </c>
      <c r="G130" s="5" t="s">
        <v>215</v>
      </c>
      <c r="H130" s="8">
        <v>8783.6200000000008</v>
      </c>
      <c r="I130" s="8">
        <v>0</v>
      </c>
      <c r="J130" s="8">
        <v>16</v>
      </c>
      <c r="K130" s="8">
        <v>1405.38</v>
      </c>
      <c r="L130" s="8">
        <v>10189</v>
      </c>
      <c r="M130" s="8">
        <v>351.34</v>
      </c>
      <c r="N130" s="8">
        <v>0</v>
      </c>
      <c r="O130" s="8">
        <v>9837.66</v>
      </c>
      <c r="P130" s="8">
        <v>0</v>
      </c>
    </row>
    <row r="131" spans="1:16" ht="16" customHeight="1" x14ac:dyDescent="0.35">
      <c r="A131" s="5" t="s">
        <v>39</v>
      </c>
      <c r="B131" s="5" t="s">
        <v>28</v>
      </c>
      <c r="C131" s="6">
        <v>48</v>
      </c>
      <c r="D131" s="3"/>
      <c r="E131" s="7">
        <v>2023</v>
      </c>
      <c r="F131" s="5" t="s">
        <v>29</v>
      </c>
      <c r="G131" s="5" t="s">
        <v>215</v>
      </c>
      <c r="H131" s="8">
        <v>245.08</v>
      </c>
      <c r="I131" s="8">
        <v>0</v>
      </c>
      <c r="J131" s="8">
        <v>16</v>
      </c>
      <c r="K131" s="8">
        <v>39.21</v>
      </c>
      <c r="L131" s="8">
        <v>284.29000000000002</v>
      </c>
      <c r="M131" s="8">
        <v>0</v>
      </c>
      <c r="N131" s="8">
        <v>0</v>
      </c>
      <c r="O131" s="8">
        <v>284.29000000000002</v>
      </c>
      <c r="P131" s="8">
        <v>0</v>
      </c>
    </row>
    <row r="132" spans="1:16" ht="16" customHeight="1" x14ac:dyDescent="0.35">
      <c r="A132" s="5" t="s">
        <v>39</v>
      </c>
      <c r="B132" s="5" t="s">
        <v>28</v>
      </c>
      <c r="C132" s="6">
        <v>48</v>
      </c>
      <c r="D132" s="3"/>
      <c r="E132" s="7">
        <v>2023</v>
      </c>
      <c r="F132" s="5" t="s">
        <v>29</v>
      </c>
      <c r="G132" s="5" t="s">
        <v>215</v>
      </c>
      <c r="H132" s="8">
        <v>244.24</v>
      </c>
      <c r="I132" s="8">
        <v>0</v>
      </c>
      <c r="J132" s="8">
        <v>16</v>
      </c>
      <c r="K132" s="8">
        <v>39.08</v>
      </c>
      <c r="L132" s="8">
        <v>283.32</v>
      </c>
      <c r="M132" s="8">
        <v>0</v>
      </c>
      <c r="N132" s="8">
        <v>0</v>
      </c>
      <c r="O132" s="8">
        <v>283.32</v>
      </c>
      <c r="P132" s="8">
        <v>0</v>
      </c>
    </row>
    <row r="133" spans="1:16" ht="16" customHeight="1" x14ac:dyDescent="0.35">
      <c r="A133" s="5" t="s">
        <v>39</v>
      </c>
      <c r="B133" s="5" t="s">
        <v>28</v>
      </c>
      <c r="C133" s="6">
        <v>48</v>
      </c>
      <c r="D133" s="3"/>
      <c r="E133" s="7">
        <v>2023</v>
      </c>
      <c r="F133" s="5" t="s">
        <v>29</v>
      </c>
      <c r="G133" s="5" t="s">
        <v>215</v>
      </c>
      <c r="H133" s="8">
        <v>2751.28</v>
      </c>
      <c r="I133" s="8">
        <v>0</v>
      </c>
      <c r="J133" s="8">
        <v>16</v>
      </c>
      <c r="K133" s="8">
        <v>440.2</v>
      </c>
      <c r="L133" s="8">
        <v>3191.48</v>
      </c>
      <c r="M133" s="8">
        <v>0</v>
      </c>
      <c r="N133" s="8">
        <v>0</v>
      </c>
      <c r="O133" s="8">
        <v>3191.48</v>
      </c>
      <c r="P133" s="8">
        <v>0</v>
      </c>
    </row>
    <row r="134" spans="1:16" ht="16" customHeight="1" x14ac:dyDescent="0.35">
      <c r="A134" s="5" t="s">
        <v>39</v>
      </c>
      <c r="B134" s="5" t="s">
        <v>28</v>
      </c>
      <c r="C134" s="6">
        <v>48</v>
      </c>
      <c r="D134" s="3"/>
      <c r="E134" s="7">
        <v>2023</v>
      </c>
      <c r="F134" s="5" t="s">
        <v>29</v>
      </c>
      <c r="G134" s="5" t="s">
        <v>215</v>
      </c>
      <c r="H134" s="8">
        <v>3588.84</v>
      </c>
      <c r="I134" s="8">
        <v>0</v>
      </c>
      <c r="J134" s="8">
        <v>16</v>
      </c>
      <c r="K134" s="8">
        <v>574.21</v>
      </c>
      <c r="L134" s="8">
        <v>4163.05</v>
      </c>
      <c r="M134" s="8">
        <v>143.55000000000001</v>
      </c>
      <c r="N134" s="8">
        <v>0</v>
      </c>
      <c r="O134" s="8">
        <v>4019.5</v>
      </c>
      <c r="P134" s="8">
        <v>0</v>
      </c>
    </row>
    <row r="135" spans="1:16" ht="16" customHeight="1" x14ac:dyDescent="0.35">
      <c r="A135" s="5" t="s">
        <v>39</v>
      </c>
      <c r="B135" s="5" t="s">
        <v>28</v>
      </c>
      <c r="C135" s="6">
        <v>48</v>
      </c>
      <c r="D135" s="3"/>
      <c r="E135" s="7">
        <v>2023</v>
      </c>
      <c r="F135" s="5" t="s">
        <v>29</v>
      </c>
      <c r="G135" s="5" t="s">
        <v>215</v>
      </c>
      <c r="H135" s="8">
        <v>1476.42</v>
      </c>
      <c r="I135" s="8">
        <v>0</v>
      </c>
      <c r="J135" s="8">
        <v>16</v>
      </c>
      <c r="K135" s="8">
        <v>236.23</v>
      </c>
      <c r="L135" s="8">
        <v>1712.65</v>
      </c>
      <c r="M135" s="8">
        <v>59.06</v>
      </c>
      <c r="N135" s="8">
        <v>0</v>
      </c>
      <c r="O135" s="8">
        <v>1653.59</v>
      </c>
      <c r="P135" s="8">
        <v>0</v>
      </c>
    </row>
    <row r="136" spans="1:16" ht="16" customHeight="1" x14ac:dyDescent="0.35">
      <c r="A136" s="5" t="s">
        <v>39</v>
      </c>
      <c r="B136" s="5" t="s">
        <v>28</v>
      </c>
      <c r="C136" s="6">
        <v>48</v>
      </c>
      <c r="D136" s="3"/>
      <c r="E136" s="7">
        <v>2023</v>
      </c>
      <c r="F136" s="5" t="s">
        <v>29</v>
      </c>
      <c r="G136" s="5" t="s">
        <v>215</v>
      </c>
      <c r="H136" s="8">
        <v>243</v>
      </c>
      <c r="I136" s="8">
        <v>0</v>
      </c>
      <c r="J136" s="8">
        <v>16</v>
      </c>
      <c r="K136" s="8">
        <v>38.880000000000003</v>
      </c>
      <c r="L136" s="8">
        <v>281.88</v>
      </c>
      <c r="M136" s="8">
        <v>0</v>
      </c>
      <c r="N136" s="8">
        <v>0</v>
      </c>
      <c r="O136" s="8">
        <v>281.88</v>
      </c>
      <c r="P136" s="8">
        <v>0</v>
      </c>
    </row>
    <row r="137" spans="1:16" ht="16" customHeight="1" x14ac:dyDescent="0.35">
      <c r="A137" s="5" t="s">
        <v>39</v>
      </c>
      <c r="B137" s="5" t="s">
        <v>28</v>
      </c>
      <c r="C137" s="6">
        <v>48</v>
      </c>
      <c r="D137" s="3"/>
      <c r="E137" s="7">
        <v>2023</v>
      </c>
      <c r="F137" s="5" t="s">
        <v>29</v>
      </c>
      <c r="G137" s="5" t="s">
        <v>215</v>
      </c>
      <c r="H137" s="8">
        <v>1090.2</v>
      </c>
      <c r="I137" s="8">
        <v>0</v>
      </c>
      <c r="J137" s="8">
        <v>16</v>
      </c>
      <c r="K137" s="8">
        <v>174.43</v>
      </c>
      <c r="L137" s="8">
        <v>1264.6300000000001</v>
      </c>
      <c r="M137" s="8">
        <v>43.61</v>
      </c>
      <c r="N137" s="8">
        <v>0</v>
      </c>
      <c r="O137" s="8">
        <v>1221.02</v>
      </c>
      <c r="P137" s="8">
        <v>0</v>
      </c>
    </row>
    <row r="138" spans="1:16" ht="16" customHeight="1" x14ac:dyDescent="0.35">
      <c r="A138" s="5" t="s">
        <v>39</v>
      </c>
      <c r="B138" s="5" t="s">
        <v>28</v>
      </c>
      <c r="C138" s="6">
        <v>48</v>
      </c>
      <c r="D138" s="3"/>
      <c r="E138" s="7">
        <v>2023</v>
      </c>
      <c r="F138" s="5" t="s">
        <v>29</v>
      </c>
      <c r="G138" s="5" t="s">
        <v>215</v>
      </c>
      <c r="H138" s="8">
        <v>1275.58</v>
      </c>
      <c r="I138" s="8">
        <v>0</v>
      </c>
      <c r="J138" s="8">
        <v>16</v>
      </c>
      <c r="K138" s="8">
        <v>204.09</v>
      </c>
      <c r="L138" s="8">
        <v>1479.67</v>
      </c>
      <c r="M138" s="8">
        <v>51.02</v>
      </c>
      <c r="N138" s="8">
        <v>0</v>
      </c>
      <c r="O138" s="8">
        <v>1428.65</v>
      </c>
      <c r="P138" s="8">
        <v>0</v>
      </c>
    </row>
    <row r="139" spans="1:16" ht="16" customHeight="1" x14ac:dyDescent="0.35">
      <c r="A139" s="5" t="s">
        <v>39</v>
      </c>
      <c r="B139" s="5" t="s">
        <v>28</v>
      </c>
      <c r="C139" s="6">
        <v>48</v>
      </c>
      <c r="D139" s="3"/>
      <c r="E139" s="7">
        <v>2023</v>
      </c>
      <c r="F139" s="5" t="s">
        <v>29</v>
      </c>
      <c r="G139" s="5" t="s">
        <v>215</v>
      </c>
      <c r="H139" s="8">
        <v>8760.8700000000008</v>
      </c>
      <c r="I139" s="8">
        <v>0</v>
      </c>
      <c r="J139" s="8">
        <v>16</v>
      </c>
      <c r="K139" s="8">
        <v>1401.74</v>
      </c>
      <c r="L139" s="8">
        <v>10162.61</v>
      </c>
      <c r="M139" s="8">
        <v>350.43</v>
      </c>
      <c r="N139" s="8">
        <v>0</v>
      </c>
      <c r="O139" s="8">
        <v>9812.18</v>
      </c>
      <c r="P139" s="8">
        <v>0</v>
      </c>
    </row>
    <row r="140" spans="1:16" ht="16" customHeight="1" x14ac:dyDescent="0.35">
      <c r="A140" s="5" t="s">
        <v>39</v>
      </c>
      <c r="B140" s="5" t="s">
        <v>28</v>
      </c>
      <c r="C140" s="6">
        <v>48</v>
      </c>
      <c r="D140" s="3"/>
      <c r="E140" s="7">
        <v>2023</v>
      </c>
      <c r="F140" s="5" t="s">
        <v>29</v>
      </c>
      <c r="G140" s="5" t="s">
        <v>215</v>
      </c>
      <c r="H140" s="8">
        <v>1104.6400000000001</v>
      </c>
      <c r="I140" s="8">
        <v>0</v>
      </c>
      <c r="J140" s="8">
        <v>16</v>
      </c>
      <c r="K140" s="8">
        <v>176.74</v>
      </c>
      <c r="L140" s="8">
        <v>1281.3800000000001</v>
      </c>
      <c r="M140" s="8">
        <v>44.19</v>
      </c>
      <c r="N140" s="8">
        <v>0</v>
      </c>
      <c r="O140" s="8">
        <v>1237.19</v>
      </c>
      <c r="P140" s="8">
        <v>0</v>
      </c>
    </row>
    <row r="141" spans="1:16" ht="16" customHeight="1" x14ac:dyDescent="0.35">
      <c r="A141" s="5" t="s">
        <v>39</v>
      </c>
      <c r="B141" s="5" t="s">
        <v>28</v>
      </c>
      <c r="C141" s="6">
        <v>49</v>
      </c>
      <c r="D141" s="3"/>
      <c r="E141" s="7">
        <v>2023</v>
      </c>
      <c r="F141" s="5" t="s">
        <v>29</v>
      </c>
      <c r="G141" s="5" t="s">
        <v>237</v>
      </c>
      <c r="H141" s="8">
        <v>5244.39</v>
      </c>
      <c r="I141" s="8">
        <v>0</v>
      </c>
      <c r="J141" s="8">
        <v>16</v>
      </c>
      <c r="K141" s="8">
        <v>839.1</v>
      </c>
      <c r="L141" s="8">
        <v>6083.49</v>
      </c>
      <c r="M141" s="8">
        <v>559.04999999999995</v>
      </c>
      <c r="N141" s="8">
        <v>524.44000000000005</v>
      </c>
      <c r="O141" s="8">
        <v>5000</v>
      </c>
      <c r="P141" s="8">
        <v>0</v>
      </c>
    </row>
    <row r="142" spans="1:16" ht="16" customHeight="1" x14ac:dyDescent="0.35">
      <c r="A142" s="5" t="s">
        <v>39</v>
      </c>
      <c r="B142" s="5" t="s">
        <v>28</v>
      </c>
      <c r="C142" s="6">
        <v>49</v>
      </c>
      <c r="D142" s="3"/>
      <c r="E142" s="7">
        <v>2023</v>
      </c>
      <c r="F142" s="5" t="s">
        <v>29</v>
      </c>
      <c r="G142" s="5" t="s">
        <v>237</v>
      </c>
      <c r="H142" s="8">
        <v>5244.39</v>
      </c>
      <c r="I142" s="8">
        <v>0</v>
      </c>
      <c r="J142" s="8">
        <v>16</v>
      </c>
      <c r="K142" s="8">
        <v>839.1</v>
      </c>
      <c r="L142" s="8">
        <v>6083.49</v>
      </c>
      <c r="M142" s="8">
        <v>559.04999999999995</v>
      </c>
      <c r="N142" s="8">
        <v>524.44000000000005</v>
      </c>
      <c r="O142" s="8">
        <v>5000</v>
      </c>
      <c r="P142" s="8">
        <v>0</v>
      </c>
    </row>
    <row r="143" spans="1:16" ht="16" customHeight="1" x14ac:dyDescent="0.35">
      <c r="A143" s="5" t="s">
        <v>39</v>
      </c>
      <c r="B143" s="5" t="s">
        <v>28</v>
      </c>
      <c r="C143" s="6">
        <v>49</v>
      </c>
      <c r="D143" s="3"/>
      <c r="E143" s="7">
        <v>2023</v>
      </c>
      <c r="F143" s="5" t="s">
        <v>29</v>
      </c>
      <c r="G143" s="5" t="s">
        <v>237</v>
      </c>
      <c r="H143" s="8">
        <v>5244.39</v>
      </c>
      <c r="I143" s="8">
        <v>0</v>
      </c>
      <c r="J143" s="8">
        <v>16</v>
      </c>
      <c r="K143" s="8">
        <v>839.1</v>
      </c>
      <c r="L143" s="8">
        <v>6083.49</v>
      </c>
      <c r="M143" s="8">
        <v>559.04999999999995</v>
      </c>
      <c r="N143" s="8">
        <v>524.44000000000005</v>
      </c>
      <c r="O143" s="8">
        <v>5000</v>
      </c>
      <c r="P143" s="8">
        <v>0</v>
      </c>
    </row>
    <row r="144" spans="1:16" ht="16" customHeight="1" x14ac:dyDescent="0.35">
      <c r="A144" s="5" t="s">
        <v>39</v>
      </c>
      <c r="B144" s="5" t="s">
        <v>28</v>
      </c>
      <c r="C144" s="6">
        <v>53</v>
      </c>
      <c r="D144" s="3"/>
      <c r="E144" s="7">
        <v>2023</v>
      </c>
      <c r="F144" s="5" t="s">
        <v>29</v>
      </c>
      <c r="G144" s="5" t="s">
        <v>41</v>
      </c>
      <c r="H144" s="8">
        <v>263388.38</v>
      </c>
      <c r="I144" s="8">
        <v>0</v>
      </c>
      <c r="J144" s="8">
        <v>16</v>
      </c>
      <c r="K144" s="8">
        <v>42142.14</v>
      </c>
      <c r="L144" s="8">
        <v>305530.52</v>
      </c>
      <c r="M144" s="8">
        <v>0</v>
      </c>
      <c r="N144" s="8">
        <v>0</v>
      </c>
      <c r="O144" s="8">
        <v>305530.52</v>
      </c>
      <c r="P144" s="8">
        <v>0</v>
      </c>
    </row>
    <row r="145" spans="1:16" ht="16" customHeight="1" x14ac:dyDescent="0.35">
      <c r="A145" s="5" t="s">
        <v>39</v>
      </c>
      <c r="B145" s="5" t="s">
        <v>28</v>
      </c>
      <c r="C145" s="6">
        <v>54</v>
      </c>
      <c r="D145" s="3"/>
      <c r="E145" s="7">
        <v>2023</v>
      </c>
      <c r="F145" s="5" t="s">
        <v>29</v>
      </c>
      <c r="G145" s="5" t="s">
        <v>41</v>
      </c>
      <c r="H145" s="8">
        <v>2310.21</v>
      </c>
      <c r="I145" s="8">
        <v>0</v>
      </c>
      <c r="J145" s="8">
        <v>16</v>
      </c>
      <c r="K145" s="8">
        <v>369.63</v>
      </c>
      <c r="L145" s="8">
        <v>2679.84</v>
      </c>
      <c r="M145" s="8">
        <v>0</v>
      </c>
      <c r="N145" s="8">
        <v>0</v>
      </c>
      <c r="O145" s="8">
        <v>2679.84</v>
      </c>
      <c r="P145" s="8">
        <v>0</v>
      </c>
    </row>
    <row r="146" spans="1:16" ht="16" customHeight="1" x14ac:dyDescent="0.35">
      <c r="A146" s="5" t="s">
        <v>39</v>
      </c>
      <c r="B146" s="5" t="s">
        <v>28</v>
      </c>
      <c r="C146" s="6">
        <v>54</v>
      </c>
      <c r="D146" s="3"/>
      <c r="E146" s="7">
        <v>2023</v>
      </c>
      <c r="F146" s="5" t="s">
        <v>29</v>
      </c>
      <c r="G146" s="5" t="s">
        <v>41</v>
      </c>
      <c r="H146" s="8">
        <v>0.62</v>
      </c>
      <c r="I146" s="8">
        <v>0</v>
      </c>
      <c r="J146" s="8">
        <v>16</v>
      </c>
      <c r="K146" s="8">
        <v>0.1</v>
      </c>
      <c r="L146" s="8">
        <v>0.72</v>
      </c>
      <c r="M146" s="8">
        <v>0</v>
      </c>
      <c r="N146" s="8">
        <v>0</v>
      </c>
      <c r="O146" s="8">
        <v>0.72</v>
      </c>
      <c r="P146" s="8">
        <v>0</v>
      </c>
    </row>
    <row r="147" spans="1:16" ht="16" customHeight="1" x14ac:dyDescent="0.35">
      <c r="A147" s="5" t="s">
        <v>39</v>
      </c>
      <c r="B147" s="5" t="s">
        <v>28</v>
      </c>
      <c r="C147" s="6">
        <v>54</v>
      </c>
      <c r="D147" s="3"/>
      <c r="E147" s="7">
        <v>2023</v>
      </c>
      <c r="F147" s="5" t="s">
        <v>29</v>
      </c>
      <c r="G147" s="5" t="s">
        <v>41</v>
      </c>
      <c r="H147" s="8">
        <v>0.53</v>
      </c>
      <c r="I147" s="8">
        <v>0</v>
      </c>
      <c r="J147" s="8">
        <v>16</v>
      </c>
      <c r="K147" s="8">
        <v>0.08</v>
      </c>
      <c r="L147" s="8">
        <v>0.61</v>
      </c>
      <c r="M147" s="8">
        <v>0</v>
      </c>
      <c r="N147" s="8">
        <v>0</v>
      </c>
      <c r="O147" s="8">
        <v>0.61</v>
      </c>
      <c r="P147" s="8">
        <v>0</v>
      </c>
    </row>
    <row r="148" spans="1:16" ht="16" customHeight="1" x14ac:dyDescent="0.35">
      <c r="A148" s="5" t="s">
        <v>39</v>
      </c>
      <c r="B148" s="5" t="s">
        <v>28</v>
      </c>
      <c r="C148" s="6">
        <v>54</v>
      </c>
      <c r="D148" s="3"/>
      <c r="E148" s="7">
        <v>2023</v>
      </c>
      <c r="F148" s="5" t="s">
        <v>29</v>
      </c>
      <c r="G148" s="5" t="s">
        <v>41</v>
      </c>
      <c r="H148" s="8">
        <v>5364.51</v>
      </c>
      <c r="I148" s="8">
        <v>0</v>
      </c>
      <c r="J148" s="8">
        <v>16</v>
      </c>
      <c r="K148" s="8">
        <v>858.32</v>
      </c>
      <c r="L148" s="8">
        <v>6222.83</v>
      </c>
      <c r="M148" s="8">
        <v>0</v>
      </c>
      <c r="N148" s="8">
        <v>0</v>
      </c>
      <c r="O148" s="8">
        <v>6222.83</v>
      </c>
      <c r="P148" s="8">
        <v>0</v>
      </c>
    </row>
    <row r="149" spans="1:16" ht="16" customHeight="1" x14ac:dyDescent="0.35">
      <c r="A149" s="5" t="s">
        <v>42</v>
      </c>
      <c r="B149" s="5" t="s">
        <v>28</v>
      </c>
      <c r="C149" s="6">
        <v>52</v>
      </c>
      <c r="D149" s="3"/>
      <c r="E149" s="7">
        <v>2023</v>
      </c>
      <c r="F149" s="5" t="s">
        <v>29</v>
      </c>
      <c r="G149" s="5" t="s">
        <v>235</v>
      </c>
      <c r="H149" s="8">
        <v>268.10000000000002</v>
      </c>
      <c r="I149" s="8">
        <v>0</v>
      </c>
      <c r="J149" s="8">
        <v>16</v>
      </c>
      <c r="K149" s="8">
        <v>42.9</v>
      </c>
      <c r="L149" s="8">
        <v>311</v>
      </c>
      <c r="M149" s="8">
        <v>0</v>
      </c>
      <c r="N149" s="8">
        <v>0</v>
      </c>
      <c r="O149" s="8">
        <v>311</v>
      </c>
      <c r="P149" s="8">
        <v>0</v>
      </c>
    </row>
    <row r="150" spans="1:16" ht="16" customHeight="1" x14ac:dyDescent="0.35">
      <c r="A150" s="5" t="s">
        <v>42</v>
      </c>
      <c r="B150" s="5" t="s">
        <v>28</v>
      </c>
      <c r="C150" s="6">
        <v>52</v>
      </c>
      <c r="D150" s="3"/>
      <c r="E150" s="7">
        <v>2023</v>
      </c>
      <c r="F150" s="5" t="s">
        <v>29</v>
      </c>
      <c r="G150" s="5" t="s">
        <v>235</v>
      </c>
      <c r="H150" s="8">
        <v>1060.3399999999999</v>
      </c>
      <c r="I150" s="8">
        <v>0</v>
      </c>
      <c r="J150" s="8">
        <v>16</v>
      </c>
      <c r="K150" s="8">
        <v>169.66</v>
      </c>
      <c r="L150" s="8">
        <v>1230</v>
      </c>
      <c r="M150" s="8">
        <v>0</v>
      </c>
      <c r="N150" s="8">
        <v>0</v>
      </c>
      <c r="O150" s="8">
        <v>1230</v>
      </c>
      <c r="P150" s="8">
        <v>0</v>
      </c>
    </row>
    <row r="151" spans="1:16" ht="16" customHeight="1" x14ac:dyDescent="0.35">
      <c r="A151" s="5" t="s">
        <v>42</v>
      </c>
      <c r="B151" s="5" t="s">
        <v>28</v>
      </c>
      <c r="C151" s="6">
        <v>52</v>
      </c>
      <c r="D151" s="3"/>
      <c r="E151" s="7">
        <v>2023</v>
      </c>
      <c r="F151" s="5" t="s">
        <v>29</v>
      </c>
      <c r="G151" s="5" t="s">
        <v>235</v>
      </c>
      <c r="H151" s="8">
        <v>333.62</v>
      </c>
      <c r="I151" s="8">
        <v>0</v>
      </c>
      <c r="J151" s="8">
        <v>16</v>
      </c>
      <c r="K151" s="8">
        <v>53.38</v>
      </c>
      <c r="L151" s="8">
        <v>387</v>
      </c>
      <c r="M151" s="8">
        <v>0</v>
      </c>
      <c r="N151" s="8">
        <v>0</v>
      </c>
      <c r="O151" s="8">
        <v>387</v>
      </c>
      <c r="P151" s="8">
        <v>0</v>
      </c>
    </row>
    <row r="152" spans="1:16" ht="16" customHeight="1" x14ac:dyDescent="0.35">
      <c r="A152" s="5" t="s">
        <v>42</v>
      </c>
      <c r="B152" s="5" t="s">
        <v>28</v>
      </c>
      <c r="C152" s="6">
        <v>52</v>
      </c>
      <c r="D152" s="3"/>
      <c r="E152" s="7">
        <v>2023</v>
      </c>
      <c r="F152" s="5" t="s">
        <v>29</v>
      </c>
      <c r="G152" s="5" t="s">
        <v>238</v>
      </c>
      <c r="H152" s="8">
        <v>8134.24</v>
      </c>
      <c r="I152" s="8">
        <v>0</v>
      </c>
      <c r="J152" s="8">
        <v>16</v>
      </c>
      <c r="K152" s="8">
        <v>1301.48</v>
      </c>
      <c r="L152" s="8">
        <v>9435.7199999999993</v>
      </c>
      <c r="M152" s="8">
        <v>0</v>
      </c>
      <c r="N152" s="8">
        <v>0</v>
      </c>
      <c r="O152" s="8">
        <v>9435.7199999999993</v>
      </c>
      <c r="P152" s="8">
        <v>288.8</v>
      </c>
    </row>
    <row r="153" spans="1:16" ht="16" customHeight="1" x14ac:dyDescent="0.35">
      <c r="A153" s="5" t="s">
        <v>42</v>
      </c>
      <c r="B153" s="5" t="s">
        <v>28</v>
      </c>
      <c r="C153" s="6">
        <v>52</v>
      </c>
      <c r="D153" s="3"/>
      <c r="E153" s="7">
        <v>2023</v>
      </c>
      <c r="F153" s="5" t="s">
        <v>29</v>
      </c>
      <c r="G153" s="5" t="s">
        <v>239</v>
      </c>
      <c r="H153" s="8">
        <v>450.86</v>
      </c>
      <c r="I153" s="8">
        <v>0</v>
      </c>
      <c r="J153" s="8">
        <v>16</v>
      </c>
      <c r="K153" s="8">
        <v>72.14</v>
      </c>
      <c r="L153" s="8">
        <v>523</v>
      </c>
      <c r="M153" s="8">
        <v>0</v>
      </c>
      <c r="N153" s="8">
        <v>0</v>
      </c>
      <c r="O153" s="8">
        <v>523</v>
      </c>
      <c r="P153" s="8">
        <v>0</v>
      </c>
    </row>
    <row r="154" spans="1:16" ht="16" customHeight="1" x14ac:dyDescent="0.35">
      <c r="A154" s="5" t="s">
        <v>42</v>
      </c>
      <c r="B154" s="5" t="s">
        <v>28</v>
      </c>
      <c r="C154" s="6">
        <v>52</v>
      </c>
      <c r="D154" s="3"/>
      <c r="E154" s="7">
        <v>2023</v>
      </c>
      <c r="F154" s="5" t="s">
        <v>29</v>
      </c>
      <c r="G154" s="5" t="s">
        <v>240</v>
      </c>
      <c r="H154" s="8">
        <v>21085.55</v>
      </c>
      <c r="I154" s="8">
        <v>0</v>
      </c>
      <c r="J154" s="8">
        <v>16</v>
      </c>
      <c r="K154" s="8">
        <v>3373.69</v>
      </c>
      <c r="L154" s="8">
        <v>24459.24</v>
      </c>
      <c r="M154" s="8">
        <v>0</v>
      </c>
      <c r="N154" s="8">
        <v>0</v>
      </c>
      <c r="O154" s="8">
        <v>24459.24</v>
      </c>
      <c r="P154" s="8">
        <v>0</v>
      </c>
    </row>
    <row r="155" spans="1:16" ht="16" customHeight="1" x14ac:dyDescent="0.35">
      <c r="A155" s="5" t="s">
        <v>42</v>
      </c>
      <c r="B155" s="5" t="s">
        <v>28</v>
      </c>
      <c r="C155" s="6">
        <v>52</v>
      </c>
      <c r="D155" s="3"/>
      <c r="E155" s="7">
        <v>2023</v>
      </c>
      <c r="F155" s="5" t="s">
        <v>29</v>
      </c>
      <c r="G155" s="5" t="s">
        <v>240</v>
      </c>
      <c r="H155" s="8">
        <v>14790.63</v>
      </c>
      <c r="I155" s="8">
        <v>0</v>
      </c>
      <c r="J155" s="8">
        <v>16</v>
      </c>
      <c r="K155" s="8">
        <v>2366.5</v>
      </c>
      <c r="L155" s="8">
        <v>17157.13</v>
      </c>
      <c r="M155" s="8">
        <v>0</v>
      </c>
      <c r="N155" s="8">
        <v>0</v>
      </c>
      <c r="O155" s="8">
        <v>17157.13</v>
      </c>
      <c r="P155" s="8">
        <v>0</v>
      </c>
    </row>
    <row r="156" spans="1:16" ht="16" customHeight="1" x14ac:dyDescent="0.35">
      <c r="A156" s="5" t="s">
        <v>42</v>
      </c>
      <c r="B156" s="5" t="s">
        <v>28</v>
      </c>
      <c r="C156" s="6">
        <v>55</v>
      </c>
      <c r="D156" s="3"/>
      <c r="E156" s="7">
        <v>2023</v>
      </c>
      <c r="F156" s="5" t="s">
        <v>29</v>
      </c>
      <c r="G156" s="5" t="s">
        <v>241</v>
      </c>
      <c r="H156" s="8">
        <v>552.05999999999995</v>
      </c>
      <c r="I156" s="8">
        <v>0</v>
      </c>
      <c r="J156" s="8">
        <v>16</v>
      </c>
      <c r="K156" s="8">
        <v>88.33</v>
      </c>
      <c r="L156" s="8">
        <v>640.39</v>
      </c>
      <c r="M156" s="8">
        <v>0</v>
      </c>
      <c r="N156" s="8">
        <v>0</v>
      </c>
      <c r="O156" s="8">
        <v>640.39</v>
      </c>
      <c r="P156" s="8">
        <v>0</v>
      </c>
    </row>
    <row r="157" spans="1:16" ht="16" customHeight="1" x14ac:dyDescent="0.35">
      <c r="A157" s="5" t="s">
        <v>42</v>
      </c>
      <c r="B157" s="5" t="s">
        <v>28</v>
      </c>
      <c r="C157" s="6">
        <v>84</v>
      </c>
      <c r="D157" s="3"/>
      <c r="E157" s="7">
        <v>2023</v>
      </c>
      <c r="F157" s="5" t="s">
        <v>29</v>
      </c>
      <c r="G157" s="5" t="s">
        <v>201</v>
      </c>
      <c r="H157" s="8">
        <v>740963.81</v>
      </c>
      <c r="I157" s="8">
        <v>0</v>
      </c>
      <c r="J157" s="9" t="s">
        <v>31</v>
      </c>
      <c r="K157" s="8">
        <v>0</v>
      </c>
      <c r="L157" s="8">
        <v>740963.81</v>
      </c>
      <c r="M157" s="8">
        <v>0</v>
      </c>
      <c r="N157" s="8">
        <v>0</v>
      </c>
      <c r="O157" s="8">
        <v>740963.81</v>
      </c>
      <c r="P157" s="8">
        <v>0</v>
      </c>
    </row>
    <row r="158" spans="1:16" ht="16" customHeight="1" x14ac:dyDescent="0.35">
      <c r="A158" s="5" t="s">
        <v>43</v>
      </c>
      <c r="B158" s="5" t="s">
        <v>28</v>
      </c>
      <c r="C158" s="6">
        <v>56</v>
      </c>
      <c r="D158" s="3"/>
      <c r="E158" s="7">
        <v>2023</v>
      </c>
      <c r="F158" s="5" t="s">
        <v>29</v>
      </c>
      <c r="G158" s="5" t="s">
        <v>202</v>
      </c>
      <c r="H158" s="8">
        <v>492.56</v>
      </c>
      <c r="I158" s="8">
        <v>0</v>
      </c>
      <c r="J158" s="8">
        <v>16</v>
      </c>
      <c r="K158" s="8">
        <v>78.81</v>
      </c>
      <c r="L158" s="8">
        <v>571.37</v>
      </c>
      <c r="M158" s="8">
        <v>0</v>
      </c>
      <c r="N158" s="8">
        <v>0</v>
      </c>
      <c r="O158" s="8">
        <v>571.37</v>
      </c>
      <c r="P158" s="8">
        <v>0</v>
      </c>
    </row>
    <row r="159" spans="1:16" ht="16" customHeight="1" x14ac:dyDescent="0.35">
      <c r="A159" s="5" t="s">
        <v>43</v>
      </c>
      <c r="B159" s="5" t="s">
        <v>28</v>
      </c>
      <c r="C159" s="6">
        <v>56</v>
      </c>
      <c r="D159" s="3"/>
      <c r="E159" s="7">
        <v>2023</v>
      </c>
      <c r="F159" s="5" t="s">
        <v>29</v>
      </c>
      <c r="G159" s="5" t="s">
        <v>202</v>
      </c>
      <c r="H159" s="8">
        <v>1697.15</v>
      </c>
      <c r="I159" s="8">
        <v>0</v>
      </c>
      <c r="J159" s="8">
        <v>16</v>
      </c>
      <c r="K159" s="8">
        <v>271.54000000000002</v>
      </c>
      <c r="L159" s="8">
        <v>1968.69</v>
      </c>
      <c r="M159" s="8">
        <v>0</v>
      </c>
      <c r="N159" s="8">
        <v>0</v>
      </c>
      <c r="O159" s="8">
        <v>1968.69</v>
      </c>
      <c r="P159" s="8">
        <v>0</v>
      </c>
    </row>
    <row r="160" spans="1:16" ht="16" customHeight="1" x14ac:dyDescent="0.35">
      <c r="A160" s="5" t="s">
        <v>43</v>
      </c>
      <c r="B160" s="5" t="s">
        <v>28</v>
      </c>
      <c r="C160" s="6">
        <v>56</v>
      </c>
      <c r="D160" s="3"/>
      <c r="E160" s="7">
        <v>2023</v>
      </c>
      <c r="F160" s="5" t="s">
        <v>29</v>
      </c>
      <c r="G160" s="5" t="s">
        <v>202</v>
      </c>
      <c r="H160" s="8">
        <v>1624.5</v>
      </c>
      <c r="I160" s="8">
        <v>0</v>
      </c>
      <c r="J160" s="8">
        <v>16</v>
      </c>
      <c r="K160" s="8">
        <v>259.92</v>
      </c>
      <c r="L160" s="8">
        <v>1884.42</v>
      </c>
      <c r="M160" s="8">
        <v>0</v>
      </c>
      <c r="N160" s="8">
        <v>0</v>
      </c>
      <c r="O160" s="8">
        <v>1884.42</v>
      </c>
      <c r="P160" s="8">
        <v>0</v>
      </c>
    </row>
    <row r="161" spans="1:16" ht="16" customHeight="1" x14ac:dyDescent="0.35">
      <c r="A161" s="5" t="s">
        <v>43</v>
      </c>
      <c r="B161" s="5" t="s">
        <v>28</v>
      </c>
      <c r="C161" s="6">
        <v>56</v>
      </c>
      <c r="D161" s="3"/>
      <c r="E161" s="7">
        <v>2023</v>
      </c>
      <c r="F161" s="5" t="s">
        <v>29</v>
      </c>
      <c r="G161" s="5" t="s">
        <v>202</v>
      </c>
      <c r="H161" s="8">
        <v>406.53</v>
      </c>
      <c r="I161" s="8">
        <v>0</v>
      </c>
      <c r="J161" s="8">
        <v>16</v>
      </c>
      <c r="K161" s="8">
        <v>65.040000000000006</v>
      </c>
      <c r="L161" s="8">
        <v>471.57</v>
      </c>
      <c r="M161" s="8">
        <v>0</v>
      </c>
      <c r="N161" s="8">
        <v>0</v>
      </c>
      <c r="O161" s="8">
        <v>471.57</v>
      </c>
      <c r="P161" s="8">
        <v>0</v>
      </c>
    </row>
    <row r="162" spans="1:16" ht="16" customHeight="1" x14ac:dyDescent="0.35">
      <c r="A162" s="5" t="s">
        <v>43</v>
      </c>
      <c r="B162" s="5" t="s">
        <v>28</v>
      </c>
      <c r="C162" s="6">
        <v>57</v>
      </c>
      <c r="D162" s="3"/>
      <c r="E162" s="7">
        <v>2023</v>
      </c>
      <c r="F162" s="5" t="s">
        <v>29</v>
      </c>
      <c r="G162" s="5" t="s">
        <v>210</v>
      </c>
      <c r="H162" s="8">
        <v>568.73</v>
      </c>
      <c r="I162" s="8">
        <v>0</v>
      </c>
      <c r="J162" s="8">
        <v>16</v>
      </c>
      <c r="K162" s="8">
        <v>91</v>
      </c>
      <c r="L162" s="8">
        <v>659.73</v>
      </c>
      <c r="M162" s="8">
        <v>0</v>
      </c>
      <c r="N162" s="8">
        <v>0</v>
      </c>
      <c r="O162" s="8">
        <v>659.73</v>
      </c>
      <c r="P162" s="8">
        <v>0</v>
      </c>
    </row>
    <row r="163" spans="1:16" ht="16" customHeight="1" x14ac:dyDescent="0.35">
      <c r="A163" s="5" t="s">
        <v>43</v>
      </c>
      <c r="B163" s="5" t="s">
        <v>28</v>
      </c>
      <c r="C163" s="6">
        <v>57</v>
      </c>
      <c r="D163" s="3"/>
      <c r="E163" s="7">
        <v>2023</v>
      </c>
      <c r="F163" s="5" t="s">
        <v>29</v>
      </c>
      <c r="G163" s="5" t="s">
        <v>242</v>
      </c>
      <c r="H163" s="8">
        <v>46.55</v>
      </c>
      <c r="I163" s="8">
        <v>0</v>
      </c>
      <c r="J163" s="8">
        <v>16</v>
      </c>
      <c r="K163" s="8">
        <v>7.45</v>
      </c>
      <c r="L163" s="8">
        <v>54</v>
      </c>
      <c r="M163" s="8">
        <v>0</v>
      </c>
      <c r="N163" s="8">
        <v>0</v>
      </c>
      <c r="O163" s="8">
        <v>54</v>
      </c>
      <c r="P163" s="8">
        <v>0</v>
      </c>
    </row>
    <row r="164" spans="1:16" ht="16" customHeight="1" x14ac:dyDescent="0.35">
      <c r="A164" s="5" t="s">
        <v>43</v>
      </c>
      <c r="B164" s="5" t="s">
        <v>28</v>
      </c>
      <c r="C164" s="6">
        <v>57</v>
      </c>
      <c r="D164" s="3"/>
      <c r="E164" s="7">
        <v>2023</v>
      </c>
      <c r="F164" s="5" t="s">
        <v>29</v>
      </c>
      <c r="G164" s="5" t="s">
        <v>207</v>
      </c>
      <c r="H164" s="8">
        <v>1020</v>
      </c>
      <c r="I164" s="8">
        <v>0</v>
      </c>
      <c r="J164" s="8">
        <v>16</v>
      </c>
      <c r="K164" s="8">
        <v>163.19999999999999</v>
      </c>
      <c r="L164" s="8">
        <v>1183.2</v>
      </c>
      <c r="M164" s="8">
        <v>0</v>
      </c>
      <c r="N164" s="8">
        <v>0</v>
      </c>
      <c r="O164" s="8">
        <v>1183.2</v>
      </c>
      <c r="P164" s="8">
        <v>0</v>
      </c>
    </row>
    <row r="165" spans="1:16" ht="16" customHeight="1" x14ac:dyDescent="0.35">
      <c r="A165" s="5" t="s">
        <v>43</v>
      </c>
      <c r="B165" s="5" t="s">
        <v>28</v>
      </c>
      <c r="C165" s="6">
        <v>57</v>
      </c>
      <c r="D165" s="3"/>
      <c r="E165" s="7">
        <v>2023</v>
      </c>
      <c r="F165" s="5" t="s">
        <v>29</v>
      </c>
      <c r="G165" s="5" t="s">
        <v>243</v>
      </c>
      <c r="H165" s="8">
        <v>100</v>
      </c>
      <c r="I165" s="8">
        <v>0</v>
      </c>
      <c r="J165" s="8">
        <v>16</v>
      </c>
      <c r="K165" s="8">
        <v>16</v>
      </c>
      <c r="L165" s="8">
        <v>116</v>
      </c>
      <c r="M165" s="8">
        <v>10.66</v>
      </c>
      <c r="N165" s="8">
        <v>10</v>
      </c>
      <c r="O165" s="8">
        <v>95.34</v>
      </c>
      <c r="P165" s="8">
        <v>0</v>
      </c>
    </row>
    <row r="166" spans="1:16" ht="16" customHeight="1" x14ac:dyDescent="0.35">
      <c r="A166" s="5" t="s">
        <v>43</v>
      </c>
      <c r="B166" s="5" t="s">
        <v>28</v>
      </c>
      <c r="C166" s="6">
        <v>57</v>
      </c>
      <c r="D166" s="3"/>
      <c r="E166" s="7">
        <v>2023</v>
      </c>
      <c r="F166" s="5" t="s">
        <v>29</v>
      </c>
      <c r="G166" s="5" t="s">
        <v>244</v>
      </c>
      <c r="H166" s="8">
        <v>72</v>
      </c>
      <c r="I166" s="8">
        <v>0</v>
      </c>
      <c r="J166" s="8">
        <v>0</v>
      </c>
      <c r="K166" s="8">
        <v>0</v>
      </c>
      <c r="L166" s="8">
        <v>72</v>
      </c>
      <c r="M166" s="8">
        <v>0</v>
      </c>
      <c r="N166" s="8">
        <v>0</v>
      </c>
      <c r="O166" s="8">
        <v>72</v>
      </c>
      <c r="P166" s="8">
        <v>0</v>
      </c>
    </row>
    <row r="167" spans="1:16" ht="16" customHeight="1" x14ac:dyDescent="0.35">
      <c r="A167" s="5" t="s">
        <v>43</v>
      </c>
      <c r="B167" s="5" t="s">
        <v>28</v>
      </c>
      <c r="C167" s="6">
        <v>57</v>
      </c>
      <c r="D167" s="3"/>
      <c r="E167" s="7">
        <v>2023</v>
      </c>
      <c r="F167" s="5" t="s">
        <v>29</v>
      </c>
      <c r="G167" s="5" t="s">
        <v>208</v>
      </c>
      <c r="H167" s="8">
        <v>1541.28</v>
      </c>
      <c r="I167" s="8">
        <v>0</v>
      </c>
      <c r="J167" s="8">
        <v>16</v>
      </c>
      <c r="K167" s="8">
        <v>246.6</v>
      </c>
      <c r="L167" s="8">
        <v>1787.88</v>
      </c>
      <c r="M167" s="8">
        <v>0</v>
      </c>
      <c r="N167" s="8">
        <v>0</v>
      </c>
      <c r="O167" s="8">
        <v>1787.88</v>
      </c>
      <c r="P167" s="8">
        <v>0</v>
      </c>
    </row>
    <row r="168" spans="1:16" ht="16" customHeight="1" x14ac:dyDescent="0.35">
      <c r="A168" s="5" t="s">
        <v>43</v>
      </c>
      <c r="B168" s="5" t="s">
        <v>28</v>
      </c>
      <c r="C168" s="6">
        <v>57</v>
      </c>
      <c r="D168" s="3"/>
      <c r="E168" s="7">
        <v>2023</v>
      </c>
      <c r="F168" s="5" t="s">
        <v>29</v>
      </c>
      <c r="G168" s="5" t="s">
        <v>208</v>
      </c>
      <c r="H168" s="8">
        <v>1084</v>
      </c>
      <c r="I168" s="8">
        <v>0</v>
      </c>
      <c r="J168" s="8">
        <v>16</v>
      </c>
      <c r="K168" s="8">
        <v>173.44</v>
      </c>
      <c r="L168" s="8">
        <v>1257.44</v>
      </c>
      <c r="M168" s="8">
        <v>0</v>
      </c>
      <c r="N168" s="8">
        <v>0</v>
      </c>
      <c r="O168" s="8">
        <v>1257.44</v>
      </c>
      <c r="P168" s="8">
        <v>0</v>
      </c>
    </row>
    <row r="169" spans="1:16" ht="16" customHeight="1" x14ac:dyDescent="0.35">
      <c r="A169" s="5" t="s">
        <v>43</v>
      </c>
      <c r="B169" s="5" t="s">
        <v>28</v>
      </c>
      <c r="C169" s="6">
        <v>57</v>
      </c>
      <c r="D169" s="3"/>
      <c r="E169" s="7">
        <v>2023</v>
      </c>
      <c r="F169" s="5" t="s">
        <v>29</v>
      </c>
      <c r="G169" s="5" t="s">
        <v>208</v>
      </c>
      <c r="H169" s="8">
        <v>1084</v>
      </c>
      <c r="I169" s="8">
        <v>0</v>
      </c>
      <c r="J169" s="8">
        <v>16</v>
      </c>
      <c r="K169" s="8">
        <v>173.44</v>
      </c>
      <c r="L169" s="8">
        <v>1257.44</v>
      </c>
      <c r="M169" s="8">
        <v>0</v>
      </c>
      <c r="N169" s="8">
        <v>0</v>
      </c>
      <c r="O169" s="8">
        <v>1257.44</v>
      </c>
      <c r="P169" s="8">
        <v>0</v>
      </c>
    </row>
    <row r="170" spans="1:16" ht="16" customHeight="1" x14ac:dyDescent="0.35">
      <c r="A170" s="5" t="s">
        <v>43</v>
      </c>
      <c r="B170" s="5" t="s">
        <v>28</v>
      </c>
      <c r="C170" s="6">
        <v>57</v>
      </c>
      <c r="D170" s="3"/>
      <c r="E170" s="7">
        <v>2023</v>
      </c>
      <c r="F170" s="5" t="s">
        <v>29</v>
      </c>
      <c r="G170" s="5" t="s">
        <v>44</v>
      </c>
      <c r="H170" s="8">
        <v>465.52</v>
      </c>
      <c r="I170" s="8">
        <v>0</v>
      </c>
      <c r="J170" s="8">
        <v>16</v>
      </c>
      <c r="K170" s="8">
        <v>74.48</v>
      </c>
      <c r="L170" s="8">
        <v>540</v>
      </c>
      <c r="M170" s="8">
        <v>0</v>
      </c>
      <c r="N170" s="8">
        <v>0</v>
      </c>
      <c r="O170" s="8">
        <v>540</v>
      </c>
      <c r="P170" s="8">
        <v>0</v>
      </c>
    </row>
    <row r="171" spans="1:16" ht="16" customHeight="1" x14ac:dyDescent="0.35">
      <c r="A171" s="5" t="s">
        <v>43</v>
      </c>
      <c r="B171" s="5" t="s">
        <v>28</v>
      </c>
      <c r="C171" s="6">
        <v>57</v>
      </c>
      <c r="D171" s="3"/>
      <c r="E171" s="7">
        <v>2023</v>
      </c>
      <c r="F171" s="5" t="s">
        <v>29</v>
      </c>
      <c r="G171" s="5" t="s">
        <v>207</v>
      </c>
      <c r="H171" s="8">
        <v>1005</v>
      </c>
      <c r="I171" s="8">
        <v>0</v>
      </c>
      <c r="J171" s="8">
        <v>16</v>
      </c>
      <c r="K171" s="8">
        <v>160.80000000000001</v>
      </c>
      <c r="L171" s="8">
        <v>1165.8</v>
      </c>
      <c r="M171" s="8">
        <v>0</v>
      </c>
      <c r="N171" s="8">
        <v>0</v>
      </c>
      <c r="O171" s="8">
        <v>1165.8</v>
      </c>
      <c r="P171" s="8">
        <v>0</v>
      </c>
    </row>
    <row r="172" spans="1:16" ht="16" customHeight="1" x14ac:dyDescent="0.35">
      <c r="A172" s="5" t="s">
        <v>43</v>
      </c>
      <c r="B172" s="5" t="s">
        <v>28</v>
      </c>
      <c r="C172" s="6">
        <v>58</v>
      </c>
      <c r="D172" s="3"/>
      <c r="E172" s="7">
        <v>2023</v>
      </c>
      <c r="F172" s="5" t="s">
        <v>29</v>
      </c>
      <c r="G172" s="5" t="s">
        <v>245</v>
      </c>
      <c r="H172" s="8">
        <v>2450</v>
      </c>
      <c r="I172" s="8">
        <v>0</v>
      </c>
      <c r="J172" s="8">
        <v>16</v>
      </c>
      <c r="K172" s="8">
        <v>392</v>
      </c>
      <c r="L172" s="8">
        <v>2842</v>
      </c>
      <c r="M172" s="8">
        <v>0</v>
      </c>
      <c r="N172" s="8">
        <v>0</v>
      </c>
      <c r="O172" s="8">
        <v>2842</v>
      </c>
      <c r="P172" s="8">
        <v>0</v>
      </c>
    </row>
    <row r="173" spans="1:16" ht="16" customHeight="1" x14ac:dyDescent="0.35">
      <c r="A173" s="5" t="s">
        <v>43</v>
      </c>
      <c r="B173" s="5" t="s">
        <v>28</v>
      </c>
      <c r="C173" s="6">
        <v>58</v>
      </c>
      <c r="D173" s="3"/>
      <c r="E173" s="7">
        <v>2023</v>
      </c>
      <c r="F173" s="5" t="s">
        <v>29</v>
      </c>
      <c r="G173" s="5" t="s">
        <v>245</v>
      </c>
      <c r="H173" s="8">
        <v>700</v>
      </c>
      <c r="I173" s="8">
        <v>0</v>
      </c>
      <c r="J173" s="8">
        <v>16</v>
      </c>
      <c r="K173" s="8">
        <v>112</v>
      </c>
      <c r="L173" s="8">
        <v>812</v>
      </c>
      <c r="M173" s="8">
        <v>0</v>
      </c>
      <c r="N173" s="8">
        <v>0</v>
      </c>
      <c r="O173" s="8">
        <v>812</v>
      </c>
      <c r="P173" s="8">
        <v>0</v>
      </c>
    </row>
    <row r="174" spans="1:16" ht="16" customHeight="1" x14ac:dyDescent="0.35">
      <c r="A174" s="5" t="s">
        <v>43</v>
      </c>
      <c r="B174" s="5" t="s">
        <v>28</v>
      </c>
      <c r="C174" s="6">
        <v>58</v>
      </c>
      <c r="D174" s="3"/>
      <c r="E174" s="7">
        <v>2023</v>
      </c>
      <c r="F174" s="5" t="s">
        <v>29</v>
      </c>
      <c r="G174" s="5" t="s">
        <v>245</v>
      </c>
      <c r="H174" s="8">
        <v>700</v>
      </c>
      <c r="I174" s="8">
        <v>0</v>
      </c>
      <c r="J174" s="8">
        <v>16</v>
      </c>
      <c r="K174" s="8">
        <v>112</v>
      </c>
      <c r="L174" s="8">
        <v>812</v>
      </c>
      <c r="M174" s="8">
        <v>0</v>
      </c>
      <c r="N174" s="8">
        <v>0</v>
      </c>
      <c r="O174" s="8">
        <v>812</v>
      </c>
      <c r="P174" s="8">
        <v>0</v>
      </c>
    </row>
    <row r="175" spans="1:16" ht="16" customHeight="1" x14ac:dyDescent="0.35">
      <c r="A175" s="5" t="s">
        <v>43</v>
      </c>
      <c r="B175" s="5" t="s">
        <v>28</v>
      </c>
      <c r="C175" s="6">
        <v>59</v>
      </c>
      <c r="D175" s="3"/>
      <c r="E175" s="7">
        <v>2023</v>
      </c>
      <c r="F175" s="5" t="s">
        <v>29</v>
      </c>
      <c r="G175" s="5" t="s">
        <v>246</v>
      </c>
      <c r="H175" s="8">
        <v>2157.65</v>
      </c>
      <c r="I175" s="8">
        <v>0</v>
      </c>
      <c r="J175" s="8">
        <v>16</v>
      </c>
      <c r="K175" s="8">
        <v>345.22</v>
      </c>
      <c r="L175" s="8">
        <v>2502.87</v>
      </c>
      <c r="M175" s="8">
        <v>0</v>
      </c>
      <c r="N175" s="8">
        <v>0</v>
      </c>
      <c r="O175" s="8">
        <v>2502.87</v>
      </c>
      <c r="P175" s="8">
        <v>0</v>
      </c>
    </row>
    <row r="176" spans="1:16" ht="16" customHeight="1" x14ac:dyDescent="0.35">
      <c r="A176" s="5" t="s">
        <v>43</v>
      </c>
      <c r="B176" s="5" t="s">
        <v>28</v>
      </c>
      <c r="C176" s="6">
        <v>59</v>
      </c>
      <c r="D176" s="3"/>
      <c r="E176" s="7">
        <v>2023</v>
      </c>
      <c r="F176" s="5" t="s">
        <v>29</v>
      </c>
      <c r="G176" s="5" t="s">
        <v>246</v>
      </c>
      <c r="H176" s="8">
        <v>2879.81</v>
      </c>
      <c r="I176" s="8">
        <v>0</v>
      </c>
      <c r="J176" s="8">
        <v>16</v>
      </c>
      <c r="K176" s="8">
        <v>460.77</v>
      </c>
      <c r="L176" s="8">
        <v>3340.58</v>
      </c>
      <c r="M176" s="8">
        <v>0</v>
      </c>
      <c r="N176" s="8">
        <v>0</v>
      </c>
      <c r="O176" s="8">
        <v>3340.58</v>
      </c>
      <c r="P176" s="8">
        <v>0</v>
      </c>
    </row>
    <row r="177" spans="1:16" ht="16" customHeight="1" x14ac:dyDescent="0.35">
      <c r="A177" s="5" t="s">
        <v>43</v>
      </c>
      <c r="B177" s="5" t="s">
        <v>28</v>
      </c>
      <c r="C177" s="6">
        <v>60</v>
      </c>
      <c r="D177" s="3"/>
      <c r="E177" s="7">
        <v>2023</v>
      </c>
      <c r="F177" s="5" t="s">
        <v>29</v>
      </c>
      <c r="G177" s="5" t="s">
        <v>198</v>
      </c>
      <c r="H177" s="8">
        <v>107415.57</v>
      </c>
      <c r="I177" s="8">
        <v>0</v>
      </c>
      <c r="J177" s="8">
        <v>16</v>
      </c>
      <c r="K177" s="8">
        <v>17186.490000000002</v>
      </c>
      <c r="L177" s="8">
        <v>124602.06</v>
      </c>
      <c r="M177" s="8">
        <v>0</v>
      </c>
      <c r="N177" s="8">
        <v>0</v>
      </c>
      <c r="O177" s="8">
        <v>124602.06</v>
      </c>
      <c r="P177" s="8">
        <v>0</v>
      </c>
    </row>
    <row r="178" spans="1:16" ht="16" customHeight="1" x14ac:dyDescent="0.35">
      <c r="A178" s="5" t="s">
        <v>43</v>
      </c>
      <c r="B178" s="5" t="s">
        <v>28</v>
      </c>
      <c r="C178" s="6">
        <v>61</v>
      </c>
      <c r="D178" s="3"/>
      <c r="E178" s="7">
        <v>2023</v>
      </c>
      <c r="F178" s="5" t="s">
        <v>29</v>
      </c>
      <c r="G178" s="5" t="s">
        <v>200</v>
      </c>
      <c r="H178" s="8">
        <v>16364</v>
      </c>
      <c r="I178" s="8">
        <v>0</v>
      </c>
      <c r="J178" s="8">
        <v>16</v>
      </c>
      <c r="K178" s="8">
        <v>2618.2399999999998</v>
      </c>
      <c r="L178" s="8">
        <v>18982.240000000002</v>
      </c>
      <c r="M178" s="8">
        <v>0</v>
      </c>
      <c r="N178" s="8">
        <v>0</v>
      </c>
      <c r="O178" s="8">
        <v>18982.240000000002</v>
      </c>
      <c r="P178" s="8">
        <v>0</v>
      </c>
    </row>
    <row r="179" spans="1:16" ht="16" customHeight="1" x14ac:dyDescent="0.35">
      <c r="A179" s="5" t="s">
        <v>43</v>
      </c>
      <c r="B179" s="5" t="s">
        <v>28</v>
      </c>
      <c r="C179" s="6">
        <v>62</v>
      </c>
      <c r="D179" s="3"/>
      <c r="E179" s="7">
        <v>2023</v>
      </c>
      <c r="F179" s="5" t="s">
        <v>29</v>
      </c>
      <c r="G179" s="5" t="s">
        <v>41</v>
      </c>
      <c r="H179" s="8">
        <v>3927.15</v>
      </c>
      <c r="I179" s="8">
        <v>0</v>
      </c>
      <c r="J179" s="8">
        <v>16</v>
      </c>
      <c r="K179" s="8">
        <v>628.34</v>
      </c>
      <c r="L179" s="8">
        <v>4555.49</v>
      </c>
      <c r="M179" s="8">
        <v>0</v>
      </c>
      <c r="N179" s="8">
        <v>0</v>
      </c>
      <c r="O179" s="8">
        <v>4555.49</v>
      </c>
      <c r="P179" s="8">
        <v>0</v>
      </c>
    </row>
    <row r="180" spans="1:16" ht="16" customHeight="1" x14ac:dyDescent="0.35">
      <c r="A180" s="5" t="s">
        <v>43</v>
      </c>
      <c r="B180" s="5" t="s">
        <v>28</v>
      </c>
      <c r="C180" s="6">
        <v>63</v>
      </c>
      <c r="D180" s="3"/>
      <c r="E180" s="7">
        <v>2023</v>
      </c>
      <c r="F180" s="5" t="s">
        <v>29</v>
      </c>
      <c r="G180" s="5" t="s">
        <v>247</v>
      </c>
      <c r="H180" s="8">
        <v>206486.28</v>
      </c>
      <c r="I180" s="8">
        <v>0</v>
      </c>
      <c r="J180" s="8">
        <v>16</v>
      </c>
      <c r="K180" s="8">
        <v>33037.81</v>
      </c>
      <c r="L180" s="8">
        <v>239524.09</v>
      </c>
      <c r="M180" s="8">
        <v>0</v>
      </c>
      <c r="N180" s="8">
        <v>0</v>
      </c>
      <c r="O180" s="8">
        <v>239524.09</v>
      </c>
      <c r="P180" s="8">
        <v>0</v>
      </c>
    </row>
    <row r="181" spans="1:16" ht="16" customHeight="1" x14ac:dyDescent="0.35">
      <c r="A181" s="5" t="s">
        <v>45</v>
      </c>
      <c r="B181" s="5" t="s">
        <v>28</v>
      </c>
      <c r="C181" s="6">
        <v>64</v>
      </c>
      <c r="D181" s="3"/>
      <c r="E181" s="7">
        <v>2023</v>
      </c>
      <c r="F181" s="5" t="s">
        <v>29</v>
      </c>
      <c r="G181" s="5" t="s">
        <v>212</v>
      </c>
      <c r="H181" s="8">
        <v>485.58</v>
      </c>
      <c r="I181" s="8">
        <v>0</v>
      </c>
      <c r="J181" s="8">
        <v>16</v>
      </c>
      <c r="K181" s="8">
        <v>77.69</v>
      </c>
      <c r="L181" s="8">
        <v>563.27</v>
      </c>
      <c r="M181" s="8">
        <v>0</v>
      </c>
      <c r="N181" s="8">
        <v>0</v>
      </c>
      <c r="O181" s="8">
        <v>563.27</v>
      </c>
      <c r="P181" s="8">
        <v>0</v>
      </c>
    </row>
    <row r="182" spans="1:16" ht="16" customHeight="1" x14ac:dyDescent="0.35">
      <c r="A182" s="5" t="s">
        <v>45</v>
      </c>
      <c r="B182" s="5" t="s">
        <v>28</v>
      </c>
      <c r="C182" s="6">
        <v>64</v>
      </c>
      <c r="D182" s="3"/>
      <c r="E182" s="7">
        <v>2023</v>
      </c>
      <c r="F182" s="5" t="s">
        <v>29</v>
      </c>
      <c r="G182" s="5" t="s">
        <v>212</v>
      </c>
      <c r="H182" s="8">
        <v>1456.73</v>
      </c>
      <c r="I182" s="8">
        <v>0</v>
      </c>
      <c r="J182" s="8">
        <v>0</v>
      </c>
      <c r="K182" s="8">
        <v>0</v>
      </c>
      <c r="L182" s="8">
        <v>1456.73</v>
      </c>
      <c r="M182" s="8">
        <v>0</v>
      </c>
      <c r="N182" s="8">
        <v>0</v>
      </c>
      <c r="O182" s="8">
        <v>1456.73</v>
      </c>
      <c r="P182" s="8">
        <v>0</v>
      </c>
    </row>
    <row r="183" spans="1:16" ht="16" customHeight="1" x14ac:dyDescent="0.35">
      <c r="A183" s="5" t="s">
        <v>46</v>
      </c>
      <c r="B183" s="5" t="s">
        <v>28</v>
      </c>
      <c r="C183" s="6">
        <v>67</v>
      </c>
      <c r="D183" s="3"/>
      <c r="E183" s="7">
        <v>2023</v>
      </c>
      <c r="F183" s="5" t="s">
        <v>29</v>
      </c>
      <c r="G183" s="5" t="s">
        <v>30</v>
      </c>
      <c r="H183" s="8">
        <v>5017.24</v>
      </c>
      <c r="I183" s="8">
        <v>0</v>
      </c>
      <c r="J183" s="8">
        <v>16</v>
      </c>
      <c r="K183" s="8">
        <v>802.76</v>
      </c>
      <c r="L183" s="8">
        <v>5820</v>
      </c>
      <c r="M183" s="8">
        <v>0</v>
      </c>
      <c r="N183" s="8">
        <v>0</v>
      </c>
      <c r="O183" s="8">
        <v>5820</v>
      </c>
      <c r="P183" s="8">
        <v>0</v>
      </c>
    </row>
    <row r="184" spans="1:16" ht="16" customHeight="1" x14ac:dyDescent="0.35">
      <c r="A184" s="5" t="s">
        <v>46</v>
      </c>
      <c r="B184" s="5" t="s">
        <v>28</v>
      </c>
      <c r="C184" s="6">
        <v>70</v>
      </c>
      <c r="D184" s="3"/>
      <c r="E184" s="7">
        <v>2023</v>
      </c>
      <c r="F184" s="5" t="s">
        <v>29</v>
      </c>
      <c r="G184" s="5" t="s">
        <v>215</v>
      </c>
      <c r="H184" s="8">
        <v>1104.5</v>
      </c>
      <c r="I184" s="8">
        <v>0</v>
      </c>
      <c r="J184" s="8">
        <v>16</v>
      </c>
      <c r="K184" s="8">
        <v>176.72</v>
      </c>
      <c r="L184" s="8">
        <v>1281.22</v>
      </c>
      <c r="M184" s="8">
        <v>44.18</v>
      </c>
      <c r="N184" s="8">
        <v>0</v>
      </c>
      <c r="O184" s="8">
        <v>1237.04</v>
      </c>
      <c r="P184" s="8">
        <v>0</v>
      </c>
    </row>
    <row r="185" spans="1:16" ht="16" customHeight="1" x14ac:dyDescent="0.35">
      <c r="A185" s="5" t="s">
        <v>46</v>
      </c>
      <c r="B185" s="5" t="s">
        <v>28</v>
      </c>
      <c r="C185" s="6">
        <v>71</v>
      </c>
      <c r="D185" s="3"/>
      <c r="E185" s="7">
        <v>2023</v>
      </c>
      <c r="F185" s="5" t="s">
        <v>29</v>
      </c>
      <c r="G185" s="5" t="s">
        <v>213</v>
      </c>
      <c r="H185" s="8">
        <v>7181.67</v>
      </c>
      <c r="I185" s="8">
        <v>0</v>
      </c>
      <c r="J185" s="8">
        <v>16</v>
      </c>
      <c r="K185" s="8">
        <v>1149.07</v>
      </c>
      <c r="L185" s="8">
        <v>8330.74</v>
      </c>
      <c r="M185" s="8">
        <v>0</v>
      </c>
      <c r="N185" s="8">
        <v>0</v>
      </c>
      <c r="O185" s="8">
        <v>8330.74</v>
      </c>
      <c r="P185" s="8">
        <v>0</v>
      </c>
    </row>
    <row r="186" spans="1:16" ht="16" customHeight="1" x14ac:dyDescent="0.35">
      <c r="A186" s="5" t="s">
        <v>46</v>
      </c>
      <c r="B186" s="5" t="s">
        <v>28</v>
      </c>
      <c r="C186" s="6">
        <v>72</v>
      </c>
      <c r="D186" s="3"/>
      <c r="E186" s="7">
        <v>2023</v>
      </c>
      <c r="F186" s="5" t="s">
        <v>29</v>
      </c>
      <c r="G186" s="5" t="s">
        <v>214</v>
      </c>
      <c r="H186" s="8">
        <v>69543.539999999994</v>
      </c>
      <c r="I186" s="8">
        <v>0</v>
      </c>
      <c r="J186" s="8">
        <v>16</v>
      </c>
      <c r="K186" s="8">
        <v>11126.96</v>
      </c>
      <c r="L186" s="8">
        <v>80670.5</v>
      </c>
      <c r="M186" s="8">
        <v>0</v>
      </c>
      <c r="N186" s="8">
        <v>0</v>
      </c>
      <c r="O186" s="8">
        <v>80670.5</v>
      </c>
      <c r="P186" s="8">
        <v>0</v>
      </c>
    </row>
    <row r="187" spans="1:16" ht="16" customHeight="1" x14ac:dyDescent="0.35">
      <c r="A187" s="5" t="s">
        <v>47</v>
      </c>
      <c r="B187" s="5" t="s">
        <v>28</v>
      </c>
      <c r="C187" s="6">
        <v>79</v>
      </c>
      <c r="D187" s="10">
        <v>82500141101</v>
      </c>
      <c r="E187" s="7">
        <v>2023</v>
      </c>
      <c r="F187" s="5" t="s">
        <v>29</v>
      </c>
      <c r="G187" s="5" t="s">
        <v>201</v>
      </c>
      <c r="H187" s="8">
        <v>1194.1500000000001</v>
      </c>
      <c r="I187" s="8">
        <v>0</v>
      </c>
      <c r="J187" s="8">
        <v>16</v>
      </c>
      <c r="K187" s="8">
        <v>191.06</v>
      </c>
      <c r="L187" s="8">
        <v>1385.21</v>
      </c>
      <c r="M187" s="8">
        <v>0</v>
      </c>
      <c r="N187" s="8">
        <v>0</v>
      </c>
      <c r="O187" s="8">
        <v>1385.21</v>
      </c>
      <c r="P187" s="8">
        <v>0</v>
      </c>
    </row>
    <row r="188" spans="1:16" ht="16" customHeight="1" x14ac:dyDescent="0.35">
      <c r="A188" s="5" t="s">
        <v>47</v>
      </c>
      <c r="B188" s="5" t="s">
        <v>28</v>
      </c>
      <c r="C188" s="6">
        <v>80</v>
      </c>
      <c r="D188" s="10">
        <v>65500541473</v>
      </c>
      <c r="E188" s="7">
        <v>2023</v>
      </c>
      <c r="F188" s="5" t="s">
        <v>29</v>
      </c>
      <c r="G188" s="5" t="s">
        <v>201</v>
      </c>
      <c r="H188" s="8">
        <v>290</v>
      </c>
      <c r="I188" s="8">
        <v>0</v>
      </c>
      <c r="J188" s="8">
        <v>16</v>
      </c>
      <c r="K188" s="8">
        <v>46.4</v>
      </c>
      <c r="L188" s="8">
        <v>336.4</v>
      </c>
      <c r="M188" s="8">
        <v>0</v>
      </c>
      <c r="N188" s="8">
        <v>0</v>
      </c>
      <c r="O188" s="8">
        <v>336.4</v>
      </c>
      <c r="P188" s="8">
        <v>0</v>
      </c>
    </row>
    <row r="189" spans="1:16" ht="16" customHeight="1" x14ac:dyDescent="0.35">
      <c r="A189" s="5" t="s">
        <v>47</v>
      </c>
      <c r="B189" s="5" t="s">
        <v>28</v>
      </c>
      <c r="C189" s="6">
        <v>87</v>
      </c>
      <c r="D189" s="3"/>
      <c r="E189" s="7">
        <v>2023</v>
      </c>
      <c r="F189" s="5" t="s">
        <v>29</v>
      </c>
      <c r="G189" s="5" t="s">
        <v>201</v>
      </c>
      <c r="H189" s="8">
        <v>1613943</v>
      </c>
      <c r="I189" s="8">
        <v>0</v>
      </c>
      <c r="J189" s="9" t="s">
        <v>31</v>
      </c>
      <c r="K189" s="8">
        <v>0</v>
      </c>
      <c r="L189" s="8">
        <v>1613943</v>
      </c>
      <c r="M189" s="8">
        <v>0</v>
      </c>
      <c r="N189" s="8">
        <v>0</v>
      </c>
      <c r="O189" s="8">
        <v>1613943</v>
      </c>
      <c r="P189" s="8">
        <v>0</v>
      </c>
    </row>
    <row r="190" spans="1:16" ht="16" customHeight="1" x14ac:dyDescent="0.35">
      <c r="A190" s="5" t="s">
        <v>47</v>
      </c>
      <c r="B190" s="5" t="s">
        <v>48</v>
      </c>
      <c r="C190" s="6">
        <v>113</v>
      </c>
      <c r="D190" s="3"/>
      <c r="E190" s="7">
        <v>2023</v>
      </c>
      <c r="F190" s="5" t="s">
        <v>29</v>
      </c>
      <c r="G190" s="5" t="s">
        <v>248</v>
      </c>
      <c r="H190" s="8">
        <v>1747.78</v>
      </c>
      <c r="I190" s="8">
        <v>0</v>
      </c>
      <c r="J190" s="8">
        <v>0</v>
      </c>
      <c r="K190" s="8">
        <v>0</v>
      </c>
      <c r="L190" s="8">
        <v>1747.78</v>
      </c>
      <c r="M190" s="8">
        <v>0</v>
      </c>
      <c r="N190" s="8">
        <v>0</v>
      </c>
      <c r="O190" s="8">
        <v>1747.78</v>
      </c>
      <c r="P190" s="8">
        <v>0</v>
      </c>
    </row>
    <row r="191" spans="1:16" ht="16" customHeight="1" x14ac:dyDescent="0.35">
      <c r="A191" s="5" t="s">
        <v>47</v>
      </c>
      <c r="B191" s="5" t="s">
        <v>48</v>
      </c>
      <c r="C191" s="6">
        <v>113</v>
      </c>
      <c r="D191" s="3"/>
      <c r="E191" s="7">
        <v>2023</v>
      </c>
      <c r="F191" s="5" t="s">
        <v>29</v>
      </c>
      <c r="G191" s="5" t="s">
        <v>248</v>
      </c>
      <c r="H191" s="8">
        <v>17390.82</v>
      </c>
      <c r="I191" s="8">
        <v>0</v>
      </c>
      <c r="J191" s="8">
        <v>16</v>
      </c>
      <c r="K191" s="8">
        <v>2782.53</v>
      </c>
      <c r="L191" s="8">
        <v>20173.349999999999</v>
      </c>
      <c r="M191" s="8">
        <v>0</v>
      </c>
      <c r="N191" s="8">
        <v>0</v>
      </c>
      <c r="O191" s="8">
        <v>20173.349999999999</v>
      </c>
      <c r="P191" s="8">
        <v>0</v>
      </c>
    </row>
    <row r="192" spans="1:16" ht="16" customHeight="1" x14ac:dyDescent="0.35">
      <c r="A192" s="5" t="s">
        <v>47</v>
      </c>
      <c r="B192" s="5" t="s">
        <v>48</v>
      </c>
      <c r="C192" s="6">
        <v>113</v>
      </c>
      <c r="D192" s="3"/>
      <c r="E192" s="7">
        <v>2023</v>
      </c>
      <c r="F192" s="5" t="s">
        <v>29</v>
      </c>
      <c r="G192" s="5" t="s">
        <v>248</v>
      </c>
      <c r="H192" s="8">
        <v>7648.67</v>
      </c>
      <c r="I192" s="8">
        <v>0</v>
      </c>
      <c r="J192" s="8">
        <v>16</v>
      </c>
      <c r="K192" s="8">
        <v>1223.79</v>
      </c>
      <c r="L192" s="8">
        <v>8872.4599999999991</v>
      </c>
      <c r="M192" s="8">
        <v>0</v>
      </c>
      <c r="N192" s="8">
        <v>0</v>
      </c>
      <c r="O192" s="8">
        <v>8872.4599999999991</v>
      </c>
      <c r="P192" s="8">
        <v>0</v>
      </c>
    </row>
    <row r="193" spans="1:16" ht="16" customHeight="1" x14ac:dyDescent="0.35">
      <c r="A193" s="5" t="s">
        <v>47</v>
      </c>
      <c r="B193" s="5" t="s">
        <v>48</v>
      </c>
      <c r="C193" s="6">
        <v>113</v>
      </c>
      <c r="D193" s="3"/>
      <c r="E193" s="7">
        <v>2023</v>
      </c>
      <c r="F193" s="5" t="s">
        <v>29</v>
      </c>
      <c r="G193" s="5" t="s">
        <v>248</v>
      </c>
      <c r="H193" s="8">
        <v>2044.12</v>
      </c>
      <c r="I193" s="8">
        <v>0</v>
      </c>
      <c r="J193" s="8">
        <v>0</v>
      </c>
      <c r="K193" s="8">
        <v>0</v>
      </c>
      <c r="L193" s="8">
        <v>2044.12</v>
      </c>
      <c r="M193" s="8">
        <v>0</v>
      </c>
      <c r="N193" s="8">
        <v>0</v>
      </c>
      <c r="O193" s="8">
        <v>2044.12</v>
      </c>
      <c r="P193" s="8">
        <v>0</v>
      </c>
    </row>
    <row r="194" spans="1:16" ht="16" customHeight="1" x14ac:dyDescent="0.35">
      <c r="A194" s="5" t="s">
        <v>47</v>
      </c>
      <c r="B194" s="5" t="s">
        <v>48</v>
      </c>
      <c r="C194" s="6">
        <v>113</v>
      </c>
      <c r="D194" s="3"/>
      <c r="E194" s="7">
        <v>2023</v>
      </c>
      <c r="F194" s="5" t="s">
        <v>29</v>
      </c>
      <c r="G194" s="5" t="s">
        <v>49</v>
      </c>
      <c r="H194" s="8">
        <v>5140.09</v>
      </c>
      <c r="I194" s="8">
        <v>0</v>
      </c>
      <c r="J194" s="8">
        <v>16</v>
      </c>
      <c r="K194" s="8">
        <v>822.41</v>
      </c>
      <c r="L194" s="8">
        <v>5962.5</v>
      </c>
      <c r="M194" s="8">
        <v>0</v>
      </c>
      <c r="N194" s="8">
        <v>0</v>
      </c>
      <c r="O194" s="8">
        <v>5962.5</v>
      </c>
      <c r="P194" s="8">
        <v>0</v>
      </c>
    </row>
    <row r="195" spans="1:16" ht="16" customHeight="1" x14ac:dyDescent="0.35">
      <c r="A195" s="5" t="s">
        <v>47</v>
      </c>
      <c r="B195" s="5" t="s">
        <v>48</v>
      </c>
      <c r="C195" s="6">
        <v>113</v>
      </c>
      <c r="D195" s="3"/>
      <c r="E195" s="7">
        <v>2023</v>
      </c>
      <c r="F195" s="5" t="s">
        <v>29</v>
      </c>
      <c r="G195" s="5" t="s">
        <v>249</v>
      </c>
      <c r="H195" s="8">
        <v>9301.56</v>
      </c>
      <c r="I195" s="8">
        <v>0</v>
      </c>
      <c r="J195" s="8">
        <v>0</v>
      </c>
      <c r="K195" s="8">
        <v>0</v>
      </c>
      <c r="L195" s="8">
        <v>9301.56</v>
      </c>
      <c r="M195" s="8">
        <v>0</v>
      </c>
      <c r="N195" s="8">
        <v>0</v>
      </c>
      <c r="O195" s="8">
        <v>9301.56</v>
      </c>
      <c r="P195" s="8">
        <v>0</v>
      </c>
    </row>
    <row r="196" spans="1:16" ht="16" customHeight="1" x14ac:dyDescent="0.35">
      <c r="A196" s="5" t="s">
        <v>47</v>
      </c>
      <c r="B196" s="5" t="s">
        <v>48</v>
      </c>
      <c r="C196" s="6">
        <v>113</v>
      </c>
      <c r="D196" s="3"/>
      <c r="E196" s="7">
        <v>2023</v>
      </c>
      <c r="F196" s="5" t="s">
        <v>29</v>
      </c>
      <c r="G196" s="5" t="s">
        <v>249</v>
      </c>
      <c r="H196" s="8">
        <v>3100.5</v>
      </c>
      <c r="I196" s="8">
        <v>0</v>
      </c>
      <c r="J196" s="8">
        <v>16</v>
      </c>
      <c r="K196" s="8">
        <v>496.08</v>
      </c>
      <c r="L196" s="8">
        <v>3596.58</v>
      </c>
      <c r="M196" s="8">
        <v>0</v>
      </c>
      <c r="N196" s="8">
        <v>0</v>
      </c>
      <c r="O196" s="8">
        <v>3596.58</v>
      </c>
      <c r="P196" s="8">
        <v>0</v>
      </c>
    </row>
    <row r="197" spans="1:16" ht="16" customHeight="1" x14ac:dyDescent="0.35">
      <c r="A197" s="5" t="s">
        <v>47</v>
      </c>
      <c r="B197" s="5" t="s">
        <v>48</v>
      </c>
      <c r="C197" s="6">
        <v>113</v>
      </c>
      <c r="D197" s="3"/>
      <c r="E197" s="7">
        <v>2023</v>
      </c>
      <c r="F197" s="5" t="s">
        <v>29</v>
      </c>
      <c r="G197" s="5" t="s">
        <v>248</v>
      </c>
      <c r="H197" s="8">
        <v>4258.88</v>
      </c>
      <c r="I197" s="8">
        <v>0</v>
      </c>
      <c r="J197" s="8">
        <v>16</v>
      </c>
      <c r="K197" s="8">
        <v>681.42</v>
      </c>
      <c r="L197" s="8">
        <v>4940.3</v>
      </c>
      <c r="M197" s="8">
        <v>0</v>
      </c>
      <c r="N197" s="8">
        <v>0</v>
      </c>
      <c r="O197" s="8">
        <v>4940.3</v>
      </c>
      <c r="P197" s="8">
        <v>0</v>
      </c>
    </row>
    <row r="198" spans="1:16" ht="16" customHeight="1" x14ac:dyDescent="0.35">
      <c r="A198" s="5" t="s">
        <v>47</v>
      </c>
      <c r="B198" s="5" t="s">
        <v>48</v>
      </c>
      <c r="C198" s="6">
        <v>113</v>
      </c>
      <c r="D198" s="3"/>
      <c r="E198" s="7">
        <v>2023</v>
      </c>
      <c r="F198" s="5" t="s">
        <v>29</v>
      </c>
      <c r="G198" s="5" t="s">
        <v>248</v>
      </c>
      <c r="H198" s="8">
        <v>678.95</v>
      </c>
      <c r="I198" s="8">
        <v>0</v>
      </c>
      <c r="J198" s="8">
        <v>0</v>
      </c>
      <c r="K198" s="8">
        <v>0</v>
      </c>
      <c r="L198" s="8">
        <v>678.95</v>
      </c>
      <c r="M198" s="8">
        <v>0</v>
      </c>
      <c r="N198" s="8">
        <v>0</v>
      </c>
      <c r="O198" s="8">
        <v>678.95</v>
      </c>
      <c r="P198" s="8">
        <v>0</v>
      </c>
    </row>
    <row r="199" spans="1:16" ht="16" customHeight="1" x14ac:dyDescent="0.35">
      <c r="A199" s="5" t="s">
        <v>47</v>
      </c>
      <c r="B199" s="5" t="s">
        <v>48</v>
      </c>
      <c r="C199" s="6">
        <v>113</v>
      </c>
      <c r="D199" s="3"/>
      <c r="E199" s="7">
        <v>2023</v>
      </c>
      <c r="F199" s="5" t="s">
        <v>29</v>
      </c>
      <c r="G199" s="5" t="s">
        <v>49</v>
      </c>
      <c r="H199" s="8">
        <v>6925.21</v>
      </c>
      <c r="I199" s="8">
        <v>0</v>
      </c>
      <c r="J199" s="8">
        <v>0</v>
      </c>
      <c r="K199" s="8">
        <v>0</v>
      </c>
      <c r="L199" s="8">
        <v>6925.21</v>
      </c>
      <c r="M199" s="8">
        <v>0</v>
      </c>
      <c r="N199" s="8">
        <v>0</v>
      </c>
      <c r="O199" s="8">
        <v>6925.21</v>
      </c>
      <c r="P199" s="8">
        <v>0</v>
      </c>
    </row>
    <row r="200" spans="1:16" ht="16" customHeight="1" x14ac:dyDescent="0.35">
      <c r="A200" s="5" t="s">
        <v>47</v>
      </c>
      <c r="B200" s="5" t="s">
        <v>48</v>
      </c>
      <c r="C200" s="6">
        <v>114</v>
      </c>
      <c r="D200" s="3"/>
      <c r="E200" s="7">
        <v>2023</v>
      </c>
      <c r="F200" s="5" t="s">
        <v>29</v>
      </c>
      <c r="G200" s="5" t="s">
        <v>195</v>
      </c>
      <c r="H200" s="8">
        <v>14720.81</v>
      </c>
      <c r="I200" s="8">
        <v>0</v>
      </c>
      <c r="J200" s="8">
        <v>16</v>
      </c>
      <c r="K200" s="8">
        <v>2355.33</v>
      </c>
      <c r="L200" s="8">
        <v>17076.14</v>
      </c>
      <c r="M200" s="8">
        <v>0</v>
      </c>
      <c r="N200" s="8">
        <v>0</v>
      </c>
      <c r="O200" s="8">
        <v>17076.14</v>
      </c>
      <c r="P200" s="8">
        <v>405.69</v>
      </c>
    </row>
    <row r="201" spans="1:16" ht="12" customHeight="1" x14ac:dyDescent="0.35"/>
    <row r="202" spans="1:16" ht="16" customHeight="1" x14ac:dyDescent="0.35">
      <c r="A202" s="3"/>
      <c r="B202" s="3"/>
      <c r="C202" s="3"/>
      <c r="D202" s="3"/>
      <c r="E202" s="3"/>
      <c r="F202" s="3"/>
      <c r="G202" s="11" t="s">
        <v>50</v>
      </c>
      <c r="H202" s="12">
        <v>5468780.4100000001</v>
      </c>
      <c r="I202" s="12">
        <v>0</v>
      </c>
      <c r="J202" s="3"/>
      <c r="K202" s="12">
        <v>221151.95</v>
      </c>
      <c r="L202" s="12">
        <v>5689932.3600000003</v>
      </c>
      <c r="M202" s="12">
        <v>6077.21</v>
      </c>
      <c r="N202" s="12">
        <v>4178.8500000000004</v>
      </c>
      <c r="O202" s="12">
        <v>5679676.2999999998</v>
      </c>
      <c r="P202" s="12">
        <v>5703.91</v>
      </c>
    </row>
    <row r="203" spans="1:16" ht="16" customHeight="1" x14ac:dyDescent="0.35">
      <c r="A203" s="13" t="s">
        <v>51</v>
      </c>
      <c r="B203" s="13" t="s">
        <v>51</v>
      </c>
      <c r="C203" s="13" t="s">
        <v>51</v>
      </c>
      <c r="D203" s="13" t="s">
        <v>51</v>
      </c>
      <c r="E203" s="13" t="s">
        <v>51</v>
      </c>
      <c r="F203" s="13" t="s">
        <v>51</v>
      </c>
      <c r="G203" s="13" t="s">
        <v>51</v>
      </c>
      <c r="H203" s="13" t="s">
        <v>51</v>
      </c>
      <c r="I203" s="13" t="s">
        <v>51</v>
      </c>
      <c r="J203" s="13" t="s">
        <v>51</v>
      </c>
      <c r="K203" s="13" t="s">
        <v>51</v>
      </c>
      <c r="L203" s="13" t="s">
        <v>51</v>
      </c>
      <c r="M203" s="13" t="s">
        <v>51</v>
      </c>
      <c r="N203" s="13" t="s">
        <v>51</v>
      </c>
      <c r="O203" s="13" t="s">
        <v>51</v>
      </c>
      <c r="P203" s="13" t="s">
        <v>51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2577-9947-4EEE-B85A-85F603DE2E0B}">
  <dimension ref="A1:S211"/>
  <sheetViews>
    <sheetView topLeftCell="A5" workbookViewId="0">
      <pane xSplit="7" ySplit="2" topLeftCell="H64" activePane="bottomRight" state="frozen"/>
      <selection activeCell="A5" sqref="A5"/>
      <selection pane="topRight" activeCell="H5" sqref="H5"/>
      <selection pane="bottomLeft" activeCell="A7" sqref="A7"/>
      <selection pane="bottomRight" activeCell="K80" sqref="K80"/>
    </sheetView>
  </sheetViews>
  <sheetFormatPr baseColWidth="10" defaultColWidth="8.7265625" defaultRowHeight="14.5" x14ac:dyDescent="0.35"/>
  <cols>
    <col min="1" max="1" width="9.81640625" customWidth="1"/>
    <col min="2" max="2" width="6.7265625" customWidth="1"/>
    <col min="3" max="3" width="4.453125" customWidth="1"/>
    <col min="4" max="4" width="9.1796875" customWidth="1"/>
    <col min="5" max="5" width="9.54296875" customWidth="1"/>
    <col min="6" max="6" width="5.26953125" customWidth="1"/>
    <col min="7" max="8" width="13.6328125" customWidth="1"/>
    <col min="9" max="9" width="9.6328125" customWidth="1"/>
    <col min="10" max="10" width="10.81640625" hidden="1" customWidth="1"/>
    <col min="11" max="11" width="7.7265625" customWidth="1"/>
    <col min="12" max="12" width="10" customWidth="1"/>
    <col min="13" max="13" width="9.81640625" bestFit="1" customWidth="1"/>
    <col min="14" max="14" width="11.26953125" customWidth="1"/>
    <col min="15" max="15" width="4.36328125" style="16" customWidth="1"/>
    <col min="16" max="16" width="12.453125" customWidth="1"/>
    <col min="17" max="17" width="7.453125" customWidth="1"/>
    <col min="18" max="18" width="8.1796875" customWidth="1"/>
    <col min="19" max="19" width="11.6328125" customWidth="1"/>
  </cols>
  <sheetData>
    <row r="1" spans="1:19" ht="24" customHeight="1" x14ac:dyDescent="0.35">
      <c r="A1" s="14" t="s">
        <v>0</v>
      </c>
      <c r="I1" s="1" t="s">
        <v>1</v>
      </c>
      <c r="S1" s="2" t="s">
        <v>2</v>
      </c>
    </row>
    <row r="2" spans="1:19" ht="24" customHeight="1" x14ac:dyDescent="0.35">
      <c r="A2" s="15" t="s">
        <v>3</v>
      </c>
      <c r="S2" s="2" t="s">
        <v>4</v>
      </c>
    </row>
    <row r="3" spans="1:19" ht="24" customHeight="1" x14ac:dyDescent="0.35">
      <c r="A3" s="15" t="s">
        <v>5</v>
      </c>
    </row>
    <row r="4" spans="1:19" ht="12" customHeight="1" x14ac:dyDescent="0.35"/>
    <row r="5" spans="1:19" ht="16" customHeight="1" x14ac:dyDescent="0.35">
      <c r="A5" s="3"/>
      <c r="B5" s="3"/>
      <c r="C5" s="3"/>
      <c r="D5" s="3"/>
      <c r="E5" s="3"/>
      <c r="F5" s="3"/>
      <c r="G5" s="3"/>
      <c r="H5" s="3"/>
      <c r="I5" s="4" t="s">
        <v>6</v>
      </c>
      <c r="J5" s="4" t="s">
        <v>7</v>
      </c>
      <c r="K5" s="3"/>
      <c r="L5" s="4" t="s">
        <v>6</v>
      </c>
      <c r="M5" s="4" t="s">
        <v>12</v>
      </c>
      <c r="N5" s="4" t="s">
        <v>12</v>
      </c>
      <c r="P5" s="4" t="s">
        <v>8</v>
      </c>
      <c r="Q5" s="4" t="s">
        <v>9</v>
      </c>
      <c r="R5" s="4" t="s">
        <v>10</v>
      </c>
      <c r="S5" s="4" t="s">
        <v>11</v>
      </c>
    </row>
    <row r="6" spans="1:19" ht="16" customHeight="1" x14ac:dyDescent="0.35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4" t="s">
        <v>19</v>
      </c>
      <c r="H6" s="4" t="s">
        <v>52</v>
      </c>
      <c r="I6" s="4" t="s">
        <v>20</v>
      </c>
      <c r="J6" s="4" t="s">
        <v>21</v>
      </c>
      <c r="K6" s="4" t="s">
        <v>22</v>
      </c>
      <c r="L6" s="4" t="s">
        <v>9</v>
      </c>
      <c r="M6" s="4" t="s">
        <v>26</v>
      </c>
      <c r="N6" s="4" t="s">
        <v>53</v>
      </c>
      <c r="P6" s="4" t="s">
        <v>23</v>
      </c>
      <c r="Q6" s="4" t="s">
        <v>24</v>
      </c>
      <c r="R6" s="4" t="s">
        <v>24</v>
      </c>
      <c r="S6" s="4" t="s">
        <v>25</v>
      </c>
    </row>
    <row r="7" spans="1:19" ht="12" customHeight="1" x14ac:dyDescent="0.35"/>
    <row r="8" spans="1:19" ht="16" customHeight="1" x14ac:dyDescent="0.35">
      <c r="A8" s="5" t="s">
        <v>27</v>
      </c>
      <c r="B8" s="5" t="s">
        <v>28</v>
      </c>
      <c r="C8" s="6">
        <v>1</v>
      </c>
      <c r="D8" s="3"/>
      <c r="E8" s="7">
        <v>2023</v>
      </c>
      <c r="F8" s="5" t="s">
        <v>29</v>
      </c>
      <c r="G8" s="5" t="s">
        <v>194</v>
      </c>
      <c r="H8" s="5"/>
      <c r="I8" s="8">
        <v>3841.9</v>
      </c>
      <c r="J8" s="8">
        <v>0</v>
      </c>
      <c r="K8" s="8">
        <v>16</v>
      </c>
      <c r="L8" s="8">
        <v>614.70000000000005</v>
      </c>
      <c r="M8" s="8">
        <v>0</v>
      </c>
      <c r="N8" s="8">
        <f>L8-M8</f>
        <v>614.70000000000005</v>
      </c>
      <c r="O8" s="16" t="s">
        <v>54</v>
      </c>
      <c r="P8" s="8">
        <f>I8+L8</f>
        <v>4456.6000000000004</v>
      </c>
      <c r="Q8" s="8">
        <v>0</v>
      </c>
      <c r="R8" s="8">
        <v>0</v>
      </c>
      <c r="S8" s="8">
        <f>P8-Q8-R8</f>
        <v>4456.6000000000004</v>
      </c>
    </row>
    <row r="9" spans="1:19" ht="16" customHeight="1" x14ac:dyDescent="0.35">
      <c r="A9" s="5" t="s">
        <v>27</v>
      </c>
      <c r="B9" s="5" t="s">
        <v>28</v>
      </c>
      <c r="C9" s="6">
        <v>2</v>
      </c>
      <c r="D9" s="3"/>
      <c r="E9" s="7">
        <v>2023</v>
      </c>
      <c r="F9" s="5" t="s">
        <v>29</v>
      </c>
      <c r="G9" s="5" t="s">
        <v>30</v>
      </c>
      <c r="H9" s="5"/>
      <c r="I9" s="8">
        <v>5017.24</v>
      </c>
      <c r="J9" s="8">
        <v>0</v>
      </c>
      <c r="K9" s="8">
        <v>16</v>
      </c>
      <c r="L9" s="8">
        <v>802.76</v>
      </c>
      <c r="M9" s="8">
        <v>0</v>
      </c>
      <c r="N9" s="8">
        <f t="shared" ref="N9:N68" si="0">L9-M9</f>
        <v>802.76</v>
      </c>
      <c r="O9" s="16" t="s">
        <v>54</v>
      </c>
      <c r="P9" s="8">
        <f t="shared" ref="P9:P68" si="1">I9+L9</f>
        <v>5820</v>
      </c>
      <c r="Q9" s="8">
        <v>0</v>
      </c>
      <c r="R9" s="8">
        <v>0</v>
      </c>
      <c r="S9" s="8">
        <f t="shared" ref="S9:S68" si="2">P9-Q9-R9</f>
        <v>5820</v>
      </c>
    </row>
    <row r="10" spans="1:19" ht="16" customHeight="1" x14ac:dyDescent="0.35">
      <c r="A10" s="5" t="s">
        <v>27</v>
      </c>
      <c r="B10" s="5" t="s">
        <v>28</v>
      </c>
      <c r="C10" s="6">
        <v>3</v>
      </c>
      <c r="D10" s="3"/>
      <c r="E10" s="7">
        <v>2023</v>
      </c>
      <c r="F10" s="5" t="s">
        <v>29</v>
      </c>
      <c r="G10" s="5" t="s">
        <v>196</v>
      </c>
      <c r="H10" s="5"/>
      <c r="I10" s="8">
        <v>1034.48</v>
      </c>
      <c r="J10" s="8">
        <v>0</v>
      </c>
      <c r="K10" s="8">
        <v>16</v>
      </c>
      <c r="L10" s="8">
        <v>165.52</v>
      </c>
      <c r="M10" s="8">
        <v>0</v>
      </c>
      <c r="N10" s="8">
        <f t="shared" si="0"/>
        <v>165.52</v>
      </c>
      <c r="O10" s="16" t="s">
        <v>54</v>
      </c>
      <c r="P10" s="8">
        <f t="shared" si="1"/>
        <v>1200</v>
      </c>
      <c r="Q10" s="8">
        <v>0</v>
      </c>
      <c r="R10" s="8">
        <v>0</v>
      </c>
      <c r="S10" s="8">
        <f t="shared" si="2"/>
        <v>1200</v>
      </c>
    </row>
    <row r="11" spans="1:19" ht="16" customHeight="1" x14ac:dyDescent="0.35">
      <c r="A11" s="5" t="s">
        <v>27</v>
      </c>
      <c r="B11" s="5" t="s">
        <v>28</v>
      </c>
      <c r="C11" s="6">
        <v>5</v>
      </c>
      <c r="D11" s="3"/>
      <c r="E11" s="7">
        <v>2023</v>
      </c>
      <c r="F11" s="5" t="s">
        <v>29</v>
      </c>
      <c r="G11" s="5" t="s">
        <v>197</v>
      </c>
      <c r="H11" s="5"/>
      <c r="I11" s="8">
        <v>6600</v>
      </c>
      <c r="J11" s="8">
        <v>0</v>
      </c>
      <c r="K11" s="9" t="s">
        <v>31</v>
      </c>
      <c r="L11" s="8">
        <v>0</v>
      </c>
      <c r="M11" s="8">
        <v>0</v>
      </c>
      <c r="N11" s="8">
        <f t="shared" si="0"/>
        <v>0</v>
      </c>
      <c r="O11" s="16" t="s">
        <v>54</v>
      </c>
      <c r="P11" s="8">
        <f t="shared" si="1"/>
        <v>6600</v>
      </c>
      <c r="Q11" s="8">
        <v>0</v>
      </c>
      <c r="R11" s="8">
        <v>0</v>
      </c>
      <c r="S11" s="8">
        <f t="shared" si="2"/>
        <v>6600</v>
      </c>
    </row>
    <row r="12" spans="1:19" ht="16" customHeight="1" x14ac:dyDescent="0.35">
      <c r="A12" s="5" t="s">
        <v>27</v>
      </c>
      <c r="B12" s="5" t="s">
        <v>28</v>
      </c>
      <c r="C12" s="6">
        <v>6</v>
      </c>
      <c r="D12" s="3"/>
      <c r="E12" s="7">
        <v>2023</v>
      </c>
      <c r="F12" s="5" t="s">
        <v>29</v>
      </c>
      <c r="G12" s="5" t="s">
        <v>198</v>
      </c>
      <c r="H12" s="5"/>
      <c r="I12" s="8">
        <v>47828.22</v>
      </c>
      <c r="J12" s="8">
        <v>0</v>
      </c>
      <c r="K12" s="8">
        <v>16</v>
      </c>
      <c r="L12" s="8">
        <v>7652.52</v>
      </c>
      <c r="M12" s="8">
        <v>0</v>
      </c>
      <c r="N12" s="8">
        <f t="shared" si="0"/>
        <v>7652.52</v>
      </c>
      <c r="O12" s="16" t="s">
        <v>54</v>
      </c>
      <c r="P12" s="8">
        <f t="shared" si="1"/>
        <v>55480.740000000005</v>
      </c>
      <c r="Q12" s="8">
        <v>0</v>
      </c>
      <c r="R12" s="8">
        <v>0</v>
      </c>
      <c r="S12" s="8">
        <f t="shared" si="2"/>
        <v>55480.740000000005</v>
      </c>
    </row>
    <row r="13" spans="1:19" ht="16" customHeight="1" x14ac:dyDescent="0.35">
      <c r="A13" s="5" t="s">
        <v>32</v>
      </c>
      <c r="B13" s="5" t="s">
        <v>28</v>
      </c>
      <c r="C13" s="6">
        <v>14</v>
      </c>
      <c r="D13" s="3"/>
      <c r="E13" s="7">
        <v>2023</v>
      </c>
      <c r="F13" s="5" t="s">
        <v>29</v>
      </c>
      <c r="G13" s="5" t="s">
        <v>199</v>
      </c>
      <c r="H13" s="5"/>
      <c r="I13" s="8">
        <v>6105.26</v>
      </c>
      <c r="J13" s="8">
        <v>0</v>
      </c>
      <c r="K13" s="8">
        <v>16</v>
      </c>
      <c r="L13" s="8">
        <v>976.84</v>
      </c>
      <c r="M13" s="8">
        <v>0</v>
      </c>
      <c r="N13" s="8">
        <f t="shared" si="0"/>
        <v>976.84</v>
      </c>
      <c r="O13" s="16" t="s">
        <v>54</v>
      </c>
      <c r="P13" s="8">
        <f t="shared" si="1"/>
        <v>7082.1</v>
      </c>
      <c r="Q13" s="8">
        <v>651.23</v>
      </c>
      <c r="R13" s="8">
        <v>610.53</v>
      </c>
      <c r="S13" s="8">
        <f t="shared" si="2"/>
        <v>5820.3400000000011</v>
      </c>
    </row>
    <row r="14" spans="1:19" ht="16" customHeight="1" x14ac:dyDescent="0.35">
      <c r="A14" s="5" t="s">
        <v>32</v>
      </c>
      <c r="B14" s="5" t="s">
        <v>28</v>
      </c>
      <c r="C14" s="6">
        <v>15</v>
      </c>
      <c r="D14" s="10">
        <v>111049202</v>
      </c>
      <c r="E14" s="7">
        <v>2023</v>
      </c>
      <c r="F14" s="5" t="s">
        <v>29</v>
      </c>
      <c r="G14" s="5" t="s">
        <v>200</v>
      </c>
      <c r="H14" s="5"/>
      <c r="I14" s="8">
        <v>5813.11</v>
      </c>
      <c r="J14" s="8">
        <v>0</v>
      </c>
      <c r="K14" s="8">
        <v>16</v>
      </c>
      <c r="L14" s="8">
        <v>930.09</v>
      </c>
      <c r="M14" s="8">
        <v>0</v>
      </c>
      <c r="N14" s="8">
        <f t="shared" si="0"/>
        <v>930.09</v>
      </c>
      <c r="O14" s="16" t="s">
        <v>54</v>
      </c>
      <c r="P14" s="8">
        <f t="shared" si="1"/>
        <v>6743.2</v>
      </c>
      <c r="Q14" s="8">
        <v>0</v>
      </c>
      <c r="R14" s="8">
        <v>0</v>
      </c>
      <c r="S14" s="8">
        <f t="shared" si="2"/>
        <v>6743.2</v>
      </c>
    </row>
    <row r="15" spans="1:19" ht="16" customHeight="1" x14ac:dyDescent="0.35">
      <c r="A15" s="5" t="s">
        <v>32</v>
      </c>
      <c r="B15" s="5" t="s">
        <v>28</v>
      </c>
      <c r="C15" s="6">
        <v>15</v>
      </c>
      <c r="D15" s="10">
        <v>111049201</v>
      </c>
      <c r="E15" s="7">
        <v>2023</v>
      </c>
      <c r="F15" s="5" t="s">
        <v>29</v>
      </c>
      <c r="G15" s="5" t="s">
        <v>200</v>
      </c>
      <c r="H15" s="5"/>
      <c r="I15" s="8">
        <v>8373.92</v>
      </c>
      <c r="J15" s="8">
        <v>0</v>
      </c>
      <c r="K15" s="8">
        <v>16</v>
      </c>
      <c r="L15" s="8">
        <v>1339.82</v>
      </c>
      <c r="M15" s="8">
        <v>0</v>
      </c>
      <c r="N15" s="8">
        <f t="shared" si="0"/>
        <v>1339.82</v>
      </c>
      <c r="O15" s="16" t="s">
        <v>54</v>
      </c>
      <c r="P15" s="8">
        <f t="shared" si="1"/>
        <v>9713.74</v>
      </c>
      <c r="Q15" s="8">
        <v>0</v>
      </c>
      <c r="R15" s="8">
        <v>0</v>
      </c>
      <c r="S15" s="8">
        <f t="shared" si="2"/>
        <v>9713.74</v>
      </c>
    </row>
    <row r="16" spans="1:19" ht="16" customHeight="1" x14ac:dyDescent="0.35">
      <c r="A16" s="5" t="s">
        <v>32</v>
      </c>
      <c r="B16" s="5" t="s">
        <v>28</v>
      </c>
      <c r="C16" s="6">
        <v>15</v>
      </c>
      <c r="D16" s="10">
        <v>111146201</v>
      </c>
      <c r="E16" s="7">
        <v>2023</v>
      </c>
      <c r="F16" s="5" t="s">
        <v>29</v>
      </c>
      <c r="G16" s="5" t="s">
        <v>200</v>
      </c>
      <c r="H16" s="5"/>
      <c r="I16" s="8">
        <v>8373.9500000000007</v>
      </c>
      <c r="J16" s="8">
        <v>0</v>
      </c>
      <c r="K16" s="8">
        <v>16</v>
      </c>
      <c r="L16" s="8">
        <v>1339.83</v>
      </c>
      <c r="M16" s="8">
        <v>0</v>
      </c>
      <c r="N16" s="8">
        <f t="shared" si="0"/>
        <v>1339.83</v>
      </c>
      <c r="O16" s="16" t="s">
        <v>54</v>
      </c>
      <c r="P16" s="8">
        <f t="shared" si="1"/>
        <v>9713.7800000000007</v>
      </c>
      <c r="Q16" s="8">
        <v>0</v>
      </c>
      <c r="R16" s="8">
        <v>0</v>
      </c>
      <c r="S16" s="8">
        <f t="shared" si="2"/>
        <v>9713.7800000000007</v>
      </c>
    </row>
    <row r="17" spans="1:19" ht="16" customHeight="1" x14ac:dyDescent="0.35">
      <c r="A17" s="5" t="s">
        <v>32</v>
      </c>
      <c r="B17" s="5" t="s">
        <v>28</v>
      </c>
      <c r="C17" s="6">
        <v>15</v>
      </c>
      <c r="D17" s="10">
        <v>111243202</v>
      </c>
      <c r="E17" s="7">
        <v>2023</v>
      </c>
      <c r="F17" s="5" t="s">
        <v>29</v>
      </c>
      <c r="G17" s="5" t="s">
        <v>200</v>
      </c>
      <c r="H17" s="5"/>
      <c r="I17" s="8">
        <v>5069.53</v>
      </c>
      <c r="J17" s="8">
        <v>0</v>
      </c>
      <c r="K17" s="8">
        <v>16</v>
      </c>
      <c r="L17" s="8">
        <v>811.12</v>
      </c>
      <c r="M17" s="8">
        <v>0</v>
      </c>
      <c r="N17" s="8">
        <f t="shared" si="0"/>
        <v>811.12</v>
      </c>
      <c r="O17" s="16" t="s">
        <v>54</v>
      </c>
      <c r="P17" s="8">
        <f t="shared" si="1"/>
        <v>5880.65</v>
      </c>
      <c r="Q17" s="8">
        <v>0</v>
      </c>
      <c r="R17" s="8">
        <v>0</v>
      </c>
      <c r="S17" s="8">
        <f t="shared" si="2"/>
        <v>5880.65</v>
      </c>
    </row>
    <row r="18" spans="1:19" ht="16" customHeight="1" x14ac:dyDescent="0.35">
      <c r="A18" s="5" t="s">
        <v>32</v>
      </c>
      <c r="B18" s="5" t="s">
        <v>28</v>
      </c>
      <c r="C18" s="6">
        <v>15</v>
      </c>
      <c r="D18" s="10">
        <v>111243201</v>
      </c>
      <c r="E18" s="7">
        <v>2023</v>
      </c>
      <c r="F18" s="5" t="s">
        <v>29</v>
      </c>
      <c r="G18" s="5" t="s">
        <v>200</v>
      </c>
      <c r="H18" s="5"/>
      <c r="I18" s="8">
        <v>8280.23</v>
      </c>
      <c r="J18" s="8">
        <v>0</v>
      </c>
      <c r="K18" s="8">
        <v>16</v>
      </c>
      <c r="L18" s="8">
        <v>1324.83</v>
      </c>
      <c r="M18" s="8">
        <v>0</v>
      </c>
      <c r="N18" s="8">
        <f t="shared" si="0"/>
        <v>1324.83</v>
      </c>
      <c r="O18" s="16" t="s">
        <v>54</v>
      </c>
      <c r="P18" s="8">
        <f t="shared" si="1"/>
        <v>9605.06</v>
      </c>
      <c r="Q18" s="8">
        <v>0</v>
      </c>
      <c r="R18" s="8">
        <v>0</v>
      </c>
      <c r="S18" s="8">
        <f t="shared" si="2"/>
        <v>9605.06</v>
      </c>
    </row>
    <row r="19" spans="1:19" ht="16" customHeight="1" x14ac:dyDescent="0.35">
      <c r="A19" s="5" t="s">
        <v>32</v>
      </c>
      <c r="B19" s="5" t="s">
        <v>28</v>
      </c>
      <c r="C19" s="6">
        <v>15</v>
      </c>
      <c r="D19" s="10">
        <v>111146202</v>
      </c>
      <c r="E19" s="7">
        <v>2023</v>
      </c>
      <c r="F19" s="5" t="s">
        <v>29</v>
      </c>
      <c r="G19" s="5" t="s">
        <v>200</v>
      </c>
      <c r="H19" s="5"/>
      <c r="I19" s="8">
        <v>7306.55</v>
      </c>
      <c r="J19" s="8">
        <v>0</v>
      </c>
      <c r="K19" s="8">
        <v>16</v>
      </c>
      <c r="L19" s="8">
        <v>1169.04</v>
      </c>
      <c r="M19" s="8">
        <v>0</v>
      </c>
      <c r="N19" s="8">
        <f t="shared" si="0"/>
        <v>1169.04</v>
      </c>
      <c r="O19" s="16" t="s">
        <v>54</v>
      </c>
      <c r="P19" s="8">
        <f t="shared" si="1"/>
        <v>8475.59</v>
      </c>
      <c r="Q19" s="8">
        <v>0</v>
      </c>
      <c r="R19" s="8">
        <v>0</v>
      </c>
      <c r="S19" s="8">
        <f t="shared" si="2"/>
        <v>8475.59</v>
      </c>
    </row>
    <row r="20" spans="1:19" ht="16" customHeight="1" x14ac:dyDescent="0.35">
      <c r="A20" s="5" t="s">
        <v>33</v>
      </c>
      <c r="B20" s="5" t="s">
        <v>28</v>
      </c>
      <c r="C20" s="6">
        <v>82</v>
      </c>
      <c r="D20" s="3"/>
      <c r="E20" s="7">
        <v>2023</v>
      </c>
      <c r="F20" s="5" t="s">
        <v>29</v>
      </c>
      <c r="G20" s="5" t="s">
        <v>201</v>
      </c>
      <c r="H20" s="5"/>
      <c r="I20" s="8">
        <v>1697955.59</v>
      </c>
      <c r="J20" s="8">
        <v>0</v>
      </c>
      <c r="K20" s="9" t="s">
        <v>31</v>
      </c>
      <c r="L20" s="8">
        <v>0</v>
      </c>
      <c r="M20" s="8">
        <v>0</v>
      </c>
      <c r="N20" s="8">
        <f t="shared" si="0"/>
        <v>0</v>
      </c>
      <c r="O20" s="16" t="s">
        <v>54</v>
      </c>
      <c r="P20" s="8">
        <f t="shared" si="1"/>
        <v>1697955.59</v>
      </c>
      <c r="Q20" s="8">
        <v>0</v>
      </c>
      <c r="R20" s="8">
        <v>0</v>
      </c>
      <c r="S20" s="8">
        <f t="shared" si="2"/>
        <v>1697955.59</v>
      </c>
    </row>
    <row r="21" spans="1:19" ht="16" customHeight="1" x14ac:dyDescent="0.35">
      <c r="A21" s="5" t="s">
        <v>34</v>
      </c>
      <c r="B21" s="5" t="s">
        <v>28</v>
      </c>
      <c r="C21" s="6">
        <v>16</v>
      </c>
      <c r="D21" s="3"/>
      <c r="E21" s="7">
        <v>2023</v>
      </c>
      <c r="F21" s="5" t="s">
        <v>29</v>
      </c>
      <c r="G21" s="5" t="s">
        <v>202</v>
      </c>
      <c r="H21" s="5"/>
      <c r="I21" s="8">
        <v>529.01</v>
      </c>
      <c r="J21" s="8">
        <v>0</v>
      </c>
      <c r="K21" s="8">
        <v>16</v>
      </c>
      <c r="L21" s="8">
        <v>84.64</v>
      </c>
      <c r="M21" s="8">
        <v>0</v>
      </c>
      <c r="N21" s="8">
        <f t="shared" si="0"/>
        <v>84.64</v>
      </c>
      <c r="O21" s="16" t="s">
        <v>54</v>
      </c>
      <c r="P21" s="8">
        <f t="shared" si="1"/>
        <v>613.65</v>
      </c>
      <c r="Q21" s="8">
        <v>0</v>
      </c>
      <c r="R21" s="8">
        <v>0</v>
      </c>
      <c r="S21" s="8">
        <f t="shared" si="2"/>
        <v>613.65</v>
      </c>
    </row>
    <row r="22" spans="1:19" ht="16" customHeight="1" x14ac:dyDescent="0.35">
      <c r="A22" s="5" t="s">
        <v>34</v>
      </c>
      <c r="B22" s="5" t="s">
        <v>28</v>
      </c>
      <c r="C22" s="6">
        <v>16</v>
      </c>
      <c r="D22" s="3"/>
      <c r="E22" s="7">
        <v>2023</v>
      </c>
      <c r="F22" s="5" t="s">
        <v>29</v>
      </c>
      <c r="G22" s="5" t="s">
        <v>203</v>
      </c>
      <c r="H22" s="5"/>
      <c r="I22" s="8">
        <v>2710</v>
      </c>
      <c r="J22" s="8">
        <v>0</v>
      </c>
      <c r="K22" s="8">
        <v>16</v>
      </c>
      <c r="L22" s="8">
        <v>433.6</v>
      </c>
      <c r="M22" s="8">
        <v>0</v>
      </c>
      <c r="N22" s="8">
        <f t="shared" si="0"/>
        <v>433.6</v>
      </c>
      <c r="O22" s="16" t="s">
        <v>54</v>
      </c>
      <c r="P22" s="8">
        <f t="shared" si="1"/>
        <v>3143.6</v>
      </c>
      <c r="Q22" s="8">
        <v>0</v>
      </c>
      <c r="R22" s="8">
        <v>0</v>
      </c>
      <c r="S22" s="8">
        <f t="shared" si="2"/>
        <v>3143.6</v>
      </c>
    </row>
    <row r="23" spans="1:19" ht="16" customHeight="1" x14ac:dyDescent="0.35">
      <c r="A23" s="5" t="s">
        <v>34</v>
      </c>
      <c r="B23" s="5" t="s">
        <v>28</v>
      </c>
      <c r="C23" s="6">
        <v>16</v>
      </c>
      <c r="D23" s="3"/>
      <c r="E23" s="7">
        <v>2023</v>
      </c>
      <c r="F23" s="5" t="s">
        <v>29</v>
      </c>
      <c r="G23" s="5" t="s">
        <v>204</v>
      </c>
      <c r="H23" s="5"/>
      <c r="I23" s="8">
        <v>869</v>
      </c>
      <c r="J23" s="8">
        <v>0</v>
      </c>
      <c r="K23" s="8">
        <v>16</v>
      </c>
      <c r="L23" s="8">
        <v>139.04</v>
      </c>
      <c r="M23" s="8">
        <v>0</v>
      </c>
      <c r="N23" s="8">
        <f t="shared" si="0"/>
        <v>139.04</v>
      </c>
      <c r="O23" s="16" t="s">
        <v>54</v>
      </c>
      <c r="P23" s="8">
        <f t="shared" si="1"/>
        <v>1008.04</v>
      </c>
      <c r="Q23" s="8">
        <v>0</v>
      </c>
      <c r="R23" s="8">
        <v>0</v>
      </c>
      <c r="S23" s="8">
        <f t="shared" si="2"/>
        <v>1008.04</v>
      </c>
    </row>
    <row r="24" spans="1:19" ht="16" customHeight="1" x14ac:dyDescent="0.35">
      <c r="A24" s="5" t="s">
        <v>34</v>
      </c>
      <c r="B24" s="5" t="s">
        <v>28</v>
      </c>
      <c r="C24" s="6">
        <v>16</v>
      </c>
      <c r="D24" s="3"/>
      <c r="E24" s="7">
        <v>2023</v>
      </c>
      <c r="F24" s="5" t="s">
        <v>29</v>
      </c>
      <c r="G24" s="5" t="s">
        <v>35</v>
      </c>
      <c r="H24" s="5"/>
      <c r="I24" s="8">
        <v>33000</v>
      </c>
      <c r="J24" s="8">
        <v>0</v>
      </c>
      <c r="K24" s="8">
        <v>16</v>
      </c>
      <c r="L24" s="8">
        <v>5280</v>
      </c>
      <c r="M24" s="8">
        <v>0</v>
      </c>
      <c r="N24" s="8">
        <f t="shared" si="0"/>
        <v>5280</v>
      </c>
      <c r="O24" s="16" t="s">
        <v>54</v>
      </c>
      <c r="P24" s="8">
        <f t="shared" si="1"/>
        <v>38280</v>
      </c>
      <c r="Q24" s="8">
        <v>0</v>
      </c>
      <c r="R24" s="8">
        <v>0</v>
      </c>
      <c r="S24" s="8">
        <f t="shared" si="2"/>
        <v>38280</v>
      </c>
    </row>
    <row r="25" spans="1:19" ht="16" customHeight="1" x14ac:dyDescent="0.35">
      <c r="A25" s="5" t="s">
        <v>36</v>
      </c>
      <c r="B25" s="5" t="s">
        <v>28</v>
      </c>
      <c r="C25" s="6">
        <v>18</v>
      </c>
      <c r="D25" s="3"/>
      <c r="E25" s="7">
        <v>2023</v>
      </c>
      <c r="F25" s="5" t="s">
        <v>29</v>
      </c>
      <c r="G25" s="5" t="s">
        <v>205</v>
      </c>
      <c r="H25" s="5"/>
      <c r="I25" s="8">
        <v>7041.6</v>
      </c>
      <c r="J25" s="8">
        <v>0</v>
      </c>
      <c r="K25" s="8">
        <v>16</v>
      </c>
      <c r="L25" s="8">
        <v>1126.6600000000001</v>
      </c>
      <c r="M25" s="8">
        <v>0</v>
      </c>
      <c r="N25" s="8">
        <f t="shared" si="0"/>
        <v>1126.6600000000001</v>
      </c>
      <c r="O25" s="16" t="s">
        <v>54</v>
      </c>
      <c r="P25" s="8">
        <f t="shared" si="1"/>
        <v>8168.26</v>
      </c>
      <c r="Q25" s="8">
        <v>0</v>
      </c>
      <c r="R25" s="8">
        <v>0</v>
      </c>
      <c r="S25" s="8">
        <f t="shared" si="2"/>
        <v>8168.26</v>
      </c>
    </row>
    <row r="26" spans="1:19" ht="16" customHeight="1" x14ac:dyDescent="0.35">
      <c r="A26" s="5" t="s">
        <v>36</v>
      </c>
      <c r="B26" s="5" t="s">
        <v>28</v>
      </c>
      <c r="C26" s="6">
        <v>19</v>
      </c>
      <c r="D26" s="3"/>
      <c r="E26" s="7">
        <v>2023</v>
      </c>
      <c r="F26" s="5" t="s">
        <v>29</v>
      </c>
      <c r="G26" s="5" t="s">
        <v>206</v>
      </c>
      <c r="H26" s="5"/>
      <c r="I26" s="8">
        <v>42400</v>
      </c>
      <c r="J26" s="8">
        <v>0</v>
      </c>
      <c r="K26" s="8">
        <v>16</v>
      </c>
      <c r="L26" s="8">
        <v>6784</v>
      </c>
      <c r="M26" s="8">
        <v>0</v>
      </c>
      <c r="N26" s="8">
        <f t="shared" si="0"/>
        <v>6784</v>
      </c>
      <c r="O26" s="16" t="s">
        <v>54</v>
      </c>
      <c r="P26" s="8">
        <f t="shared" si="1"/>
        <v>49184</v>
      </c>
      <c r="Q26" s="8">
        <v>0</v>
      </c>
      <c r="R26" s="8">
        <v>0</v>
      </c>
      <c r="S26" s="8">
        <f t="shared" si="2"/>
        <v>49184</v>
      </c>
    </row>
    <row r="27" spans="1:19" ht="16" customHeight="1" x14ac:dyDescent="0.35">
      <c r="A27" s="5" t="s">
        <v>36</v>
      </c>
      <c r="B27" s="5" t="s">
        <v>28</v>
      </c>
      <c r="C27" s="6">
        <v>20</v>
      </c>
      <c r="D27" s="3"/>
      <c r="E27" s="7">
        <v>2023</v>
      </c>
      <c r="F27" s="5" t="s">
        <v>29</v>
      </c>
      <c r="G27" s="5" t="s">
        <v>207</v>
      </c>
      <c r="H27" s="5"/>
      <c r="I27" s="8">
        <v>705</v>
      </c>
      <c r="J27" s="8">
        <v>0</v>
      </c>
      <c r="K27" s="8">
        <v>16</v>
      </c>
      <c r="L27" s="8">
        <v>112.8</v>
      </c>
      <c r="M27" s="8">
        <v>0</v>
      </c>
      <c r="N27" s="8">
        <f t="shared" si="0"/>
        <v>112.8</v>
      </c>
      <c r="O27" s="16" t="s">
        <v>54</v>
      </c>
      <c r="P27" s="8">
        <f t="shared" si="1"/>
        <v>817.8</v>
      </c>
      <c r="Q27" s="8">
        <v>0</v>
      </c>
      <c r="R27" s="8">
        <v>0</v>
      </c>
      <c r="S27" s="8">
        <f t="shared" si="2"/>
        <v>817.8</v>
      </c>
    </row>
    <row r="28" spans="1:19" ht="16" customHeight="1" x14ac:dyDescent="0.35">
      <c r="A28" s="5" t="s">
        <v>36</v>
      </c>
      <c r="B28" s="5" t="s">
        <v>28</v>
      </c>
      <c r="C28" s="6">
        <v>20</v>
      </c>
      <c r="D28" s="3"/>
      <c r="E28" s="7">
        <v>2023</v>
      </c>
      <c r="F28" s="5" t="s">
        <v>29</v>
      </c>
      <c r="G28" s="5" t="s">
        <v>207</v>
      </c>
      <c r="H28" s="5"/>
      <c r="I28" s="8">
        <v>1084</v>
      </c>
      <c r="J28" s="8">
        <v>0</v>
      </c>
      <c r="K28" s="8">
        <v>16</v>
      </c>
      <c r="L28" s="8">
        <v>173.44</v>
      </c>
      <c r="M28" s="8">
        <v>0</v>
      </c>
      <c r="N28" s="8">
        <f t="shared" si="0"/>
        <v>173.44</v>
      </c>
      <c r="O28" s="16" t="s">
        <v>54</v>
      </c>
      <c r="P28" s="8">
        <f t="shared" si="1"/>
        <v>1257.44</v>
      </c>
      <c r="Q28" s="8">
        <v>0</v>
      </c>
      <c r="R28" s="8">
        <v>0</v>
      </c>
      <c r="S28" s="8">
        <f t="shared" si="2"/>
        <v>1257.44</v>
      </c>
    </row>
    <row r="29" spans="1:19" ht="16" customHeight="1" x14ac:dyDescent="0.35">
      <c r="A29" s="5" t="s">
        <v>36</v>
      </c>
      <c r="B29" s="5" t="s">
        <v>28</v>
      </c>
      <c r="C29" s="6">
        <v>20</v>
      </c>
      <c r="D29" s="3"/>
      <c r="E29" s="7">
        <v>2023</v>
      </c>
      <c r="F29" s="5" t="s">
        <v>29</v>
      </c>
      <c r="G29" s="5" t="s">
        <v>207</v>
      </c>
      <c r="H29" s="5"/>
      <c r="I29" s="8">
        <v>1084</v>
      </c>
      <c r="J29" s="8">
        <v>0</v>
      </c>
      <c r="K29" s="8">
        <v>16</v>
      </c>
      <c r="L29" s="8">
        <v>173.44</v>
      </c>
      <c r="M29" s="8">
        <v>0</v>
      </c>
      <c r="N29" s="8">
        <f t="shared" si="0"/>
        <v>173.44</v>
      </c>
      <c r="O29" s="16" t="s">
        <v>54</v>
      </c>
      <c r="P29" s="8">
        <f t="shared" si="1"/>
        <v>1257.44</v>
      </c>
      <c r="Q29" s="8">
        <v>0</v>
      </c>
      <c r="R29" s="8">
        <v>0</v>
      </c>
      <c r="S29" s="8">
        <f t="shared" si="2"/>
        <v>1257.44</v>
      </c>
    </row>
    <row r="30" spans="1:19" ht="16" customHeight="1" x14ac:dyDescent="0.35">
      <c r="A30" s="5" t="s">
        <v>36</v>
      </c>
      <c r="B30" s="5" t="s">
        <v>28</v>
      </c>
      <c r="C30" s="6">
        <v>20</v>
      </c>
      <c r="D30" s="3"/>
      <c r="E30" s="7">
        <v>2023</v>
      </c>
      <c r="F30" s="5" t="s">
        <v>29</v>
      </c>
      <c r="G30" s="5" t="s">
        <v>208</v>
      </c>
      <c r="H30" s="5"/>
      <c r="I30" s="8">
        <v>1459.46</v>
      </c>
      <c r="J30" s="8">
        <v>0</v>
      </c>
      <c r="K30" s="8">
        <v>16</v>
      </c>
      <c r="L30" s="8">
        <v>233.51</v>
      </c>
      <c r="M30" s="8">
        <v>0</v>
      </c>
      <c r="N30" s="8">
        <f t="shared" si="0"/>
        <v>233.51</v>
      </c>
      <c r="O30" s="16" t="s">
        <v>54</v>
      </c>
      <c r="P30" s="8">
        <f t="shared" si="1"/>
        <v>1692.97</v>
      </c>
      <c r="Q30" s="8">
        <v>0</v>
      </c>
      <c r="R30" s="8">
        <v>0</v>
      </c>
      <c r="S30" s="8">
        <f t="shared" si="2"/>
        <v>1692.97</v>
      </c>
    </row>
    <row r="31" spans="1:19" ht="16" customHeight="1" x14ac:dyDescent="0.35">
      <c r="A31" s="5" t="s">
        <v>36</v>
      </c>
      <c r="B31" s="5" t="s">
        <v>28</v>
      </c>
      <c r="C31" s="6">
        <v>20</v>
      </c>
      <c r="D31" s="3"/>
      <c r="E31" s="7">
        <v>2023</v>
      </c>
      <c r="F31" s="5" t="s">
        <v>29</v>
      </c>
      <c r="G31" s="5" t="s">
        <v>207</v>
      </c>
      <c r="H31" s="5"/>
      <c r="I31" s="8">
        <v>1410</v>
      </c>
      <c r="J31" s="8">
        <v>0</v>
      </c>
      <c r="K31" s="8">
        <v>16</v>
      </c>
      <c r="L31" s="8">
        <v>225.6</v>
      </c>
      <c r="M31" s="8">
        <v>0</v>
      </c>
      <c r="N31" s="8">
        <f t="shared" si="0"/>
        <v>225.6</v>
      </c>
      <c r="O31" s="16" t="s">
        <v>54</v>
      </c>
      <c r="P31" s="8">
        <f t="shared" si="1"/>
        <v>1635.6</v>
      </c>
      <c r="Q31" s="8">
        <v>0</v>
      </c>
      <c r="R31" s="8">
        <v>0</v>
      </c>
      <c r="S31" s="8">
        <f t="shared" si="2"/>
        <v>1635.6</v>
      </c>
    </row>
    <row r="32" spans="1:19" ht="16" customHeight="1" x14ac:dyDescent="0.35">
      <c r="A32" s="5" t="s">
        <v>36</v>
      </c>
      <c r="B32" s="5" t="s">
        <v>28</v>
      </c>
      <c r="C32" s="6">
        <v>20</v>
      </c>
      <c r="D32" s="3"/>
      <c r="E32" s="7">
        <v>2023</v>
      </c>
      <c r="F32" s="5" t="s">
        <v>29</v>
      </c>
      <c r="G32" s="5" t="s">
        <v>244</v>
      </c>
      <c r="H32" s="5"/>
      <c r="I32" s="8">
        <v>107.46</v>
      </c>
      <c r="J32" s="8">
        <v>0</v>
      </c>
      <c r="K32" s="8">
        <v>16</v>
      </c>
      <c r="L32" s="8">
        <v>17.190000000000001</v>
      </c>
      <c r="M32" s="8">
        <v>0</v>
      </c>
      <c r="N32" s="8">
        <f t="shared" si="0"/>
        <v>17.190000000000001</v>
      </c>
      <c r="O32" s="16" t="s">
        <v>54</v>
      </c>
      <c r="P32" s="8">
        <f t="shared" si="1"/>
        <v>124.64999999999999</v>
      </c>
      <c r="Q32" s="8">
        <v>0</v>
      </c>
      <c r="R32" s="8">
        <v>0</v>
      </c>
      <c r="S32" s="8">
        <f t="shared" si="2"/>
        <v>124.64999999999999</v>
      </c>
    </row>
    <row r="33" spans="1:19" ht="16" customHeight="1" x14ac:dyDescent="0.35">
      <c r="A33" s="5" t="s">
        <v>36</v>
      </c>
      <c r="B33" s="5" t="s">
        <v>28</v>
      </c>
      <c r="C33" s="6">
        <v>20</v>
      </c>
      <c r="D33" s="3"/>
      <c r="E33" s="7">
        <v>2023</v>
      </c>
      <c r="F33" s="5" t="s">
        <v>29</v>
      </c>
      <c r="G33" s="5" t="s">
        <v>208</v>
      </c>
      <c r="H33" s="5"/>
      <c r="I33" s="8">
        <v>1541.28</v>
      </c>
      <c r="J33" s="8">
        <v>0</v>
      </c>
      <c r="K33" s="8">
        <v>16</v>
      </c>
      <c r="L33" s="8">
        <v>246.6</v>
      </c>
      <c r="M33" s="8">
        <v>0</v>
      </c>
      <c r="N33" s="8">
        <f t="shared" si="0"/>
        <v>246.6</v>
      </c>
      <c r="O33" s="16" t="s">
        <v>54</v>
      </c>
      <c r="P33" s="8">
        <f t="shared" si="1"/>
        <v>1787.8799999999999</v>
      </c>
      <c r="Q33" s="8">
        <v>0</v>
      </c>
      <c r="R33" s="8">
        <v>0</v>
      </c>
      <c r="S33" s="8">
        <f t="shared" si="2"/>
        <v>1787.8799999999999</v>
      </c>
    </row>
    <row r="34" spans="1:19" ht="16" customHeight="1" x14ac:dyDescent="0.35">
      <c r="A34" s="5" t="s">
        <v>36</v>
      </c>
      <c r="B34" s="5" t="s">
        <v>28</v>
      </c>
      <c r="C34" s="6">
        <v>20</v>
      </c>
      <c r="D34" s="3"/>
      <c r="E34" s="7">
        <v>2023</v>
      </c>
      <c r="F34" s="5" t="s">
        <v>29</v>
      </c>
      <c r="G34" s="5" t="s">
        <v>207</v>
      </c>
      <c r="H34" s="5"/>
      <c r="I34" s="8">
        <v>1620</v>
      </c>
      <c r="J34" s="8">
        <v>0</v>
      </c>
      <c r="K34" s="8">
        <v>16</v>
      </c>
      <c r="L34" s="8">
        <v>259.2</v>
      </c>
      <c r="M34" s="8">
        <v>0</v>
      </c>
      <c r="N34" s="8">
        <f t="shared" si="0"/>
        <v>259.2</v>
      </c>
      <c r="O34" s="16" t="s">
        <v>54</v>
      </c>
      <c r="P34" s="8">
        <f t="shared" si="1"/>
        <v>1879.2</v>
      </c>
      <c r="Q34" s="8">
        <v>0</v>
      </c>
      <c r="R34" s="8">
        <v>0</v>
      </c>
      <c r="S34" s="8">
        <f t="shared" si="2"/>
        <v>1879.2</v>
      </c>
    </row>
    <row r="35" spans="1:19" ht="16" customHeight="1" x14ac:dyDescent="0.35">
      <c r="A35" s="5" t="s">
        <v>36</v>
      </c>
      <c r="B35" s="5" t="s">
        <v>28</v>
      </c>
      <c r="C35" s="6">
        <v>20</v>
      </c>
      <c r="D35" s="3"/>
      <c r="E35" s="7">
        <v>2023</v>
      </c>
      <c r="F35" s="5" t="s">
        <v>29</v>
      </c>
      <c r="G35" s="5" t="s">
        <v>209</v>
      </c>
      <c r="H35" s="5"/>
      <c r="I35" s="8">
        <v>97</v>
      </c>
      <c r="J35" s="8">
        <v>0</v>
      </c>
      <c r="K35" s="8">
        <v>16</v>
      </c>
      <c r="L35" s="8">
        <v>15.52</v>
      </c>
      <c r="M35" s="8">
        <v>0</v>
      </c>
      <c r="N35" s="8">
        <f t="shared" si="0"/>
        <v>15.52</v>
      </c>
      <c r="O35" s="16" t="s">
        <v>54</v>
      </c>
      <c r="P35" s="8">
        <f t="shared" si="1"/>
        <v>112.52</v>
      </c>
      <c r="Q35" s="8">
        <v>0</v>
      </c>
      <c r="R35" s="8">
        <v>0</v>
      </c>
      <c r="S35" s="8">
        <f t="shared" si="2"/>
        <v>112.52</v>
      </c>
    </row>
    <row r="36" spans="1:19" ht="16" customHeight="1" x14ac:dyDescent="0.35">
      <c r="A36" s="5" t="s">
        <v>36</v>
      </c>
      <c r="B36" s="5" t="s">
        <v>28</v>
      </c>
      <c r="C36" s="6">
        <v>20</v>
      </c>
      <c r="D36" s="3"/>
      <c r="E36" s="7">
        <v>2023</v>
      </c>
      <c r="F36" s="5" t="s">
        <v>29</v>
      </c>
      <c r="G36" s="5" t="s">
        <v>210</v>
      </c>
      <c r="H36" s="5"/>
      <c r="I36" s="8">
        <v>436.3</v>
      </c>
      <c r="J36" s="8">
        <v>0</v>
      </c>
      <c r="K36" s="8">
        <v>16</v>
      </c>
      <c r="L36" s="8">
        <v>69.81</v>
      </c>
      <c r="M36" s="8">
        <v>0</v>
      </c>
      <c r="N36" s="8">
        <f t="shared" si="0"/>
        <v>69.81</v>
      </c>
      <c r="O36" s="16" t="s">
        <v>54</v>
      </c>
      <c r="P36" s="8">
        <f t="shared" si="1"/>
        <v>506.11</v>
      </c>
      <c r="Q36" s="8">
        <v>0</v>
      </c>
      <c r="R36" s="8">
        <v>0</v>
      </c>
      <c r="S36" s="8">
        <f t="shared" si="2"/>
        <v>506.11</v>
      </c>
    </row>
    <row r="37" spans="1:19" ht="16" customHeight="1" x14ac:dyDescent="0.35">
      <c r="A37" s="5" t="s">
        <v>36</v>
      </c>
      <c r="B37" s="5" t="s">
        <v>28</v>
      </c>
      <c r="C37" s="6">
        <v>20</v>
      </c>
      <c r="D37" s="3"/>
      <c r="E37" s="7">
        <v>2023</v>
      </c>
      <c r="F37" s="5" t="s">
        <v>29</v>
      </c>
      <c r="G37" s="5" t="s">
        <v>211</v>
      </c>
      <c r="H37" s="5"/>
      <c r="I37" s="8">
        <v>245.26</v>
      </c>
      <c r="J37" s="8">
        <v>0</v>
      </c>
      <c r="K37" s="8">
        <v>16</v>
      </c>
      <c r="L37" s="8">
        <v>39.24</v>
      </c>
      <c r="M37" s="8">
        <v>0</v>
      </c>
      <c r="N37" s="8">
        <f t="shared" si="0"/>
        <v>39.24</v>
      </c>
      <c r="O37" s="16" t="s">
        <v>54</v>
      </c>
      <c r="P37" s="8">
        <f t="shared" si="1"/>
        <v>284.5</v>
      </c>
      <c r="Q37" s="8">
        <v>0</v>
      </c>
      <c r="R37" s="8">
        <v>0</v>
      </c>
      <c r="S37" s="8">
        <f t="shared" si="2"/>
        <v>284.5</v>
      </c>
    </row>
    <row r="38" spans="1:19" ht="16" customHeight="1" x14ac:dyDescent="0.35">
      <c r="A38" s="5" t="s">
        <v>36</v>
      </c>
      <c r="B38" s="5" t="s">
        <v>28</v>
      </c>
      <c r="C38" s="6">
        <v>21</v>
      </c>
      <c r="D38" s="3"/>
      <c r="E38" s="7">
        <v>2023</v>
      </c>
      <c r="F38" s="5" t="s">
        <v>29</v>
      </c>
      <c r="G38" s="5" t="s">
        <v>202</v>
      </c>
      <c r="H38" s="5"/>
      <c r="I38" s="8">
        <v>535</v>
      </c>
      <c r="J38" s="8">
        <v>0</v>
      </c>
      <c r="K38" s="8">
        <v>16</v>
      </c>
      <c r="L38" s="8">
        <v>85.6</v>
      </c>
      <c r="M38" s="8">
        <v>0</v>
      </c>
      <c r="N38" s="8">
        <f t="shared" si="0"/>
        <v>85.6</v>
      </c>
      <c r="O38" s="16" t="s">
        <v>54</v>
      </c>
      <c r="P38" s="8">
        <f t="shared" si="1"/>
        <v>620.6</v>
      </c>
      <c r="Q38" s="8">
        <v>0</v>
      </c>
      <c r="R38" s="8">
        <v>0</v>
      </c>
      <c r="S38" s="8">
        <f t="shared" si="2"/>
        <v>620.6</v>
      </c>
    </row>
    <row r="39" spans="1:19" ht="16" customHeight="1" x14ac:dyDescent="0.35">
      <c r="A39" s="5" t="s">
        <v>36</v>
      </c>
      <c r="B39" s="5" t="s">
        <v>28</v>
      </c>
      <c r="C39" s="6">
        <v>21</v>
      </c>
      <c r="D39" s="3"/>
      <c r="E39" s="7">
        <v>2023</v>
      </c>
      <c r="F39" s="5" t="s">
        <v>29</v>
      </c>
      <c r="G39" s="5" t="s">
        <v>202</v>
      </c>
      <c r="H39" s="5"/>
      <c r="I39" s="8">
        <v>381.66</v>
      </c>
      <c r="J39" s="8">
        <v>0</v>
      </c>
      <c r="K39" s="8">
        <v>16</v>
      </c>
      <c r="L39" s="8">
        <v>61.07</v>
      </c>
      <c r="M39" s="8">
        <v>0</v>
      </c>
      <c r="N39" s="8">
        <f t="shared" si="0"/>
        <v>61.07</v>
      </c>
      <c r="O39" s="16" t="s">
        <v>54</v>
      </c>
      <c r="P39" s="8">
        <f t="shared" si="1"/>
        <v>442.73</v>
      </c>
      <c r="Q39" s="8">
        <v>0</v>
      </c>
      <c r="R39" s="8">
        <v>0</v>
      </c>
      <c r="S39" s="8">
        <f t="shared" si="2"/>
        <v>442.73</v>
      </c>
    </row>
    <row r="40" spans="1:19" ht="16" customHeight="1" x14ac:dyDescent="0.35">
      <c r="A40" s="5" t="s">
        <v>36</v>
      </c>
      <c r="B40" s="5" t="s">
        <v>28</v>
      </c>
      <c r="C40" s="6">
        <v>22</v>
      </c>
      <c r="D40" s="3"/>
      <c r="E40" s="7">
        <v>2023</v>
      </c>
      <c r="F40" s="5" t="s">
        <v>29</v>
      </c>
      <c r="G40" s="5" t="s">
        <v>212</v>
      </c>
      <c r="H40" s="5"/>
      <c r="I40" s="8">
        <v>650.66</v>
      </c>
      <c r="J40" s="8">
        <v>0</v>
      </c>
      <c r="K40" s="8">
        <v>16</v>
      </c>
      <c r="L40" s="8">
        <v>104.11</v>
      </c>
      <c r="M40" s="8">
        <v>0</v>
      </c>
      <c r="N40" s="8">
        <f t="shared" si="0"/>
        <v>104.11</v>
      </c>
      <c r="O40" s="16" t="s">
        <v>54</v>
      </c>
      <c r="P40" s="8">
        <f t="shared" si="1"/>
        <v>754.77</v>
      </c>
      <c r="Q40" s="8">
        <v>0</v>
      </c>
      <c r="R40" s="8">
        <v>0</v>
      </c>
      <c r="S40" s="8">
        <f t="shared" si="2"/>
        <v>754.77</v>
      </c>
    </row>
    <row r="41" spans="1:19" ht="16" customHeight="1" x14ac:dyDescent="0.35">
      <c r="A41" s="5" t="s">
        <v>38</v>
      </c>
      <c r="B41" s="5" t="s">
        <v>28</v>
      </c>
      <c r="C41" s="6">
        <v>23</v>
      </c>
      <c r="D41" s="3"/>
      <c r="E41" s="7">
        <v>2023</v>
      </c>
      <c r="F41" s="5" t="s">
        <v>29</v>
      </c>
      <c r="G41" s="5" t="s">
        <v>213</v>
      </c>
      <c r="H41" s="5"/>
      <c r="I41" s="8">
        <v>11766.05</v>
      </c>
      <c r="J41" s="8">
        <v>0</v>
      </c>
      <c r="K41" s="8">
        <v>16</v>
      </c>
      <c r="L41" s="8">
        <v>1882.57</v>
      </c>
      <c r="M41" s="8">
        <v>0</v>
      </c>
      <c r="N41" s="8">
        <f t="shared" si="0"/>
        <v>1882.57</v>
      </c>
      <c r="O41" s="16" t="s">
        <v>54</v>
      </c>
      <c r="P41" s="8">
        <f t="shared" si="1"/>
        <v>13648.619999999999</v>
      </c>
      <c r="Q41" s="8">
        <v>0</v>
      </c>
      <c r="R41" s="8">
        <v>0</v>
      </c>
      <c r="S41" s="8">
        <f t="shared" si="2"/>
        <v>13648.619999999999</v>
      </c>
    </row>
    <row r="42" spans="1:19" ht="16" customHeight="1" x14ac:dyDescent="0.35">
      <c r="A42" s="5" t="s">
        <v>38</v>
      </c>
      <c r="B42" s="5" t="s">
        <v>28</v>
      </c>
      <c r="C42" s="6">
        <v>23</v>
      </c>
      <c r="D42" s="3"/>
      <c r="E42" s="7">
        <v>2023</v>
      </c>
      <c r="F42" s="5" t="s">
        <v>29</v>
      </c>
      <c r="G42" s="5" t="s">
        <v>213</v>
      </c>
      <c r="H42" s="5"/>
      <c r="I42" s="8">
        <v>4538.68</v>
      </c>
      <c r="J42" s="8">
        <v>0</v>
      </c>
      <c r="K42" s="8">
        <v>16</v>
      </c>
      <c r="L42" s="8">
        <v>726.19</v>
      </c>
      <c r="M42" s="8">
        <v>0</v>
      </c>
      <c r="N42" s="8">
        <f t="shared" si="0"/>
        <v>726.19</v>
      </c>
      <c r="O42" s="16" t="s">
        <v>54</v>
      </c>
      <c r="P42" s="8">
        <f t="shared" si="1"/>
        <v>5264.8700000000008</v>
      </c>
      <c r="Q42" s="8">
        <v>0</v>
      </c>
      <c r="R42" s="8">
        <v>0</v>
      </c>
      <c r="S42" s="8">
        <f t="shared" si="2"/>
        <v>5264.8700000000008</v>
      </c>
    </row>
    <row r="43" spans="1:19" ht="16" customHeight="1" x14ac:dyDescent="0.35">
      <c r="A43" s="5" t="s">
        <v>38</v>
      </c>
      <c r="B43" s="5" t="s">
        <v>28</v>
      </c>
      <c r="C43" s="6">
        <v>23</v>
      </c>
      <c r="D43" s="3"/>
      <c r="E43" s="7">
        <v>2023</v>
      </c>
      <c r="F43" s="5" t="s">
        <v>29</v>
      </c>
      <c r="G43" s="5" t="s">
        <v>213</v>
      </c>
      <c r="H43" s="5"/>
      <c r="I43" s="8">
        <v>7059.63</v>
      </c>
      <c r="J43" s="8">
        <v>0</v>
      </c>
      <c r="K43" s="8">
        <v>16</v>
      </c>
      <c r="L43" s="8">
        <v>1129.54</v>
      </c>
      <c r="M43" s="8">
        <v>0</v>
      </c>
      <c r="N43" s="8">
        <f t="shared" si="0"/>
        <v>1129.54</v>
      </c>
      <c r="O43" s="16" t="s">
        <v>54</v>
      </c>
      <c r="P43" s="8">
        <f t="shared" si="1"/>
        <v>8189.17</v>
      </c>
      <c r="Q43" s="8">
        <v>0</v>
      </c>
      <c r="R43" s="8">
        <v>0</v>
      </c>
      <c r="S43" s="8">
        <f t="shared" si="2"/>
        <v>8189.17</v>
      </c>
    </row>
    <row r="44" spans="1:19" ht="16" customHeight="1" x14ac:dyDescent="0.35">
      <c r="A44" s="5" t="s">
        <v>38</v>
      </c>
      <c r="B44" s="5" t="s">
        <v>28</v>
      </c>
      <c r="C44" s="6">
        <v>23</v>
      </c>
      <c r="D44" s="3"/>
      <c r="E44" s="7">
        <v>2023</v>
      </c>
      <c r="F44" s="5" t="s">
        <v>29</v>
      </c>
      <c r="G44" s="5" t="s">
        <v>213</v>
      </c>
      <c r="H44" s="5"/>
      <c r="I44" s="8">
        <v>11255.57</v>
      </c>
      <c r="J44" s="8">
        <v>0</v>
      </c>
      <c r="K44" s="8">
        <v>16</v>
      </c>
      <c r="L44" s="8">
        <v>1800.89</v>
      </c>
      <c r="M44" s="8">
        <v>0</v>
      </c>
      <c r="N44" s="8">
        <f t="shared" si="0"/>
        <v>1800.89</v>
      </c>
      <c r="O44" s="16" t="s">
        <v>54</v>
      </c>
      <c r="P44" s="8">
        <f t="shared" si="1"/>
        <v>13056.46</v>
      </c>
      <c r="Q44" s="8">
        <v>0</v>
      </c>
      <c r="R44" s="8">
        <v>0</v>
      </c>
      <c r="S44" s="8">
        <f t="shared" si="2"/>
        <v>13056.46</v>
      </c>
    </row>
    <row r="45" spans="1:19" ht="16" customHeight="1" x14ac:dyDescent="0.35">
      <c r="A45" s="5" t="s">
        <v>38</v>
      </c>
      <c r="B45" s="5" t="s">
        <v>28</v>
      </c>
      <c r="C45" s="6">
        <v>24</v>
      </c>
      <c r="D45" s="3"/>
      <c r="E45" s="7">
        <v>2023</v>
      </c>
      <c r="F45" s="5" t="s">
        <v>29</v>
      </c>
      <c r="G45" s="5" t="s">
        <v>214</v>
      </c>
      <c r="H45" s="5"/>
      <c r="I45" s="8">
        <v>69534.13</v>
      </c>
      <c r="J45" s="8">
        <v>0</v>
      </c>
      <c r="K45" s="8">
        <v>16</v>
      </c>
      <c r="L45" s="8">
        <v>11125.47</v>
      </c>
      <c r="M45" s="8">
        <v>0</v>
      </c>
      <c r="N45" s="8">
        <f t="shared" si="0"/>
        <v>11125.47</v>
      </c>
      <c r="O45" s="16" t="s">
        <v>54</v>
      </c>
      <c r="P45" s="8">
        <f t="shared" si="1"/>
        <v>80659.600000000006</v>
      </c>
      <c r="Q45" s="8">
        <v>0</v>
      </c>
      <c r="R45" s="8">
        <v>0</v>
      </c>
      <c r="S45" s="8">
        <f t="shared" si="2"/>
        <v>80659.600000000006</v>
      </c>
    </row>
    <row r="46" spans="1:19" ht="16" customHeight="1" x14ac:dyDescent="0.35">
      <c r="A46" s="5" t="s">
        <v>38</v>
      </c>
      <c r="B46" s="5" t="s">
        <v>28</v>
      </c>
      <c r="C46" s="6">
        <v>25</v>
      </c>
      <c r="D46" s="10">
        <v>111439202</v>
      </c>
      <c r="E46" s="7">
        <v>2023</v>
      </c>
      <c r="F46" s="5" t="s">
        <v>29</v>
      </c>
      <c r="G46" s="5" t="s">
        <v>200</v>
      </c>
      <c r="H46" s="5"/>
      <c r="I46" s="8">
        <v>6685.53</v>
      </c>
      <c r="J46" s="8">
        <v>0</v>
      </c>
      <c r="K46" s="8">
        <v>16</v>
      </c>
      <c r="L46" s="8">
        <v>1069.68</v>
      </c>
      <c r="M46" s="8">
        <v>0</v>
      </c>
      <c r="N46" s="8">
        <f t="shared" si="0"/>
        <v>1069.68</v>
      </c>
      <c r="O46" s="16" t="s">
        <v>54</v>
      </c>
      <c r="P46" s="8">
        <f t="shared" si="1"/>
        <v>7755.21</v>
      </c>
      <c r="Q46" s="8">
        <v>0</v>
      </c>
      <c r="R46" s="8">
        <v>0</v>
      </c>
      <c r="S46" s="8">
        <f t="shared" si="2"/>
        <v>7755.21</v>
      </c>
    </row>
    <row r="47" spans="1:19" ht="16" customHeight="1" x14ac:dyDescent="0.35">
      <c r="A47" s="5" t="s">
        <v>38</v>
      </c>
      <c r="B47" s="5" t="s">
        <v>28</v>
      </c>
      <c r="C47" s="6">
        <v>25</v>
      </c>
      <c r="D47" s="10">
        <v>111306201</v>
      </c>
      <c r="E47" s="7">
        <v>2023</v>
      </c>
      <c r="F47" s="5" t="s">
        <v>29</v>
      </c>
      <c r="G47" s="5" t="s">
        <v>200</v>
      </c>
      <c r="H47" s="5"/>
      <c r="I47" s="8">
        <v>11561.06</v>
      </c>
      <c r="J47" s="8">
        <v>0</v>
      </c>
      <c r="K47" s="8">
        <v>16</v>
      </c>
      <c r="L47" s="8">
        <v>1849.76</v>
      </c>
      <c r="M47" s="8">
        <v>0</v>
      </c>
      <c r="N47" s="8">
        <f t="shared" si="0"/>
        <v>1849.76</v>
      </c>
      <c r="O47" s="16" t="s">
        <v>54</v>
      </c>
      <c r="P47" s="8">
        <f t="shared" si="1"/>
        <v>13410.82</v>
      </c>
      <c r="Q47" s="8">
        <v>0</v>
      </c>
      <c r="R47" s="8">
        <v>0</v>
      </c>
      <c r="S47" s="8">
        <f t="shared" si="2"/>
        <v>13410.82</v>
      </c>
    </row>
    <row r="48" spans="1:19" ht="16" customHeight="1" x14ac:dyDescent="0.35">
      <c r="A48" s="5" t="s">
        <v>38</v>
      </c>
      <c r="B48" s="5" t="s">
        <v>28</v>
      </c>
      <c r="C48" s="6">
        <v>25</v>
      </c>
      <c r="D48" s="10">
        <v>111439201</v>
      </c>
      <c r="E48" s="7">
        <v>2023</v>
      </c>
      <c r="F48" s="5" t="s">
        <v>29</v>
      </c>
      <c r="G48" s="5" t="s">
        <v>200</v>
      </c>
      <c r="H48" s="5"/>
      <c r="I48" s="8">
        <v>5093.12</v>
      </c>
      <c r="J48" s="8">
        <v>0</v>
      </c>
      <c r="K48" s="8">
        <v>16</v>
      </c>
      <c r="L48" s="8">
        <v>814.89</v>
      </c>
      <c r="M48" s="8">
        <v>0</v>
      </c>
      <c r="N48" s="8">
        <f t="shared" si="0"/>
        <v>814.89</v>
      </c>
      <c r="O48" s="16" t="s">
        <v>54</v>
      </c>
      <c r="P48" s="8">
        <f t="shared" si="1"/>
        <v>5908.01</v>
      </c>
      <c r="Q48" s="8">
        <v>0</v>
      </c>
      <c r="R48" s="8">
        <v>0</v>
      </c>
      <c r="S48" s="8">
        <f t="shared" si="2"/>
        <v>5908.01</v>
      </c>
    </row>
    <row r="49" spans="1:19" ht="16" customHeight="1" x14ac:dyDescent="0.35">
      <c r="A49" s="5" t="s">
        <v>38</v>
      </c>
      <c r="B49" s="5" t="s">
        <v>28</v>
      </c>
      <c r="C49" s="6">
        <v>25</v>
      </c>
      <c r="D49" s="10">
        <v>111306202</v>
      </c>
      <c r="E49" s="7">
        <v>2023</v>
      </c>
      <c r="F49" s="5" t="s">
        <v>29</v>
      </c>
      <c r="G49" s="5" t="s">
        <v>200</v>
      </c>
      <c r="H49" s="5"/>
      <c r="I49" s="8">
        <v>8728.99</v>
      </c>
      <c r="J49" s="8">
        <v>0</v>
      </c>
      <c r="K49" s="8">
        <v>16</v>
      </c>
      <c r="L49" s="8">
        <v>1396.63</v>
      </c>
      <c r="M49" s="8">
        <v>0</v>
      </c>
      <c r="N49" s="8">
        <f t="shared" si="0"/>
        <v>1396.63</v>
      </c>
      <c r="O49" s="16" t="s">
        <v>54</v>
      </c>
      <c r="P49" s="8">
        <f t="shared" si="1"/>
        <v>10125.619999999999</v>
      </c>
      <c r="Q49" s="8">
        <v>0</v>
      </c>
      <c r="R49" s="8">
        <v>0</v>
      </c>
      <c r="S49" s="8">
        <f t="shared" si="2"/>
        <v>10125.619999999999</v>
      </c>
    </row>
    <row r="50" spans="1:19" ht="16" customHeight="1" x14ac:dyDescent="0.35">
      <c r="A50" s="5" t="s">
        <v>38</v>
      </c>
      <c r="B50" s="5" t="s">
        <v>28</v>
      </c>
      <c r="C50" s="6">
        <v>26</v>
      </c>
      <c r="D50" s="3"/>
      <c r="E50" s="7">
        <v>2023</v>
      </c>
      <c r="F50" s="5" t="s">
        <v>29</v>
      </c>
      <c r="G50" s="5" t="s">
        <v>215</v>
      </c>
      <c r="H50" s="5"/>
      <c r="I50" s="8">
        <v>1104.8499999999999</v>
      </c>
      <c r="J50" s="8">
        <v>0</v>
      </c>
      <c r="K50" s="8">
        <v>16</v>
      </c>
      <c r="L50" s="8">
        <v>176.78</v>
      </c>
      <c r="M50" s="8">
        <v>0</v>
      </c>
      <c r="N50" s="8">
        <f t="shared" si="0"/>
        <v>176.78</v>
      </c>
      <c r="O50" s="16" t="s">
        <v>54</v>
      </c>
      <c r="P50" s="8">
        <f t="shared" si="1"/>
        <v>1281.6299999999999</v>
      </c>
      <c r="Q50" s="8">
        <v>44.19</v>
      </c>
      <c r="R50" s="8">
        <v>0</v>
      </c>
      <c r="S50" s="8">
        <f t="shared" si="2"/>
        <v>1237.4399999999998</v>
      </c>
    </row>
    <row r="51" spans="1:19" ht="16" customHeight="1" x14ac:dyDescent="0.35">
      <c r="A51" s="5" t="s">
        <v>38</v>
      </c>
      <c r="B51" s="5" t="s">
        <v>28</v>
      </c>
      <c r="C51" s="6">
        <v>26</v>
      </c>
      <c r="D51" s="3"/>
      <c r="E51" s="7">
        <v>2023</v>
      </c>
      <c r="F51" s="5" t="s">
        <v>29</v>
      </c>
      <c r="G51" s="5" t="s">
        <v>215</v>
      </c>
      <c r="H51" s="5"/>
      <c r="I51" s="8">
        <v>1100.9000000000001</v>
      </c>
      <c r="J51" s="8">
        <v>0</v>
      </c>
      <c r="K51" s="8">
        <v>16</v>
      </c>
      <c r="L51" s="8">
        <v>176.14</v>
      </c>
      <c r="M51" s="8">
        <v>0</v>
      </c>
      <c r="N51" s="8">
        <f t="shared" si="0"/>
        <v>176.14</v>
      </c>
      <c r="O51" s="16" t="s">
        <v>54</v>
      </c>
      <c r="P51" s="8">
        <f t="shared" si="1"/>
        <v>1277.04</v>
      </c>
      <c r="Q51" s="8">
        <v>44.04</v>
      </c>
      <c r="R51" s="8">
        <v>0</v>
      </c>
      <c r="S51" s="8">
        <f t="shared" si="2"/>
        <v>1233</v>
      </c>
    </row>
    <row r="52" spans="1:19" ht="16" customHeight="1" x14ac:dyDescent="0.35">
      <c r="A52" s="5" t="s">
        <v>38</v>
      </c>
      <c r="B52" s="5" t="s">
        <v>28</v>
      </c>
      <c r="C52" s="6">
        <v>26</v>
      </c>
      <c r="D52" s="3"/>
      <c r="E52" s="7">
        <v>2023</v>
      </c>
      <c r="F52" s="5" t="s">
        <v>29</v>
      </c>
      <c r="G52" s="5" t="s">
        <v>215</v>
      </c>
      <c r="H52" s="5"/>
      <c r="I52" s="8">
        <v>2580.9499999999998</v>
      </c>
      <c r="J52" s="8">
        <v>0</v>
      </c>
      <c r="K52" s="8">
        <v>16</v>
      </c>
      <c r="L52" s="8">
        <v>412.95</v>
      </c>
      <c r="M52" s="8">
        <v>0</v>
      </c>
      <c r="N52" s="8">
        <f t="shared" si="0"/>
        <v>412.95</v>
      </c>
      <c r="O52" s="16" t="s">
        <v>54</v>
      </c>
      <c r="P52" s="8">
        <f t="shared" si="1"/>
        <v>2993.8999999999996</v>
      </c>
      <c r="Q52" s="8">
        <v>103.24</v>
      </c>
      <c r="R52" s="8">
        <v>0</v>
      </c>
      <c r="S52" s="8">
        <f t="shared" si="2"/>
        <v>2890.66</v>
      </c>
    </row>
    <row r="53" spans="1:19" ht="16" customHeight="1" x14ac:dyDescent="0.35">
      <c r="A53" s="5" t="s">
        <v>38</v>
      </c>
      <c r="B53" s="5" t="s">
        <v>28</v>
      </c>
      <c r="C53" s="6">
        <v>26</v>
      </c>
      <c r="D53" s="3"/>
      <c r="E53" s="7">
        <v>2023</v>
      </c>
      <c r="F53" s="5" t="s">
        <v>29</v>
      </c>
      <c r="G53" s="5" t="s">
        <v>215</v>
      </c>
      <c r="H53" s="5"/>
      <c r="I53" s="8">
        <v>244.03</v>
      </c>
      <c r="J53" s="8">
        <v>0</v>
      </c>
      <c r="K53" s="8">
        <v>16</v>
      </c>
      <c r="L53" s="8">
        <v>39.04</v>
      </c>
      <c r="M53" s="8">
        <v>0</v>
      </c>
      <c r="N53" s="8">
        <f t="shared" si="0"/>
        <v>39.04</v>
      </c>
      <c r="O53" s="16" t="s">
        <v>54</v>
      </c>
      <c r="P53" s="8">
        <f t="shared" si="1"/>
        <v>283.07</v>
      </c>
      <c r="Q53" s="8">
        <v>0</v>
      </c>
      <c r="R53" s="8">
        <v>0</v>
      </c>
      <c r="S53" s="8">
        <f t="shared" si="2"/>
        <v>283.07</v>
      </c>
    </row>
    <row r="54" spans="1:19" ht="16" customHeight="1" x14ac:dyDescent="0.35">
      <c r="A54" s="5" t="s">
        <v>38</v>
      </c>
      <c r="B54" s="5" t="s">
        <v>28</v>
      </c>
      <c r="C54" s="6">
        <v>27</v>
      </c>
      <c r="D54" s="3"/>
      <c r="E54" s="7">
        <v>2023</v>
      </c>
      <c r="F54" s="5" t="s">
        <v>29</v>
      </c>
      <c r="G54" s="5" t="s">
        <v>216</v>
      </c>
      <c r="H54" s="5"/>
      <c r="I54" s="8">
        <v>19850</v>
      </c>
      <c r="J54" s="8">
        <v>0</v>
      </c>
      <c r="K54" s="8">
        <v>16</v>
      </c>
      <c r="L54" s="8">
        <v>3176</v>
      </c>
      <c r="M54" s="8">
        <v>0</v>
      </c>
      <c r="N54" s="8">
        <f t="shared" si="0"/>
        <v>3176</v>
      </c>
      <c r="O54" s="16" t="s">
        <v>54</v>
      </c>
      <c r="P54" s="8">
        <f t="shared" si="1"/>
        <v>23026</v>
      </c>
      <c r="Q54" s="8">
        <v>2117.34</v>
      </c>
      <c r="R54" s="8">
        <v>1985</v>
      </c>
      <c r="S54" s="8">
        <f t="shared" si="2"/>
        <v>18923.66</v>
      </c>
    </row>
    <row r="55" spans="1:19" ht="16" customHeight="1" x14ac:dyDescent="0.35">
      <c r="A55" s="5" t="s">
        <v>38</v>
      </c>
      <c r="B55" s="5" t="s">
        <v>28</v>
      </c>
      <c r="C55" s="6">
        <v>28</v>
      </c>
      <c r="D55" s="3"/>
      <c r="E55" s="7">
        <v>2023</v>
      </c>
      <c r="F55" s="5" t="s">
        <v>29</v>
      </c>
      <c r="G55" s="5" t="s">
        <v>217</v>
      </c>
      <c r="H55" s="5"/>
      <c r="I55" s="8">
        <v>28392.3</v>
      </c>
      <c r="J55" s="8">
        <v>0</v>
      </c>
      <c r="K55" s="8">
        <v>16</v>
      </c>
      <c r="L55" s="8">
        <v>4542.76</v>
      </c>
      <c r="M55" s="8">
        <v>4542.76</v>
      </c>
      <c r="N55" s="8">
        <f t="shared" si="0"/>
        <v>0</v>
      </c>
      <c r="O55" s="16" t="s">
        <v>54</v>
      </c>
      <c r="P55" s="8">
        <f t="shared" si="1"/>
        <v>32935.06</v>
      </c>
      <c r="Q55" s="8">
        <v>0</v>
      </c>
      <c r="R55" s="8">
        <v>0</v>
      </c>
      <c r="S55" s="8">
        <f t="shared" si="2"/>
        <v>32935.06</v>
      </c>
    </row>
    <row r="56" spans="1:19" ht="16" customHeight="1" x14ac:dyDescent="0.35">
      <c r="A56" s="5" t="s">
        <v>38</v>
      </c>
      <c r="B56" s="5" t="s">
        <v>28</v>
      </c>
      <c r="C56" s="6">
        <v>29</v>
      </c>
      <c r="D56" s="3"/>
      <c r="E56" s="7">
        <v>2023</v>
      </c>
      <c r="F56" s="5" t="s">
        <v>29</v>
      </c>
      <c r="G56" s="5" t="s">
        <v>218</v>
      </c>
      <c r="H56" s="5"/>
      <c r="I56" s="8">
        <v>5500</v>
      </c>
      <c r="J56" s="8">
        <v>0</v>
      </c>
      <c r="K56" s="8">
        <v>16</v>
      </c>
      <c r="L56" s="8">
        <v>880</v>
      </c>
      <c r="M56" s="8">
        <v>411.49</v>
      </c>
      <c r="N56" s="8">
        <f t="shared" si="0"/>
        <v>468.51</v>
      </c>
      <c r="O56" s="16" t="s">
        <v>54</v>
      </c>
      <c r="P56" s="8">
        <f t="shared" si="1"/>
        <v>6380</v>
      </c>
      <c r="Q56" s="8">
        <v>0</v>
      </c>
      <c r="R56" s="8">
        <v>0</v>
      </c>
      <c r="S56" s="8">
        <f t="shared" si="2"/>
        <v>6380</v>
      </c>
    </row>
    <row r="57" spans="1:19" ht="16" customHeight="1" x14ac:dyDescent="0.35">
      <c r="A57" s="5" t="s">
        <v>39</v>
      </c>
      <c r="B57" s="5" t="s">
        <v>28</v>
      </c>
      <c r="C57" s="6">
        <v>41</v>
      </c>
      <c r="D57" s="3"/>
      <c r="E57" s="7">
        <v>2023</v>
      </c>
      <c r="F57" s="5" t="s">
        <v>29</v>
      </c>
      <c r="G57" s="5" t="s">
        <v>219</v>
      </c>
      <c r="H57" s="5"/>
      <c r="I57" s="8">
        <v>77.59</v>
      </c>
      <c r="J57" s="8">
        <v>0</v>
      </c>
      <c r="K57" s="8">
        <v>16</v>
      </c>
      <c r="L57" s="8">
        <v>12.41</v>
      </c>
      <c r="M57" s="8">
        <v>0</v>
      </c>
      <c r="N57" s="8">
        <f t="shared" si="0"/>
        <v>12.41</v>
      </c>
      <c r="O57" s="16" t="s">
        <v>54</v>
      </c>
      <c r="P57" s="8">
        <f t="shared" si="1"/>
        <v>90</v>
      </c>
      <c r="Q57" s="8">
        <v>0</v>
      </c>
      <c r="R57" s="8">
        <v>0</v>
      </c>
      <c r="S57" s="8">
        <f t="shared" si="2"/>
        <v>90</v>
      </c>
    </row>
    <row r="58" spans="1:19" ht="16" customHeight="1" x14ac:dyDescent="0.35">
      <c r="A58" s="5" t="s">
        <v>39</v>
      </c>
      <c r="B58" s="5" t="s">
        <v>28</v>
      </c>
      <c r="C58" s="6">
        <v>41</v>
      </c>
      <c r="D58" s="3"/>
      <c r="E58" s="7">
        <v>2023</v>
      </c>
      <c r="F58" s="5" t="s">
        <v>29</v>
      </c>
      <c r="G58" s="5" t="s">
        <v>219</v>
      </c>
      <c r="H58" s="5"/>
      <c r="I58" s="8">
        <v>67</v>
      </c>
      <c r="J58" s="8">
        <v>0</v>
      </c>
      <c r="K58" s="8">
        <v>0</v>
      </c>
      <c r="L58" s="8">
        <v>0</v>
      </c>
      <c r="M58" s="8">
        <v>0</v>
      </c>
      <c r="N58" s="8">
        <f t="shared" si="0"/>
        <v>0</v>
      </c>
      <c r="O58" s="16" t="s">
        <v>54</v>
      </c>
      <c r="P58" s="8">
        <f t="shared" si="1"/>
        <v>67</v>
      </c>
      <c r="Q58" s="8">
        <v>0</v>
      </c>
      <c r="R58" s="8">
        <v>0</v>
      </c>
      <c r="S58" s="8">
        <f t="shared" si="2"/>
        <v>67</v>
      </c>
    </row>
    <row r="59" spans="1:19" ht="16" customHeight="1" x14ac:dyDescent="0.35">
      <c r="A59" s="5" t="s">
        <v>39</v>
      </c>
      <c r="B59" s="5" t="s">
        <v>28</v>
      </c>
      <c r="C59" s="6">
        <v>41</v>
      </c>
      <c r="D59" s="10">
        <v>1392136154290</v>
      </c>
      <c r="E59" s="7">
        <v>2023</v>
      </c>
      <c r="F59" s="5" t="s">
        <v>29</v>
      </c>
      <c r="G59" s="5" t="s">
        <v>220</v>
      </c>
      <c r="H59" s="5"/>
      <c r="I59" s="8">
        <v>5984.48</v>
      </c>
      <c r="J59" s="8">
        <v>0</v>
      </c>
      <c r="K59" s="8">
        <v>16</v>
      </c>
      <c r="L59" s="8">
        <v>957.52</v>
      </c>
      <c r="M59" s="8">
        <v>0</v>
      </c>
      <c r="N59" s="8">
        <f t="shared" si="0"/>
        <v>957.52</v>
      </c>
      <c r="O59" s="16" t="s">
        <v>54</v>
      </c>
      <c r="P59" s="8">
        <f t="shared" si="1"/>
        <v>6942</v>
      </c>
      <c r="Q59" s="8">
        <v>0</v>
      </c>
      <c r="R59" s="8">
        <v>0</v>
      </c>
      <c r="S59" s="8">
        <f t="shared" si="2"/>
        <v>6942</v>
      </c>
    </row>
    <row r="60" spans="1:19" ht="16" customHeight="1" x14ac:dyDescent="0.35">
      <c r="A60" s="5" t="s">
        <v>39</v>
      </c>
      <c r="B60" s="5" t="s">
        <v>28</v>
      </c>
      <c r="C60" s="6">
        <v>41</v>
      </c>
      <c r="D60" s="3"/>
      <c r="E60" s="7">
        <v>2023</v>
      </c>
      <c r="F60" s="5" t="s">
        <v>29</v>
      </c>
      <c r="G60" s="5" t="s">
        <v>221</v>
      </c>
      <c r="H60" s="5"/>
      <c r="I60" s="8">
        <v>4724.29</v>
      </c>
      <c r="J60" s="8">
        <v>0</v>
      </c>
      <c r="K60" s="8">
        <v>16</v>
      </c>
      <c r="L60" s="8">
        <v>755.88</v>
      </c>
      <c r="M60" s="8">
        <v>0</v>
      </c>
      <c r="N60" s="8">
        <f t="shared" si="0"/>
        <v>755.88</v>
      </c>
      <c r="O60" s="16" t="s">
        <v>54</v>
      </c>
      <c r="P60" s="8">
        <f t="shared" si="1"/>
        <v>5480.17</v>
      </c>
      <c r="Q60" s="8">
        <v>0</v>
      </c>
      <c r="R60" s="8">
        <v>0</v>
      </c>
      <c r="S60" s="8">
        <f t="shared" si="2"/>
        <v>5480.17</v>
      </c>
    </row>
    <row r="61" spans="1:19" ht="16" customHeight="1" x14ac:dyDescent="0.35">
      <c r="A61" s="5" t="s">
        <v>39</v>
      </c>
      <c r="B61" s="5" t="s">
        <v>28</v>
      </c>
      <c r="C61" s="6">
        <v>41</v>
      </c>
      <c r="D61" s="3"/>
      <c r="E61" s="7">
        <v>2023</v>
      </c>
      <c r="F61" s="5" t="s">
        <v>29</v>
      </c>
      <c r="G61" s="5" t="s">
        <v>221</v>
      </c>
      <c r="H61" s="5"/>
      <c r="I61" s="8">
        <v>4380.5</v>
      </c>
      <c r="J61" s="8">
        <v>0</v>
      </c>
      <c r="K61" s="8">
        <v>16</v>
      </c>
      <c r="L61" s="8">
        <v>700.87</v>
      </c>
      <c r="M61" s="8">
        <v>0</v>
      </c>
      <c r="N61" s="8">
        <f t="shared" si="0"/>
        <v>700.87</v>
      </c>
      <c r="O61" s="16" t="s">
        <v>54</v>
      </c>
      <c r="P61" s="8">
        <f t="shared" si="1"/>
        <v>5081.37</v>
      </c>
      <c r="Q61" s="8">
        <v>0</v>
      </c>
      <c r="R61" s="8">
        <v>0</v>
      </c>
      <c r="S61" s="8">
        <f t="shared" si="2"/>
        <v>5081.37</v>
      </c>
    </row>
    <row r="62" spans="1:19" ht="16" customHeight="1" x14ac:dyDescent="0.35">
      <c r="A62" s="5" t="s">
        <v>39</v>
      </c>
      <c r="B62" s="5" t="s">
        <v>28</v>
      </c>
      <c r="C62" s="6">
        <v>41</v>
      </c>
      <c r="D62" s="3"/>
      <c r="E62" s="7">
        <v>2023</v>
      </c>
      <c r="F62" s="5" t="s">
        <v>29</v>
      </c>
      <c r="G62" s="5" t="s">
        <v>222</v>
      </c>
      <c r="H62" s="5"/>
      <c r="I62" s="8">
        <v>34.47</v>
      </c>
      <c r="J62" s="8">
        <v>0</v>
      </c>
      <c r="K62" s="8">
        <v>16</v>
      </c>
      <c r="L62" s="8">
        <v>5.51</v>
      </c>
      <c r="M62" s="8">
        <v>0</v>
      </c>
      <c r="N62" s="8">
        <f t="shared" si="0"/>
        <v>5.51</v>
      </c>
      <c r="O62" s="16" t="s">
        <v>54</v>
      </c>
      <c r="P62" s="8">
        <f t="shared" si="1"/>
        <v>39.979999999999997</v>
      </c>
      <c r="Q62" s="8">
        <v>0</v>
      </c>
      <c r="R62" s="8">
        <v>0</v>
      </c>
      <c r="S62" s="8">
        <f t="shared" si="2"/>
        <v>39.979999999999997</v>
      </c>
    </row>
    <row r="63" spans="1:19" ht="16" customHeight="1" x14ac:dyDescent="0.35">
      <c r="A63" s="5" t="s">
        <v>39</v>
      </c>
      <c r="B63" s="5" t="s">
        <v>28</v>
      </c>
      <c r="C63" s="6">
        <v>41</v>
      </c>
      <c r="D63" s="10">
        <v>1394404523544</v>
      </c>
      <c r="E63" s="7">
        <v>2023</v>
      </c>
      <c r="F63" s="5" t="s">
        <v>29</v>
      </c>
      <c r="G63" s="5" t="s">
        <v>220</v>
      </c>
      <c r="H63" s="5"/>
      <c r="I63" s="8">
        <v>344.83</v>
      </c>
      <c r="J63" s="8">
        <v>0</v>
      </c>
      <c r="K63" s="8">
        <v>16</v>
      </c>
      <c r="L63" s="8">
        <v>55.17</v>
      </c>
      <c r="M63" s="8">
        <v>0</v>
      </c>
      <c r="N63" s="8">
        <f t="shared" si="0"/>
        <v>55.17</v>
      </c>
      <c r="O63" s="16" t="s">
        <v>54</v>
      </c>
      <c r="P63" s="8">
        <f t="shared" si="1"/>
        <v>400</v>
      </c>
      <c r="Q63" s="8">
        <v>0</v>
      </c>
      <c r="R63" s="8">
        <v>0</v>
      </c>
      <c r="S63" s="8">
        <f t="shared" si="2"/>
        <v>400</v>
      </c>
    </row>
    <row r="64" spans="1:19" ht="16" customHeight="1" x14ac:dyDescent="0.35">
      <c r="A64" s="5" t="s">
        <v>39</v>
      </c>
      <c r="B64" s="5" t="s">
        <v>28</v>
      </c>
      <c r="C64" s="6">
        <v>41</v>
      </c>
      <c r="D64" s="3"/>
      <c r="E64" s="7">
        <v>2023</v>
      </c>
      <c r="F64" s="5" t="s">
        <v>29</v>
      </c>
      <c r="G64" s="5" t="s">
        <v>223</v>
      </c>
      <c r="H64" s="5"/>
      <c r="I64" s="8">
        <v>4050</v>
      </c>
      <c r="J64" s="8">
        <v>0</v>
      </c>
      <c r="K64" s="8">
        <v>16</v>
      </c>
      <c r="L64" s="8">
        <v>648</v>
      </c>
      <c r="M64" s="8">
        <v>0</v>
      </c>
      <c r="N64" s="8">
        <f t="shared" si="0"/>
        <v>648</v>
      </c>
      <c r="O64" s="16" t="s">
        <v>54</v>
      </c>
      <c r="P64" s="8">
        <f t="shared" si="1"/>
        <v>4698</v>
      </c>
      <c r="Q64" s="8">
        <v>0</v>
      </c>
      <c r="R64" s="8">
        <v>0</v>
      </c>
      <c r="S64" s="8">
        <f t="shared" si="2"/>
        <v>4698</v>
      </c>
    </row>
    <row r="65" spans="1:19" ht="16" customHeight="1" x14ac:dyDescent="0.35">
      <c r="A65" s="5" t="s">
        <v>39</v>
      </c>
      <c r="B65" s="5" t="s">
        <v>28</v>
      </c>
      <c r="C65" s="6">
        <v>41</v>
      </c>
      <c r="D65" s="10">
        <v>1394404523211</v>
      </c>
      <c r="E65" s="7">
        <v>2023</v>
      </c>
      <c r="F65" s="5" t="s">
        <v>29</v>
      </c>
      <c r="G65" s="5" t="s">
        <v>220</v>
      </c>
      <c r="H65" s="5"/>
      <c r="I65" s="8">
        <v>100</v>
      </c>
      <c r="J65" s="8">
        <v>0</v>
      </c>
      <c r="K65" s="8">
        <v>16</v>
      </c>
      <c r="L65" s="8">
        <v>16</v>
      </c>
      <c r="M65" s="8">
        <v>0</v>
      </c>
      <c r="N65" s="8">
        <f t="shared" si="0"/>
        <v>16</v>
      </c>
      <c r="O65" s="16" t="s">
        <v>54</v>
      </c>
      <c r="P65" s="8">
        <f t="shared" si="1"/>
        <v>116</v>
      </c>
      <c r="Q65" s="8">
        <v>0</v>
      </c>
      <c r="R65" s="8">
        <v>0</v>
      </c>
      <c r="S65" s="8">
        <f t="shared" si="2"/>
        <v>116</v>
      </c>
    </row>
    <row r="66" spans="1:19" ht="16" customHeight="1" x14ac:dyDescent="0.35">
      <c r="A66" s="5" t="s">
        <v>39</v>
      </c>
      <c r="B66" s="5" t="s">
        <v>28</v>
      </c>
      <c r="C66" s="6">
        <v>41</v>
      </c>
      <c r="D66" s="10">
        <v>1392136087621</v>
      </c>
      <c r="E66" s="7">
        <v>2023</v>
      </c>
      <c r="F66" s="5" t="s">
        <v>29</v>
      </c>
      <c r="G66" s="5" t="s">
        <v>220</v>
      </c>
      <c r="H66" s="5"/>
      <c r="I66" s="8">
        <v>3646</v>
      </c>
      <c r="J66" s="8">
        <v>0</v>
      </c>
      <c r="K66" s="8">
        <v>0</v>
      </c>
      <c r="L66" s="8">
        <v>0</v>
      </c>
      <c r="M66" s="8">
        <v>0</v>
      </c>
      <c r="N66" s="8">
        <f t="shared" si="0"/>
        <v>0</v>
      </c>
      <c r="O66" s="16" t="s">
        <v>54</v>
      </c>
      <c r="P66" s="8">
        <f t="shared" si="1"/>
        <v>3646</v>
      </c>
      <c r="Q66" s="8">
        <v>0</v>
      </c>
      <c r="R66" s="8">
        <v>0</v>
      </c>
      <c r="S66" s="8">
        <f t="shared" si="2"/>
        <v>3646</v>
      </c>
    </row>
    <row r="67" spans="1:19" ht="16" customHeight="1" x14ac:dyDescent="0.35">
      <c r="A67" s="5" t="s">
        <v>39</v>
      </c>
      <c r="B67" s="5" t="s">
        <v>28</v>
      </c>
      <c r="C67" s="6">
        <v>41</v>
      </c>
      <c r="D67" s="3"/>
      <c r="E67" s="7">
        <v>2023</v>
      </c>
      <c r="F67" s="5" t="s">
        <v>29</v>
      </c>
      <c r="G67" s="5" t="s">
        <v>224</v>
      </c>
      <c r="H67" s="5"/>
      <c r="I67" s="8">
        <v>129.26</v>
      </c>
      <c r="J67" s="8">
        <v>0</v>
      </c>
      <c r="K67" s="8">
        <v>16</v>
      </c>
      <c r="L67" s="8">
        <v>20.68</v>
      </c>
      <c r="M67" s="8">
        <v>0</v>
      </c>
      <c r="N67" s="8">
        <f t="shared" si="0"/>
        <v>20.68</v>
      </c>
      <c r="O67" s="16" t="s">
        <v>54</v>
      </c>
      <c r="P67" s="8">
        <f t="shared" si="1"/>
        <v>149.94</v>
      </c>
      <c r="Q67" s="8">
        <v>0</v>
      </c>
      <c r="R67" s="8">
        <v>0</v>
      </c>
      <c r="S67" s="8">
        <f t="shared" si="2"/>
        <v>149.94</v>
      </c>
    </row>
    <row r="68" spans="1:19" ht="16" customHeight="1" x14ac:dyDescent="0.35">
      <c r="A68" s="5" t="s">
        <v>39</v>
      </c>
      <c r="B68" s="5" t="s">
        <v>28</v>
      </c>
      <c r="C68" s="6">
        <v>41</v>
      </c>
      <c r="D68" s="10">
        <v>1394404774031</v>
      </c>
      <c r="E68" s="7">
        <v>2023</v>
      </c>
      <c r="F68" s="5" t="s">
        <v>29</v>
      </c>
      <c r="G68" s="5" t="s">
        <v>220</v>
      </c>
      <c r="H68" s="5"/>
      <c r="I68" s="8">
        <v>100</v>
      </c>
      <c r="J68" s="8">
        <v>0</v>
      </c>
      <c r="K68" s="8">
        <v>16</v>
      </c>
      <c r="L68" s="8">
        <v>16</v>
      </c>
      <c r="M68" s="8">
        <v>0</v>
      </c>
      <c r="N68" s="8">
        <f t="shared" si="0"/>
        <v>16</v>
      </c>
      <c r="O68" s="16" t="s">
        <v>54</v>
      </c>
      <c r="P68" s="8">
        <f t="shared" si="1"/>
        <v>116</v>
      </c>
      <c r="Q68" s="8">
        <v>0</v>
      </c>
      <c r="R68" s="8">
        <v>0</v>
      </c>
      <c r="S68" s="8">
        <f t="shared" si="2"/>
        <v>116</v>
      </c>
    </row>
    <row r="69" spans="1:19" ht="16" customHeight="1" x14ac:dyDescent="0.35">
      <c r="A69" s="5" t="s">
        <v>39</v>
      </c>
      <c r="B69" s="5" t="s">
        <v>28</v>
      </c>
      <c r="C69" s="6">
        <v>41</v>
      </c>
      <c r="D69" s="10">
        <v>1394404774031</v>
      </c>
      <c r="E69" s="7">
        <v>2023</v>
      </c>
      <c r="F69" s="5" t="s">
        <v>29</v>
      </c>
      <c r="G69" s="5" t="s">
        <v>220</v>
      </c>
      <c r="H69" s="5"/>
      <c r="I69" s="8">
        <v>684</v>
      </c>
      <c r="J69" s="8">
        <v>0</v>
      </c>
      <c r="K69" s="8">
        <v>0</v>
      </c>
      <c r="L69" s="8">
        <v>0</v>
      </c>
      <c r="M69" s="8">
        <v>0</v>
      </c>
      <c r="N69" s="8">
        <f t="shared" ref="N69:N132" si="3">L69-M69</f>
        <v>0</v>
      </c>
      <c r="O69" s="16" t="s">
        <v>54</v>
      </c>
      <c r="P69" s="8">
        <f t="shared" ref="P69:P132" si="4">I69+L69</f>
        <v>684</v>
      </c>
      <c r="Q69" s="8">
        <v>0</v>
      </c>
      <c r="R69" s="8">
        <v>0</v>
      </c>
      <c r="S69" s="8">
        <f t="shared" ref="S69:S132" si="5">P69-Q69-R69</f>
        <v>684</v>
      </c>
    </row>
    <row r="70" spans="1:19" ht="16" customHeight="1" x14ac:dyDescent="0.35">
      <c r="A70" s="5" t="s">
        <v>39</v>
      </c>
      <c r="B70" s="5" t="s">
        <v>28</v>
      </c>
      <c r="C70" s="6">
        <v>41</v>
      </c>
      <c r="D70" s="10">
        <v>66901113492481</v>
      </c>
      <c r="E70" s="7">
        <v>2023</v>
      </c>
      <c r="F70" s="5" t="s">
        <v>29</v>
      </c>
      <c r="G70" s="5" t="s">
        <v>225</v>
      </c>
      <c r="H70" s="5"/>
      <c r="I70" s="8">
        <v>313.79000000000002</v>
      </c>
      <c r="J70" s="8">
        <v>0</v>
      </c>
      <c r="K70" s="8">
        <v>16</v>
      </c>
      <c r="L70" s="8">
        <v>50.21</v>
      </c>
      <c r="M70" s="8">
        <v>0</v>
      </c>
      <c r="N70" s="8">
        <f t="shared" si="3"/>
        <v>50.21</v>
      </c>
      <c r="O70" s="16" t="s">
        <v>54</v>
      </c>
      <c r="P70" s="8">
        <f t="shared" si="4"/>
        <v>364</v>
      </c>
      <c r="Q70" s="8">
        <v>0</v>
      </c>
      <c r="R70" s="8">
        <v>0</v>
      </c>
      <c r="S70" s="8">
        <f t="shared" si="5"/>
        <v>364</v>
      </c>
    </row>
    <row r="71" spans="1:19" ht="16" customHeight="1" x14ac:dyDescent="0.35">
      <c r="A71" s="5" t="s">
        <v>39</v>
      </c>
      <c r="B71" s="5" t="s">
        <v>28</v>
      </c>
      <c r="C71" s="6">
        <v>41</v>
      </c>
      <c r="D71" s="10">
        <v>1392135807326</v>
      </c>
      <c r="E71" s="7">
        <v>2023</v>
      </c>
      <c r="F71" s="5" t="s">
        <v>29</v>
      </c>
      <c r="G71" s="5" t="s">
        <v>220</v>
      </c>
      <c r="H71" s="5"/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f t="shared" si="3"/>
        <v>0</v>
      </c>
      <c r="O71" s="16" t="s">
        <v>54</v>
      </c>
      <c r="P71" s="8">
        <f t="shared" si="4"/>
        <v>0</v>
      </c>
      <c r="Q71" s="8">
        <v>0</v>
      </c>
      <c r="R71" s="8">
        <v>0</v>
      </c>
      <c r="S71" s="8">
        <f t="shared" si="5"/>
        <v>0</v>
      </c>
    </row>
    <row r="72" spans="1:19" ht="16" customHeight="1" x14ac:dyDescent="0.35">
      <c r="A72" s="5" t="s">
        <v>39</v>
      </c>
      <c r="B72" s="5" t="s">
        <v>28</v>
      </c>
      <c r="C72" s="6">
        <v>41</v>
      </c>
      <c r="D72" s="10">
        <v>1392135807288</v>
      </c>
      <c r="E72" s="7">
        <v>2023</v>
      </c>
      <c r="F72" s="5" t="s">
        <v>29</v>
      </c>
      <c r="G72" s="5" t="s">
        <v>220</v>
      </c>
      <c r="H72" s="5"/>
      <c r="I72" s="8">
        <v>1932.76</v>
      </c>
      <c r="J72" s="8">
        <v>0</v>
      </c>
      <c r="K72" s="8">
        <v>16</v>
      </c>
      <c r="L72" s="8">
        <v>309.24</v>
      </c>
      <c r="M72" s="8">
        <v>0</v>
      </c>
      <c r="N72" s="8">
        <f t="shared" si="3"/>
        <v>309.24</v>
      </c>
      <c r="O72" s="16" t="s">
        <v>54</v>
      </c>
      <c r="P72" s="8">
        <f t="shared" si="4"/>
        <v>2242</v>
      </c>
      <c r="Q72" s="8">
        <v>0</v>
      </c>
      <c r="R72" s="8">
        <v>0</v>
      </c>
      <c r="S72" s="8">
        <f t="shared" si="5"/>
        <v>2242</v>
      </c>
    </row>
    <row r="73" spans="1:19" ht="16" customHeight="1" x14ac:dyDescent="0.35">
      <c r="A73" s="5" t="s">
        <v>39</v>
      </c>
      <c r="B73" s="5" t="s">
        <v>28</v>
      </c>
      <c r="C73" s="6">
        <v>41</v>
      </c>
      <c r="D73" s="3"/>
      <c r="E73" s="7">
        <v>2023</v>
      </c>
      <c r="F73" s="5" t="s">
        <v>29</v>
      </c>
      <c r="G73" s="5" t="s">
        <v>226</v>
      </c>
      <c r="H73" s="5"/>
      <c r="I73" s="8">
        <v>1248</v>
      </c>
      <c r="J73" s="8">
        <v>0</v>
      </c>
      <c r="K73" s="8">
        <v>16</v>
      </c>
      <c r="L73" s="8">
        <v>199.68</v>
      </c>
      <c r="M73" s="8">
        <v>0</v>
      </c>
      <c r="N73" s="8">
        <f t="shared" si="3"/>
        <v>199.68</v>
      </c>
      <c r="O73" s="16" t="s">
        <v>54</v>
      </c>
      <c r="P73" s="8">
        <f t="shared" si="4"/>
        <v>1447.68</v>
      </c>
      <c r="Q73" s="8">
        <v>0</v>
      </c>
      <c r="R73" s="8">
        <v>0</v>
      </c>
      <c r="S73" s="8">
        <f t="shared" si="5"/>
        <v>1447.68</v>
      </c>
    </row>
    <row r="74" spans="1:19" ht="16" customHeight="1" x14ac:dyDescent="0.35">
      <c r="A74" s="5" t="s">
        <v>39</v>
      </c>
      <c r="B74" s="5" t="s">
        <v>28</v>
      </c>
      <c r="C74" s="6">
        <v>41</v>
      </c>
      <c r="D74" s="3"/>
      <c r="E74" s="7">
        <v>2023</v>
      </c>
      <c r="F74" s="5" t="s">
        <v>29</v>
      </c>
      <c r="G74" s="5" t="s">
        <v>227</v>
      </c>
      <c r="H74" s="5"/>
      <c r="I74" s="8">
        <v>86.14</v>
      </c>
      <c r="J74" s="8">
        <v>0</v>
      </c>
      <c r="K74" s="8">
        <v>16</v>
      </c>
      <c r="L74" s="8">
        <v>13.78</v>
      </c>
      <c r="M74" s="8">
        <v>0</v>
      </c>
      <c r="N74" s="8">
        <f t="shared" si="3"/>
        <v>13.78</v>
      </c>
      <c r="O74" s="16" t="s">
        <v>54</v>
      </c>
      <c r="P74" s="8">
        <f t="shared" si="4"/>
        <v>99.92</v>
      </c>
      <c r="Q74" s="8">
        <v>0</v>
      </c>
      <c r="R74" s="8">
        <v>0</v>
      </c>
      <c r="S74" s="8">
        <f t="shared" si="5"/>
        <v>99.92</v>
      </c>
    </row>
    <row r="75" spans="1:19" ht="16" customHeight="1" x14ac:dyDescent="0.35">
      <c r="A75" s="5" t="s">
        <v>39</v>
      </c>
      <c r="B75" s="5" t="s">
        <v>28</v>
      </c>
      <c r="C75" s="6">
        <v>41</v>
      </c>
      <c r="D75" s="3"/>
      <c r="E75" s="7">
        <v>2023</v>
      </c>
      <c r="F75" s="5" t="s">
        <v>29</v>
      </c>
      <c r="G75" s="5" t="s">
        <v>228</v>
      </c>
      <c r="H75" s="5"/>
      <c r="I75" s="8">
        <v>201.72</v>
      </c>
      <c r="J75" s="8">
        <v>0</v>
      </c>
      <c r="K75" s="8">
        <v>16</v>
      </c>
      <c r="L75" s="8">
        <v>32.28</v>
      </c>
      <c r="M75" s="8">
        <v>0</v>
      </c>
      <c r="N75" s="8">
        <f t="shared" si="3"/>
        <v>32.28</v>
      </c>
      <c r="O75" s="16" t="s">
        <v>54</v>
      </c>
      <c r="P75" s="8">
        <f t="shared" si="4"/>
        <v>234</v>
      </c>
      <c r="Q75" s="8">
        <v>0</v>
      </c>
      <c r="R75" s="8">
        <v>0</v>
      </c>
      <c r="S75" s="8">
        <f t="shared" si="5"/>
        <v>234</v>
      </c>
    </row>
    <row r="76" spans="1:19" ht="16" customHeight="1" x14ac:dyDescent="0.35">
      <c r="A76" s="5" t="s">
        <v>39</v>
      </c>
      <c r="B76" s="5" t="s">
        <v>28</v>
      </c>
      <c r="C76" s="6">
        <v>41</v>
      </c>
      <c r="D76" s="3"/>
      <c r="E76" s="7">
        <v>2023</v>
      </c>
      <c r="F76" s="5" t="s">
        <v>29</v>
      </c>
      <c r="G76" s="5" t="s">
        <v>229</v>
      </c>
      <c r="H76" s="5"/>
      <c r="I76" s="8">
        <v>4975.25</v>
      </c>
      <c r="J76" s="8">
        <v>0</v>
      </c>
      <c r="K76" s="8">
        <v>16</v>
      </c>
      <c r="L76" s="8">
        <v>796.04</v>
      </c>
      <c r="M76" s="8">
        <v>0</v>
      </c>
      <c r="N76" s="8">
        <f t="shared" si="3"/>
        <v>796.04</v>
      </c>
      <c r="O76" s="16" t="s">
        <v>54</v>
      </c>
      <c r="P76" s="8">
        <f t="shared" si="4"/>
        <v>5771.29</v>
      </c>
      <c r="Q76" s="8">
        <v>0</v>
      </c>
      <c r="R76" s="8">
        <v>0</v>
      </c>
      <c r="S76" s="8">
        <f t="shared" si="5"/>
        <v>5771.29</v>
      </c>
    </row>
    <row r="77" spans="1:19" ht="16" customHeight="1" x14ac:dyDescent="0.35">
      <c r="A77" s="5" t="s">
        <v>39</v>
      </c>
      <c r="B77" s="5" t="s">
        <v>28</v>
      </c>
      <c r="C77" s="6">
        <v>41</v>
      </c>
      <c r="D77" s="3"/>
      <c r="E77" s="7">
        <v>2023</v>
      </c>
      <c r="F77" s="5" t="s">
        <v>29</v>
      </c>
      <c r="G77" s="5" t="s">
        <v>230</v>
      </c>
      <c r="H77" s="5"/>
      <c r="I77" s="8">
        <v>34.409999999999997</v>
      </c>
      <c r="J77" s="8">
        <v>0</v>
      </c>
      <c r="K77" s="8">
        <v>16</v>
      </c>
      <c r="L77" s="8">
        <v>5.51</v>
      </c>
      <c r="M77" s="8">
        <v>0</v>
      </c>
      <c r="N77" s="8">
        <f t="shared" si="3"/>
        <v>5.51</v>
      </c>
      <c r="O77" s="16" t="s">
        <v>54</v>
      </c>
      <c r="P77" s="8">
        <f t="shared" si="4"/>
        <v>39.919999999999995</v>
      </c>
      <c r="Q77" s="8">
        <v>0</v>
      </c>
      <c r="R77" s="8">
        <v>0</v>
      </c>
      <c r="S77" s="8">
        <f t="shared" si="5"/>
        <v>39.919999999999995</v>
      </c>
    </row>
    <row r="78" spans="1:19" ht="16" customHeight="1" x14ac:dyDescent="0.35">
      <c r="A78" s="5" t="s">
        <v>39</v>
      </c>
      <c r="B78" s="5" t="s">
        <v>28</v>
      </c>
      <c r="C78" s="6">
        <v>41</v>
      </c>
      <c r="D78" s="3"/>
      <c r="E78" s="7">
        <v>2023</v>
      </c>
      <c r="F78" s="5" t="s">
        <v>29</v>
      </c>
      <c r="G78" s="5" t="s">
        <v>231</v>
      </c>
      <c r="H78" s="5"/>
      <c r="I78" s="8">
        <v>43.09</v>
      </c>
      <c r="J78" s="8">
        <v>0</v>
      </c>
      <c r="K78" s="8">
        <v>16</v>
      </c>
      <c r="L78" s="8">
        <v>6.9</v>
      </c>
      <c r="M78" s="8">
        <v>0</v>
      </c>
      <c r="N78" s="8">
        <f t="shared" si="3"/>
        <v>6.9</v>
      </c>
      <c r="O78" s="16" t="s">
        <v>54</v>
      </c>
      <c r="P78" s="8">
        <f t="shared" si="4"/>
        <v>49.99</v>
      </c>
      <c r="Q78" s="8">
        <v>0</v>
      </c>
      <c r="R78" s="8">
        <v>0</v>
      </c>
      <c r="S78" s="8">
        <f t="shared" si="5"/>
        <v>49.99</v>
      </c>
    </row>
    <row r="79" spans="1:19" ht="16" customHeight="1" x14ac:dyDescent="0.35">
      <c r="A79" s="5" t="s">
        <v>39</v>
      </c>
      <c r="B79" s="5" t="s">
        <v>28</v>
      </c>
      <c r="C79" s="6">
        <v>41</v>
      </c>
      <c r="D79" s="3"/>
      <c r="E79" s="7">
        <v>2023</v>
      </c>
      <c r="F79" s="5" t="s">
        <v>29</v>
      </c>
      <c r="G79" s="5" t="s">
        <v>232</v>
      </c>
      <c r="H79" s="5"/>
      <c r="I79" s="8">
        <v>120.55</v>
      </c>
      <c r="J79" s="8">
        <v>0</v>
      </c>
      <c r="K79" s="8">
        <v>16</v>
      </c>
      <c r="L79" s="8">
        <v>19.29</v>
      </c>
      <c r="M79" s="8">
        <v>0</v>
      </c>
      <c r="N79" s="8">
        <f t="shared" si="3"/>
        <v>19.29</v>
      </c>
      <c r="O79" s="16" t="s">
        <v>54</v>
      </c>
      <c r="P79" s="8">
        <f t="shared" si="4"/>
        <v>139.84</v>
      </c>
      <c r="Q79" s="8">
        <v>0</v>
      </c>
      <c r="R79" s="8">
        <v>0</v>
      </c>
      <c r="S79" s="8">
        <f t="shared" si="5"/>
        <v>139.84</v>
      </c>
    </row>
    <row r="80" spans="1:19" ht="16" customHeight="1" x14ac:dyDescent="0.35">
      <c r="A80" s="5" t="s">
        <v>39</v>
      </c>
      <c r="B80" s="5" t="s">
        <v>28</v>
      </c>
      <c r="C80" s="6">
        <v>41</v>
      </c>
      <c r="D80" s="10">
        <v>1392136086532</v>
      </c>
      <c r="E80" s="7">
        <v>2023</v>
      </c>
      <c r="F80" s="5" t="s">
        <v>29</v>
      </c>
      <c r="G80" s="5" t="s">
        <v>220</v>
      </c>
      <c r="H80" s="5"/>
      <c r="I80" s="8">
        <v>1806.03</v>
      </c>
      <c r="J80" s="8">
        <v>0</v>
      </c>
      <c r="K80" s="8">
        <v>16</v>
      </c>
      <c r="L80" s="8">
        <v>288.97000000000003</v>
      </c>
      <c r="M80" s="8">
        <v>0</v>
      </c>
      <c r="N80" s="8">
        <f t="shared" si="3"/>
        <v>288.97000000000003</v>
      </c>
      <c r="O80" s="16" t="s">
        <v>54</v>
      </c>
      <c r="P80" s="8">
        <f t="shared" si="4"/>
        <v>2095</v>
      </c>
      <c r="Q80" s="8">
        <v>0</v>
      </c>
      <c r="R80" s="8">
        <v>0</v>
      </c>
      <c r="S80" s="8">
        <f t="shared" si="5"/>
        <v>2095</v>
      </c>
    </row>
    <row r="81" spans="1:19" ht="16" customHeight="1" x14ac:dyDescent="0.35">
      <c r="A81" s="5" t="s">
        <v>39</v>
      </c>
      <c r="B81" s="5" t="s">
        <v>28</v>
      </c>
      <c r="C81" s="6">
        <v>41</v>
      </c>
      <c r="D81" s="10">
        <v>1394404773327</v>
      </c>
      <c r="E81" s="7">
        <v>2023</v>
      </c>
      <c r="F81" s="5" t="s">
        <v>29</v>
      </c>
      <c r="G81" s="5" t="s">
        <v>220</v>
      </c>
      <c r="H81" s="5"/>
      <c r="I81" s="8">
        <v>344.83</v>
      </c>
      <c r="J81" s="8">
        <v>0</v>
      </c>
      <c r="K81" s="8">
        <v>16</v>
      </c>
      <c r="L81" s="8">
        <v>55.17</v>
      </c>
      <c r="M81" s="8">
        <v>55.17</v>
      </c>
      <c r="N81" s="8">
        <f t="shared" si="3"/>
        <v>0</v>
      </c>
      <c r="O81" s="16" t="s">
        <v>54</v>
      </c>
      <c r="P81" s="8">
        <f t="shared" si="4"/>
        <v>400</v>
      </c>
      <c r="Q81" s="8">
        <v>0</v>
      </c>
      <c r="R81" s="8">
        <v>0</v>
      </c>
      <c r="S81" s="8">
        <f t="shared" si="5"/>
        <v>400</v>
      </c>
    </row>
    <row r="82" spans="1:19" ht="16" customHeight="1" x14ac:dyDescent="0.35">
      <c r="A82" s="5" t="s">
        <v>39</v>
      </c>
      <c r="B82" s="5" t="s">
        <v>28</v>
      </c>
      <c r="C82" s="6">
        <v>41</v>
      </c>
      <c r="D82" s="5" t="s">
        <v>40</v>
      </c>
      <c r="E82" s="7">
        <v>2023</v>
      </c>
      <c r="F82" s="5" t="s">
        <v>29</v>
      </c>
      <c r="G82" s="5" t="s">
        <v>233</v>
      </c>
      <c r="H82" s="5"/>
      <c r="I82" s="8">
        <v>5588.81</v>
      </c>
      <c r="J82" s="8">
        <v>0</v>
      </c>
      <c r="K82" s="8">
        <v>16</v>
      </c>
      <c r="L82" s="8">
        <v>894.34</v>
      </c>
      <c r="M82" s="8">
        <v>0</v>
      </c>
      <c r="N82" s="8">
        <f t="shared" si="3"/>
        <v>894.34</v>
      </c>
      <c r="O82" s="16" t="s">
        <v>54</v>
      </c>
      <c r="P82" s="8">
        <f t="shared" si="4"/>
        <v>6483.1500000000005</v>
      </c>
      <c r="Q82" s="8">
        <v>0</v>
      </c>
      <c r="R82" s="8">
        <v>0</v>
      </c>
      <c r="S82" s="8">
        <f t="shared" si="5"/>
        <v>6483.1500000000005</v>
      </c>
    </row>
    <row r="83" spans="1:19" ht="16" customHeight="1" x14ac:dyDescent="0.35">
      <c r="A83" s="5" t="s">
        <v>39</v>
      </c>
      <c r="B83" s="5" t="s">
        <v>28</v>
      </c>
      <c r="C83" s="6">
        <v>41</v>
      </c>
      <c r="D83" s="3"/>
      <c r="E83" s="7">
        <v>2023</v>
      </c>
      <c r="F83" s="5" t="s">
        <v>29</v>
      </c>
      <c r="G83" s="5" t="s">
        <v>234</v>
      </c>
      <c r="H83" s="5"/>
      <c r="I83" s="8">
        <v>77.53</v>
      </c>
      <c r="J83" s="8">
        <v>0</v>
      </c>
      <c r="K83" s="8">
        <v>16</v>
      </c>
      <c r="L83" s="8">
        <v>12.4</v>
      </c>
      <c r="M83" s="8">
        <v>0</v>
      </c>
      <c r="N83" s="8">
        <f t="shared" si="3"/>
        <v>12.4</v>
      </c>
      <c r="O83" s="16" t="s">
        <v>54</v>
      </c>
      <c r="P83" s="8">
        <f t="shared" si="4"/>
        <v>89.93</v>
      </c>
      <c r="Q83" s="8">
        <v>0</v>
      </c>
      <c r="R83" s="8">
        <v>0</v>
      </c>
      <c r="S83" s="8">
        <f t="shared" si="5"/>
        <v>89.93</v>
      </c>
    </row>
    <row r="84" spans="1:19" ht="16" customHeight="1" x14ac:dyDescent="0.35">
      <c r="A84" s="5" t="s">
        <v>39</v>
      </c>
      <c r="B84" s="5" t="s">
        <v>28</v>
      </c>
      <c r="C84" s="6">
        <v>41</v>
      </c>
      <c r="D84" s="3"/>
      <c r="E84" s="7">
        <v>2023</v>
      </c>
      <c r="F84" s="5" t="s">
        <v>29</v>
      </c>
      <c r="G84" s="5" t="s">
        <v>221</v>
      </c>
      <c r="H84" s="5"/>
      <c r="I84" s="8">
        <v>493.18</v>
      </c>
      <c r="J84" s="8">
        <v>0</v>
      </c>
      <c r="K84" s="8">
        <v>16</v>
      </c>
      <c r="L84" s="8">
        <v>78.91</v>
      </c>
      <c r="M84" s="8">
        <v>0</v>
      </c>
      <c r="N84" s="8">
        <f t="shared" si="3"/>
        <v>78.91</v>
      </c>
      <c r="O84" s="16" t="s">
        <v>54</v>
      </c>
      <c r="P84" s="8">
        <f t="shared" si="4"/>
        <v>572.09</v>
      </c>
      <c r="Q84" s="8">
        <v>0</v>
      </c>
      <c r="R84" s="8">
        <v>0</v>
      </c>
      <c r="S84" s="8">
        <f t="shared" si="5"/>
        <v>572.09</v>
      </c>
    </row>
    <row r="85" spans="1:19" ht="16" customHeight="1" x14ac:dyDescent="0.35">
      <c r="A85" s="5" t="s">
        <v>39</v>
      </c>
      <c r="B85" s="5" t="s">
        <v>28</v>
      </c>
      <c r="C85" s="6">
        <v>43</v>
      </c>
      <c r="D85" s="3"/>
      <c r="E85" s="7">
        <v>2023</v>
      </c>
      <c r="F85" s="5" t="s">
        <v>29</v>
      </c>
      <c r="G85" s="5" t="s">
        <v>235</v>
      </c>
      <c r="H85" s="5"/>
      <c r="I85" s="8">
        <v>371.55</v>
      </c>
      <c r="J85" s="8">
        <v>0</v>
      </c>
      <c r="K85" s="8">
        <v>16</v>
      </c>
      <c r="L85" s="8">
        <v>59.45</v>
      </c>
      <c r="M85" s="8">
        <v>0</v>
      </c>
      <c r="N85" s="8">
        <f t="shared" si="3"/>
        <v>59.45</v>
      </c>
      <c r="O85" s="16" t="s">
        <v>54</v>
      </c>
      <c r="P85" s="8">
        <f t="shared" si="4"/>
        <v>431</v>
      </c>
      <c r="Q85" s="8">
        <v>0</v>
      </c>
      <c r="R85" s="8">
        <v>0</v>
      </c>
      <c r="S85" s="8">
        <f t="shared" si="5"/>
        <v>431</v>
      </c>
    </row>
    <row r="86" spans="1:19" ht="16" customHeight="1" x14ac:dyDescent="0.35">
      <c r="A86" s="5" t="s">
        <v>39</v>
      </c>
      <c r="B86" s="5" t="s">
        <v>28</v>
      </c>
      <c r="C86" s="6">
        <v>44</v>
      </c>
      <c r="D86" s="3"/>
      <c r="E86" s="7">
        <v>2023</v>
      </c>
      <c r="F86" s="5" t="s">
        <v>29</v>
      </c>
      <c r="G86" s="5" t="s">
        <v>236</v>
      </c>
      <c r="H86" s="5"/>
      <c r="I86" s="8">
        <v>2133.62</v>
      </c>
      <c r="J86" s="8">
        <v>0</v>
      </c>
      <c r="K86" s="8">
        <v>16</v>
      </c>
      <c r="L86" s="8">
        <v>341.38</v>
      </c>
      <c r="M86" s="8">
        <v>0</v>
      </c>
      <c r="N86" s="8">
        <f t="shared" si="3"/>
        <v>341.38</v>
      </c>
      <c r="O86" s="16" t="s">
        <v>54</v>
      </c>
      <c r="P86" s="8">
        <f t="shared" si="4"/>
        <v>2475</v>
      </c>
      <c r="Q86" s="8">
        <v>0</v>
      </c>
      <c r="R86" s="8">
        <v>0</v>
      </c>
      <c r="S86" s="8">
        <f t="shared" si="5"/>
        <v>2475</v>
      </c>
    </row>
    <row r="87" spans="1:19" ht="16" customHeight="1" x14ac:dyDescent="0.35">
      <c r="A87" s="5" t="s">
        <v>39</v>
      </c>
      <c r="B87" s="5" t="s">
        <v>28</v>
      </c>
      <c r="C87" s="6">
        <v>44</v>
      </c>
      <c r="D87" s="3"/>
      <c r="E87" s="7">
        <v>2023</v>
      </c>
      <c r="F87" s="5" t="s">
        <v>29</v>
      </c>
      <c r="G87" s="5" t="s">
        <v>236</v>
      </c>
      <c r="H87" s="5"/>
      <c r="I87" s="8">
        <v>495</v>
      </c>
      <c r="J87" s="8">
        <v>0</v>
      </c>
      <c r="K87" s="8">
        <v>0</v>
      </c>
      <c r="L87" s="8">
        <v>0</v>
      </c>
      <c r="M87" s="8">
        <v>0</v>
      </c>
      <c r="N87" s="8">
        <f t="shared" si="3"/>
        <v>0</v>
      </c>
      <c r="O87" s="16" t="s">
        <v>54</v>
      </c>
      <c r="P87" s="8">
        <f t="shared" si="4"/>
        <v>495</v>
      </c>
      <c r="Q87" s="8">
        <v>0</v>
      </c>
      <c r="R87" s="8">
        <v>0</v>
      </c>
      <c r="S87" s="8">
        <f t="shared" si="5"/>
        <v>495</v>
      </c>
    </row>
    <row r="88" spans="1:19" ht="16" customHeight="1" x14ac:dyDescent="0.35">
      <c r="A88" s="5" t="s">
        <v>39</v>
      </c>
      <c r="B88" s="5" t="s">
        <v>28</v>
      </c>
      <c r="C88" s="6">
        <v>45</v>
      </c>
      <c r="D88" s="3"/>
      <c r="E88" s="7">
        <v>2023</v>
      </c>
      <c r="F88" s="5" t="s">
        <v>29</v>
      </c>
      <c r="G88" s="5" t="s">
        <v>212</v>
      </c>
      <c r="H88" s="5"/>
      <c r="I88" s="8">
        <v>805.17</v>
      </c>
      <c r="J88" s="8">
        <v>0</v>
      </c>
      <c r="K88" s="8">
        <v>16</v>
      </c>
      <c r="L88" s="8">
        <v>128.83000000000001</v>
      </c>
      <c r="M88" s="8">
        <v>0</v>
      </c>
      <c r="N88" s="8">
        <f t="shared" si="3"/>
        <v>128.83000000000001</v>
      </c>
      <c r="O88" s="16" t="s">
        <v>54</v>
      </c>
      <c r="P88" s="8">
        <f t="shared" si="4"/>
        <v>934</v>
      </c>
      <c r="Q88" s="8">
        <v>0</v>
      </c>
      <c r="R88" s="8">
        <v>0</v>
      </c>
      <c r="S88" s="8">
        <f t="shared" si="5"/>
        <v>934</v>
      </c>
    </row>
    <row r="89" spans="1:19" ht="16" customHeight="1" x14ac:dyDescent="0.35">
      <c r="A89" s="5" t="s">
        <v>39</v>
      </c>
      <c r="B89" s="5" t="s">
        <v>28</v>
      </c>
      <c r="C89" s="6">
        <v>45</v>
      </c>
      <c r="D89" s="3"/>
      <c r="E89" s="7">
        <v>2023</v>
      </c>
      <c r="F89" s="5" t="s">
        <v>29</v>
      </c>
      <c r="G89" s="5" t="s">
        <v>212</v>
      </c>
      <c r="H89" s="5"/>
      <c r="I89" s="8">
        <v>632.51</v>
      </c>
      <c r="J89" s="8">
        <v>0</v>
      </c>
      <c r="K89" s="8">
        <v>16</v>
      </c>
      <c r="L89" s="8">
        <v>101.2</v>
      </c>
      <c r="M89" s="8">
        <v>0</v>
      </c>
      <c r="N89" s="8">
        <f t="shared" si="3"/>
        <v>101.2</v>
      </c>
      <c r="O89" s="16" t="s">
        <v>54</v>
      </c>
      <c r="P89" s="8">
        <f t="shared" si="4"/>
        <v>733.71</v>
      </c>
      <c r="Q89" s="8">
        <v>0</v>
      </c>
      <c r="R89" s="8">
        <v>0</v>
      </c>
      <c r="S89" s="8">
        <f t="shared" si="5"/>
        <v>733.71</v>
      </c>
    </row>
    <row r="90" spans="1:19" ht="16" customHeight="1" x14ac:dyDescent="0.35">
      <c r="A90" s="5" t="s">
        <v>39</v>
      </c>
      <c r="B90" s="5" t="s">
        <v>28</v>
      </c>
      <c r="C90" s="6">
        <v>45</v>
      </c>
      <c r="D90" s="3"/>
      <c r="E90" s="7">
        <v>2023</v>
      </c>
      <c r="F90" s="5" t="s">
        <v>29</v>
      </c>
      <c r="G90" s="5" t="s">
        <v>212</v>
      </c>
      <c r="H90" s="5"/>
      <c r="I90" s="8">
        <v>460.16</v>
      </c>
      <c r="J90" s="8">
        <v>0</v>
      </c>
      <c r="K90" s="8">
        <v>16</v>
      </c>
      <c r="L90" s="8">
        <v>73.63</v>
      </c>
      <c r="M90" s="8">
        <v>0</v>
      </c>
      <c r="N90" s="8">
        <f t="shared" si="3"/>
        <v>73.63</v>
      </c>
      <c r="O90" s="16" t="s">
        <v>54</v>
      </c>
      <c r="P90" s="8">
        <f t="shared" si="4"/>
        <v>533.79</v>
      </c>
      <c r="Q90" s="8">
        <v>0</v>
      </c>
      <c r="R90" s="8">
        <v>0</v>
      </c>
      <c r="S90" s="8">
        <f t="shared" si="5"/>
        <v>533.79</v>
      </c>
    </row>
    <row r="91" spans="1:19" ht="16" customHeight="1" x14ac:dyDescent="0.35">
      <c r="A91" s="5" t="s">
        <v>39</v>
      </c>
      <c r="B91" s="5" t="s">
        <v>28</v>
      </c>
      <c r="C91" s="6">
        <v>45</v>
      </c>
      <c r="D91" s="3"/>
      <c r="E91" s="7">
        <v>2023</v>
      </c>
      <c r="F91" s="5" t="s">
        <v>29</v>
      </c>
      <c r="G91" s="5" t="s">
        <v>212</v>
      </c>
      <c r="H91" s="5"/>
      <c r="I91" s="8">
        <v>805.17</v>
      </c>
      <c r="J91" s="8">
        <v>0</v>
      </c>
      <c r="K91" s="8">
        <v>16</v>
      </c>
      <c r="L91" s="8">
        <v>128.83000000000001</v>
      </c>
      <c r="M91" s="8">
        <v>0</v>
      </c>
      <c r="N91" s="8">
        <f t="shared" si="3"/>
        <v>128.83000000000001</v>
      </c>
      <c r="O91" s="16" t="s">
        <v>54</v>
      </c>
      <c r="P91" s="8">
        <f t="shared" si="4"/>
        <v>934</v>
      </c>
      <c r="Q91" s="8">
        <v>0</v>
      </c>
      <c r="R91" s="8">
        <v>0</v>
      </c>
      <c r="S91" s="8">
        <f t="shared" si="5"/>
        <v>934</v>
      </c>
    </row>
    <row r="92" spans="1:19" ht="16" customHeight="1" x14ac:dyDescent="0.35">
      <c r="A92" s="5" t="s">
        <v>39</v>
      </c>
      <c r="B92" s="5" t="s">
        <v>28</v>
      </c>
      <c r="C92" s="6">
        <v>45</v>
      </c>
      <c r="D92" s="3"/>
      <c r="E92" s="7">
        <v>2023</v>
      </c>
      <c r="F92" s="5" t="s">
        <v>29</v>
      </c>
      <c r="G92" s="5" t="s">
        <v>212</v>
      </c>
      <c r="H92" s="5"/>
      <c r="I92" s="8">
        <v>471.57</v>
      </c>
      <c r="J92" s="8">
        <v>0</v>
      </c>
      <c r="K92" s="8">
        <v>16</v>
      </c>
      <c r="L92" s="8">
        <v>75.45</v>
      </c>
      <c r="M92" s="8">
        <v>0</v>
      </c>
      <c r="N92" s="8">
        <f t="shared" si="3"/>
        <v>75.45</v>
      </c>
      <c r="O92" s="16" t="s">
        <v>54</v>
      </c>
      <c r="P92" s="8">
        <f t="shared" si="4"/>
        <v>547.02</v>
      </c>
      <c r="Q92" s="8">
        <v>0</v>
      </c>
      <c r="R92" s="8">
        <v>0</v>
      </c>
      <c r="S92" s="8">
        <f t="shared" si="5"/>
        <v>547.02</v>
      </c>
    </row>
    <row r="93" spans="1:19" ht="16" customHeight="1" x14ac:dyDescent="0.35">
      <c r="A93" s="5" t="s">
        <v>39</v>
      </c>
      <c r="B93" s="5" t="s">
        <v>28</v>
      </c>
      <c r="C93" s="6">
        <v>45</v>
      </c>
      <c r="D93" s="3"/>
      <c r="E93" s="7">
        <v>2023</v>
      </c>
      <c r="F93" s="5" t="s">
        <v>29</v>
      </c>
      <c r="G93" s="5" t="s">
        <v>212</v>
      </c>
      <c r="H93" s="5"/>
      <c r="I93" s="8">
        <v>561.17999999999995</v>
      </c>
      <c r="J93" s="8">
        <v>0</v>
      </c>
      <c r="K93" s="8">
        <v>16</v>
      </c>
      <c r="L93" s="8">
        <v>89.79</v>
      </c>
      <c r="M93" s="8">
        <v>0</v>
      </c>
      <c r="N93" s="8">
        <f t="shared" si="3"/>
        <v>89.79</v>
      </c>
      <c r="O93" s="16" t="s">
        <v>54</v>
      </c>
      <c r="P93" s="8">
        <f t="shared" si="4"/>
        <v>650.96999999999991</v>
      </c>
      <c r="Q93" s="8">
        <v>0</v>
      </c>
      <c r="R93" s="8">
        <v>0</v>
      </c>
      <c r="S93" s="8">
        <f t="shared" si="5"/>
        <v>650.96999999999991</v>
      </c>
    </row>
    <row r="94" spans="1:19" ht="16" customHeight="1" x14ac:dyDescent="0.35">
      <c r="A94" s="5" t="s">
        <v>39</v>
      </c>
      <c r="B94" s="5" t="s">
        <v>28</v>
      </c>
      <c r="C94" s="6">
        <v>45</v>
      </c>
      <c r="D94" s="3"/>
      <c r="E94" s="7">
        <v>2023</v>
      </c>
      <c r="F94" s="5" t="s">
        <v>29</v>
      </c>
      <c r="G94" s="5" t="s">
        <v>212</v>
      </c>
      <c r="H94" s="5"/>
      <c r="I94" s="8">
        <v>484.38</v>
      </c>
      <c r="J94" s="8">
        <v>0</v>
      </c>
      <c r="K94" s="8">
        <v>16</v>
      </c>
      <c r="L94" s="8">
        <v>77.5</v>
      </c>
      <c r="M94" s="8">
        <v>0</v>
      </c>
      <c r="N94" s="8">
        <f t="shared" si="3"/>
        <v>77.5</v>
      </c>
      <c r="O94" s="16" t="s">
        <v>54</v>
      </c>
      <c r="P94" s="8">
        <f t="shared" si="4"/>
        <v>561.88</v>
      </c>
      <c r="Q94" s="8">
        <v>0</v>
      </c>
      <c r="R94" s="8">
        <v>0</v>
      </c>
      <c r="S94" s="8">
        <f t="shared" si="5"/>
        <v>561.88</v>
      </c>
    </row>
    <row r="95" spans="1:19" ht="16" customHeight="1" x14ac:dyDescent="0.35">
      <c r="A95" s="5" t="s">
        <v>39</v>
      </c>
      <c r="B95" s="5" t="s">
        <v>28</v>
      </c>
      <c r="C95" s="6">
        <v>45</v>
      </c>
      <c r="D95" s="3"/>
      <c r="E95" s="7">
        <v>2023</v>
      </c>
      <c r="F95" s="5" t="s">
        <v>29</v>
      </c>
      <c r="G95" s="5" t="s">
        <v>212</v>
      </c>
      <c r="H95" s="5"/>
      <c r="I95" s="8">
        <v>546.03</v>
      </c>
      <c r="J95" s="8">
        <v>0</v>
      </c>
      <c r="K95" s="8">
        <v>16</v>
      </c>
      <c r="L95" s="8">
        <v>87.36</v>
      </c>
      <c r="M95" s="8">
        <v>0</v>
      </c>
      <c r="N95" s="8">
        <f t="shared" si="3"/>
        <v>87.36</v>
      </c>
      <c r="O95" s="16" t="s">
        <v>54</v>
      </c>
      <c r="P95" s="8">
        <f t="shared" si="4"/>
        <v>633.39</v>
      </c>
      <c r="Q95" s="8">
        <v>0</v>
      </c>
      <c r="R95" s="8">
        <v>0</v>
      </c>
      <c r="S95" s="8">
        <f t="shared" si="5"/>
        <v>633.39</v>
      </c>
    </row>
    <row r="96" spans="1:19" ht="16" customHeight="1" x14ac:dyDescent="0.35">
      <c r="A96" s="5" t="s">
        <v>39</v>
      </c>
      <c r="B96" s="5" t="s">
        <v>28</v>
      </c>
      <c r="C96" s="6">
        <v>45</v>
      </c>
      <c r="D96" s="3"/>
      <c r="E96" s="7">
        <v>2023</v>
      </c>
      <c r="F96" s="5" t="s">
        <v>29</v>
      </c>
      <c r="G96" s="5" t="s">
        <v>212</v>
      </c>
      <c r="H96" s="5"/>
      <c r="I96" s="8">
        <v>467.01</v>
      </c>
      <c r="J96" s="8">
        <v>0</v>
      </c>
      <c r="K96" s="8">
        <v>16</v>
      </c>
      <c r="L96" s="8">
        <v>74.72</v>
      </c>
      <c r="M96" s="8">
        <v>0</v>
      </c>
      <c r="N96" s="8">
        <f t="shared" si="3"/>
        <v>74.72</v>
      </c>
      <c r="O96" s="16" t="s">
        <v>54</v>
      </c>
      <c r="P96" s="8">
        <f t="shared" si="4"/>
        <v>541.73</v>
      </c>
      <c r="Q96" s="8">
        <v>0</v>
      </c>
      <c r="R96" s="8">
        <v>0</v>
      </c>
      <c r="S96" s="8">
        <f t="shared" si="5"/>
        <v>541.73</v>
      </c>
    </row>
    <row r="97" spans="1:19" ht="16" customHeight="1" x14ac:dyDescent="0.35">
      <c r="A97" s="5" t="s">
        <v>39</v>
      </c>
      <c r="B97" s="5" t="s">
        <v>28</v>
      </c>
      <c r="C97" s="6">
        <v>45</v>
      </c>
      <c r="D97" s="3"/>
      <c r="E97" s="7">
        <v>2023</v>
      </c>
      <c r="F97" s="5" t="s">
        <v>29</v>
      </c>
      <c r="G97" s="5" t="s">
        <v>212</v>
      </c>
      <c r="H97" s="5"/>
      <c r="I97" s="8">
        <v>467.01</v>
      </c>
      <c r="J97" s="8">
        <v>0</v>
      </c>
      <c r="K97" s="8">
        <v>16</v>
      </c>
      <c r="L97" s="8">
        <v>74.72</v>
      </c>
      <c r="M97" s="8">
        <v>0</v>
      </c>
      <c r="N97" s="8">
        <f t="shared" si="3"/>
        <v>74.72</v>
      </c>
      <c r="O97" s="16" t="s">
        <v>54</v>
      </c>
      <c r="P97" s="8">
        <f t="shared" si="4"/>
        <v>541.73</v>
      </c>
      <c r="Q97" s="8">
        <v>0</v>
      </c>
      <c r="R97" s="8">
        <v>0</v>
      </c>
      <c r="S97" s="8">
        <f t="shared" si="5"/>
        <v>541.73</v>
      </c>
    </row>
    <row r="98" spans="1:19" ht="16" customHeight="1" x14ac:dyDescent="0.35">
      <c r="A98" s="5" t="s">
        <v>39</v>
      </c>
      <c r="B98" s="5" t="s">
        <v>28</v>
      </c>
      <c r="C98" s="6">
        <v>45</v>
      </c>
      <c r="D98" s="3"/>
      <c r="E98" s="7">
        <v>2023</v>
      </c>
      <c r="F98" s="5" t="s">
        <v>29</v>
      </c>
      <c r="G98" s="5" t="s">
        <v>212</v>
      </c>
      <c r="H98" s="5"/>
      <c r="I98" s="8">
        <v>1116.8900000000001</v>
      </c>
      <c r="J98" s="8">
        <v>0</v>
      </c>
      <c r="K98" s="8">
        <v>16</v>
      </c>
      <c r="L98" s="8">
        <v>178.7</v>
      </c>
      <c r="M98" s="8">
        <v>0</v>
      </c>
      <c r="N98" s="8">
        <f t="shared" si="3"/>
        <v>178.7</v>
      </c>
      <c r="O98" s="16" t="s">
        <v>54</v>
      </c>
      <c r="P98" s="8">
        <f t="shared" si="4"/>
        <v>1295.5900000000001</v>
      </c>
      <c r="Q98" s="8">
        <v>0</v>
      </c>
      <c r="R98" s="8">
        <v>0</v>
      </c>
      <c r="S98" s="8">
        <f t="shared" si="5"/>
        <v>1295.5900000000001</v>
      </c>
    </row>
    <row r="99" spans="1:19" ht="16" customHeight="1" x14ac:dyDescent="0.35">
      <c r="A99" s="5" t="s">
        <v>39</v>
      </c>
      <c r="B99" s="5" t="s">
        <v>28</v>
      </c>
      <c r="C99" s="6">
        <v>45</v>
      </c>
      <c r="D99" s="3"/>
      <c r="E99" s="7">
        <v>2023</v>
      </c>
      <c r="F99" s="5" t="s">
        <v>29</v>
      </c>
      <c r="G99" s="5" t="s">
        <v>212</v>
      </c>
      <c r="H99" s="5"/>
      <c r="I99" s="8">
        <v>1390.75</v>
      </c>
      <c r="J99" s="8">
        <v>0</v>
      </c>
      <c r="K99" s="8">
        <v>16</v>
      </c>
      <c r="L99" s="8">
        <v>222.52</v>
      </c>
      <c r="M99" s="8">
        <v>0</v>
      </c>
      <c r="N99" s="8">
        <f t="shared" si="3"/>
        <v>222.52</v>
      </c>
      <c r="O99" s="16" t="s">
        <v>54</v>
      </c>
      <c r="P99" s="8">
        <f t="shared" si="4"/>
        <v>1613.27</v>
      </c>
      <c r="Q99" s="8">
        <v>0</v>
      </c>
      <c r="R99" s="8">
        <v>0</v>
      </c>
      <c r="S99" s="8">
        <f t="shared" si="5"/>
        <v>1613.27</v>
      </c>
    </row>
    <row r="100" spans="1:19" ht="16" customHeight="1" x14ac:dyDescent="0.35">
      <c r="A100" s="5" t="s">
        <v>39</v>
      </c>
      <c r="B100" s="5" t="s">
        <v>28</v>
      </c>
      <c r="C100" s="6">
        <v>45</v>
      </c>
      <c r="D100" s="3"/>
      <c r="E100" s="7">
        <v>2023</v>
      </c>
      <c r="F100" s="5" t="s">
        <v>29</v>
      </c>
      <c r="G100" s="5" t="s">
        <v>212</v>
      </c>
      <c r="H100" s="5"/>
      <c r="I100" s="8">
        <v>5402.23</v>
      </c>
      <c r="J100" s="8">
        <v>0</v>
      </c>
      <c r="K100" s="8">
        <v>16</v>
      </c>
      <c r="L100" s="8">
        <v>864.36</v>
      </c>
      <c r="M100" s="8">
        <v>0</v>
      </c>
      <c r="N100" s="8">
        <f t="shared" si="3"/>
        <v>864.36</v>
      </c>
      <c r="O100" s="16" t="s">
        <v>54</v>
      </c>
      <c r="P100" s="8">
        <f t="shared" si="4"/>
        <v>6266.5899999999992</v>
      </c>
      <c r="Q100" s="8">
        <v>0</v>
      </c>
      <c r="R100" s="8">
        <v>0</v>
      </c>
      <c r="S100" s="8">
        <f t="shared" si="5"/>
        <v>6266.5899999999992</v>
      </c>
    </row>
    <row r="101" spans="1:19" ht="16" customHeight="1" x14ac:dyDescent="0.35">
      <c r="A101" s="5" t="s">
        <v>39</v>
      </c>
      <c r="B101" s="5" t="s">
        <v>28</v>
      </c>
      <c r="C101" s="6">
        <v>45</v>
      </c>
      <c r="D101" s="3"/>
      <c r="E101" s="7">
        <v>2023</v>
      </c>
      <c r="F101" s="5" t="s">
        <v>29</v>
      </c>
      <c r="G101" s="5" t="s">
        <v>212</v>
      </c>
      <c r="H101" s="5"/>
      <c r="I101" s="8">
        <v>967.97</v>
      </c>
      <c r="J101" s="8">
        <v>0</v>
      </c>
      <c r="K101" s="8">
        <v>16</v>
      </c>
      <c r="L101" s="8">
        <v>154.88</v>
      </c>
      <c r="M101" s="8">
        <v>0</v>
      </c>
      <c r="N101" s="8">
        <f t="shared" si="3"/>
        <v>154.88</v>
      </c>
      <c r="O101" s="16" t="s">
        <v>54</v>
      </c>
      <c r="P101" s="8">
        <f t="shared" si="4"/>
        <v>1122.8499999999999</v>
      </c>
      <c r="Q101" s="8">
        <v>0</v>
      </c>
      <c r="R101" s="8">
        <v>0</v>
      </c>
      <c r="S101" s="8">
        <f t="shared" si="5"/>
        <v>1122.8499999999999</v>
      </c>
    </row>
    <row r="102" spans="1:19" ht="16" customHeight="1" x14ac:dyDescent="0.35">
      <c r="A102" s="5" t="s">
        <v>39</v>
      </c>
      <c r="B102" s="5" t="s">
        <v>28</v>
      </c>
      <c r="C102" s="6">
        <v>45</v>
      </c>
      <c r="D102" s="3"/>
      <c r="E102" s="7">
        <v>2023</v>
      </c>
      <c r="F102" s="5" t="s">
        <v>29</v>
      </c>
      <c r="G102" s="5" t="s">
        <v>212</v>
      </c>
      <c r="H102" s="5"/>
      <c r="I102" s="8">
        <v>546.03</v>
      </c>
      <c r="J102" s="8">
        <v>0</v>
      </c>
      <c r="K102" s="8">
        <v>16</v>
      </c>
      <c r="L102" s="8">
        <v>87.36</v>
      </c>
      <c r="M102" s="8">
        <v>0</v>
      </c>
      <c r="N102" s="8">
        <f t="shared" si="3"/>
        <v>87.36</v>
      </c>
      <c r="O102" s="16" t="s">
        <v>54</v>
      </c>
      <c r="P102" s="8">
        <f t="shared" si="4"/>
        <v>633.39</v>
      </c>
      <c r="Q102" s="8">
        <v>0</v>
      </c>
      <c r="R102" s="8">
        <v>0</v>
      </c>
      <c r="S102" s="8">
        <f t="shared" si="5"/>
        <v>633.39</v>
      </c>
    </row>
    <row r="103" spans="1:19" ht="16" customHeight="1" x14ac:dyDescent="0.35">
      <c r="A103" s="5" t="s">
        <v>39</v>
      </c>
      <c r="B103" s="5" t="s">
        <v>28</v>
      </c>
      <c r="C103" s="6">
        <v>45</v>
      </c>
      <c r="D103" s="3"/>
      <c r="E103" s="7">
        <v>2023</v>
      </c>
      <c r="F103" s="5" t="s">
        <v>29</v>
      </c>
      <c r="G103" s="5" t="s">
        <v>212</v>
      </c>
      <c r="H103" s="5"/>
      <c r="I103" s="8">
        <v>611.54</v>
      </c>
      <c r="J103" s="8">
        <v>0</v>
      </c>
      <c r="K103" s="8">
        <v>16</v>
      </c>
      <c r="L103" s="8">
        <v>97.85</v>
      </c>
      <c r="M103" s="8">
        <v>0</v>
      </c>
      <c r="N103" s="8">
        <f t="shared" si="3"/>
        <v>97.85</v>
      </c>
      <c r="O103" s="16" t="s">
        <v>54</v>
      </c>
      <c r="P103" s="8">
        <f t="shared" si="4"/>
        <v>709.39</v>
      </c>
      <c r="Q103" s="8">
        <v>0</v>
      </c>
      <c r="R103" s="8">
        <v>0</v>
      </c>
      <c r="S103" s="8">
        <f t="shared" si="5"/>
        <v>709.39</v>
      </c>
    </row>
    <row r="104" spans="1:19" ht="16" customHeight="1" x14ac:dyDescent="0.35">
      <c r="A104" s="5" t="s">
        <v>39</v>
      </c>
      <c r="B104" s="5" t="s">
        <v>28</v>
      </c>
      <c r="C104" s="6">
        <v>45</v>
      </c>
      <c r="D104" s="3"/>
      <c r="E104" s="7">
        <v>2023</v>
      </c>
      <c r="F104" s="5" t="s">
        <v>29</v>
      </c>
      <c r="G104" s="5" t="s">
        <v>212</v>
      </c>
      <c r="H104" s="5"/>
      <c r="I104" s="8">
        <v>1588.46</v>
      </c>
      <c r="J104" s="8">
        <v>0</v>
      </c>
      <c r="K104" s="8">
        <v>16</v>
      </c>
      <c r="L104" s="8">
        <v>254.15</v>
      </c>
      <c r="M104" s="8">
        <v>0</v>
      </c>
      <c r="N104" s="8">
        <f t="shared" si="3"/>
        <v>254.15</v>
      </c>
      <c r="O104" s="16" t="s">
        <v>54</v>
      </c>
      <c r="P104" s="8">
        <f t="shared" si="4"/>
        <v>1842.6100000000001</v>
      </c>
      <c r="Q104" s="8">
        <v>0</v>
      </c>
      <c r="R104" s="8">
        <v>0</v>
      </c>
      <c r="S104" s="8">
        <f t="shared" si="5"/>
        <v>1842.6100000000001</v>
      </c>
    </row>
    <row r="105" spans="1:19" ht="16" customHeight="1" x14ac:dyDescent="0.35">
      <c r="A105" s="5" t="s">
        <v>39</v>
      </c>
      <c r="B105" s="5" t="s">
        <v>28</v>
      </c>
      <c r="C105" s="6">
        <v>45</v>
      </c>
      <c r="D105" s="3"/>
      <c r="E105" s="7">
        <v>2023</v>
      </c>
      <c r="F105" s="5" t="s">
        <v>29</v>
      </c>
      <c r="G105" s="5" t="s">
        <v>212</v>
      </c>
      <c r="H105" s="5"/>
      <c r="I105" s="8">
        <v>652.28</v>
      </c>
      <c r="J105" s="8">
        <v>0</v>
      </c>
      <c r="K105" s="8">
        <v>16</v>
      </c>
      <c r="L105" s="8">
        <v>104.36</v>
      </c>
      <c r="M105" s="8">
        <v>0</v>
      </c>
      <c r="N105" s="8">
        <f t="shared" si="3"/>
        <v>104.36</v>
      </c>
      <c r="O105" s="16" t="s">
        <v>54</v>
      </c>
      <c r="P105" s="8">
        <f t="shared" si="4"/>
        <v>756.64</v>
      </c>
      <c r="Q105" s="8">
        <v>0</v>
      </c>
      <c r="R105" s="8">
        <v>0</v>
      </c>
      <c r="S105" s="8">
        <f t="shared" si="5"/>
        <v>756.64</v>
      </c>
    </row>
    <row r="106" spans="1:19" ht="16" customHeight="1" x14ac:dyDescent="0.35">
      <c r="A106" s="5" t="s">
        <v>39</v>
      </c>
      <c r="B106" s="5" t="s">
        <v>28</v>
      </c>
      <c r="C106" s="6">
        <v>45</v>
      </c>
      <c r="D106" s="3"/>
      <c r="E106" s="7">
        <v>2023</v>
      </c>
      <c r="F106" s="5" t="s">
        <v>29</v>
      </c>
      <c r="G106" s="5" t="s">
        <v>212</v>
      </c>
      <c r="H106" s="5"/>
      <c r="I106" s="8">
        <v>707.57</v>
      </c>
      <c r="J106" s="8">
        <v>0</v>
      </c>
      <c r="K106" s="8">
        <v>16</v>
      </c>
      <c r="L106" s="8">
        <v>113.21</v>
      </c>
      <c r="M106" s="8">
        <v>0</v>
      </c>
      <c r="N106" s="8">
        <f t="shared" si="3"/>
        <v>113.21</v>
      </c>
      <c r="O106" s="16" t="s">
        <v>54</v>
      </c>
      <c r="P106" s="8">
        <f t="shared" si="4"/>
        <v>820.78000000000009</v>
      </c>
      <c r="Q106" s="8">
        <v>0</v>
      </c>
      <c r="R106" s="8">
        <v>0</v>
      </c>
      <c r="S106" s="8">
        <f t="shared" si="5"/>
        <v>820.78000000000009</v>
      </c>
    </row>
    <row r="107" spans="1:19" ht="16" customHeight="1" x14ac:dyDescent="0.35">
      <c r="A107" s="5" t="s">
        <v>39</v>
      </c>
      <c r="B107" s="5" t="s">
        <v>28</v>
      </c>
      <c r="C107" s="6">
        <v>45</v>
      </c>
      <c r="D107" s="3"/>
      <c r="E107" s="7">
        <v>2023</v>
      </c>
      <c r="F107" s="5" t="s">
        <v>29</v>
      </c>
      <c r="G107" s="5" t="s">
        <v>212</v>
      </c>
      <c r="H107" s="5"/>
      <c r="I107" s="8">
        <v>4667.83</v>
      </c>
      <c r="J107" s="8">
        <v>0</v>
      </c>
      <c r="K107" s="8">
        <v>16</v>
      </c>
      <c r="L107" s="8">
        <v>746.85</v>
      </c>
      <c r="M107" s="8">
        <v>0</v>
      </c>
      <c r="N107" s="8">
        <f t="shared" si="3"/>
        <v>746.85</v>
      </c>
      <c r="O107" s="16" t="s">
        <v>54</v>
      </c>
      <c r="P107" s="8">
        <f t="shared" si="4"/>
        <v>5414.68</v>
      </c>
      <c r="Q107" s="8">
        <v>0</v>
      </c>
      <c r="R107" s="8">
        <v>0</v>
      </c>
      <c r="S107" s="8">
        <f t="shared" si="5"/>
        <v>5414.68</v>
      </c>
    </row>
    <row r="108" spans="1:19" ht="16" customHeight="1" x14ac:dyDescent="0.35">
      <c r="A108" s="5" t="s">
        <v>39</v>
      </c>
      <c r="B108" s="5" t="s">
        <v>28</v>
      </c>
      <c r="C108" s="6">
        <v>45</v>
      </c>
      <c r="D108" s="3"/>
      <c r="E108" s="7">
        <v>2023</v>
      </c>
      <c r="F108" s="5" t="s">
        <v>29</v>
      </c>
      <c r="G108" s="5" t="s">
        <v>212</v>
      </c>
      <c r="H108" s="5"/>
      <c r="I108" s="8">
        <v>463.58</v>
      </c>
      <c r="J108" s="8">
        <v>0</v>
      </c>
      <c r="K108" s="8">
        <v>16</v>
      </c>
      <c r="L108" s="8">
        <v>74.17</v>
      </c>
      <c r="M108" s="8">
        <v>0</v>
      </c>
      <c r="N108" s="8">
        <f t="shared" si="3"/>
        <v>74.17</v>
      </c>
      <c r="O108" s="16" t="s">
        <v>54</v>
      </c>
      <c r="P108" s="8">
        <f t="shared" si="4"/>
        <v>537.75</v>
      </c>
      <c r="Q108" s="8">
        <v>0</v>
      </c>
      <c r="R108" s="8">
        <v>0</v>
      </c>
      <c r="S108" s="8">
        <f t="shared" si="5"/>
        <v>537.75</v>
      </c>
    </row>
    <row r="109" spans="1:19" ht="16" customHeight="1" x14ac:dyDescent="0.35">
      <c r="A109" s="5" t="s">
        <v>39</v>
      </c>
      <c r="B109" s="5" t="s">
        <v>28</v>
      </c>
      <c r="C109" s="6">
        <v>45</v>
      </c>
      <c r="D109" s="3"/>
      <c r="E109" s="7">
        <v>2023</v>
      </c>
      <c r="F109" s="5" t="s">
        <v>29</v>
      </c>
      <c r="G109" s="5" t="s">
        <v>212</v>
      </c>
      <c r="H109" s="5"/>
      <c r="I109" s="8">
        <v>467.01</v>
      </c>
      <c r="J109" s="8">
        <v>0</v>
      </c>
      <c r="K109" s="8">
        <v>16</v>
      </c>
      <c r="L109" s="8">
        <v>74.72</v>
      </c>
      <c r="M109" s="8">
        <v>0</v>
      </c>
      <c r="N109" s="8">
        <f t="shared" si="3"/>
        <v>74.72</v>
      </c>
      <c r="O109" s="16" t="s">
        <v>54</v>
      </c>
      <c r="P109" s="8">
        <f t="shared" si="4"/>
        <v>541.73</v>
      </c>
      <c r="Q109" s="8">
        <v>0</v>
      </c>
      <c r="R109" s="8">
        <v>0</v>
      </c>
      <c r="S109" s="8">
        <f t="shared" si="5"/>
        <v>541.73</v>
      </c>
    </row>
    <row r="110" spans="1:19" ht="16" customHeight="1" x14ac:dyDescent="0.35">
      <c r="A110" s="5" t="s">
        <v>39</v>
      </c>
      <c r="B110" s="5" t="s">
        <v>28</v>
      </c>
      <c r="C110" s="6">
        <v>45</v>
      </c>
      <c r="D110" s="3"/>
      <c r="E110" s="7">
        <v>2023</v>
      </c>
      <c r="F110" s="5" t="s">
        <v>29</v>
      </c>
      <c r="G110" s="5" t="s">
        <v>212</v>
      </c>
      <c r="H110" s="5"/>
      <c r="I110" s="8">
        <v>540.19000000000005</v>
      </c>
      <c r="J110" s="8">
        <v>0</v>
      </c>
      <c r="K110" s="8">
        <v>16</v>
      </c>
      <c r="L110" s="8">
        <v>86.43</v>
      </c>
      <c r="M110" s="8">
        <v>0</v>
      </c>
      <c r="N110" s="8">
        <f t="shared" si="3"/>
        <v>86.43</v>
      </c>
      <c r="O110" s="16" t="s">
        <v>54</v>
      </c>
      <c r="P110" s="8">
        <f t="shared" si="4"/>
        <v>626.62000000000012</v>
      </c>
      <c r="Q110" s="8">
        <v>0</v>
      </c>
      <c r="R110" s="8">
        <v>0</v>
      </c>
      <c r="S110" s="8">
        <f t="shared" si="5"/>
        <v>626.62000000000012</v>
      </c>
    </row>
    <row r="111" spans="1:19" ht="16" customHeight="1" x14ac:dyDescent="0.35">
      <c r="A111" s="5" t="s">
        <v>39</v>
      </c>
      <c r="B111" s="5" t="s">
        <v>28</v>
      </c>
      <c r="C111" s="6">
        <v>45</v>
      </c>
      <c r="D111" s="3"/>
      <c r="E111" s="7">
        <v>2023</v>
      </c>
      <c r="F111" s="5" t="s">
        <v>29</v>
      </c>
      <c r="G111" s="5" t="s">
        <v>212</v>
      </c>
      <c r="H111" s="5"/>
      <c r="I111" s="8">
        <v>893.87</v>
      </c>
      <c r="J111" s="8">
        <v>0</v>
      </c>
      <c r="K111" s="8">
        <v>16</v>
      </c>
      <c r="L111" s="8">
        <v>143.02000000000001</v>
      </c>
      <c r="M111" s="8">
        <v>0</v>
      </c>
      <c r="N111" s="8">
        <f t="shared" si="3"/>
        <v>143.02000000000001</v>
      </c>
      <c r="O111" s="16" t="s">
        <v>54</v>
      </c>
      <c r="P111" s="8">
        <f t="shared" si="4"/>
        <v>1036.8900000000001</v>
      </c>
      <c r="Q111" s="8">
        <v>0</v>
      </c>
      <c r="R111" s="8">
        <v>0</v>
      </c>
      <c r="S111" s="8">
        <f t="shared" si="5"/>
        <v>1036.8900000000001</v>
      </c>
    </row>
    <row r="112" spans="1:19" ht="16" customHeight="1" x14ac:dyDescent="0.35">
      <c r="A112" s="5" t="s">
        <v>39</v>
      </c>
      <c r="B112" s="5" t="s">
        <v>28</v>
      </c>
      <c r="C112" s="6">
        <v>45</v>
      </c>
      <c r="D112" s="3"/>
      <c r="E112" s="7">
        <v>2023</v>
      </c>
      <c r="F112" s="5" t="s">
        <v>29</v>
      </c>
      <c r="G112" s="5" t="s">
        <v>212</v>
      </c>
      <c r="H112" s="5"/>
      <c r="I112" s="8">
        <v>1387.32</v>
      </c>
      <c r="J112" s="8">
        <v>0</v>
      </c>
      <c r="K112" s="8">
        <v>16</v>
      </c>
      <c r="L112" s="8">
        <v>221.97</v>
      </c>
      <c r="M112" s="8">
        <v>0</v>
      </c>
      <c r="N112" s="8">
        <f t="shared" si="3"/>
        <v>221.97</v>
      </c>
      <c r="O112" s="16" t="s">
        <v>54</v>
      </c>
      <c r="P112" s="8">
        <f t="shared" si="4"/>
        <v>1609.29</v>
      </c>
      <c r="Q112" s="8">
        <v>0</v>
      </c>
      <c r="R112" s="8">
        <v>0</v>
      </c>
      <c r="S112" s="8">
        <f t="shared" si="5"/>
        <v>1609.29</v>
      </c>
    </row>
    <row r="113" spans="1:19" ht="16" customHeight="1" x14ac:dyDescent="0.35">
      <c r="A113" s="5" t="s">
        <v>39</v>
      </c>
      <c r="B113" s="5" t="s">
        <v>28</v>
      </c>
      <c r="C113" s="6">
        <v>45</v>
      </c>
      <c r="D113" s="3"/>
      <c r="E113" s="7">
        <v>2023</v>
      </c>
      <c r="F113" s="5" t="s">
        <v>29</v>
      </c>
      <c r="G113" s="5" t="s">
        <v>212</v>
      </c>
      <c r="H113" s="5"/>
      <c r="I113" s="8">
        <v>898.32</v>
      </c>
      <c r="J113" s="8">
        <v>0</v>
      </c>
      <c r="K113" s="8">
        <v>16</v>
      </c>
      <c r="L113" s="8">
        <v>143.72999999999999</v>
      </c>
      <c r="M113" s="8">
        <v>0</v>
      </c>
      <c r="N113" s="8">
        <f t="shared" si="3"/>
        <v>143.72999999999999</v>
      </c>
      <c r="O113" s="16" t="s">
        <v>54</v>
      </c>
      <c r="P113" s="8">
        <f t="shared" si="4"/>
        <v>1042.05</v>
      </c>
      <c r="Q113" s="8">
        <v>0</v>
      </c>
      <c r="R113" s="8">
        <v>0</v>
      </c>
      <c r="S113" s="8">
        <f t="shared" si="5"/>
        <v>1042.05</v>
      </c>
    </row>
    <row r="114" spans="1:19" ht="16" customHeight="1" x14ac:dyDescent="0.35">
      <c r="A114" s="5" t="s">
        <v>39</v>
      </c>
      <c r="B114" s="5" t="s">
        <v>28</v>
      </c>
      <c r="C114" s="6">
        <v>45</v>
      </c>
      <c r="D114" s="3"/>
      <c r="E114" s="7">
        <v>2023</v>
      </c>
      <c r="F114" s="5" t="s">
        <v>29</v>
      </c>
      <c r="G114" s="5" t="s">
        <v>212</v>
      </c>
      <c r="H114" s="5"/>
      <c r="I114" s="8">
        <v>1012.02</v>
      </c>
      <c r="J114" s="8">
        <v>0</v>
      </c>
      <c r="K114" s="8">
        <v>16</v>
      </c>
      <c r="L114" s="8">
        <v>161.91999999999999</v>
      </c>
      <c r="M114" s="8">
        <v>0</v>
      </c>
      <c r="N114" s="8">
        <f t="shared" si="3"/>
        <v>161.91999999999999</v>
      </c>
      <c r="O114" s="16" t="s">
        <v>54</v>
      </c>
      <c r="P114" s="8">
        <f t="shared" si="4"/>
        <v>1173.94</v>
      </c>
      <c r="Q114" s="8">
        <v>0</v>
      </c>
      <c r="R114" s="8">
        <v>0</v>
      </c>
      <c r="S114" s="8">
        <f t="shared" si="5"/>
        <v>1173.94</v>
      </c>
    </row>
    <row r="115" spans="1:19" ht="16" customHeight="1" x14ac:dyDescent="0.35">
      <c r="A115" s="5" t="s">
        <v>39</v>
      </c>
      <c r="B115" s="5" t="s">
        <v>28</v>
      </c>
      <c r="C115" s="6">
        <v>45</v>
      </c>
      <c r="D115" s="3"/>
      <c r="E115" s="7">
        <v>2023</v>
      </c>
      <c r="F115" s="5" t="s">
        <v>29</v>
      </c>
      <c r="G115" s="5" t="s">
        <v>212</v>
      </c>
      <c r="H115" s="5"/>
      <c r="I115" s="8">
        <v>470.43</v>
      </c>
      <c r="J115" s="8">
        <v>0</v>
      </c>
      <c r="K115" s="8">
        <v>16</v>
      </c>
      <c r="L115" s="8">
        <v>75.27</v>
      </c>
      <c r="M115" s="8">
        <v>0</v>
      </c>
      <c r="N115" s="8">
        <f t="shared" si="3"/>
        <v>75.27</v>
      </c>
      <c r="O115" s="16" t="s">
        <v>54</v>
      </c>
      <c r="P115" s="8">
        <f t="shared" si="4"/>
        <v>545.70000000000005</v>
      </c>
      <c r="Q115" s="8">
        <v>0</v>
      </c>
      <c r="R115" s="8">
        <v>0</v>
      </c>
      <c r="S115" s="8">
        <f t="shared" si="5"/>
        <v>545.70000000000005</v>
      </c>
    </row>
    <row r="116" spans="1:19" ht="16" customHeight="1" x14ac:dyDescent="0.35">
      <c r="A116" s="5" t="s">
        <v>39</v>
      </c>
      <c r="B116" s="5" t="s">
        <v>28</v>
      </c>
      <c r="C116" s="6">
        <v>45</v>
      </c>
      <c r="D116" s="3"/>
      <c r="E116" s="7">
        <v>2023</v>
      </c>
      <c r="F116" s="5" t="s">
        <v>29</v>
      </c>
      <c r="G116" s="5" t="s">
        <v>212</v>
      </c>
      <c r="H116" s="5"/>
      <c r="I116" s="8">
        <v>805.17</v>
      </c>
      <c r="J116" s="8">
        <v>0</v>
      </c>
      <c r="K116" s="8">
        <v>16</v>
      </c>
      <c r="L116" s="8">
        <v>128.83000000000001</v>
      </c>
      <c r="M116" s="8">
        <v>0</v>
      </c>
      <c r="N116" s="8">
        <f t="shared" si="3"/>
        <v>128.83000000000001</v>
      </c>
      <c r="O116" s="16" t="s">
        <v>54</v>
      </c>
      <c r="P116" s="8">
        <f t="shared" si="4"/>
        <v>934</v>
      </c>
      <c r="Q116" s="8">
        <v>0</v>
      </c>
      <c r="R116" s="8">
        <v>0</v>
      </c>
      <c r="S116" s="8">
        <f t="shared" si="5"/>
        <v>934</v>
      </c>
    </row>
    <row r="117" spans="1:19" ht="16" customHeight="1" x14ac:dyDescent="0.35">
      <c r="A117" s="5" t="s">
        <v>39</v>
      </c>
      <c r="B117" s="5" t="s">
        <v>28</v>
      </c>
      <c r="C117" s="6">
        <v>45</v>
      </c>
      <c r="D117" s="3"/>
      <c r="E117" s="7">
        <v>2023</v>
      </c>
      <c r="F117" s="5" t="s">
        <v>29</v>
      </c>
      <c r="G117" s="5" t="s">
        <v>212</v>
      </c>
      <c r="H117" s="5"/>
      <c r="I117" s="8">
        <v>467.01</v>
      </c>
      <c r="J117" s="8">
        <v>0</v>
      </c>
      <c r="K117" s="8">
        <v>16</v>
      </c>
      <c r="L117" s="8">
        <v>74.72</v>
      </c>
      <c r="M117" s="8">
        <v>0</v>
      </c>
      <c r="N117" s="8">
        <f t="shared" si="3"/>
        <v>74.72</v>
      </c>
      <c r="O117" s="16" t="s">
        <v>54</v>
      </c>
      <c r="P117" s="8">
        <f t="shared" si="4"/>
        <v>541.73</v>
      </c>
      <c r="Q117" s="8">
        <v>0</v>
      </c>
      <c r="R117" s="8">
        <v>0</v>
      </c>
      <c r="S117" s="8">
        <f t="shared" si="5"/>
        <v>541.73</v>
      </c>
    </row>
    <row r="118" spans="1:19" ht="16" customHeight="1" x14ac:dyDescent="0.35">
      <c r="A118" s="5" t="s">
        <v>39</v>
      </c>
      <c r="B118" s="5" t="s">
        <v>28</v>
      </c>
      <c r="C118" s="6">
        <v>45</v>
      </c>
      <c r="D118" s="3"/>
      <c r="E118" s="7">
        <v>2023</v>
      </c>
      <c r="F118" s="5" t="s">
        <v>29</v>
      </c>
      <c r="G118" s="5" t="s">
        <v>212</v>
      </c>
      <c r="H118" s="5"/>
      <c r="I118" s="8">
        <v>484.13</v>
      </c>
      <c r="J118" s="8">
        <v>0</v>
      </c>
      <c r="K118" s="8">
        <v>16</v>
      </c>
      <c r="L118" s="8">
        <v>77.459999999999994</v>
      </c>
      <c r="M118" s="8">
        <v>0</v>
      </c>
      <c r="N118" s="8">
        <f t="shared" si="3"/>
        <v>77.459999999999994</v>
      </c>
      <c r="O118" s="16" t="s">
        <v>54</v>
      </c>
      <c r="P118" s="8">
        <f t="shared" si="4"/>
        <v>561.59</v>
      </c>
      <c r="Q118" s="8">
        <v>0</v>
      </c>
      <c r="R118" s="8">
        <v>0</v>
      </c>
      <c r="S118" s="8">
        <f t="shared" si="5"/>
        <v>561.59</v>
      </c>
    </row>
    <row r="119" spans="1:19" ht="16" customHeight="1" x14ac:dyDescent="0.35">
      <c r="A119" s="5" t="s">
        <v>39</v>
      </c>
      <c r="B119" s="5" t="s">
        <v>28</v>
      </c>
      <c r="C119" s="6">
        <v>45</v>
      </c>
      <c r="D119" s="3"/>
      <c r="E119" s="7">
        <v>2023</v>
      </c>
      <c r="F119" s="5" t="s">
        <v>29</v>
      </c>
      <c r="G119" s="5" t="s">
        <v>212</v>
      </c>
      <c r="H119" s="5"/>
      <c r="I119" s="8">
        <v>518.69000000000005</v>
      </c>
      <c r="J119" s="8">
        <v>0</v>
      </c>
      <c r="K119" s="8">
        <v>16</v>
      </c>
      <c r="L119" s="8">
        <v>82.99</v>
      </c>
      <c r="M119" s="8">
        <v>0</v>
      </c>
      <c r="N119" s="8">
        <f t="shared" si="3"/>
        <v>82.99</v>
      </c>
      <c r="O119" s="16" t="s">
        <v>54</v>
      </c>
      <c r="P119" s="8">
        <f t="shared" si="4"/>
        <v>601.68000000000006</v>
      </c>
      <c r="Q119" s="8">
        <v>0</v>
      </c>
      <c r="R119" s="8">
        <v>0</v>
      </c>
      <c r="S119" s="8">
        <f t="shared" si="5"/>
        <v>601.68000000000006</v>
      </c>
    </row>
    <row r="120" spans="1:19" ht="16" customHeight="1" x14ac:dyDescent="0.35">
      <c r="A120" s="5" t="s">
        <v>39</v>
      </c>
      <c r="B120" s="5" t="s">
        <v>28</v>
      </c>
      <c r="C120" s="6">
        <v>45</v>
      </c>
      <c r="D120" s="3"/>
      <c r="E120" s="7">
        <v>2023</v>
      </c>
      <c r="F120" s="5" t="s">
        <v>29</v>
      </c>
      <c r="G120" s="5" t="s">
        <v>212</v>
      </c>
      <c r="H120" s="5"/>
      <c r="I120" s="8">
        <v>470.43</v>
      </c>
      <c r="J120" s="8">
        <v>0</v>
      </c>
      <c r="K120" s="8">
        <v>16</v>
      </c>
      <c r="L120" s="8">
        <v>75.27</v>
      </c>
      <c r="M120" s="8">
        <v>0</v>
      </c>
      <c r="N120" s="8">
        <f t="shared" si="3"/>
        <v>75.27</v>
      </c>
      <c r="O120" s="16" t="s">
        <v>54</v>
      </c>
      <c r="P120" s="8">
        <f t="shared" si="4"/>
        <v>545.70000000000005</v>
      </c>
      <c r="Q120" s="8">
        <v>0</v>
      </c>
      <c r="R120" s="8">
        <v>0</v>
      </c>
      <c r="S120" s="8">
        <f t="shared" si="5"/>
        <v>545.70000000000005</v>
      </c>
    </row>
    <row r="121" spans="1:19" ht="16" customHeight="1" x14ac:dyDescent="0.35">
      <c r="A121" s="5" t="s">
        <v>39</v>
      </c>
      <c r="B121" s="5" t="s">
        <v>28</v>
      </c>
      <c r="C121" s="6">
        <v>46</v>
      </c>
      <c r="D121" s="3"/>
      <c r="E121" s="7">
        <v>2023</v>
      </c>
      <c r="F121" s="5" t="s">
        <v>29</v>
      </c>
      <c r="G121" s="5" t="s">
        <v>205</v>
      </c>
      <c r="H121" s="5"/>
      <c r="I121" s="8">
        <v>6000</v>
      </c>
      <c r="J121" s="8">
        <v>0</v>
      </c>
      <c r="K121" s="8">
        <v>16</v>
      </c>
      <c r="L121" s="8">
        <v>960</v>
      </c>
      <c r="M121" s="8">
        <v>0</v>
      </c>
      <c r="N121" s="8">
        <f t="shared" si="3"/>
        <v>960</v>
      </c>
      <c r="O121" s="16" t="s">
        <v>54</v>
      </c>
      <c r="P121" s="8">
        <f t="shared" si="4"/>
        <v>6960</v>
      </c>
      <c r="Q121" s="8">
        <v>0</v>
      </c>
      <c r="R121" s="8">
        <v>0</v>
      </c>
      <c r="S121" s="8">
        <f t="shared" si="5"/>
        <v>6960</v>
      </c>
    </row>
    <row r="122" spans="1:19" ht="16" customHeight="1" x14ac:dyDescent="0.35">
      <c r="A122" s="5" t="s">
        <v>39</v>
      </c>
      <c r="B122" s="5" t="s">
        <v>28</v>
      </c>
      <c r="C122" s="6">
        <v>47</v>
      </c>
      <c r="D122" s="3"/>
      <c r="E122" s="7">
        <v>2023</v>
      </c>
      <c r="F122" s="5" t="s">
        <v>29</v>
      </c>
      <c r="G122" s="5" t="s">
        <v>213</v>
      </c>
      <c r="H122" s="5"/>
      <c r="I122" s="8">
        <v>9026.86</v>
      </c>
      <c r="J122" s="8">
        <v>0</v>
      </c>
      <c r="K122" s="8">
        <v>16</v>
      </c>
      <c r="L122" s="8">
        <v>1444.3</v>
      </c>
      <c r="M122" s="8">
        <v>0</v>
      </c>
      <c r="N122" s="8">
        <f t="shared" si="3"/>
        <v>1444.3</v>
      </c>
      <c r="O122" s="16" t="s">
        <v>54</v>
      </c>
      <c r="P122" s="8">
        <f t="shared" si="4"/>
        <v>10471.16</v>
      </c>
      <c r="Q122" s="8">
        <v>0</v>
      </c>
      <c r="R122" s="8">
        <v>0</v>
      </c>
      <c r="S122" s="8">
        <f t="shared" si="5"/>
        <v>10471.16</v>
      </c>
    </row>
    <row r="123" spans="1:19" ht="16" customHeight="1" x14ac:dyDescent="0.35">
      <c r="A123" s="5" t="s">
        <v>39</v>
      </c>
      <c r="B123" s="5" t="s">
        <v>28</v>
      </c>
      <c r="C123" s="6">
        <v>47</v>
      </c>
      <c r="D123" s="3"/>
      <c r="E123" s="7">
        <v>2023</v>
      </c>
      <c r="F123" s="5" t="s">
        <v>29</v>
      </c>
      <c r="G123" s="5" t="s">
        <v>213</v>
      </c>
      <c r="H123" s="5"/>
      <c r="I123" s="8">
        <v>32420.35</v>
      </c>
      <c r="J123" s="8">
        <v>0</v>
      </c>
      <c r="K123" s="8">
        <v>16</v>
      </c>
      <c r="L123" s="8">
        <v>5187.26</v>
      </c>
      <c r="M123" s="8">
        <v>0</v>
      </c>
      <c r="N123" s="8">
        <f t="shared" si="3"/>
        <v>5187.26</v>
      </c>
      <c r="O123" s="16" t="s">
        <v>54</v>
      </c>
      <c r="P123" s="8">
        <f t="shared" si="4"/>
        <v>37607.61</v>
      </c>
      <c r="Q123" s="8">
        <v>0</v>
      </c>
      <c r="R123" s="8">
        <v>0</v>
      </c>
      <c r="S123" s="8">
        <f t="shared" si="5"/>
        <v>37607.61</v>
      </c>
    </row>
    <row r="124" spans="1:19" ht="16" customHeight="1" x14ac:dyDescent="0.35">
      <c r="A124" s="5" t="s">
        <v>39</v>
      </c>
      <c r="B124" s="5" t="s">
        <v>28</v>
      </c>
      <c r="C124" s="6">
        <v>48</v>
      </c>
      <c r="D124" s="3"/>
      <c r="E124" s="7">
        <v>2023</v>
      </c>
      <c r="F124" s="5" t="s">
        <v>29</v>
      </c>
      <c r="G124" s="5" t="s">
        <v>215</v>
      </c>
      <c r="H124" s="5"/>
      <c r="I124" s="8">
        <v>7431.1</v>
      </c>
      <c r="J124" s="8">
        <v>0</v>
      </c>
      <c r="K124" s="8">
        <v>16</v>
      </c>
      <c r="L124" s="8">
        <v>1188.98</v>
      </c>
      <c r="M124" s="8">
        <v>0</v>
      </c>
      <c r="N124" s="8">
        <f t="shared" si="3"/>
        <v>1188.98</v>
      </c>
      <c r="O124" s="16" t="s">
        <v>54</v>
      </c>
      <c r="P124" s="8">
        <f t="shared" si="4"/>
        <v>8620.08</v>
      </c>
      <c r="Q124" s="8">
        <v>297.24</v>
      </c>
      <c r="R124" s="8">
        <v>0</v>
      </c>
      <c r="S124" s="8">
        <f t="shared" si="5"/>
        <v>8322.84</v>
      </c>
    </row>
    <row r="125" spans="1:19" ht="16" customHeight="1" x14ac:dyDescent="0.35">
      <c r="A125" s="5" t="s">
        <v>39</v>
      </c>
      <c r="B125" s="5" t="s">
        <v>28</v>
      </c>
      <c r="C125" s="6">
        <v>48</v>
      </c>
      <c r="D125" s="3"/>
      <c r="E125" s="7">
        <v>2023</v>
      </c>
      <c r="F125" s="5" t="s">
        <v>29</v>
      </c>
      <c r="G125" s="5" t="s">
        <v>215</v>
      </c>
      <c r="H125" s="5"/>
      <c r="I125" s="8">
        <v>1118.57</v>
      </c>
      <c r="J125" s="8">
        <v>0</v>
      </c>
      <c r="K125" s="8">
        <v>16</v>
      </c>
      <c r="L125" s="8">
        <v>178.97</v>
      </c>
      <c r="M125" s="8">
        <v>0</v>
      </c>
      <c r="N125" s="8">
        <f t="shared" si="3"/>
        <v>178.97</v>
      </c>
      <c r="O125" s="16" t="s">
        <v>54</v>
      </c>
      <c r="P125" s="8">
        <f t="shared" si="4"/>
        <v>1297.54</v>
      </c>
      <c r="Q125" s="8">
        <v>44.74</v>
      </c>
      <c r="R125" s="8">
        <v>0</v>
      </c>
      <c r="S125" s="8">
        <f t="shared" si="5"/>
        <v>1252.8</v>
      </c>
    </row>
    <row r="126" spans="1:19" ht="16" customHeight="1" x14ac:dyDescent="0.35">
      <c r="A126" s="5" t="s">
        <v>39</v>
      </c>
      <c r="B126" s="5" t="s">
        <v>28</v>
      </c>
      <c r="C126" s="6">
        <v>48</v>
      </c>
      <c r="D126" s="3"/>
      <c r="E126" s="7">
        <v>2023</v>
      </c>
      <c r="F126" s="5" t="s">
        <v>29</v>
      </c>
      <c r="G126" s="5" t="s">
        <v>215</v>
      </c>
      <c r="H126" s="5"/>
      <c r="I126" s="8">
        <v>8783.6200000000008</v>
      </c>
      <c r="J126" s="8">
        <v>0</v>
      </c>
      <c r="K126" s="8">
        <v>16</v>
      </c>
      <c r="L126" s="8">
        <v>1405.38</v>
      </c>
      <c r="M126" s="8">
        <v>0</v>
      </c>
      <c r="N126" s="8">
        <f t="shared" si="3"/>
        <v>1405.38</v>
      </c>
      <c r="O126" s="16" t="s">
        <v>54</v>
      </c>
      <c r="P126" s="8">
        <f t="shared" si="4"/>
        <v>10189</v>
      </c>
      <c r="Q126" s="8">
        <v>351.34</v>
      </c>
      <c r="R126" s="8">
        <v>0</v>
      </c>
      <c r="S126" s="8">
        <f t="shared" si="5"/>
        <v>9837.66</v>
      </c>
    </row>
    <row r="127" spans="1:19" ht="16" customHeight="1" x14ac:dyDescent="0.35">
      <c r="A127" s="5" t="s">
        <v>39</v>
      </c>
      <c r="B127" s="5" t="s">
        <v>28</v>
      </c>
      <c r="C127" s="6">
        <v>48</v>
      </c>
      <c r="D127" s="3"/>
      <c r="E127" s="7">
        <v>2023</v>
      </c>
      <c r="F127" s="5" t="s">
        <v>29</v>
      </c>
      <c r="G127" s="5" t="s">
        <v>215</v>
      </c>
      <c r="H127" s="5"/>
      <c r="I127" s="8">
        <v>245.08</v>
      </c>
      <c r="J127" s="8">
        <v>0</v>
      </c>
      <c r="K127" s="8">
        <v>16</v>
      </c>
      <c r="L127" s="8">
        <v>39.21</v>
      </c>
      <c r="M127" s="8">
        <v>0</v>
      </c>
      <c r="N127" s="8">
        <f t="shared" si="3"/>
        <v>39.21</v>
      </c>
      <c r="O127" s="16" t="s">
        <v>54</v>
      </c>
      <c r="P127" s="8">
        <f t="shared" si="4"/>
        <v>284.29000000000002</v>
      </c>
      <c r="Q127" s="8">
        <v>0</v>
      </c>
      <c r="R127" s="8">
        <v>0</v>
      </c>
      <c r="S127" s="8">
        <f t="shared" si="5"/>
        <v>284.29000000000002</v>
      </c>
    </row>
    <row r="128" spans="1:19" ht="16" customHeight="1" x14ac:dyDescent="0.35">
      <c r="A128" s="5" t="s">
        <v>39</v>
      </c>
      <c r="B128" s="5" t="s">
        <v>28</v>
      </c>
      <c r="C128" s="6">
        <v>48</v>
      </c>
      <c r="D128" s="3"/>
      <c r="E128" s="7">
        <v>2023</v>
      </c>
      <c r="F128" s="5" t="s">
        <v>29</v>
      </c>
      <c r="G128" s="5" t="s">
        <v>215</v>
      </c>
      <c r="H128" s="5"/>
      <c r="I128" s="8">
        <v>244.24</v>
      </c>
      <c r="J128" s="8">
        <v>0</v>
      </c>
      <c r="K128" s="8">
        <v>16</v>
      </c>
      <c r="L128" s="8">
        <v>39.08</v>
      </c>
      <c r="M128" s="8">
        <v>0</v>
      </c>
      <c r="N128" s="8">
        <f t="shared" si="3"/>
        <v>39.08</v>
      </c>
      <c r="O128" s="16" t="s">
        <v>54</v>
      </c>
      <c r="P128" s="8">
        <f t="shared" si="4"/>
        <v>283.32</v>
      </c>
      <c r="Q128" s="8">
        <v>0</v>
      </c>
      <c r="R128" s="8">
        <v>0</v>
      </c>
      <c r="S128" s="8">
        <f t="shared" si="5"/>
        <v>283.32</v>
      </c>
    </row>
    <row r="129" spans="1:19" ht="16" customHeight="1" x14ac:dyDescent="0.35">
      <c r="A129" s="5" t="s">
        <v>39</v>
      </c>
      <c r="B129" s="5" t="s">
        <v>28</v>
      </c>
      <c r="C129" s="6">
        <v>48</v>
      </c>
      <c r="D129" s="3"/>
      <c r="E129" s="7">
        <v>2023</v>
      </c>
      <c r="F129" s="5" t="s">
        <v>29</v>
      </c>
      <c r="G129" s="5" t="s">
        <v>215</v>
      </c>
      <c r="H129" s="5"/>
      <c r="I129" s="8">
        <v>2751.28</v>
      </c>
      <c r="J129" s="8">
        <v>0</v>
      </c>
      <c r="K129" s="8">
        <v>16</v>
      </c>
      <c r="L129" s="8">
        <v>440.2</v>
      </c>
      <c r="M129" s="8">
        <v>0</v>
      </c>
      <c r="N129" s="8">
        <f t="shared" si="3"/>
        <v>440.2</v>
      </c>
      <c r="O129" s="16" t="s">
        <v>54</v>
      </c>
      <c r="P129" s="8">
        <f t="shared" si="4"/>
        <v>3191.48</v>
      </c>
      <c r="Q129" s="8">
        <v>0</v>
      </c>
      <c r="R129" s="8">
        <v>0</v>
      </c>
      <c r="S129" s="8">
        <f t="shared" si="5"/>
        <v>3191.48</v>
      </c>
    </row>
    <row r="130" spans="1:19" ht="16" customHeight="1" x14ac:dyDescent="0.35">
      <c r="A130" s="5" t="s">
        <v>39</v>
      </c>
      <c r="B130" s="5" t="s">
        <v>28</v>
      </c>
      <c r="C130" s="6">
        <v>48</v>
      </c>
      <c r="D130" s="3"/>
      <c r="E130" s="7">
        <v>2023</v>
      </c>
      <c r="F130" s="5" t="s">
        <v>29</v>
      </c>
      <c r="G130" s="5" t="s">
        <v>215</v>
      </c>
      <c r="H130" s="5"/>
      <c r="I130" s="8">
        <v>3588.84</v>
      </c>
      <c r="J130" s="8">
        <v>0</v>
      </c>
      <c r="K130" s="8">
        <v>16</v>
      </c>
      <c r="L130" s="8">
        <v>574.21</v>
      </c>
      <c r="M130" s="8">
        <v>0</v>
      </c>
      <c r="N130" s="8">
        <f t="shared" si="3"/>
        <v>574.21</v>
      </c>
      <c r="O130" s="16" t="s">
        <v>54</v>
      </c>
      <c r="P130" s="8">
        <f t="shared" si="4"/>
        <v>4163.05</v>
      </c>
      <c r="Q130" s="8">
        <v>143.55000000000001</v>
      </c>
      <c r="R130" s="8">
        <v>0</v>
      </c>
      <c r="S130" s="8">
        <f t="shared" si="5"/>
        <v>4019.5</v>
      </c>
    </row>
    <row r="131" spans="1:19" ht="16" customHeight="1" x14ac:dyDescent="0.35">
      <c r="A131" s="5" t="s">
        <v>39</v>
      </c>
      <c r="B131" s="5" t="s">
        <v>28</v>
      </c>
      <c r="C131" s="6">
        <v>48</v>
      </c>
      <c r="D131" s="3"/>
      <c r="E131" s="7">
        <v>2023</v>
      </c>
      <c r="F131" s="5" t="s">
        <v>29</v>
      </c>
      <c r="G131" s="5" t="s">
        <v>215</v>
      </c>
      <c r="H131" s="5"/>
      <c r="I131" s="8">
        <v>1476.42</v>
      </c>
      <c r="J131" s="8">
        <v>0</v>
      </c>
      <c r="K131" s="8">
        <v>16</v>
      </c>
      <c r="L131" s="8">
        <v>236.23</v>
      </c>
      <c r="M131" s="8">
        <v>0</v>
      </c>
      <c r="N131" s="8">
        <f t="shared" si="3"/>
        <v>236.23</v>
      </c>
      <c r="O131" s="16" t="s">
        <v>54</v>
      </c>
      <c r="P131" s="8">
        <f t="shared" si="4"/>
        <v>1712.65</v>
      </c>
      <c r="Q131" s="8">
        <v>59.06</v>
      </c>
      <c r="R131" s="8">
        <v>0</v>
      </c>
      <c r="S131" s="8">
        <f t="shared" si="5"/>
        <v>1653.5900000000001</v>
      </c>
    </row>
    <row r="132" spans="1:19" ht="16" customHeight="1" x14ac:dyDescent="0.35">
      <c r="A132" s="5" t="s">
        <v>39</v>
      </c>
      <c r="B132" s="5" t="s">
        <v>28</v>
      </c>
      <c r="C132" s="6">
        <v>48</v>
      </c>
      <c r="D132" s="3"/>
      <c r="E132" s="7">
        <v>2023</v>
      </c>
      <c r="F132" s="5" t="s">
        <v>29</v>
      </c>
      <c r="G132" s="5" t="s">
        <v>215</v>
      </c>
      <c r="H132" s="5"/>
      <c r="I132" s="8">
        <v>243</v>
      </c>
      <c r="J132" s="8">
        <v>0</v>
      </c>
      <c r="K132" s="8">
        <v>16</v>
      </c>
      <c r="L132" s="8">
        <v>38.880000000000003</v>
      </c>
      <c r="M132" s="8">
        <v>0</v>
      </c>
      <c r="N132" s="8">
        <f t="shared" si="3"/>
        <v>38.880000000000003</v>
      </c>
      <c r="O132" s="16" t="s">
        <v>54</v>
      </c>
      <c r="P132" s="8">
        <f t="shared" si="4"/>
        <v>281.88</v>
      </c>
      <c r="Q132" s="8">
        <v>0</v>
      </c>
      <c r="R132" s="8">
        <v>0</v>
      </c>
      <c r="S132" s="8">
        <f t="shared" si="5"/>
        <v>281.88</v>
      </c>
    </row>
    <row r="133" spans="1:19" ht="16" customHeight="1" x14ac:dyDescent="0.35">
      <c r="A133" s="5" t="s">
        <v>39</v>
      </c>
      <c r="B133" s="5" t="s">
        <v>28</v>
      </c>
      <c r="C133" s="6">
        <v>48</v>
      </c>
      <c r="D133" s="3"/>
      <c r="E133" s="7">
        <v>2023</v>
      </c>
      <c r="F133" s="5" t="s">
        <v>29</v>
      </c>
      <c r="G133" s="5" t="s">
        <v>215</v>
      </c>
      <c r="H133" s="5"/>
      <c r="I133" s="8">
        <v>1090.2</v>
      </c>
      <c r="J133" s="8">
        <v>0</v>
      </c>
      <c r="K133" s="8">
        <v>16</v>
      </c>
      <c r="L133" s="8">
        <v>174.43</v>
      </c>
      <c r="M133" s="8">
        <v>0</v>
      </c>
      <c r="N133" s="8">
        <f t="shared" ref="N133:N193" si="6">L133-M133</f>
        <v>174.43</v>
      </c>
      <c r="O133" s="16" t="s">
        <v>54</v>
      </c>
      <c r="P133" s="8">
        <f t="shared" ref="P133:P193" si="7">I133+L133</f>
        <v>1264.6300000000001</v>
      </c>
      <c r="Q133" s="8">
        <v>43.61</v>
      </c>
      <c r="R133" s="8">
        <v>0</v>
      </c>
      <c r="S133" s="8">
        <f t="shared" ref="S133:S193" si="8">P133-Q133-R133</f>
        <v>1221.0200000000002</v>
      </c>
    </row>
    <row r="134" spans="1:19" ht="16" customHeight="1" x14ac:dyDescent="0.35">
      <c r="A134" s="5" t="s">
        <v>39</v>
      </c>
      <c r="B134" s="5" t="s">
        <v>28</v>
      </c>
      <c r="C134" s="6">
        <v>48</v>
      </c>
      <c r="D134" s="3"/>
      <c r="E134" s="7">
        <v>2023</v>
      </c>
      <c r="F134" s="5" t="s">
        <v>29</v>
      </c>
      <c r="G134" s="5" t="s">
        <v>215</v>
      </c>
      <c r="H134" s="5"/>
      <c r="I134" s="8">
        <v>1275.58</v>
      </c>
      <c r="J134" s="8">
        <v>0</v>
      </c>
      <c r="K134" s="8">
        <v>16</v>
      </c>
      <c r="L134" s="8">
        <v>204.09</v>
      </c>
      <c r="M134" s="8">
        <v>0</v>
      </c>
      <c r="N134" s="8">
        <f t="shared" si="6"/>
        <v>204.09</v>
      </c>
      <c r="O134" s="16" t="s">
        <v>54</v>
      </c>
      <c r="P134" s="8">
        <f t="shared" si="7"/>
        <v>1479.6699999999998</v>
      </c>
      <c r="Q134" s="8">
        <v>51.02</v>
      </c>
      <c r="R134" s="8">
        <v>0</v>
      </c>
      <c r="S134" s="8">
        <f t="shared" si="8"/>
        <v>1428.6499999999999</v>
      </c>
    </row>
    <row r="135" spans="1:19" ht="16" customHeight="1" x14ac:dyDescent="0.35">
      <c r="A135" s="5" t="s">
        <v>39</v>
      </c>
      <c r="B135" s="5" t="s">
        <v>28</v>
      </c>
      <c r="C135" s="6">
        <v>48</v>
      </c>
      <c r="D135" s="3"/>
      <c r="E135" s="7">
        <v>2023</v>
      </c>
      <c r="F135" s="5" t="s">
        <v>29</v>
      </c>
      <c r="G135" s="5" t="s">
        <v>215</v>
      </c>
      <c r="H135" s="5"/>
      <c r="I135" s="8">
        <v>8760.8700000000008</v>
      </c>
      <c r="J135" s="8">
        <v>0</v>
      </c>
      <c r="K135" s="8">
        <v>16</v>
      </c>
      <c r="L135" s="8">
        <v>1401.74</v>
      </c>
      <c r="M135" s="8">
        <v>0</v>
      </c>
      <c r="N135" s="8">
        <f t="shared" si="6"/>
        <v>1401.74</v>
      </c>
      <c r="O135" s="16" t="s">
        <v>54</v>
      </c>
      <c r="P135" s="8">
        <f t="shared" si="7"/>
        <v>10162.61</v>
      </c>
      <c r="Q135" s="8">
        <v>350.43</v>
      </c>
      <c r="R135" s="8">
        <v>0</v>
      </c>
      <c r="S135" s="8">
        <f t="shared" si="8"/>
        <v>9812.18</v>
      </c>
    </row>
    <row r="136" spans="1:19" ht="16" customHeight="1" x14ac:dyDescent="0.35">
      <c r="A136" s="5" t="s">
        <v>39</v>
      </c>
      <c r="B136" s="5" t="s">
        <v>28</v>
      </c>
      <c r="C136" s="6">
        <v>48</v>
      </c>
      <c r="D136" s="3"/>
      <c r="E136" s="7">
        <v>2023</v>
      </c>
      <c r="F136" s="5" t="s">
        <v>29</v>
      </c>
      <c r="G136" s="5" t="s">
        <v>215</v>
      </c>
      <c r="H136" s="5"/>
      <c r="I136" s="8">
        <v>1104.6400000000001</v>
      </c>
      <c r="J136" s="8">
        <v>0</v>
      </c>
      <c r="K136" s="8">
        <v>16</v>
      </c>
      <c r="L136" s="8">
        <v>176.74</v>
      </c>
      <c r="M136" s="8">
        <v>0</v>
      </c>
      <c r="N136" s="8">
        <f t="shared" si="6"/>
        <v>176.74</v>
      </c>
      <c r="O136" s="16" t="s">
        <v>54</v>
      </c>
      <c r="P136" s="8">
        <f t="shared" si="7"/>
        <v>1281.3800000000001</v>
      </c>
      <c r="Q136" s="8">
        <v>44.19</v>
      </c>
      <c r="R136" s="8">
        <v>0</v>
      </c>
      <c r="S136" s="8">
        <f t="shared" si="8"/>
        <v>1237.19</v>
      </c>
    </row>
    <row r="137" spans="1:19" ht="16" customHeight="1" x14ac:dyDescent="0.35">
      <c r="A137" s="5" t="s">
        <v>39</v>
      </c>
      <c r="B137" s="5" t="s">
        <v>28</v>
      </c>
      <c r="C137" s="6">
        <v>49</v>
      </c>
      <c r="D137" s="3"/>
      <c r="E137" s="7">
        <v>2023</v>
      </c>
      <c r="F137" s="5" t="s">
        <v>29</v>
      </c>
      <c r="G137" s="5" t="s">
        <v>237</v>
      </c>
      <c r="H137" s="5"/>
      <c r="I137" s="8">
        <v>5244.39</v>
      </c>
      <c r="J137" s="8">
        <v>0</v>
      </c>
      <c r="K137" s="8">
        <v>16</v>
      </c>
      <c r="L137" s="8">
        <v>839.1</v>
      </c>
      <c r="M137" s="8">
        <v>0</v>
      </c>
      <c r="N137" s="8">
        <f t="shared" si="6"/>
        <v>839.1</v>
      </c>
      <c r="O137" s="16" t="s">
        <v>54</v>
      </c>
      <c r="P137" s="8">
        <f t="shared" si="7"/>
        <v>6083.4900000000007</v>
      </c>
      <c r="Q137" s="8">
        <v>559.04999999999995</v>
      </c>
      <c r="R137" s="8">
        <v>524.44000000000005</v>
      </c>
      <c r="S137" s="8">
        <f t="shared" si="8"/>
        <v>5000</v>
      </c>
    </row>
    <row r="138" spans="1:19" ht="16" customHeight="1" x14ac:dyDescent="0.35">
      <c r="A138" s="5" t="s">
        <v>39</v>
      </c>
      <c r="B138" s="5" t="s">
        <v>28</v>
      </c>
      <c r="C138" s="6">
        <v>49</v>
      </c>
      <c r="D138" s="3"/>
      <c r="E138" s="7">
        <v>2023</v>
      </c>
      <c r="F138" s="5" t="s">
        <v>29</v>
      </c>
      <c r="G138" s="5" t="s">
        <v>237</v>
      </c>
      <c r="H138" s="5"/>
      <c r="I138" s="8">
        <v>5244.39</v>
      </c>
      <c r="J138" s="8">
        <v>0</v>
      </c>
      <c r="K138" s="8">
        <v>16</v>
      </c>
      <c r="L138" s="8">
        <v>839.1</v>
      </c>
      <c r="M138" s="8">
        <v>0</v>
      </c>
      <c r="N138" s="8">
        <f t="shared" si="6"/>
        <v>839.1</v>
      </c>
      <c r="O138" s="16" t="s">
        <v>54</v>
      </c>
      <c r="P138" s="8">
        <f t="shared" si="7"/>
        <v>6083.4900000000007</v>
      </c>
      <c r="Q138" s="8">
        <v>559.04999999999995</v>
      </c>
      <c r="R138" s="8">
        <v>524.44000000000005</v>
      </c>
      <c r="S138" s="8">
        <f t="shared" si="8"/>
        <v>5000</v>
      </c>
    </row>
    <row r="139" spans="1:19" ht="16" customHeight="1" x14ac:dyDescent="0.35">
      <c r="A139" s="5" t="s">
        <v>39</v>
      </c>
      <c r="B139" s="5" t="s">
        <v>28</v>
      </c>
      <c r="C139" s="6">
        <v>49</v>
      </c>
      <c r="D139" s="3"/>
      <c r="E139" s="7">
        <v>2023</v>
      </c>
      <c r="F139" s="5" t="s">
        <v>29</v>
      </c>
      <c r="G139" s="5" t="s">
        <v>237</v>
      </c>
      <c r="H139" s="5"/>
      <c r="I139" s="8">
        <v>5244.39</v>
      </c>
      <c r="J139" s="8">
        <v>0</v>
      </c>
      <c r="K139" s="8">
        <v>16</v>
      </c>
      <c r="L139" s="8">
        <v>839.1</v>
      </c>
      <c r="M139" s="8">
        <v>0</v>
      </c>
      <c r="N139" s="8">
        <f t="shared" si="6"/>
        <v>839.1</v>
      </c>
      <c r="O139" s="16" t="s">
        <v>54</v>
      </c>
      <c r="P139" s="8">
        <f t="shared" si="7"/>
        <v>6083.4900000000007</v>
      </c>
      <c r="Q139" s="8">
        <v>559.04999999999995</v>
      </c>
      <c r="R139" s="8">
        <v>524.44000000000005</v>
      </c>
      <c r="S139" s="8">
        <f t="shared" si="8"/>
        <v>5000</v>
      </c>
    </row>
    <row r="140" spans="1:19" ht="16" customHeight="1" x14ac:dyDescent="0.35">
      <c r="A140" s="5" t="s">
        <v>39</v>
      </c>
      <c r="B140" s="5" t="s">
        <v>28</v>
      </c>
      <c r="C140" s="6">
        <v>53</v>
      </c>
      <c r="D140" s="3"/>
      <c r="E140" s="7">
        <v>2023</v>
      </c>
      <c r="F140" s="5" t="s">
        <v>29</v>
      </c>
      <c r="G140" s="5" t="s">
        <v>41</v>
      </c>
      <c r="H140" s="5"/>
      <c r="I140" s="8">
        <v>263388.38</v>
      </c>
      <c r="J140" s="8">
        <v>0</v>
      </c>
      <c r="K140" s="8">
        <v>16</v>
      </c>
      <c r="L140" s="8">
        <v>42142.14</v>
      </c>
      <c r="M140" s="8">
        <v>0</v>
      </c>
      <c r="N140" s="8">
        <f t="shared" si="6"/>
        <v>42142.14</v>
      </c>
      <c r="O140" s="16" t="s">
        <v>54</v>
      </c>
      <c r="P140" s="8">
        <f t="shared" si="7"/>
        <v>305530.52</v>
      </c>
      <c r="Q140" s="8">
        <v>0</v>
      </c>
      <c r="R140" s="8">
        <v>0</v>
      </c>
      <c r="S140" s="8">
        <f t="shared" si="8"/>
        <v>305530.52</v>
      </c>
    </row>
    <row r="141" spans="1:19" ht="16" customHeight="1" x14ac:dyDescent="0.35">
      <c r="A141" s="5" t="s">
        <v>39</v>
      </c>
      <c r="B141" s="5" t="s">
        <v>28</v>
      </c>
      <c r="C141" s="6">
        <v>54</v>
      </c>
      <c r="D141" s="3"/>
      <c r="E141" s="7">
        <v>2023</v>
      </c>
      <c r="F141" s="5" t="s">
        <v>29</v>
      </c>
      <c r="G141" s="5" t="s">
        <v>41</v>
      </c>
      <c r="H141" s="5"/>
      <c r="I141" s="8">
        <v>2310.21</v>
      </c>
      <c r="J141" s="8">
        <v>0</v>
      </c>
      <c r="K141" s="8">
        <v>16</v>
      </c>
      <c r="L141" s="8">
        <v>369.63</v>
      </c>
      <c r="M141" s="8">
        <v>0</v>
      </c>
      <c r="N141" s="8">
        <f t="shared" si="6"/>
        <v>369.63</v>
      </c>
      <c r="O141" s="16" t="s">
        <v>54</v>
      </c>
      <c r="P141" s="8">
        <f t="shared" si="7"/>
        <v>2679.84</v>
      </c>
      <c r="Q141" s="8">
        <v>0</v>
      </c>
      <c r="R141" s="8">
        <v>0</v>
      </c>
      <c r="S141" s="8">
        <f t="shared" si="8"/>
        <v>2679.84</v>
      </c>
    </row>
    <row r="142" spans="1:19" ht="16" customHeight="1" x14ac:dyDescent="0.35">
      <c r="A142" s="5" t="s">
        <v>39</v>
      </c>
      <c r="B142" s="5" t="s">
        <v>28</v>
      </c>
      <c r="C142" s="6">
        <v>54</v>
      </c>
      <c r="D142" s="3"/>
      <c r="E142" s="7">
        <v>2023</v>
      </c>
      <c r="F142" s="5" t="s">
        <v>29</v>
      </c>
      <c r="G142" s="5" t="s">
        <v>41</v>
      </c>
      <c r="H142" s="5"/>
      <c r="I142" s="8">
        <v>0.62</v>
      </c>
      <c r="J142" s="8">
        <v>0</v>
      </c>
      <c r="K142" s="8">
        <v>16</v>
      </c>
      <c r="L142" s="8">
        <v>0.1</v>
      </c>
      <c r="M142" s="8">
        <v>0</v>
      </c>
      <c r="N142" s="8">
        <f t="shared" si="6"/>
        <v>0.1</v>
      </c>
      <c r="O142" s="16" t="s">
        <v>54</v>
      </c>
      <c r="P142" s="8">
        <f t="shared" si="7"/>
        <v>0.72</v>
      </c>
      <c r="Q142" s="8">
        <v>0</v>
      </c>
      <c r="R142" s="8">
        <v>0</v>
      </c>
      <c r="S142" s="8">
        <f t="shared" si="8"/>
        <v>0.72</v>
      </c>
    </row>
    <row r="143" spans="1:19" ht="16" customHeight="1" x14ac:dyDescent="0.35">
      <c r="A143" s="5" t="s">
        <v>39</v>
      </c>
      <c r="B143" s="5" t="s">
        <v>28</v>
      </c>
      <c r="C143" s="6">
        <v>54</v>
      </c>
      <c r="D143" s="3"/>
      <c r="E143" s="7">
        <v>2023</v>
      </c>
      <c r="F143" s="5" t="s">
        <v>29</v>
      </c>
      <c r="G143" s="5" t="s">
        <v>41</v>
      </c>
      <c r="H143" s="5"/>
      <c r="I143" s="8">
        <v>0.53</v>
      </c>
      <c r="J143" s="8">
        <v>0</v>
      </c>
      <c r="K143" s="8">
        <v>16</v>
      </c>
      <c r="L143" s="8">
        <v>0.08</v>
      </c>
      <c r="M143" s="8">
        <v>0</v>
      </c>
      <c r="N143" s="8">
        <f t="shared" si="6"/>
        <v>0.08</v>
      </c>
      <c r="O143" s="16" t="s">
        <v>54</v>
      </c>
      <c r="P143" s="8">
        <f t="shared" si="7"/>
        <v>0.61</v>
      </c>
      <c r="Q143" s="8">
        <v>0</v>
      </c>
      <c r="R143" s="8">
        <v>0</v>
      </c>
      <c r="S143" s="8">
        <f t="shared" si="8"/>
        <v>0.61</v>
      </c>
    </row>
    <row r="144" spans="1:19" ht="16" customHeight="1" x14ac:dyDescent="0.35">
      <c r="A144" s="5" t="s">
        <v>39</v>
      </c>
      <c r="B144" s="5" t="s">
        <v>28</v>
      </c>
      <c r="C144" s="6">
        <v>54</v>
      </c>
      <c r="D144" s="3"/>
      <c r="E144" s="7">
        <v>2023</v>
      </c>
      <c r="F144" s="5" t="s">
        <v>29</v>
      </c>
      <c r="G144" s="5" t="s">
        <v>41</v>
      </c>
      <c r="H144" s="5"/>
      <c r="I144" s="8">
        <v>5364.51</v>
      </c>
      <c r="J144" s="8">
        <v>0</v>
      </c>
      <c r="K144" s="8">
        <v>16</v>
      </c>
      <c r="L144" s="8">
        <v>858.32</v>
      </c>
      <c r="M144" s="8">
        <v>0</v>
      </c>
      <c r="N144" s="8">
        <f t="shared" si="6"/>
        <v>858.32</v>
      </c>
      <c r="O144" s="16" t="s">
        <v>54</v>
      </c>
      <c r="P144" s="8">
        <f t="shared" si="7"/>
        <v>6222.83</v>
      </c>
      <c r="Q144" s="8">
        <v>0</v>
      </c>
      <c r="R144" s="8">
        <v>0</v>
      </c>
      <c r="S144" s="8">
        <f t="shared" si="8"/>
        <v>6222.83</v>
      </c>
    </row>
    <row r="145" spans="1:19" ht="16" customHeight="1" x14ac:dyDescent="0.35">
      <c r="A145" s="5" t="s">
        <v>42</v>
      </c>
      <c r="B145" s="5" t="s">
        <v>28</v>
      </c>
      <c r="C145" s="6">
        <v>52</v>
      </c>
      <c r="D145" s="3"/>
      <c r="E145" s="7">
        <v>2023</v>
      </c>
      <c r="F145" s="5" t="s">
        <v>29</v>
      </c>
      <c r="G145" s="5" t="s">
        <v>235</v>
      </c>
      <c r="H145" s="5"/>
      <c r="I145" s="8">
        <v>268.10000000000002</v>
      </c>
      <c r="J145" s="8">
        <v>0</v>
      </c>
      <c r="K145" s="8">
        <v>16</v>
      </c>
      <c r="L145" s="8">
        <v>42.9</v>
      </c>
      <c r="M145" s="8">
        <v>0</v>
      </c>
      <c r="N145" s="8">
        <f t="shared" si="6"/>
        <v>42.9</v>
      </c>
      <c r="O145" s="16" t="s">
        <v>54</v>
      </c>
      <c r="P145" s="8">
        <f t="shared" si="7"/>
        <v>311</v>
      </c>
      <c r="Q145" s="8">
        <v>0</v>
      </c>
      <c r="R145" s="8">
        <v>0</v>
      </c>
      <c r="S145" s="8">
        <f t="shared" si="8"/>
        <v>311</v>
      </c>
    </row>
    <row r="146" spans="1:19" ht="16" customHeight="1" x14ac:dyDescent="0.35">
      <c r="A146" s="5" t="s">
        <v>42</v>
      </c>
      <c r="B146" s="5" t="s">
        <v>28</v>
      </c>
      <c r="C146" s="6">
        <v>52</v>
      </c>
      <c r="D146" s="3"/>
      <c r="E146" s="7">
        <v>2023</v>
      </c>
      <c r="F146" s="5" t="s">
        <v>29</v>
      </c>
      <c r="G146" s="5" t="s">
        <v>235</v>
      </c>
      <c r="H146" s="5"/>
      <c r="I146" s="8">
        <v>1060.3399999999999</v>
      </c>
      <c r="J146" s="8">
        <v>0</v>
      </c>
      <c r="K146" s="8">
        <v>16</v>
      </c>
      <c r="L146" s="8">
        <v>169.66</v>
      </c>
      <c r="M146" s="8">
        <v>0</v>
      </c>
      <c r="N146" s="8">
        <f t="shared" si="6"/>
        <v>169.66</v>
      </c>
      <c r="O146" s="16" t="s">
        <v>54</v>
      </c>
      <c r="P146" s="8">
        <f t="shared" si="7"/>
        <v>1230</v>
      </c>
      <c r="Q146" s="8">
        <v>0</v>
      </c>
      <c r="R146" s="8">
        <v>0</v>
      </c>
      <c r="S146" s="8">
        <f t="shared" si="8"/>
        <v>1230</v>
      </c>
    </row>
    <row r="147" spans="1:19" ht="16" customHeight="1" x14ac:dyDescent="0.35">
      <c r="A147" s="5" t="s">
        <v>42</v>
      </c>
      <c r="B147" s="5" t="s">
        <v>28</v>
      </c>
      <c r="C147" s="6">
        <v>52</v>
      </c>
      <c r="D147" s="3"/>
      <c r="E147" s="7">
        <v>2023</v>
      </c>
      <c r="F147" s="5" t="s">
        <v>29</v>
      </c>
      <c r="G147" s="5" t="s">
        <v>235</v>
      </c>
      <c r="H147" s="5"/>
      <c r="I147" s="8">
        <v>333.62</v>
      </c>
      <c r="J147" s="8">
        <v>0</v>
      </c>
      <c r="K147" s="8">
        <v>16</v>
      </c>
      <c r="L147" s="8">
        <v>53.38</v>
      </c>
      <c r="M147" s="8">
        <v>0</v>
      </c>
      <c r="N147" s="8">
        <f t="shared" si="6"/>
        <v>53.38</v>
      </c>
      <c r="O147" s="16" t="s">
        <v>54</v>
      </c>
      <c r="P147" s="8">
        <f t="shared" si="7"/>
        <v>387</v>
      </c>
      <c r="Q147" s="8">
        <v>0</v>
      </c>
      <c r="R147" s="8">
        <v>0</v>
      </c>
      <c r="S147" s="8">
        <f t="shared" si="8"/>
        <v>387</v>
      </c>
    </row>
    <row r="148" spans="1:19" ht="16" customHeight="1" x14ac:dyDescent="0.35">
      <c r="A148" s="5" t="s">
        <v>42</v>
      </c>
      <c r="B148" s="5" t="s">
        <v>28</v>
      </c>
      <c r="C148" s="6">
        <v>52</v>
      </c>
      <c r="D148" s="3"/>
      <c r="E148" s="7">
        <v>2023</v>
      </c>
      <c r="F148" s="5" t="s">
        <v>29</v>
      </c>
      <c r="G148" s="5" t="s">
        <v>238</v>
      </c>
      <c r="H148" s="5"/>
      <c r="I148" s="8">
        <v>8134.24</v>
      </c>
      <c r="J148" s="8">
        <v>0</v>
      </c>
      <c r="K148" s="8">
        <v>16</v>
      </c>
      <c r="L148" s="8">
        <v>1301.48</v>
      </c>
      <c r="M148" s="8">
        <v>288.8</v>
      </c>
      <c r="N148" s="8">
        <f t="shared" si="6"/>
        <v>1012.6800000000001</v>
      </c>
      <c r="O148" s="16" t="s">
        <v>54</v>
      </c>
      <c r="P148" s="8">
        <f t="shared" si="7"/>
        <v>9435.7199999999993</v>
      </c>
      <c r="Q148" s="8">
        <v>0</v>
      </c>
      <c r="R148" s="8">
        <v>0</v>
      </c>
      <c r="S148" s="8">
        <f t="shared" si="8"/>
        <v>9435.7199999999993</v>
      </c>
    </row>
    <row r="149" spans="1:19" ht="16" customHeight="1" x14ac:dyDescent="0.35">
      <c r="A149" s="5" t="s">
        <v>42</v>
      </c>
      <c r="B149" s="5" t="s">
        <v>28</v>
      </c>
      <c r="C149" s="6">
        <v>52</v>
      </c>
      <c r="D149" s="3"/>
      <c r="E149" s="7">
        <v>2023</v>
      </c>
      <c r="F149" s="5" t="s">
        <v>29</v>
      </c>
      <c r="G149" s="5" t="s">
        <v>239</v>
      </c>
      <c r="H149" s="5"/>
      <c r="I149" s="8">
        <v>450.86</v>
      </c>
      <c r="J149" s="8">
        <v>0</v>
      </c>
      <c r="K149" s="8">
        <v>16</v>
      </c>
      <c r="L149" s="8">
        <v>72.14</v>
      </c>
      <c r="M149" s="8">
        <v>0</v>
      </c>
      <c r="N149" s="8">
        <f t="shared" si="6"/>
        <v>72.14</v>
      </c>
      <c r="O149" s="16" t="s">
        <v>54</v>
      </c>
      <c r="P149" s="8">
        <f t="shared" si="7"/>
        <v>523</v>
      </c>
      <c r="Q149" s="8">
        <v>0</v>
      </c>
      <c r="R149" s="8">
        <v>0</v>
      </c>
      <c r="S149" s="8">
        <f t="shared" si="8"/>
        <v>523</v>
      </c>
    </row>
    <row r="150" spans="1:19" ht="16" customHeight="1" x14ac:dyDescent="0.35">
      <c r="A150" s="5" t="s">
        <v>42</v>
      </c>
      <c r="B150" s="5" t="s">
        <v>28</v>
      </c>
      <c r="C150" s="6">
        <v>52</v>
      </c>
      <c r="D150" s="3"/>
      <c r="E150" s="7">
        <v>2023</v>
      </c>
      <c r="F150" s="5" t="s">
        <v>29</v>
      </c>
      <c r="G150" s="5" t="s">
        <v>240</v>
      </c>
      <c r="H150" s="5"/>
      <c r="I150" s="8">
        <v>21085.55</v>
      </c>
      <c r="J150" s="8">
        <v>0</v>
      </c>
      <c r="K150" s="8">
        <v>16</v>
      </c>
      <c r="L150" s="8">
        <v>3373.69</v>
      </c>
      <c r="M150" s="8">
        <v>0</v>
      </c>
      <c r="N150" s="8">
        <f t="shared" si="6"/>
        <v>3373.69</v>
      </c>
      <c r="O150" s="16" t="s">
        <v>54</v>
      </c>
      <c r="P150" s="8">
        <f t="shared" si="7"/>
        <v>24459.239999999998</v>
      </c>
      <c r="Q150" s="8">
        <v>0</v>
      </c>
      <c r="R150" s="8">
        <v>0</v>
      </c>
      <c r="S150" s="8">
        <f t="shared" si="8"/>
        <v>24459.239999999998</v>
      </c>
    </row>
    <row r="151" spans="1:19" ht="16" customHeight="1" x14ac:dyDescent="0.35">
      <c r="A151" s="5" t="s">
        <v>42</v>
      </c>
      <c r="B151" s="5" t="s">
        <v>28</v>
      </c>
      <c r="C151" s="6">
        <v>52</v>
      </c>
      <c r="D151" s="3"/>
      <c r="E151" s="7">
        <v>2023</v>
      </c>
      <c r="F151" s="5" t="s">
        <v>29</v>
      </c>
      <c r="G151" s="5" t="s">
        <v>240</v>
      </c>
      <c r="H151" s="5"/>
      <c r="I151" s="8">
        <v>14790.63</v>
      </c>
      <c r="J151" s="8">
        <v>0</v>
      </c>
      <c r="K151" s="8">
        <v>16</v>
      </c>
      <c r="L151" s="8">
        <v>2366.5</v>
      </c>
      <c r="M151" s="8">
        <v>0</v>
      </c>
      <c r="N151" s="8">
        <f t="shared" si="6"/>
        <v>2366.5</v>
      </c>
      <c r="O151" s="16" t="s">
        <v>54</v>
      </c>
      <c r="P151" s="8">
        <f t="shared" si="7"/>
        <v>17157.129999999997</v>
      </c>
      <c r="Q151" s="8">
        <v>0</v>
      </c>
      <c r="R151" s="8">
        <v>0</v>
      </c>
      <c r="S151" s="8">
        <f t="shared" si="8"/>
        <v>17157.129999999997</v>
      </c>
    </row>
    <row r="152" spans="1:19" ht="16" customHeight="1" x14ac:dyDescent="0.35">
      <c r="A152" s="5" t="s">
        <v>42</v>
      </c>
      <c r="B152" s="5" t="s">
        <v>28</v>
      </c>
      <c r="C152" s="6">
        <v>55</v>
      </c>
      <c r="D152" s="3"/>
      <c r="E152" s="7">
        <v>2023</v>
      </c>
      <c r="F152" s="5" t="s">
        <v>29</v>
      </c>
      <c r="G152" s="5" t="s">
        <v>241</v>
      </c>
      <c r="H152" s="5"/>
      <c r="I152" s="8">
        <v>552.05999999999995</v>
      </c>
      <c r="J152" s="8">
        <v>0</v>
      </c>
      <c r="K152" s="8">
        <v>16</v>
      </c>
      <c r="L152" s="8">
        <v>88.33</v>
      </c>
      <c r="M152" s="8">
        <v>0</v>
      </c>
      <c r="N152" s="8">
        <f t="shared" si="6"/>
        <v>88.33</v>
      </c>
      <c r="O152" s="16" t="s">
        <v>54</v>
      </c>
      <c r="P152" s="8">
        <f t="shared" si="7"/>
        <v>640.39</v>
      </c>
      <c r="Q152" s="8">
        <v>0</v>
      </c>
      <c r="R152" s="8">
        <v>0</v>
      </c>
      <c r="S152" s="8">
        <f t="shared" si="8"/>
        <v>640.39</v>
      </c>
    </row>
    <row r="153" spans="1:19" ht="16" customHeight="1" x14ac:dyDescent="0.35">
      <c r="A153" s="5" t="s">
        <v>42</v>
      </c>
      <c r="B153" s="5" t="s">
        <v>28</v>
      </c>
      <c r="C153" s="6">
        <v>84</v>
      </c>
      <c r="D153" s="3"/>
      <c r="E153" s="7">
        <v>2023</v>
      </c>
      <c r="F153" s="5" t="s">
        <v>29</v>
      </c>
      <c r="G153" s="5" t="s">
        <v>201</v>
      </c>
      <c r="H153" s="5"/>
      <c r="I153" s="8">
        <v>740963.81</v>
      </c>
      <c r="J153" s="8">
        <v>0</v>
      </c>
      <c r="K153" s="9" t="s">
        <v>31</v>
      </c>
      <c r="L153" s="8">
        <v>0</v>
      </c>
      <c r="M153" s="8">
        <v>0</v>
      </c>
      <c r="N153" s="8">
        <f t="shared" si="6"/>
        <v>0</v>
      </c>
      <c r="O153" s="16" t="s">
        <v>54</v>
      </c>
      <c r="P153" s="8">
        <f t="shared" si="7"/>
        <v>740963.81</v>
      </c>
      <c r="Q153" s="8">
        <v>0</v>
      </c>
      <c r="R153" s="8">
        <v>0</v>
      </c>
      <c r="S153" s="8">
        <f t="shared" si="8"/>
        <v>740963.81</v>
      </c>
    </row>
    <row r="154" spans="1:19" ht="16" customHeight="1" x14ac:dyDescent="0.35">
      <c r="A154" s="5" t="s">
        <v>43</v>
      </c>
      <c r="B154" s="5" t="s">
        <v>28</v>
      </c>
      <c r="C154" s="6">
        <v>56</v>
      </c>
      <c r="D154" s="3"/>
      <c r="E154" s="7">
        <v>2023</v>
      </c>
      <c r="F154" s="5" t="s">
        <v>29</v>
      </c>
      <c r="G154" s="5" t="s">
        <v>202</v>
      </c>
      <c r="H154" s="5"/>
      <c r="I154" s="8">
        <v>492.56</v>
      </c>
      <c r="J154" s="8">
        <v>0</v>
      </c>
      <c r="K154" s="8">
        <v>16</v>
      </c>
      <c r="L154" s="8">
        <v>78.81</v>
      </c>
      <c r="M154" s="8">
        <v>0</v>
      </c>
      <c r="N154" s="8">
        <f t="shared" si="6"/>
        <v>78.81</v>
      </c>
      <c r="O154" s="16" t="s">
        <v>54</v>
      </c>
      <c r="P154" s="8">
        <f t="shared" si="7"/>
        <v>571.37</v>
      </c>
      <c r="Q154" s="8">
        <v>0</v>
      </c>
      <c r="R154" s="8">
        <v>0</v>
      </c>
      <c r="S154" s="8">
        <f t="shared" si="8"/>
        <v>571.37</v>
      </c>
    </row>
    <row r="155" spans="1:19" ht="16" customHeight="1" x14ac:dyDescent="0.35">
      <c r="A155" s="5" t="s">
        <v>43</v>
      </c>
      <c r="B155" s="5" t="s">
        <v>28</v>
      </c>
      <c r="C155" s="6">
        <v>56</v>
      </c>
      <c r="D155" s="3"/>
      <c r="E155" s="7">
        <v>2023</v>
      </c>
      <c r="F155" s="5" t="s">
        <v>29</v>
      </c>
      <c r="G155" s="5" t="s">
        <v>202</v>
      </c>
      <c r="H155" s="5"/>
      <c r="I155" s="8">
        <v>1697.15</v>
      </c>
      <c r="J155" s="8">
        <v>0</v>
      </c>
      <c r="K155" s="8">
        <v>16</v>
      </c>
      <c r="L155" s="8">
        <v>271.54000000000002</v>
      </c>
      <c r="M155" s="8">
        <v>0</v>
      </c>
      <c r="N155" s="8">
        <f t="shared" si="6"/>
        <v>271.54000000000002</v>
      </c>
      <c r="O155" s="16" t="s">
        <v>54</v>
      </c>
      <c r="P155" s="8">
        <f t="shared" si="7"/>
        <v>1968.69</v>
      </c>
      <c r="Q155" s="8">
        <v>0</v>
      </c>
      <c r="R155" s="8">
        <v>0</v>
      </c>
      <c r="S155" s="8">
        <f t="shared" si="8"/>
        <v>1968.69</v>
      </c>
    </row>
    <row r="156" spans="1:19" ht="16" customHeight="1" x14ac:dyDescent="0.35">
      <c r="A156" s="5" t="s">
        <v>43</v>
      </c>
      <c r="B156" s="5" t="s">
        <v>28</v>
      </c>
      <c r="C156" s="6">
        <v>56</v>
      </c>
      <c r="D156" s="3"/>
      <c r="E156" s="7">
        <v>2023</v>
      </c>
      <c r="F156" s="5" t="s">
        <v>29</v>
      </c>
      <c r="G156" s="5" t="s">
        <v>202</v>
      </c>
      <c r="H156" s="5"/>
      <c r="I156" s="8">
        <v>1624.5</v>
      </c>
      <c r="J156" s="8">
        <v>0</v>
      </c>
      <c r="K156" s="8">
        <v>16</v>
      </c>
      <c r="L156" s="8">
        <v>259.92</v>
      </c>
      <c r="M156" s="8">
        <v>0</v>
      </c>
      <c r="N156" s="8">
        <f t="shared" si="6"/>
        <v>259.92</v>
      </c>
      <c r="O156" s="16" t="s">
        <v>54</v>
      </c>
      <c r="P156" s="8">
        <f t="shared" si="7"/>
        <v>1884.42</v>
      </c>
      <c r="Q156" s="8">
        <v>0</v>
      </c>
      <c r="R156" s="8">
        <v>0</v>
      </c>
      <c r="S156" s="8">
        <f t="shared" si="8"/>
        <v>1884.42</v>
      </c>
    </row>
    <row r="157" spans="1:19" ht="16" customHeight="1" x14ac:dyDescent="0.35">
      <c r="A157" s="5" t="s">
        <v>43</v>
      </c>
      <c r="B157" s="5" t="s">
        <v>28</v>
      </c>
      <c r="C157" s="6">
        <v>56</v>
      </c>
      <c r="D157" s="3"/>
      <c r="E157" s="7">
        <v>2023</v>
      </c>
      <c r="F157" s="5" t="s">
        <v>29</v>
      </c>
      <c r="G157" s="5" t="s">
        <v>202</v>
      </c>
      <c r="H157" s="5"/>
      <c r="I157" s="8">
        <v>406.53</v>
      </c>
      <c r="J157" s="8">
        <v>0</v>
      </c>
      <c r="K157" s="8">
        <v>16</v>
      </c>
      <c r="L157" s="8">
        <v>65.040000000000006</v>
      </c>
      <c r="M157" s="8">
        <v>0</v>
      </c>
      <c r="N157" s="8">
        <f t="shared" si="6"/>
        <v>65.040000000000006</v>
      </c>
      <c r="O157" s="16" t="s">
        <v>54</v>
      </c>
      <c r="P157" s="8">
        <f t="shared" si="7"/>
        <v>471.57</v>
      </c>
      <c r="Q157" s="8">
        <v>0</v>
      </c>
      <c r="R157" s="8">
        <v>0</v>
      </c>
      <c r="S157" s="8">
        <f t="shared" si="8"/>
        <v>471.57</v>
      </c>
    </row>
    <row r="158" spans="1:19" ht="16" customHeight="1" x14ac:dyDescent="0.35">
      <c r="A158" s="5" t="s">
        <v>43</v>
      </c>
      <c r="B158" s="5" t="s">
        <v>28</v>
      </c>
      <c r="C158" s="6">
        <v>57</v>
      </c>
      <c r="D158" s="3"/>
      <c r="E158" s="7">
        <v>2023</v>
      </c>
      <c r="F158" s="5" t="s">
        <v>29</v>
      </c>
      <c r="G158" s="5" t="s">
        <v>210</v>
      </c>
      <c r="H158" s="5"/>
      <c r="I158" s="8">
        <v>568.73</v>
      </c>
      <c r="J158" s="8">
        <v>0</v>
      </c>
      <c r="K158" s="8">
        <v>16</v>
      </c>
      <c r="L158" s="8">
        <v>91</v>
      </c>
      <c r="M158" s="8">
        <v>0</v>
      </c>
      <c r="N158" s="8">
        <f t="shared" si="6"/>
        <v>91</v>
      </c>
      <c r="O158" s="16" t="s">
        <v>54</v>
      </c>
      <c r="P158" s="8">
        <f t="shared" si="7"/>
        <v>659.73</v>
      </c>
      <c r="Q158" s="8">
        <v>0</v>
      </c>
      <c r="R158" s="8">
        <v>0</v>
      </c>
      <c r="S158" s="8">
        <f t="shared" si="8"/>
        <v>659.73</v>
      </c>
    </row>
    <row r="159" spans="1:19" ht="16" customHeight="1" x14ac:dyDescent="0.35">
      <c r="A159" s="5" t="s">
        <v>43</v>
      </c>
      <c r="B159" s="5" t="s">
        <v>28</v>
      </c>
      <c r="C159" s="6">
        <v>57</v>
      </c>
      <c r="D159" s="3"/>
      <c r="E159" s="7">
        <v>2023</v>
      </c>
      <c r="F159" s="5" t="s">
        <v>29</v>
      </c>
      <c r="G159" s="5" t="s">
        <v>242</v>
      </c>
      <c r="H159" s="5"/>
      <c r="I159" s="8">
        <v>46.55</v>
      </c>
      <c r="J159" s="8">
        <v>0</v>
      </c>
      <c r="K159" s="8">
        <v>16</v>
      </c>
      <c r="L159" s="8">
        <v>7.45</v>
      </c>
      <c r="M159" s="8">
        <v>0</v>
      </c>
      <c r="N159" s="8">
        <f t="shared" si="6"/>
        <v>7.45</v>
      </c>
      <c r="O159" s="16" t="s">
        <v>54</v>
      </c>
      <c r="P159" s="8">
        <f t="shared" si="7"/>
        <v>54</v>
      </c>
      <c r="Q159" s="8">
        <v>0</v>
      </c>
      <c r="R159" s="8">
        <v>0</v>
      </c>
      <c r="S159" s="8">
        <f t="shared" si="8"/>
        <v>54</v>
      </c>
    </row>
    <row r="160" spans="1:19" ht="16" customHeight="1" x14ac:dyDescent="0.35">
      <c r="A160" s="5" t="s">
        <v>43</v>
      </c>
      <c r="B160" s="5" t="s">
        <v>28</v>
      </c>
      <c r="C160" s="6">
        <v>57</v>
      </c>
      <c r="D160" s="3"/>
      <c r="E160" s="7">
        <v>2023</v>
      </c>
      <c r="F160" s="5" t="s">
        <v>29</v>
      </c>
      <c r="G160" s="5" t="s">
        <v>207</v>
      </c>
      <c r="H160" s="5"/>
      <c r="I160" s="8">
        <v>1020</v>
      </c>
      <c r="J160" s="8">
        <v>0</v>
      </c>
      <c r="K160" s="8">
        <v>16</v>
      </c>
      <c r="L160" s="8">
        <v>163.19999999999999</v>
      </c>
      <c r="M160" s="8">
        <v>0</v>
      </c>
      <c r="N160" s="8">
        <f t="shared" si="6"/>
        <v>163.19999999999999</v>
      </c>
      <c r="O160" s="16" t="s">
        <v>54</v>
      </c>
      <c r="P160" s="8">
        <f t="shared" si="7"/>
        <v>1183.2</v>
      </c>
      <c r="Q160" s="8">
        <v>0</v>
      </c>
      <c r="R160" s="8">
        <v>0</v>
      </c>
      <c r="S160" s="8">
        <f t="shared" si="8"/>
        <v>1183.2</v>
      </c>
    </row>
    <row r="161" spans="1:19" ht="16" customHeight="1" x14ac:dyDescent="0.35">
      <c r="A161" s="5" t="s">
        <v>43</v>
      </c>
      <c r="B161" s="5" t="s">
        <v>28</v>
      </c>
      <c r="C161" s="6">
        <v>57</v>
      </c>
      <c r="D161" s="3"/>
      <c r="E161" s="7">
        <v>2023</v>
      </c>
      <c r="F161" s="5" t="s">
        <v>29</v>
      </c>
      <c r="G161" s="5" t="s">
        <v>243</v>
      </c>
      <c r="H161" s="5"/>
      <c r="I161" s="8">
        <v>100</v>
      </c>
      <c r="J161" s="8">
        <v>0</v>
      </c>
      <c r="K161" s="8">
        <v>16</v>
      </c>
      <c r="L161" s="8">
        <v>16</v>
      </c>
      <c r="M161" s="8">
        <v>0</v>
      </c>
      <c r="N161" s="8">
        <f t="shared" si="6"/>
        <v>16</v>
      </c>
      <c r="O161" s="16" t="s">
        <v>54</v>
      </c>
      <c r="P161" s="8">
        <f t="shared" si="7"/>
        <v>116</v>
      </c>
      <c r="Q161" s="8">
        <v>10.66</v>
      </c>
      <c r="R161" s="8">
        <v>10</v>
      </c>
      <c r="S161" s="8">
        <f t="shared" si="8"/>
        <v>95.34</v>
      </c>
    </row>
    <row r="162" spans="1:19" ht="16" customHeight="1" x14ac:dyDescent="0.35">
      <c r="A162" s="5" t="s">
        <v>43</v>
      </c>
      <c r="B162" s="5" t="s">
        <v>28</v>
      </c>
      <c r="C162" s="6">
        <v>57</v>
      </c>
      <c r="D162" s="3"/>
      <c r="E162" s="7">
        <v>2023</v>
      </c>
      <c r="F162" s="5" t="s">
        <v>29</v>
      </c>
      <c r="G162" s="5" t="s">
        <v>244</v>
      </c>
      <c r="H162" s="5"/>
      <c r="I162" s="8">
        <v>72</v>
      </c>
      <c r="J162" s="8">
        <v>0</v>
      </c>
      <c r="K162" s="8">
        <v>0</v>
      </c>
      <c r="L162" s="8">
        <v>0</v>
      </c>
      <c r="M162" s="8">
        <v>0</v>
      </c>
      <c r="N162" s="8">
        <f t="shared" si="6"/>
        <v>0</v>
      </c>
      <c r="O162" s="16" t="s">
        <v>54</v>
      </c>
      <c r="P162" s="8">
        <f t="shared" si="7"/>
        <v>72</v>
      </c>
      <c r="Q162" s="8">
        <v>0</v>
      </c>
      <c r="R162" s="8">
        <v>0</v>
      </c>
      <c r="S162" s="8">
        <f t="shared" si="8"/>
        <v>72</v>
      </c>
    </row>
    <row r="163" spans="1:19" ht="16" customHeight="1" x14ac:dyDescent="0.35">
      <c r="A163" s="5" t="s">
        <v>43</v>
      </c>
      <c r="B163" s="5" t="s">
        <v>28</v>
      </c>
      <c r="C163" s="6">
        <v>57</v>
      </c>
      <c r="D163" s="3"/>
      <c r="E163" s="7">
        <v>2023</v>
      </c>
      <c r="F163" s="5" t="s">
        <v>29</v>
      </c>
      <c r="G163" s="5" t="s">
        <v>208</v>
      </c>
      <c r="H163" s="5"/>
      <c r="I163" s="8">
        <v>1541.28</v>
      </c>
      <c r="J163" s="8">
        <v>0</v>
      </c>
      <c r="K163" s="8">
        <v>16</v>
      </c>
      <c r="L163" s="8">
        <v>246.6</v>
      </c>
      <c r="M163" s="8">
        <v>0</v>
      </c>
      <c r="N163" s="8">
        <f t="shared" si="6"/>
        <v>246.6</v>
      </c>
      <c r="O163" s="16" t="s">
        <v>54</v>
      </c>
      <c r="P163" s="8">
        <f t="shared" si="7"/>
        <v>1787.8799999999999</v>
      </c>
      <c r="Q163" s="8">
        <v>0</v>
      </c>
      <c r="R163" s="8">
        <v>0</v>
      </c>
      <c r="S163" s="8">
        <f t="shared" si="8"/>
        <v>1787.8799999999999</v>
      </c>
    </row>
    <row r="164" spans="1:19" ht="16" customHeight="1" x14ac:dyDescent="0.35">
      <c r="A164" s="5" t="s">
        <v>43</v>
      </c>
      <c r="B164" s="5" t="s">
        <v>28</v>
      </c>
      <c r="C164" s="6">
        <v>57</v>
      </c>
      <c r="D164" s="3"/>
      <c r="E164" s="7">
        <v>2023</v>
      </c>
      <c r="F164" s="5" t="s">
        <v>29</v>
      </c>
      <c r="G164" s="5" t="s">
        <v>208</v>
      </c>
      <c r="H164" s="5"/>
      <c r="I164" s="8">
        <v>1084</v>
      </c>
      <c r="J164" s="8">
        <v>0</v>
      </c>
      <c r="K164" s="8">
        <v>16</v>
      </c>
      <c r="L164" s="8">
        <v>173.44</v>
      </c>
      <c r="M164" s="8">
        <v>0</v>
      </c>
      <c r="N164" s="8">
        <f t="shared" si="6"/>
        <v>173.44</v>
      </c>
      <c r="O164" s="16" t="s">
        <v>54</v>
      </c>
      <c r="P164" s="8">
        <f t="shared" si="7"/>
        <v>1257.44</v>
      </c>
      <c r="Q164" s="8">
        <v>0</v>
      </c>
      <c r="R164" s="8">
        <v>0</v>
      </c>
      <c r="S164" s="8">
        <f t="shared" si="8"/>
        <v>1257.44</v>
      </c>
    </row>
    <row r="165" spans="1:19" ht="16" customHeight="1" x14ac:dyDescent="0.35">
      <c r="A165" s="5" t="s">
        <v>43</v>
      </c>
      <c r="B165" s="5" t="s">
        <v>28</v>
      </c>
      <c r="C165" s="6">
        <v>57</v>
      </c>
      <c r="D165" s="3"/>
      <c r="E165" s="7">
        <v>2023</v>
      </c>
      <c r="F165" s="5" t="s">
        <v>29</v>
      </c>
      <c r="G165" s="5" t="s">
        <v>208</v>
      </c>
      <c r="H165" s="5"/>
      <c r="I165" s="8">
        <v>1084</v>
      </c>
      <c r="J165" s="8">
        <v>0</v>
      </c>
      <c r="K165" s="8">
        <v>16</v>
      </c>
      <c r="L165" s="8">
        <v>173.44</v>
      </c>
      <c r="M165" s="8">
        <v>0</v>
      </c>
      <c r="N165" s="8">
        <f t="shared" si="6"/>
        <v>173.44</v>
      </c>
      <c r="O165" s="16" t="s">
        <v>54</v>
      </c>
      <c r="P165" s="8">
        <f t="shared" si="7"/>
        <v>1257.44</v>
      </c>
      <c r="Q165" s="8">
        <v>0</v>
      </c>
      <c r="R165" s="8">
        <v>0</v>
      </c>
      <c r="S165" s="8">
        <f t="shared" si="8"/>
        <v>1257.44</v>
      </c>
    </row>
    <row r="166" spans="1:19" ht="16" customHeight="1" x14ac:dyDescent="0.35">
      <c r="A166" s="5" t="s">
        <v>43</v>
      </c>
      <c r="B166" s="5" t="s">
        <v>28</v>
      </c>
      <c r="C166" s="6">
        <v>57</v>
      </c>
      <c r="D166" s="3"/>
      <c r="E166" s="7">
        <v>2023</v>
      </c>
      <c r="F166" s="5" t="s">
        <v>29</v>
      </c>
      <c r="G166" s="5" t="s">
        <v>44</v>
      </c>
      <c r="H166" s="5"/>
      <c r="I166" s="8">
        <v>465.52</v>
      </c>
      <c r="J166" s="8">
        <v>0</v>
      </c>
      <c r="K166" s="8">
        <v>16</v>
      </c>
      <c r="L166" s="8">
        <v>74.48</v>
      </c>
      <c r="M166" s="8">
        <v>0</v>
      </c>
      <c r="N166" s="8">
        <f t="shared" si="6"/>
        <v>74.48</v>
      </c>
      <c r="O166" s="16" t="s">
        <v>54</v>
      </c>
      <c r="P166" s="8">
        <f t="shared" si="7"/>
        <v>540</v>
      </c>
      <c r="Q166" s="8">
        <v>0</v>
      </c>
      <c r="R166" s="8">
        <v>0</v>
      </c>
      <c r="S166" s="8">
        <f t="shared" si="8"/>
        <v>540</v>
      </c>
    </row>
    <row r="167" spans="1:19" ht="16" customHeight="1" x14ac:dyDescent="0.35">
      <c r="A167" s="5" t="s">
        <v>43</v>
      </c>
      <c r="B167" s="5" t="s">
        <v>28</v>
      </c>
      <c r="C167" s="6">
        <v>57</v>
      </c>
      <c r="D167" s="3"/>
      <c r="E167" s="7">
        <v>2023</v>
      </c>
      <c r="F167" s="5" t="s">
        <v>29</v>
      </c>
      <c r="G167" s="5" t="s">
        <v>207</v>
      </c>
      <c r="H167" s="5"/>
      <c r="I167" s="8">
        <v>1005</v>
      </c>
      <c r="J167" s="8">
        <v>0</v>
      </c>
      <c r="K167" s="8">
        <v>16</v>
      </c>
      <c r="L167" s="8">
        <v>160.80000000000001</v>
      </c>
      <c r="M167" s="8">
        <v>0</v>
      </c>
      <c r="N167" s="8">
        <f t="shared" si="6"/>
        <v>160.80000000000001</v>
      </c>
      <c r="O167" s="16" t="s">
        <v>54</v>
      </c>
      <c r="P167" s="8">
        <f t="shared" si="7"/>
        <v>1165.8</v>
      </c>
      <c r="Q167" s="8">
        <v>0</v>
      </c>
      <c r="R167" s="8">
        <v>0</v>
      </c>
      <c r="S167" s="8">
        <f t="shared" si="8"/>
        <v>1165.8</v>
      </c>
    </row>
    <row r="168" spans="1:19" ht="16" customHeight="1" x14ac:dyDescent="0.35">
      <c r="A168" s="5" t="s">
        <v>43</v>
      </c>
      <c r="B168" s="5" t="s">
        <v>28</v>
      </c>
      <c r="C168" s="6">
        <v>58</v>
      </c>
      <c r="D168" s="3"/>
      <c r="E168" s="7">
        <v>2023</v>
      </c>
      <c r="F168" s="5" t="s">
        <v>29</v>
      </c>
      <c r="G168" s="5" t="s">
        <v>245</v>
      </c>
      <c r="H168" s="5"/>
      <c r="I168" s="8">
        <v>2450</v>
      </c>
      <c r="J168" s="8">
        <v>0</v>
      </c>
      <c r="K168" s="8">
        <v>16</v>
      </c>
      <c r="L168" s="8">
        <v>392</v>
      </c>
      <c r="M168" s="8">
        <v>0</v>
      </c>
      <c r="N168" s="8">
        <f t="shared" si="6"/>
        <v>392</v>
      </c>
      <c r="O168" s="16" t="s">
        <v>54</v>
      </c>
      <c r="P168" s="8">
        <f t="shared" si="7"/>
        <v>2842</v>
      </c>
      <c r="Q168" s="8">
        <v>0</v>
      </c>
      <c r="R168" s="8">
        <v>0</v>
      </c>
      <c r="S168" s="8">
        <f t="shared" si="8"/>
        <v>2842</v>
      </c>
    </row>
    <row r="169" spans="1:19" ht="16" customHeight="1" x14ac:dyDescent="0.35">
      <c r="A169" s="5" t="s">
        <v>43</v>
      </c>
      <c r="B169" s="5" t="s">
        <v>28</v>
      </c>
      <c r="C169" s="6">
        <v>58</v>
      </c>
      <c r="D169" s="3"/>
      <c r="E169" s="7">
        <v>2023</v>
      </c>
      <c r="F169" s="5" t="s">
        <v>29</v>
      </c>
      <c r="G169" s="5" t="s">
        <v>245</v>
      </c>
      <c r="H169" s="5"/>
      <c r="I169" s="8">
        <v>700</v>
      </c>
      <c r="J169" s="8">
        <v>0</v>
      </c>
      <c r="K169" s="8">
        <v>16</v>
      </c>
      <c r="L169" s="8">
        <v>112</v>
      </c>
      <c r="M169" s="8">
        <v>0</v>
      </c>
      <c r="N169" s="8">
        <f t="shared" si="6"/>
        <v>112</v>
      </c>
      <c r="O169" s="16" t="s">
        <v>54</v>
      </c>
      <c r="P169" s="8">
        <f t="shared" si="7"/>
        <v>812</v>
      </c>
      <c r="Q169" s="8">
        <v>0</v>
      </c>
      <c r="R169" s="8">
        <v>0</v>
      </c>
      <c r="S169" s="8">
        <f t="shared" si="8"/>
        <v>812</v>
      </c>
    </row>
    <row r="170" spans="1:19" ht="16" customHeight="1" x14ac:dyDescent="0.35">
      <c r="A170" s="5" t="s">
        <v>43</v>
      </c>
      <c r="B170" s="5" t="s">
        <v>28</v>
      </c>
      <c r="C170" s="6">
        <v>58</v>
      </c>
      <c r="D170" s="3"/>
      <c r="E170" s="7">
        <v>2023</v>
      </c>
      <c r="F170" s="5" t="s">
        <v>29</v>
      </c>
      <c r="G170" s="5" t="s">
        <v>245</v>
      </c>
      <c r="H170" s="5"/>
      <c r="I170" s="8">
        <v>700</v>
      </c>
      <c r="J170" s="8">
        <v>0</v>
      </c>
      <c r="K170" s="8">
        <v>16</v>
      </c>
      <c r="L170" s="8">
        <v>112</v>
      </c>
      <c r="M170" s="8">
        <v>0</v>
      </c>
      <c r="N170" s="8">
        <f t="shared" si="6"/>
        <v>112</v>
      </c>
      <c r="O170" s="16" t="s">
        <v>54</v>
      </c>
      <c r="P170" s="8">
        <f t="shared" si="7"/>
        <v>812</v>
      </c>
      <c r="Q170" s="8">
        <v>0</v>
      </c>
      <c r="R170" s="8">
        <v>0</v>
      </c>
      <c r="S170" s="8">
        <f t="shared" si="8"/>
        <v>812</v>
      </c>
    </row>
    <row r="171" spans="1:19" ht="16" customHeight="1" x14ac:dyDescent="0.35">
      <c r="A171" s="5" t="s">
        <v>43</v>
      </c>
      <c r="B171" s="5" t="s">
        <v>28</v>
      </c>
      <c r="C171" s="6">
        <v>59</v>
      </c>
      <c r="D171" s="3"/>
      <c r="E171" s="7">
        <v>2023</v>
      </c>
      <c r="F171" s="5" t="s">
        <v>29</v>
      </c>
      <c r="G171" s="5" t="s">
        <v>246</v>
      </c>
      <c r="H171" s="5"/>
      <c r="I171" s="8">
        <v>2482.73</v>
      </c>
      <c r="J171" s="8">
        <v>0</v>
      </c>
      <c r="K171" s="8">
        <v>16</v>
      </c>
      <c r="L171" s="8">
        <v>397.08</v>
      </c>
      <c r="M171" s="8">
        <v>0</v>
      </c>
      <c r="N171" s="8">
        <f t="shared" si="6"/>
        <v>397.08</v>
      </c>
      <c r="O171" s="16" t="s">
        <v>54</v>
      </c>
      <c r="P171" s="8">
        <f t="shared" si="7"/>
        <v>2879.81</v>
      </c>
      <c r="Q171" s="8">
        <v>0</v>
      </c>
      <c r="R171" s="8">
        <v>0</v>
      </c>
      <c r="S171" s="8">
        <f t="shared" si="8"/>
        <v>2879.81</v>
      </c>
    </row>
    <row r="172" spans="1:19" ht="16" customHeight="1" x14ac:dyDescent="0.35">
      <c r="A172" s="5" t="s">
        <v>43</v>
      </c>
      <c r="B172" s="5" t="s">
        <v>28</v>
      </c>
      <c r="C172" s="6">
        <v>59</v>
      </c>
      <c r="D172" s="3"/>
      <c r="E172" s="7">
        <v>2023</v>
      </c>
      <c r="F172" s="5" t="s">
        <v>29</v>
      </c>
      <c r="G172" s="5" t="s">
        <v>246</v>
      </c>
      <c r="H172" s="5"/>
      <c r="I172" s="8">
        <v>2214.4499999999998</v>
      </c>
      <c r="J172" s="8">
        <v>0</v>
      </c>
      <c r="K172" s="8">
        <v>16</v>
      </c>
      <c r="L172" s="8">
        <v>354.18</v>
      </c>
      <c r="M172" s="8">
        <v>0</v>
      </c>
      <c r="N172" s="8">
        <f t="shared" si="6"/>
        <v>354.18</v>
      </c>
      <c r="O172" s="16" t="s">
        <v>54</v>
      </c>
      <c r="P172" s="8">
        <f t="shared" si="7"/>
        <v>2568.6299999999997</v>
      </c>
      <c r="Q172" s="8">
        <v>0</v>
      </c>
      <c r="R172" s="8">
        <v>0</v>
      </c>
      <c r="S172" s="8">
        <f t="shared" si="8"/>
        <v>2568.6299999999997</v>
      </c>
    </row>
    <row r="173" spans="1:19" ht="16" customHeight="1" x14ac:dyDescent="0.35">
      <c r="A173" s="5" t="s">
        <v>43</v>
      </c>
      <c r="B173" s="5" t="s">
        <v>28</v>
      </c>
      <c r="C173" s="6">
        <v>60</v>
      </c>
      <c r="D173" s="3"/>
      <c r="E173" s="7">
        <v>2023</v>
      </c>
      <c r="F173" s="5" t="s">
        <v>29</v>
      </c>
      <c r="G173" s="5" t="s">
        <v>198</v>
      </c>
      <c r="H173" s="5"/>
      <c r="I173" s="8">
        <v>107415.57</v>
      </c>
      <c r="J173" s="8">
        <v>0</v>
      </c>
      <c r="K173" s="8">
        <v>16</v>
      </c>
      <c r="L173" s="8">
        <v>17186.490000000002</v>
      </c>
      <c r="M173" s="8">
        <v>0</v>
      </c>
      <c r="N173" s="8">
        <f t="shared" si="6"/>
        <v>17186.490000000002</v>
      </c>
      <c r="O173" s="16" t="s">
        <v>54</v>
      </c>
      <c r="P173" s="8">
        <f t="shared" si="7"/>
        <v>124602.06000000001</v>
      </c>
      <c r="Q173" s="8">
        <v>0</v>
      </c>
      <c r="R173" s="8">
        <v>0</v>
      </c>
      <c r="S173" s="8">
        <f t="shared" si="8"/>
        <v>124602.06000000001</v>
      </c>
    </row>
    <row r="174" spans="1:19" ht="16" customHeight="1" x14ac:dyDescent="0.35">
      <c r="A174" s="5" t="s">
        <v>43</v>
      </c>
      <c r="B174" s="5" t="s">
        <v>28</v>
      </c>
      <c r="C174" s="6">
        <v>61</v>
      </c>
      <c r="D174" s="3"/>
      <c r="E174" s="7">
        <v>2023</v>
      </c>
      <c r="F174" s="5" t="s">
        <v>29</v>
      </c>
      <c r="G174" s="5" t="s">
        <v>200</v>
      </c>
      <c r="H174" s="5"/>
      <c r="I174" s="8">
        <v>16364</v>
      </c>
      <c r="J174" s="8">
        <v>0</v>
      </c>
      <c r="K174" s="8">
        <v>16</v>
      </c>
      <c r="L174" s="8">
        <v>2618.2399999999998</v>
      </c>
      <c r="M174" s="8">
        <v>0</v>
      </c>
      <c r="N174" s="8">
        <f t="shared" si="6"/>
        <v>2618.2399999999998</v>
      </c>
      <c r="O174" s="16" t="s">
        <v>54</v>
      </c>
      <c r="P174" s="8">
        <f t="shared" si="7"/>
        <v>18982.239999999998</v>
      </c>
      <c r="Q174" s="8">
        <v>0</v>
      </c>
      <c r="R174" s="8">
        <v>0</v>
      </c>
      <c r="S174" s="8">
        <f t="shared" si="8"/>
        <v>18982.239999999998</v>
      </c>
    </row>
    <row r="175" spans="1:19" ht="16" customHeight="1" x14ac:dyDescent="0.35">
      <c r="A175" s="5" t="s">
        <v>45</v>
      </c>
      <c r="B175" s="5" t="s">
        <v>28</v>
      </c>
      <c r="C175" s="6">
        <v>64</v>
      </c>
      <c r="D175" s="3"/>
      <c r="E175" s="7">
        <v>2023</v>
      </c>
      <c r="F175" s="5" t="s">
        <v>29</v>
      </c>
      <c r="G175" s="5" t="s">
        <v>212</v>
      </c>
      <c r="H175" s="5"/>
      <c r="I175" s="8">
        <v>485.58</v>
      </c>
      <c r="J175" s="8">
        <v>0</v>
      </c>
      <c r="K175" s="8">
        <v>16</v>
      </c>
      <c r="L175" s="8">
        <v>77.69</v>
      </c>
      <c r="M175" s="8">
        <v>0</v>
      </c>
      <c r="N175" s="8">
        <f t="shared" si="6"/>
        <v>77.69</v>
      </c>
      <c r="O175" s="16" t="s">
        <v>54</v>
      </c>
      <c r="P175" s="8">
        <f t="shared" si="7"/>
        <v>563.27</v>
      </c>
      <c r="Q175" s="8">
        <v>0</v>
      </c>
      <c r="R175" s="8">
        <v>0</v>
      </c>
      <c r="S175" s="8">
        <f t="shared" si="8"/>
        <v>563.27</v>
      </c>
    </row>
    <row r="176" spans="1:19" ht="16" customHeight="1" x14ac:dyDescent="0.35">
      <c r="A176" s="5" t="s">
        <v>45</v>
      </c>
      <c r="B176" s="5" t="s">
        <v>28</v>
      </c>
      <c r="C176" s="6">
        <v>64</v>
      </c>
      <c r="D176" s="3"/>
      <c r="E176" s="7">
        <v>2023</v>
      </c>
      <c r="F176" s="5" t="s">
        <v>29</v>
      </c>
      <c r="G176" s="5" t="s">
        <v>212</v>
      </c>
      <c r="H176" s="5"/>
      <c r="I176" s="8">
        <v>1456.73</v>
      </c>
      <c r="J176" s="8">
        <v>0</v>
      </c>
      <c r="K176" s="8">
        <v>0</v>
      </c>
      <c r="L176" s="8">
        <v>0</v>
      </c>
      <c r="M176" s="8">
        <v>0</v>
      </c>
      <c r="N176" s="8">
        <f t="shared" si="6"/>
        <v>0</v>
      </c>
      <c r="O176" s="16" t="s">
        <v>54</v>
      </c>
      <c r="P176" s="8">
        <f t="shared" si="7"/>
        <v>1456.73</v>
      </c>
      <c r="Q176" s="8">
        <v>0</v>
      </c>
      <c r="R176" s="8">
        <v>0</v>
      </c>
      <c r="S176" s="8">
        <f t="shared" si="8"/>
        <v>1456.73</v>
      </c>
    </row>
    <row r="177" spans="1:19" ht="16" customHeight="1" x14ac:dyDescent="0.35">
      <c r="A177" s="5" t="s">
        <v>46</v>
      </c>
      <c r="B177" s="5" t="s">
        <v>28</v>
      </c>
      <c r="C177" s="6">
        <v>70</v>
      </c>
      <c r="D177" s="3"/>
      <c r="E177" s="7">
        <v>2023</v>
      </c>
      <c r="F177" s="5" t="s">
        <v>29</v>
      </c>
      <c r="G177" s="5" t="s">
        <v>215</v>
      </c>
      <c r="H177" s="5"/>
      <c r="I177" s="8">
        <v>1104.5</v>
      </c>
      <c r="J177" s="8">
        <v>0</v>
      </c>
      <c r="K177" s="8">
        <v>16</v>
      </c>
      <c r="L177" s="8">
        <v>176.72</v>
      </c>
      <c r="M177" s="8">
        <v>0</v>
      </c>
      <c r="N177" s="8">
        <f t="shared" si="6"/>
        <v>176.72</v>
      </c>
      <c r="O177" s="16" t="s">
        <v>54</v>
      </c>
      <c r="P177" s="8">
        <f t="shared" si="7"/>
        <v>1281.22</v>
      </c>
      <c r="Q177" s="8">
        <v>44.18</v>
      </c>
      <c r="R177" s="8">
        <v>0</v>
      </c>
      <c r="S177" s="8">
        <f t="shared" si="8"/>
        <v>1237.04</v>
      </c>
    </row>
    <row r="178" spans="1:19" ht="16" customHeight="1" x14ac:dyDescent="0.35">
      <c r="A178" s="5" t="s">
        <v>46</v>
      </c>
      <c r="B178" s="5" t="s">
        <v>28</v>
      </c>
      <c r="C178" s="6">
        <v>71</v>
      </c>
      <c r="D178" s="3"/>
      <c r="E178" s="7">
        <v>2023</v>
      </c>
      <c r="F178" s="5" t="s">
        <v>29</v>
      </c>
      <c r="G178" s="5" t="s">
        <v>213</v>
      </c>
      <c r="H178" s="5"/>
      <c r="I178" s="8">
        <v>7181.67</v>
      </c>
      <c r="J178" s="8">
        <v>0</v>
      </c>
      <c r="K178" s="8">
        <v>16</v>
      </c>
      <c r="L178" s="8">
        <v>1149.07</v>
      </c>
      <c r="M178" s="8">
        <v>0</v>
      </c>
      <c r="N178" s="8">
        <f t="shared" si="6"/>
        <v>1149.07</v>
      </c>
      <c r="O178" s="16" t="s">
        <v>54</v>
      </c>
      <c r="P178" s="8">
        <f t="shared" si="7"/>
        <v>8330.74</v>
      </c>
      <c r="Q178" s="8">
        <v>0</v>
      </c>
      <c r="R178" s="8">
        <v>0</v>
      </c>
      <c r="S178" s="8">
        <f t="shared" si="8"/>
        <v>8330.74</v>
      </c>
    </row>
    <row r="179" spans="1:19" ht="16" customHeight="1" x14ac:dyDescent="0.35">
      <c r="A179" s="5" t="s">
        <v>46</v>
      </c>
      <c r="B179" s="5" t="s">
        <v>28</v>
      </c>
      <c r="C179" s="6">
        <v>72</v>
      </c>
      <c r="D179" s="3"/>
      <c r="E179" s="7">
        <v>2023</v>
      </c>
      <c r="F179" s="5" t="s">
        <v>29</v>
      </c>
      <c r="G179" s="5" t="s">
        <v>214</v>
      </c>
      <c r="H179" s="5"/>
      <c r="I179" s="8">
        <v>69543.539999999994</v>
      </c>
      <c r="J179" s="8">
        <v>0</v>
      </c>
      <c r="K179" s="8">
        <v>16</v>
      </c>
      <c r="L179" s="8">
        <v>11126.96</v>
      </c>
      <c r="M179" s="8">
        <v>0</v>
      </c>
      <c r="N179" s="8">
        <f t="shared" si="6"/>
        <v>11126.96</v>
      </c>
      <c r="O179" s="16" t="s">
        <v>54</v>
      </c>
      <c r="P179" s="8">
        <f t="shared" si="7"/>
        <v>80670.5</v>
      </c>
      <c r="Q179" s="8">
        <v>0</v>
      </c>
      <c r="R179" s="8">
        <v>0</v>
      </c>
      <c r="S179" s="8">
        <f t="shared" si="8"/>
        <v>80670.5</v>
      </c>
    </row>
    <row r="180" spans="1:19" ht="16" customHeight="1" x14ac:dyDescent="0.35">
      <c r="A180" s="5" t="s">
        <v>47</v>
      </c>
      <c r="B180" s="5" t="s">
        <v>28</v>
      </c>
      <c r="C180" s="6">
        <v>79</v>
      </c>
      <c r="D180" s="10">
        <v>82500141101</v>
      </c>
      <c r="E180" s="7">
        <v>2023</v>
      </c>
      <c r="F180" s="5" t="s">
        <v>29</v>
      </c>
      <c r="G180" s="5" t="s">
        <v>201</v>
      </c>
      <c r="H180" s="5"/>
      <c r="I180" s="8">
        <v>1194.1500000000001</v>
      </c>
      <c r="J180" s="8">
        <v>0</v>
      </c>
      <c r="K180" s="8">
        <v>16</v>
      </c>
      <c r="L180" s="8">
        <v>191.06</v>
      </c>
      <c r="M180" s="8">
        <v>0</v>
      </c>
      <c r="N180" s="8">
        <f t="shared" si="6"/>
        <v>191.06</v>
      </c>
      <c r="O180" s="16" t="s">
        <v>54</v>
      </c>
      <c r="P180" s="8">
        <f t="shared" si="7"/>
        <v>1385.21</v>
      </c>
      <c r="Q180" s="8">
        <v>0</v>
      </c>
      <c r="R180" s="8">
        <v>0</v>
      </c>
      <c r="S180" s="8">
        <f t="shared" si="8"/>
        <v>1385.21</v>
      </c>
    </row>
    <row r="181" spans="1:19" ht="16" customHeight="1" x14ac:dyDescent="0.35">
      <c r="A181" s="5" t="s">
        <v>47</v>
      </c>
      <c r="B181" s="5" t="s">
        <v>28</v>
      </c>
      <c r="C181" s="6">
        <v>80</v>
      </c>
      <c r="D181" s="10">
        <v>65500541473</v>
      </c>
      <c r="E181" s="7">
        <v>2023</v>
      </c>
      <c r="F181" s="5" t="s">
        <v>29</v>
      </c>
      <c r="G181" s="5" t="s">
        <v>201</v>
      </c>
      <c r="H181" s="5"/>
      <c r="I181" s="8">
        <v>290</v>
      </c>
      <c r="J181" s="8">
        <v>0</v>
      </c>
      <c r="K181" s="8">
        <v>16</v>
      </c>
      <c r="L181" s="8">
        <v>46.4</v>
      </c>
      <c r="M181" s="8">
        <v>0</v>
      </c>
      <c r="N181" s="8">
        <f t="shared" si="6"/>
        <v>46.4</v>
      </c>
      <c r="O181" s="16" t="s">
        <v>54</v>
      </c>
      <c r="P181" s="8">
        <f t="shared" si="7"/>
        <v>336.4</v>
      </c>
      <c r="Q181" s="8">
        <v>0</v>
      </c>
      <c r="R181" s="8">
        <v>0</v>
      </c>
      <c r="S181" s="8">
        <f t="shared" si="8"/>
        <v>336.4</v>
      </c>
    </row>
    <row r="182" spans="1:19" ht="16" customHeight="1" x14ac:dyDescent="0.35">
      <c r="A182" s="5" t="s">
        <v>47</v>
      </c>
      <c r="B182" s="5" t="s">
        <v>28</v>
      </c>
      <c r="C182" s="6">
        <v>87</v>
      </c>
      <c r="D182" s="3"/>
      <c r="E182" s="7">
        <v>2023</v>
      </c>
      <c r="F182" s="5" t="s">
        <v>29</v>
      </c>
      <c r="G182" s="5" t="s">
        <v>201</v>
      </c>
      <c r="H182" s="5"/>
      <c r="I182" s="8">
        <v>1613943</v>
      </c>
      <c r="J182" s="8">
        <v>0</v>
      </c>
      <c r="K182" s="9" t="s">
        <v>31</v>
      </c>
      <c r="L182" s="8">
        <v>0</v>
      </c>
      <c r="M182" s="8">
        <v>0</v>
      </c>
      <c r="N182" s="8">
        <f t="shared" si="6"/>
        <v>0</v>
      </c>
      <c r="O182" s="16" t="s">
        <v>54</v>
      </c>
      <c r="P182" s="8">
        <f t="shared" si="7"/>
        <v>1613943</v>
      </c>
      <c r="Q182" s="8">
        <v>0</v>
      </c>
      <c r="R182" s="8">
        <v>0</v>
      </c>
      <c r="S182" s="8">
        <f t="shared" si="8"/>
        <v>1613943</v>
      </c>
    </row>
    <row r="183" spans="1:19" ht="16" customHeight="1" x14ac:dyDescent="0.35">
      <c r="A183" s="5" t="s">
        <v>47</v>
      </c>
      <c r="B183" s="5" t="s">
        <v>48</v>
      </c>
      <c r="C183" s="6">
        <v>113</v>
      </c>
      <c r="D183" s="3"/>
      <c r="E183" s="7">
        <v>2023</v>
      </c>
      <c r="F183" s="5" t="s">
        <v>29</v>
      </c>
      <c r="G183" s="5" t="s">
        <v>248</v>
      </c>
      <c r="H183" s="5"/>
      <c r="I183" s="8">
        <v>1747.78</v>
      </c>
      <c r="J183" s="8">
        <v>0</v>
      </c>
      <c r="K183" s="8">
        <v>0</v>
      </c>
      <c r="L183" s="8">
        <v>0</v>
      </c>
      <c r="M183" s="8">
        <v>0</v>
      </c>
      <c r="N183" s="8">
        <f t="shared" si="6"/>
        <v>0</v>
      </c>
      <c r="O183" s="16" t="s">
        <v>54</v>
      </c>
      <c r="P183" s="8">
        <f t="shared" si="7"/>
        <v>1747.78</v>
      </c>
      <c r="Q183" s="8">
        <v>0</v>
      </c>
      <c r="R183" s="8">
        <v>0</v>
      </c>
      <c r="S183" s="8">
        <f t="shared" si="8"/>
        <v>1747.78</v>
      </c>
    </row>
    <row r="184" spans="1:19" ht="16" customHeight="1" x14ac:dyDescent="0.35">
      <c r="A184" s="5" t="s">
        <v>47</v>
      </c>
      <c r="B184" s="5" t="s">
        <v>48</v>
      </c>
      <c r="C184" s="6">
        <v>113</v>
      </c>
      <c r="D184" s="3"/>
      <c r="E184" s="7">
        <v>2023</v>
      </c>
      <c r="F184" s="5" t="s">
        <v>29</v>
      </c>
      <c r="G184" s="5" t="s">
        <v>248</v>
      </c>
      <c r="H184" s="5"/>
      <c r="I184" s="8">
        <v>17390.82</v>
      </c>
      <c r="J184" s="8">
        <v>0</v>
      </c>
      <c r="K184" s="8">
        <v>16</v>
      </c>
      <c r="L184" s="8">
        <v>2782.53</v>
      </c>
      <c r="M184" s="8">
        <v>0</v>
      </c>
      <c r="N184" s="8">
        <f t="shared" si="6"/>
        <v>2782.53</v>
      </c>
      <c r="O184" s="16" t="s">
        <v>54</v>
      </c>
      <c r="P184" s="8">
        <f t="shared" si="7"/>
        <v>20173.349999999999</v>
      </c>
      <c r="Q184" s="8">
        <v>0</v>
      </c>
      <c r="R184" s="8">
        <v>0</v>
      </c>
      <c r="S184" s="8">
        <f t="shared" si="8"/>
        <v>20173.349999999999</v>
      </c>
    </row>
    <row r="185" spans="1:19" ht="16" customHeight="1" x14ac:dyDescent="0.35">
      <c r="A185" s="5" t="s">
        <v>47</v>
      </c>
      <c r="B185" s="5" t="s">
        <v>48</v>
      </c>
      <c r="C185" s="6">
        <v>113</v>
      </c>
      <c r="D185" s="3"/>
      <c r="E185" s="7">
        <v>2023</v>
      </c>
      <c r="F185" s="5" t="s">
        <v>29</v>
      </c>
      <c r="G185" s="5" t="s">
        <v>248</v>
      </c>
      <c r="H185" s="5"/>
      <c r="I185" s="8">
        <v>7648.67</v>
      </c>
      <c r="J185" s="8">
        <v>0</v>
      </c>
      <c r="K185" s="8">
        <v>16</v>
      </c>
      <c r="L185" s="8">
        <v>1223.79</v>
      </c>
      <c r="M185" s="8">
        <v>0</v>
      </c>
      <c r="N185" s="8">
        <f t="shared" si="6"/>
        <v>1223.79</v>
      </c>
      <c r="O185" s="16" t="s">
        <v>54</v>
      </c>
      <c r="P185" s="8">
        <f t="shared" si="7"/>
        <v>8872.4599999999991</v>
      </c>
      <c r="Q185" s="8">
        <v>0</v>
      </c>
      <c r="R185" s="8">
        <v>0</v>
      </c>
      <c r="S185" s="8">
        <f t="shared" si="8"/>
        <v>8872.4599999999991</v>
      </c>
    </row>
    <row r="186" spans="1:19" ht="16" customHeight="1" x14ac:dyDescent="0.35">
      <c r="A186" s="5" t="s">
        <v>47</v>
      </c>
      <c r="B186" s="5" t="s">
        <v>48</v>
      </c>
      <c r="C186" s="6">
        <v>113</v>
      </c>
      <c r="D186" s="3"/>
      <c r="E186" s="7">
        <v>2023</v>
      </c>
      <c r="F186" s="5" t="s">
        <v>29</v>
      </c>
      <c r="G186" s="5" t="s">
        <v>248</v>
      </c>
      <c r="H186" s="5"/>
      <c r="I186" s="8">
        <v>2044.12</v>
      </c>
      <c r="J186" s="8">
        <v>0</v>
      </c>
      <c r="K186" s="8">
        <v>0</v>
      </c>
      <c r="L186" s="8">
        <v>0</v>
      </c>
      <c r="M186" s="8">
        <v>0</v>
      </c>
      <c r="N186" s="8">
        <f t="shared" si="6"/>
        <v>0</v>
      </c>
      <c r="O186" s="16" t="s">
        <v>54</v>
      </c>
      <c r="P186" s="8">
        <f t="shared" si="7"/>
        <v>2044.12</v>
      </c>
      <c r="Q186" s="8">
        <v>0</v>
      </c>
      <c r="R186" s="8">
        <v>0</v>
      </c>
      <c r="S186" s="8">
        <f t="shared" si="8"/>
        <v>2044.12</v>
      </c>
    </row>
    <row r="187" spans="1:19" ht="16" customHeight="1" x14ac:dyDescent="0.35">
      <c r="A187" s="5" t="s">
        <v>47</v>
      </c>
      <c r="B187" s="5" t="s">
        <v>48</v>
      </c>
      <c r="C187" s="6">
        <v>113</v>
      </c>
      <c r="D187" s="3"/>
      <c r="E187" s="7">
        <v>2023</v>
      </c>
      <c r="F187" s="5" t="s">
        <v>29</v>
      </c>
      <c r="G187" s="5" t="s">
        <v>49</v>
      </c>
      <c r="H187" s="5"/>
      <c r="I187" s="8">
        <v>5140.09</v>
      </c>
      <c r="J187" s="8">
        <v>0</v>
      </c>
      <c r="K187" s="8">
        <v>16</v>
      </c>
      <c r="L187" s="8">
        <v>822.41</v>
      </c>
      <c r="M187" s="8">
        <v>0</v>
      </c>
      <c r="N187" s="8">
        <f t="shared" si="6"/>
        <v>822.41</v>
      </c>
      <c r="O187" s="16" t="s">
        <v>54</v>
      </c>
      <c r="P187" s="8">
        <f t="shared" si="7"/>
        <v>5962.5</v>
      </c>
      <c r="Q187" s="8">
        <v>0</v>
      </c>
      <c r="R187" s="8">
        <v>0</v>
      </c>
      <c r="S187" s="8">
        <f t="shared" si="8"/>
        <v>5962.5</v>
      </c>
    </row>
    <row r="188" spans="1:19" ht="16" customHeight="1" x14ac:dyDescent="0.35">
      <c r="A188" s="5" t="s">
        <v>47</v>
      </c>
      <c r="B188" s="5" t="s">
        <v>48</v>
      </c>
      <c r="C188" s="6">
        <v>113</v>
      </c>
      <c r="D188" s="3"/>
      <c r="E188" s="7">
        <v>2023</v>
      </c>
      <c r="F188" s="5" t="s">
        <v>29</v>
      </c>
      <c r="G188" s="5" t="s">
        <v>249</v>
      </c>
      <c r="H188" s="5"/>
      <c r="I188" s="8">
        <v>9301.56</v>
      </c>
      <c r="J188" s="8">
        <v>0</v>
      </c>
      <c r="K188" s="8">
        <v>0</v>
      </c>
      <c r="L188" s="8">
        <v>0</v>
      </c>
      <c r="M188" s="8">
        <v>0</v>
      </c>
      <c r="N188" s="8">
        <f t="shared" si="6"/>
        <v>0</v>
      </c>
      <c r="O188" s="16" t="s">
        <v>54</v>
      </c>
      <c r="P188" s="8">
        <f t="shared" si="7"/>
        <v>9301.56</v>
      </c>
      <c r="Q188" s="8">
        <v>0</v>
      </c>
      <c r="R188" s="8">
        <v>0</v>
      </c>
      <c r="S188" s="8">
        <f t="shared" si="8"/>
        <v>9301.56</v>
      </c>
    </row>
    <row r="189" spans="1:19" ht="16" customHeight="1" x14ac:dyDescent="0.35">
      <c r="A189" s="5" t="s">
        <v>47</v>
      </c>
      <c r="B189" s="5" t="s">
        <v>48</v>
      </c>
      <c r="C189" s="6">
        <v>113</v>
      </c>
      <c r="D189" s="3"/>
      <c r="E189" s="7">
        <v>2023</v>
      </c>
      <c r="F189" s="5" t="s">
        <v>29</v>
      </c>
      <c r="G189" s="5" t="s">
        <v>249</v>
      </c>
      <c r="H189" s="5"/>
      <c r="I189" s="8">
        <v>3100.5</v>
      </c>
      <c r="J189" s="8">
        <v>0</v>
      </c>
      <c r="K189" s="8">
        <v>16</v>
      </c>
      <c r="L189" s="8">
        <v>496.08</v>
      </c>
      <c r="M189" s="8">
        <v>0</v>
      </c>
      <c r="N189" s="8">
        <f t="shared" si="6"/>
        <v>496.08</v>
      </c>
      <c r="O189" s="16" t="s">
        <v>54</v>
      </c>
      <c r="P189" s="8">
        <f t="shared" si="7"/>
        <v>3596.58</v>
      </c>
      <c r="Q189" s="8">
        <v>0</v>
      </c>
      <c r="R189" s="8">
        <v>0</v>
      </c>
      <c r="S189" s="8">
        <f t="shared" si="8"/>
        <v>3596.58</v>
      </c>
    </row>
    <row r="190" spans="1:19" ht="16" customHeight="1" x14ac:dyDescent="0.35">
      <c r="A190" s="5" t="s">
        <v>47</v>
      </c>
      <c r="B190" s="5" t="s">
        <v>48</v>
      </c>
      <c r="C190" s="6">
        <v>113</v>
      </c>
      <c r="D190" s="3"/>
      <c r="E190" s="7">
        <v>2023</v>
      </c>
      <c r="F190" s="5" t="s">
        <v>29</v>
      </c>
      <c r="G190" s="5" t="s">
        <v>248</v>
      </c>
      <c r="H190" s="5"/>
      <c r="I190" s="8">
        <v>4258.88</v>
      </c>
      <c r="J190" s="8">
        <v>0</v>
      </c>
      <c r="K190" s="8">
        <v>16</v>
      </c>
      <c r="L190" s="8">
        <v>681.42</v>
      </c>
      <c r="M190" s="8">
        <v>0</v>
      </c>
      <c r="N190" s="8">
        <f t="shared" si="6"/>
        <v>681.42</v>
      </c>
      <c r="O190" s="16" t="s">
        <v>54</v>
      </c>
      <c r="P190" s="8">
        <f t="shared" si="7"/>
        <v>4940.3</v>
      </c>
      <c r="Q190" s="8">
        <v>0</v>
      </c>
      <c r="R190" s="8">
        <v>0</v>
      </c>
      <c r="S190" s="8">
        <f t="shared" si="8"/>
        <v>4940.3</v>
      </c>
    </row>
    <row r="191" spans="1:19" ht="16" customHeight="1" x14ac:dyDescent="0.35">
      <c r="A191" s="5" t="s">
        <v>47</v>
      </c>
      <c r="B191" s="5" t="s">
        <v>48</v>
      </c>
      <c r="C191" s="6">
        <v>113</v>
      </c>
      <c r="D191" s="3"/>
      <c r="E191" s="7">
        <v>2023</v>
      </c>
      <c r="F191" s="5" t="s">
        <v>29</v>
      </c>
      <c r="G191" s="5" t="s">
        <v>248</v>
      </c>
      <c r="H191" s="5"/>
      <c r="I191" s="8">
        <v>678.95</v>
      </c>
      <c r="J191" s="8">
        <v>0</v>
      </c>
      <c r="K191" s="8">
        <v>0</v>
      </c>
      <c r="L191" s="8">
        <v>0</v>
      </c>
      <c r="M191" s="8">
        <v>0</v>
      </c>
      <c r="N191" s="8">
        <f t="shared" si="6"/>
        <v>0</v>
      </c>
      <c r="O191" s="16" t="s">
        <v>54</v>
      </c>
      <c r="P191" s="8">
        <f t="shared" si="7"/>
        <v>678.95</v>
      </c>
      <c r="Q191" s="8">
        <v>0</v>
      </c>
      <c r="R191" s="8">
        <v>0</v>
      </c>
      <c r="S191" s="8">
        <f t="shared" si="8"/>
        <v>678.95</v>
      </c>
    </row>
    <row r="192" spans="1:19" ht="16" customHeight="1" x14ac:dyDescent="0.35">
      <c r="A192" s="5" t="s">
        <v>47</v>
      </c>
      <c r="B192" s="5" t="s">
        <v>48</v>
      </c>
      <c r="C192" s="6">
        <v>113</v>
      </c>
      <c r="D192" s="3"/>
      <c r="E192" s="7">
        <v>2023</v>
      </c>
      <c r="F192" s="5" t="s">
        <v>29</v>
      </c>
      <c r="G192" s="5" t="s">
        <v>49</v>
      </c>
      <c r="H192" s="5"/>
      <c r="I192" s="8">
        <v>6925.21</v>
      </c>
      <c r="J192" s="8">
        <v>0</v>
      </c>
      <c r="K192" s="8">
        <v>0</v>
      </c>
      <c r="L192" s="8">
        <v>0</v>
      </c>
      <c r="M192" s="8">
        <v>0</v>
      </c>
      <c r="N192" s="8">
        <f t="shared" si="6"/>
        <v>0</v>
      </c>
      <c r="O192" s="16" t="s">
        <v>54</v>
      </c>
      <c r="P192" s="8">
        <f t="shared" si="7"/>
        <v>6925.21</v>
      </c>
      <c r="Q192" s="8">
        <v>0</v>
      </c>
      <c r="R192" s="8">
        <v>0</v>
      </c>
      <c r="S192" s="8">
        <f t="shared" si="8"/>
        <v>6925.21</v>
      </c>
    </row>
    <row r="193" spans="1:19" ht="16" customHeight="1" x14ac:dyDescent="0.35">
      <c r="A193" s="5" t="s">
        <v>47</v>
      </c>
      <c r="B193" s="5" t="s">
        <v>48</v>
      </c>
      <c r="C193" s="6">
        <v>114</v>
      </c>
      <c r="D193" s="3"/>
      <c r="E193" s="7">
        <v>2023</v>
      </c>
      <c r="F193" s="5" t="s">
        <v>29</v>
      </c>
      <c r="G193" s="5" t="s">
        <v>195</v>
      </c>
      <c r="H193" s="5"/>
      <c r="I193" s="8">
        <v>14720.81</v>
      </c>
      <c r="J193" s="8">
        <v>0</v>
      </c>
      <c r="K193" s="8">
        <v>16</v>
      </c>
      <c r="L193" s="8">
        <v>2355.33</v>
      </c>
      <c r="M193" s="8">
        <v>405.69</v>
      </c>
      <c r="N193" s="8">
        <f t="shared" si="6"/>
        <v>1949.6399999999999</v>
      </c>
      <c r="O193" s="16" t="s">
        <v>54</v>
      </c>
      <c r="P193" s="8">
        <f t="shared" si="7"/>
        <v>17076.14</v>
      </c>
      <c r="Q193" s="8">
        <v>0</v>
      </c>
      <c r="R193" s="8">
        <v>0</v>
      </c>
      <c r="S193" s="8">
        <f t="shared" si="8"/>
        <v>17076.14</v>
      </c>
    </row>
    <row r="196" spans="1:19" x14ac:dyDescent="0.35">
      <c r="G196" s="17">
        <v>44986</v>
      </c>
      <c r="H196" s="18"/>
      <c r="I196" s="18"/>
      <c r="J196" s="18"/>
      <c r="K196" s="18"/>
      <c r="L196" s="18"/>
      <c r="M196" s="18"/>
      <c r="N196" s="19"/>
      <c r="O196" s="20"/>
      <c r="P196" s="18"/>
      <c r="Q196" s="18"/>
    </row>
    <row r="197" spans="1:19" x14ac:dyDescent="0.35">
      <c r="G197" s="21"/>
      <c r="H197" s="21"/>
      <c r="I197" s="21"/>
      <c r="J197" s="21"/>
      <c r="K197" s="21"/>
      <c r="L197" s="18"/>
      <c r="M197" s="18"/>
      <c r="N197" s="18"/>
      <c r="O197" s="20"/>
      <c r="P197" s="18"/>
      <c r="Q197" s="18"/>
    </row>
    <row r="198" spans="1:19" x14ac:dyDescent="0.35">
      <c r="G198" s="22"/>
      <c r="H198" s="22"/>
      <c r="I198" s="23"/>
      <c r="J198" s="23"/>
      <c r="K198" s="23"/>
      <c r="L198" s="24" t="s">
        <v>9</v>
      </c>
      <c r="M198" s="24" t="s">
        <v>55</v>
      </c>
      <c r="N198" s="24" t="s">
        <v>56</v>
      </c>
      <c r="O198" s="23"/>
      <c r="P198" s="18"/>
      <c r="Q198" s="25" t="s">
        <v>9</v>
      </c>
    </row>
    <row r="199" spans="1:19" x14ac:dyDescent="0.35">
      <c r="G199" s="22"/>
      <c r="H199" s="23"/>
      <c r="I199" s="24" t="s">
        <v>57</v>
      </c>
      <c r="J199" s="23"/>
      <c r="K199" s="23"/>
      <c r="L199" s="24"/>
      <c r="M199" s="24"/>
      <c r="N199" s="24"/>
      <c r="O199" s="23"/>
      <c r="P199" s="18"/>
      <c r="Q199" s="25"/>
    </row>
    <row r="200" spans="1:19" x14ac:dyDescent="0.35">
      <c r="G200" s="22" t="s">
        <v>58</v>
      </c>
      <c r="H200" s="23"/>
      <c r="I200" s="26">
        <f>(SUMIF(K8:K193,16,I8:I193))-I203</f>
        <v>1133428.71</v>
      </c>
      <c r="J200" s="27"/>
      <c r="K200" s="27"/>
      <c r="L200" s="28">
        <f>I200*0.16</f>
        <v>181348.59359999999</v>
      </c>
      <c r="M200" s="26">
        <f>(SUMIF(K8:K193,16,M8:M193))-M203</f>
        <v>5703.91</v>
      </c>
      <c r="N200" s="27">
        <f>L200-M200</f>
        <v>175644.68359999999</v>
      </c>
      <c r="O200" s="27"/>
      <c r="P200" s="18"/>
      <c r="Q200" s="27"/>
    </row>
    <row r="201" spans="1:19" x14ac:dyDescent="0.35">
      <c r="G201" s="22" t="s">
        <v>59</v>
      </c>
      <c r="H201" s="22"/>
      <c r="I201" s="26">
        <f>(SUMIF(K8:K193,0,I8:I193))</f>
        <v>27118.35</v>
      </c>
      <c r="J201" s="27"/>
      <c r="K201" s="27"/>
      <c r="L201" s="28">
        <f>I201*0</f>
        <v>0</v>
      </c>
      <c r="M201" s="26">
        <f>(SUMIF(K8:K193,0,M8:M193))</f>
        <v>0</v>
      </c>
      <c r="N201" s="27">
        <f>L201-M201</f>
        <v>0</v>
      </c>
      <c r="O201" s="27"/>
      <c r="P201" s="18"/>
      <c r="Q201" s="27"/>
    </row>
    <row r="202" spans="1:19" x14ac:dyDescent="0.35">
      <c r="G202" s="22" t="s">
        <v>60</v>
      </c>
      <c r="H202" s="22"/>
      <c r="I202" s="26">
        <f>(SUMIF(K8:K193,"Exenta",I8:I193))</f>
        <v>4059462.4000000004</v>
      </c>
      <c r="J202" s="27"/>
      <c r="K202" s="27"/>
      <c r="L202" s="28">
        <f>I202*0</f>
        <v>0</v>
      </c>
      <c r="M202" s="26">
        <f>(SUMIF(K8:K193,"Exenta",M8:M193))</f>
        <v>0</v>
      </c>
      <c r="N202" s="27">
        <f>L202-M202</f>
        <v>0</v>
      </c>
      <c r="O202" s="27"/>
      <c r="P202" s="18"/>
      <c r="Q202" s="27"/>
    </row>
    <row r="203" spans="1:19" x14ac:dyDescent="0.35">
      <c r="G203" s="22" t="s">
        <v>61</v>
      </c>
      <c r="H203" s="22"/>
      <c r="I203" s="29">
        <f>(SUMIF(G8:G193,"IVA EN PEDIMENTO POR IMPORTACIÓN",I8:I193))</f>
        <v>33000</v>
      </c>
      <c r="J203" s="27"/>
      <c r="K203" s="27"/>
      <c r="L203" s="30">
        <f>I203*0.16</f>
        <v>5280</v>
      </c>
      <c r="M203" s="29">
        <f>(SUMIF(G8:G193,"IVA en pedimento por importación",M8:M193))</f>
        <v>0</v>
      </c>
      <c r="N203" s="30">
        <f>L203-M203</f>
        <v>5280</v>
      </c>
      <c r="O203" s="27"/>
      <c r="P203" s="18"/>
      <c r="Q203" s="27"/>
    </row>
    <row r="204" spans="1:19" x14ac:dyDescent="0.35">
      <c r="G204" s="22" t="s">
        <v>62</v>
      </c>
      <c r="H204" s="22"/>
      <c r="I204" s="31">
        <f>SUM(I200:I203)</f>
        <v>5253009.4600000009</v>
      </c>
      <c r="J204" s="27"/>
      <c r="L204" s="31">
        <f>SUM(L200:L203)</f>
        <v>186628.59359999999</v>
      </c>
      <c r="M204" s="31">
        <f>SUM(M200:M203)</f>
        <v>5703.91</v>
      </c>
      <c r="N204" s="31">
        <f>SUM(N200:N203)</f>
        <v>180924.68359999999</v>
      </c>
      <c r="O204"/>
      <c r="Q204" s="27"/>
    </row>
    <row r="205" spans="1:19" x14ac:dyDescent="0.35">
      <c r="G205" s="22" t="s">
        <v>63</v>
      </c>
      <c r="H205" s="22"/>
      <c r="I205" s="29">
        <f>SUM(I8:I193)</f>
        <v>5253009.4599999972</v>
      </c>
      <c r="J205" s="27"/>
      <c r="L205" s="29">
        <f>SUM(L8:L193)</f>
        <v>186628.31000000003</v>
      </c>
      <c r="M205" s="29">
        <f>SUM(M8:M193)</f>
        <v>5703.91</v>
      </c>
      <c r="N205" s="29">
        <f>SUM(N8:N193)</f>
        <v>180924.40000000011</v>
      </c>
      <c r="O205"/>
      <c r="Q205" s="29">
        <f>SUM(Q8:Q193)</f>
        <v>6077.21</v>
      </c>
      <c r="R205" s="29">
        <f>SUM(R8:R193)</f>
        <v>4178.8500000000004</v>
      </c>
    </row>
    <row r="206" spans="1:19" x14ac:dyDescent="0.35">
      <c r="G206" s="22" t="s">
        <v>64</v>
      </c>
      <c r="H206" s="22"/>
      <c r="I206" s="31">
        <f>I204-I205</f>
        <v>0</v>
      </c>
      <c r="J206" s="27"/>
      <c r="L206" s="31">
        <f>L204-L205</f>
        <v>0.28359999996609986</v>
      </c>
      <c r="M206" s="31">
        <f>M204-M205</f>
        <v>0</v>
      </c>
      <c r="N206" s="31">
        <f>N204-N205</f>
        <v>0.28359999987878837</v>
      </c>
      <c r="O206"/>
      <c r="Q206" s="18"/>
    </row>
    <row r="207" spans="1:19" x14ac:dyDescent="0.35">
      <c r="G207" s="18"/>
      <c r="H207" s="18"/>
      <c r="I207" s="18"/>
      <c r="J207" s="18"/>
      <c r="K207" s="18"/>
      <c r="L207" s="18"/>
      <c r="M207" s="18"/>
      <c r="N207" s="18"/>
      <c r="O207" s="20"/>
      <c r="P207" s="18"/>
      <c r="Q207" s="18"/>
    </row>
    <row r="208" spans="1:19" x14ac:dyDescent="0.35">
      <c r="G208" s="22" t="s">
        <v>65</v>
      </c>
      <c r="H208" s="22"/>
      <c r="I208" s="23"/>
      <c r="J208" s="18"/>
      <c r="K208" s="23"/>
      <c r="L208" s="18"/>
      <c r="M208" s="18"/>
      <c r="N208" s="23"/>
      <c r="O208" s="20"/>
      <c r="P208" s="18"/>
      <c r="Q208" s="18"/>
    </row>
    <row r="209" spans="7:17" x14ac:dyDescent="0.35">
      <c r="G209" s="22" t="s">
        <v>66</v>
      </c>
      <c r="H209" s="22"/>
      <c r="I209" s="23">
        <f>I200-(M200*100/16)</f>
        <v>1097779.2725</v>
      </c>
      <c r="J209" s="23"/>
      <c r="K209" s="23"/>
      <c r="L209" s="23"/>
      <c r="M209" s="23"/>
      <c r="N209" s="23">
        <f>I209*0.16</f>
        <v>175644.68359999999</v>
      </c>
      <c r="O209" s="20"/>
      <c r="P209" s="18"/>
      <c r="Q209" s="18"/>
    </row>
    <row r="210" spans="7:17" x14ac:dyDescent="0.35">
      <c r="G210" s="22" t="s">
        <v>67</v>
      </c>
      <c r="H210" s="22"/>
      <c r="I210" s="32">
        <f>+I203</f>
        <v>33000</v>
      </c>
      <c r="J210" s="23"/>
      <c r="K210" s="23"/>
      <c r="L210" s="23"/>
      <c r="M210" s="23"/>
      <c r="N210" s="32">
        <f>I210*0.16</f>
        <v>5280</v>
      </c>
      <c r="O210" s="20"/>
      <c r="P210" s="18"/>
      <c r="Q210" s="18"/>
    </row>
    <row r="211" spans="7:17" x14ac:dyDescent="0.35">
      <c r="G211" s="22"/>
      <c r="H211" s="22"/>
      <c r="I211" s="33">
        <f>SUM(I209:I210)</f>
        <v>1130779.2725</v>
      </c>
      <c r="J211" s="18"/>
      <c r="K211" s="23"/>
      <c r="L211" s="18"/>
      <c r="M211" s="18"/>
      <c r="N211" s="33">
        <f>SUM(N209:N210)</f>
        <v>180924.68359999999</v>
      </c>
      <c r="O211" s="20"/>
      <c r="P211" s="18"/>
      <c r="Q211" s="18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7D7E1-E8F7-4DA1-8B0E-C0402557C382}">
  <dimension ref="A1:S211"/>
  <sheetViews>
    <sheetView topLeftCell="A5" workbookViewId="0">
      <pane xSplit="7" ySplit="2" topLeftCell="H67" activePane="bottomRight" state="frozen"/>
      <selection activeCell="A5" sqref="A5"/>
      <selection pane="topRight" activeCell="H5" sqref="H5"/>
      <selection pane="bottomLeft" activeCell="A7" sqref="A7"/>
      <selection pane="bottomRight" activeCell="G76" sqref="G76"/>
    </sheetView>
  </sheetViews>
  <sheetFormatPr baseColWidth="10" defaultColWidth="8.7265625" defaultRowHeight="14.5" x14ac:dyDescent="0.35"/>
  <cols>
    <col min="1" max="1" width="9.81640625" customWidth="1"/>
    <col min="2" max="2" width="6.7265625" customWidth="1"/>
    <col min="3" max="3" width="4.453125" customWidth="1"/>
    <col min="4" max="6" width="13.6328125" hidden="1" customWidth="1"/>
    <col min="7" max="8" width="13.6328125" customWidth="1"/>
    <col min="9" max="9" width="12.453125" customWidth="1"/>
    <col min="10" max="10" width="10.81640625" hidden="1" customWidth="1"/>
    <col min="11" max="11" width="7.7265625" customWidth="1"/>
    <col min="12" max="12" width="10" customWidth="1"/>
    <col min="13" max="13" width="9.81640625" bestFit="1" customWidth="1"/>
    <col min="14" max="14" width="11.26953125" customWidth="1"/>
    <col min="15" max="15" width="4.36328125" style="16" customWidth="1"/>
    <col min="16" max="16" width="12.453125" customWidth="1"/>
    <col min="17" max="17" width="7.453125" customWidth="1"/>
    <col min="18" max="18" width="8.1796875" customWidth="1"/>
    <col min="19" max="19" width="11.6328125" customWidth="1"/>
  </cols>
  <sheetData>
    <row r="1" spans="1:19" ht="24" customHeight="1" x14ac:dyDescent="0.35">
      <c r="A1" s="14" t="s">
        <v>0</v>
      </c>
      <c r="I1" s="1" t="s">
        <v>1</v>
      </c>
      <c r="S1" s="2" t="s">
        <v>2</v>
      </c>
    </row>
    <row r="2" spans="1:19" ht="24" customHeight="1" x14ac:dyDescent="0.35">
      <c r="A2" s="15" t="s">
        <v>3</v>
      </c>
      <c r="S2" s="2" t="s">
        <v>4</v>
      </c>
    </row>
    <row r="3" spans="1:19" ht="24" customHeight="1" x14ac:dyDescent="0.35">
      <c r="A3" s="15" t="s">
        <v>5</v>
      </c>
    </row>
    <row r="4" spans="1:19" ht="12" customHeight="1" x14ac:dyDescent="0.35"/>
    <row r="5" spans="1:19" ht="16" customHeight="1" x14ac:dyDescent="0.35">
      <c r="A5" s="3"/>
      <c r="B5" s="3"/>
      <c r="C5" s="3"/>
      <c r="D5" s="3"/>
      <c r="E5" s="3"/>
      <c r="F5" s="3"/>
      <c r="G5" s="3"/>
      <c r="H5" s="3"/>
      <c r="I5" s="4" t="s">
        <v>6</v>
      </c>
      <c r="J5" s="4" t="s">
        <v>7</v>
      </c>
      <c r="K5" s="3"/>
      <c r="L5" s="4" t="s">
        <v>6</v>
      </c>
      <c r="M5" s="4" t="s">
        <v>12</v>
      </c>
      <c r="N5" s="4" t="s">
        <v>12</v>
      </c>
      <c r="P5" s="4" t="s">
        <v>8</v>
      </c>
      <c r="Q5" s="4" t="s">
        <v>9</v>
      </c>
      <c r="R5" s="4" t="s">
        <v>10</v>
      </c>
      <c r="S5" s="4" t="s">
        <v>11</v>
      </c>
    </row>
    <row r="6" spans="1:19" ht="16" customHeight="1" x14ac:dyDescent="0.35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4" t="s">
        <v>19</v>
      </c>
      <c r="H6" s="4" t="s">
        <v>52</v>
      </c>
      <c r="I6" s="4" t="s">
        <v>20</v>
      </c>
      <c r="J6" s="4" t="s">
        <v>21</v>
      </c>
      <c r="K6" s="4" t="s">
        <v>22</v>
      </c>
      <c r="L6" s="4" t="s">
        <v>9</v>
      </c>
      <c r="M6" s="4" t="s">
        <v>26</v>
      </c>
      <c r="N6" s="4" t="s">
        <v>53</v>
      </c>
      <c r="P6" s="4" t="s">
        <v>23</v>
      </c>
      <c r="Q6" s="4" t="s">
        <v>24</v>
      </c>
      <c r="R6" s="4" t="s">
        <v>24</v>
      </c>
      <c r="S6" s="4" t="s">
        <v>25</v>
      </c>
    </row>
    <row r="7" spans="1:19" ht="12" customHeight="1" x14ac:dyDescent="0.35"/>
    <row r="8" spans="1:19" ht="16" customHeight="1" x14ac:dyDescent="0.35">
      <c r="A8" s="5" t="s">
        <v>27</v>
      </c>
      <c r="B8" s="5" t="s">
        <v>28</v>
      </c>
      <c r="C8" s="6">
        <v>1</v>
      </c>
      <c r="D8" s="3"/>
      <c r="E8" s="7">
        <v>2023</v>
      </c>
      <c r="F8" s="5" t="s">
        <v>29</v>
      </c>
      <c r="G8" s="5" t="s">
        <v>194</v>
      </c>
      <c r="H8" s="34" t="s">
        <v>68</v>
      </c>
      <c r="I8" s="8">
        <v>3841.9</v>
      </c>
      <c r="J8" s="8">
        <v>0</v>
      </c>
      <c r="K8" s="8">
        <v>16</v>
      </c>
      <c r="L8" s="8">
        <v>614.70000000000005</v>
      </c>
      <c r="M8" s="8">
        <v>0</v>
      </c>
      <c r="N8" s="8">
        <f>L8-M8</f>
        <v>614.70000000000005</v>
      </c>
      <c r="O8" s="16" t="s">
        <v>54</v>
      </c>
      <c r="P8" s="8">
        <f>I8+L8</f>
        <v>4456.6000000000004</v>
      </c>
      <c r="Q8" s="8">
        <v>0</v>
      </c>
      <c r="R8" s="8">
        <v>0</v>
      </c>
      <c r="S8" s="8">
        <f>P8-Q8-R8</f>
        <v>4456.6000000000004</v>
      </c>
    </row>
    <row r="9" spans="1:19" ht="16" customHeight="1" x14ac:dyDescent="0.35">
      <c r="A9" s="5" t="s">
        <v>27</v>
      </c>
      <c r="B9" s="5" t="s">
        <v>28</v>
      </c>
      <c r="C9" s="6">
        <v>2</v>
      </c>
      <c r="D9" s="3"/>
      <c r="E9" s="7">
        <v>2023</v>
      </c>
      <c r="F9" s="5" t="s">
        <v>29</v>
      </c>
      <c r="G9" s="5" t="s">
        <v>30</v>
      </c>
      <c r="H9" s="34" t="s">
        <v>69</v>
      </c>
      <c r="I9" s="8">
        <v>5017.24</v>
      </c>
      <c r="J9" s="8">
        <v>0</v>
      </c>
      <c r="K9" s="8">
        <v>16</v>
      </c>
      <c r="L9" s="8">
        <v>802.76</v>
      </c>
      <c r="M9" s="8">
        <v>0</v>
      </c>
      <c r="N9" s="8">
        <f t="shared" ref="N9:N72" si="0">L9-M9</f>
        <v>802.76</v>
      </c>
      <c r="O9" s="16" t="s">
        <v>54</v>
      </c>
      <c r="P9" s="8">
        <f t="shared" ref="P9:P72" si="1">I9+L9</f>
        <v>5820</v>
      </c>
      <c r="Q9" s="8">
        <v>0</v>
      </c>
      <c r="R9" s="8">
        <v>0</v>
      </c>
      <c r="S9" s="8">
        <f t="shared" ref="S9:S72" si="2">P9-Q9-R9</f>
        <v>5820</v>
      </c>
    </row>
    <row r="10" spans="1:19" ht="16" customHeight="1" x14ac:dyDescent="0.35">
      <c r="A10" s="5" t="s">
        <v>27</v>
      </c>
      <c r="B10" s="5" t="s">
        <v>28</v>
      </c>
      <c r="C10" s="6">
        <v>3</v>
      </c>
      <c r="D10" s="3"/>
      <c r="E10" s="7">
        <v>2023</v>
      </c>
      <c r="F10" s="5" t="s">
        <v>29</v>
      </c>
      <c r="G10" s="5" t="s">
        <v>196</v>
      </c>
      <c r="H10" s="34" t="s">
        <v>70</v>
      </c>
      <c r="I10" s="8">
        <v>1034.48</v>
      </c>
      <c r="J10" s="8">
        <v>0</v>
      </c>
      <c r="K10" s="8">
        <v>16</v>
      </c>
      <c r="L10" s="8">
        <v>165.52</v>
      </c>
      <c r="M10" s="8">
        <v>0</v>
      </c>
      <c r="N10" s="8">
        <f t="shared" si="0"/>
        <v>165.52</v>
      </c>
      <c r="O10" s="16" t="s">
        <v>54</v>
      </c>
      <c r="P10" s="8">
        <f t="shared" si="1"/>
        <v>1200</v>
      </c>
      <c r="Q10" s="8">
        <v>0</v>
      </c>
      <c r="R10" s="8">
        <v>0</v>
      </c>
      <c r="S10" s="8">
        <f t="shared" si="2"/>
        <v>1200</v>
      </c>
    </row>
    <row r="11" spans="1:19" ht="16" customHeight="1" x14ac:dyDescent="0.35">
      <c r="A11" s="5" t="s">
        <v>27</v>
      </c>
      <c r="B11" s="5" t="s">
        <v>28</v>
      </c>
      <c r="C11" s="6">
        <v>5</v>
      </c>
      <c r="D11" s="3"/>
      <c r="E11" s="7">
        <v>2023</v>
      </c>
      <c r="F11" s="5" t="s">
        <v>29</v>
      </c>
      <c r="G11" s="5" t="s">
        <v>197</v>
      </c>
      <c r="H11" s="34" t="s">
        <v>71</v>
      </c>
      <c r="I11" s="8">
        <v>6600</v>
      </c>
      <c r="J11" s="8">
        <v>0</v>
      </c>
      <c r="K11" s="9" t="s">
        <v>31</v>
      </c>
      <c r="L11" s="8">
        <v>0</v>
      </c>
      <c r="M11" s="8">
        <v>0</v>
      </c>
      <c r="N11" s="8">
        <f t="shared" si="0"/>
        <v>0</v>
      </c>
      <c r="O11" s="16" t="s">
        <v>54</v>
      </c>
      <c r="P11" s="8">
        <f t="shared" si="1"/>
        <v>6600</v>
      </c>
      <c r="Q11" s="8">
        <v>0</v>
      </c>
      <c r="R11" s="8">
        <v>0</v>
      </c>
      <c r="S11" s="8">
        <f t="shared" si="2"/>
        <v>6600</v>
      </c>
    </row>
    <row r="12" spans="1:19" ht="16" customHeight="1" x14ac:dyDescent="0.35">
      <c r="A12" s="5" t="s">
        <v>27</v>
      </c>
      <c r="B12" s="5" t="s">
        <v>28</v>
      </c>
      <c r="C12" s="6">
        <v>6</v>
      </c>
      <c r="D12" s="3"/>
      <c r="E12" s="7">
        <v>2023</v>
      </c>
      <c r="F12" s="5" t="s">
        <v>29</v>
      </c>
      <c r="G12" s="5" t="s">
        <v>198</v>
      </c>
      <c r="H12" s="34" t="s">
        <v>72</v>
      </c>
      <c r="I12" s="8">
        <v>47828.22</v>
      </c>
      <c r="J12" s="8">
        <v>0</v>
      </c>
      <c r="K12" s="8">
        <v>16</v>
      </c>
      <c r="L12" s="8">
        <v>7652.52</v>
      </c>
      <c r="M12" s="8">
        <v>0</v>
      </c>
      <c r="N12" s="8">
        <f t="shared" si="0"/>
        <v>7652.52</v>
      </c>
      <c r="O12" s="16" t="s">
        <v>54</v>
      </c>
      <c r="P12" s="8">
        <f t="shared" si="1"/>
        <v>55480.740000000005</v>
      </c>
      <c r="Q12" s="8">
        <v>0</v>
      </c>
      <c r="R12" s="8">
        <v>0</v>
      </c>
      <c r="S12" s="8">
        <f t="shared" si="2"/>
        <v>55480.740000000005</v>
      </c>
    </row>
    <row r="13" spans="1:19" ht="16" customHeight="1" x14ac:dyDescent="0.35">
      <c r="A13" s="5" t="s">
        <v>32</v>
      </c>
      <c r="B13" s="5" t="s">
        <v>28</v>
      </c>
      <c r="C13" s="6">
        <v>14</v>
      </c>
      <c r="D13" s="3"/>
      <c r="E13" s="7">
        <v>2023</v>
      </c>
      <c r="F13" s="5" t="s">
        <v>29</v>
      </c>
      <c r="G13" s="5" t="s">
        <v>199</v>
      </c>
      <c r="H13" s="34" t="s">
        <v>73</v>
      </c>
      <c r="I13" s="8">
        <v>6105.26</v>
      </c>
      <c r="J13" s="8">
        <v>0</v>
      </c>
      <c r="K13" s="8">
        <v>16</v>
      </c>
      <c r="L13" s="8">
        <v>976.84</v>
      </c>
      <c r="M13" s="8">
        <v>0</v>
      </c>
      <c r="N13" s="8">
        <f t="shared" si="0"/>
        <v>976.84</v>
      </c>
      <c r="O13" s="16" t="s">
        <v>54</v>
      </c>
      <c r="P13" s="8">
        <f t="shared" si="1"/>
        <v>7082.1</v>
      </c>
      <c r="Q13" s="8">
        <v>651.23</v>
      </c>
      <c r="R13" s="8">
        <v>610.53</v>
      </c>
      <c r="S13" s="8">
        <f t="shared" si="2"/>
        <v>5820.3400000000011</v>
      </c>
    </row>
    <row r="14" spans="1:19" ht="16" customHeight="1" x14ac:dyDescent="0.35">
      <c r="A14" s="5" t="s">
        <v>32</v>
      </c>
      <c r="B14" s="5" t="s">
        <v>28</v>
      </c>
      <c r="C14" s="6">
        <v>15</v>
      </c>
      <c r="D14" s="10">
        <v>111049202</v>
      </c>
      <c r="E14" s="7">
        <v>2023</v>
      </c>
      <c r="F14" s="5" t="s">
        <v>29</v>
      </c>
      <c r="G14" s="5" t="s">
        <v>200</v>
      </c>
      <c r="H14" s="34" t="s">
        <v>74</v>
      </c>
      <c r="I14" s="8">
        <v>5813.11</v>
      </c>
      <c r="J14" s="8">
        <v>0</v>
      </c>
      <c r="K14" s="8">
        <v>16</v>
      </c>
      <c r="L14" s="8">
        <v>930.09</v>
      </c>
      <c r="M14" s="8">
        <v>0</v>
      </c>
      <c r="N14" s="8">
        <f t="shared" si="0"/>
        <v>930.09</v>
      </c>
      <c r="O14" s="16" t="s">
        <v>54</v>
      </c>
      <c r="P14" s="8">
        <f t="shared" si="1"/>
        <v>6743.2</v>
      </c>
      <c r="Q14" s="8">
        <v>0</v>
      </c>
      <c r="R14" s="8">
        <v>0</v>
      </c>
      <c r="S14" s="8">
        <f t="shared" si="2"/>
        <v>6743.2</v>
      </c>
    </row>
    <row r="15" spans="1:19" ht="16" customHeight="1" x14ac:dyDescent="0.35">
      <c r="A15" s="5" t="s">
        <v>32</v>
      </c>
      <c r="B15" s="5" t="s">
        <v>28</v>
      </c>
      <c r="C15" s="6">
        <v>15</v>
      </c>
      <c r="D15" s="10">
        <v>111049201</v>
      </c>
      <c r="E15" s="7">
        <v>2023</v>
      </c>
      <c r="F15" s="5" t="s">
        <v>29</v>
      </c>
      <c r="G15" s="5" t="s">
        <v>200</v>
      </c>
      <c r="H15" s="34" t="s">
        <v>74</v>
      </c>
      <c r="I15" s="8">
        <v>8373.92</v>
      </c>
      <c r="J15" s="8">
        <v>0</v>
      </c>
      <c r="K15" s="8">
        <v>16</v>
      </c>
      <c r="L15" s="8">
        <v>1339.82</v>
      </c>
      <c r="M15" s="8">
        <v>0</v>
      </c>
      <c r="N15" s="8">
        <f t="shared" si="0"/>
        <v>1339.82</v>
      </c>
      <c r="O15" s="16" t="s">
        <v>54</v>
      </c>
      <c r="P15" s="8">
        <f t="shared" si="1"/>
        <v>9713.74</v>
      </c>
      <c r="Q15" s="8">
        <v>0</v>
      </c>
      <c r="R15" s="8">
        <v>0</v>
      </c>
      <c r="S15" s="8">
        <f t="shared" si="2"/>
        <v>9713.74</v>
      </c>
    </row>
    <row r="16" spans="1:19" ht="16" customHeight="1" x14ac:dyDescent="0.35">
      <c r="A16" s="5" t="s">
        <v>32</v>
      </c>
      <c r="B16" s="5" t="s">
        <v>28</v>
      </c>
      <c r="C16" s="6">
        <v>15</v>
      </c>
      <c r="D16" s="10">
        <v>111146201</v>
      </c>
      <c r="E16" s="7">
        <v>2023</v>
      </c>
      <c r="F16" s="5" t="s">
        <v>29</v>
      </c>
      <c r="G16" s="5" t="s">
        <v>200</v>
      </c>
      <c r="H16" s="34" t="s">
        <v>74</v>
      </c>
      <c r="I16" s="8">
        <v>8373.9500000000007</v>
      </c>
      <c r="J16" s="8">
        <v>0</v>
      </c>
      <c r="K16" s="8">
        <v>16</v>
      </c>
      <c r="L16" s="8">
        <v>1339.83</v>
      </c>
      <c r="M16" s="8">
        <v>0</v>
      </c>
      <c r="N16" s="8">
        <f t="shared" si="0"/>
        <v>1339.83</v>
      </c>
      <c r="O16" s="16" t="s">
        <v>54</v>
      </c>
      <c r="P16" s="8">
        <f t="shared" si="1"/>
        <v>9713.7800000000007</v>
      </c>
      <c r="Q16" s="8">
        <v>0</v>
      </c>
      <c r="R16" s="8">
        <v>0</v>
      </c>
      <c r="S16" s="8">
        <f t="shared" si="2"/>
        <v>9713.7800000000007</v>
      </c>
    </row>
    <row r="17" spans="1:19" ht="16" customHeight="1" x14ac:dyDescent="0.35">
      <c r="A17" s="5" t="s">
        <v>32</v>
      </c>
      <c r="B17" s="5" t="s">
        <v>28</v>
      </c>
      <c r="C17" s="6">
        <v>15</v>
      </c>
      <c r="D17" s="10">
        <v>111243202</v>
      </c>
      <c r="E17" s="7">
        <v>2023</v>
      </c>
      <c r="F17" s="5" t="s">
        <v>29</v>
      </c>
      <c r="G17" s="5" t="s">
        <v>200</v>
      </c>
      <c r="H17" s="34" t="s">
        <v>74</v>
      </c>
      <c r="I17" s="8">
        <v>5069.53</v>
      </c>
      <c r="J17" s="8">
        <v>0</v>
      </c>
      <c r="K17" s="8">
        <v>16</v>
      </c>
      <c r="L17" s="8">
        <v>811.12</v>
      </c>
      <c r="M17" s="8">
        <v>0</v>
      </c>
      <c r="N17" s="8">
        <f t="shared" si="0"/>
        <v>811.12</v>
      </c>
      <c r="O17" s="16" t="s">
        <v>54</v>
      </c>
      <c r="P17" s="8">
        <f t="shared" si="1"/>
        <v>5880.65</v>
      </c>
      <c r="Q17" s="8">
        <v>0</v>
      </c>
      <c r="R17" s="8">
        <v>0</v>
      </c>
      <c r="S17" s="8">
        <f t="shared" si="2"/>
        <v>5880.65</v>
      </c>
    </row>
    <row r="18" spans="1:19" ht="16" customHeight="1" x14ac:dyDescent="0.35">
      <c r="A18" s="5" t="s">
        <v>32</v>
      </c>
      <c r="B18" s="5" t="s">
        <v>28</v>
      </c>
      <c r="C18" s="6">
        <v>15</v>
      </c>
      <c r="D18" s="10">
        <v>111243201</v>
      </c>
      <c r="E18" s="7">
        <v>2023</v>
      </c>
      <c r="F18" s="5" t="s">
        <v>29</v>
      </c>
      <c r="G18" s="5" t="s">
        <v>200</v>
      </c>
      <c r="H18" s="34" t="s">
        <v>74</v>
      </c>
      <c r="I18" s="8">
        <v>8280.23</v>
      </c>
      <c r="J18" s="8">
        <v>0</v>
      </c>
      <c r="K18" s="8">
        <v>16</v>
      </c>
      <c r="L18" s="8">
        <v>1324.83</v>
      </c>
      <c r="M18" s="8">
        <v>0</v>
      </c>
      <c r="N18" s="8">
        <f t="shared" si="0"/>
        <v>1324.83</v>
      </c>
      <c r="O18" s="16" t="s">
        <v>54</v>
      </c>
      <c r="P18" s="8">
        <f t="shared" si="1"/>
        <v>9605.06</v>
      </c>
      <c r="Q18" s="8">
        <v>0</v>
      </c>
      <c r="R18" s="8">
        <v>0</v>
      </c>
      <c r="S18" s="8">
        <f t="shared" si="2"/>
        <v>9605.06</v>
      </c>
    </row>
    <row r="19" spans="1:19" ht="16" customHeight="1" x14ac:dyDescent="0.35">
      <c r="A19" s="5" t="s">
        <v>32</v>
      </c>
      <c r="B19" s="5" t="s">
        <v>28</v>
      </c>
      <c r="C19" s="6">
        <v>15</v>
      </c>
      <c r="D19" s="10">
        <v>111146202</v>
      </c>
      <c r="E19" s="7">
        <v>2023</v>
      </c>
      <c r="F19" s="5" t="s">
        <v>29</v>
      </c>
      <c r="G19" s="5" t="s">
        <v>200</v>
      </c>
      <c r="H19" s="34" t="s">
        <v>74</v>
      </c>
      <c r="I19" s="8">
        <v>7306.55</v>
      </c>
      <c r="J19" s="8">
        <v>0</v>
      </c>
      <c r="K19" s="8">
        <v>16</v>
      </c>
      <c r="L19" s="8">
        <v>1169.04</v>
      </c>
      <c r="M19" s="8">
        <v>0</v>
      </c>
      <c r="N19" s="8">
        <f t="shared" si="0"/>
        <v>1169.04</v>
      </c>
      <c r="O19" s="16" t="s">
        <v>54</v>
      </c>
      <c r="P19" s="8">
        <f t="shared" si="1"/>
        <v>8475.59</v>
      </c>
      <c r="Q19" s="8">
        <v>0</v>
      </c>
      <c r="R19" s="8">
        <v>0</v>
      </c>
      <c r="S19" s="8">
        <f t="shared" si="2"/>
        <v>8475.59</v>
      </c>
    </row>
    <row r="20" spans="1:19" ht="16" customHeight="1" x14ac:dyDescent="0.35">
      <c r="A20" s="5" t="s">
        <v>33</v>
      </c>
      <c r="B20" s="5" t="s">
        <v>28</v>
      </c>
      <c r="C20" s="6">
        <v>82</v>
      </c>
      <c r="D20" s="3"/>
      <c r="E20" s="7">
        <v>2023</v>
      </c>
      <c r="F20" s="5" t="s">
        <v>29</v>
      </c>
      <c r="G20" s="5" t="s">
        <v>201</v>
      </c>
      <c r="H20" s="34" t="s">
        <v>75</v>
      </c>
      <c r="I20" s="8">
        <v>1697955.59</v>
      </c>
      <c r="J20" s="8">
        <v>0</v>
      </c>
      <c r="K20" s="9" t="s">
        <v>31</v>
      </c>
      <c r="L20" s="8">
        <v>0</v>
      </c>
      <c r="M20" s="8">
        <v>0</v>
      </c>
      <c r="N20" s="8">
        <f t="shared" si="0"/>
        <v>0</v>
      </c>
      <c r="O20" s="16" t="s">
        <v>54</v>
      </c>
      <c r="P20" s="8">
        <f t="shared" si="1"/>
        <v>1697955.59</v>
      </c>
      <c r="Q20" s="8">
        <v>0</v>
      </c>
      <c r="R20" s="8">
        <v>0</v>
      </c>
      <c r="S20" s="8">
        <f t="shared" si="2"/>
        <v>1697955.59</v>
      </c>
    </row>
    <row r="21" spans="1:19" ht="16" customHeight="1" x14ac:dyDescent="0.35">
      <c r="A21" s="5" t="s">
        <v>34</v>
      </c>
      <c r="B21" s="5" t="s">
        <v>28</v>
      </c>
      <c r="C21" s="6">
        <v>16</v>
      </c>
      <c r="D21" s="3"/>
      <c r="E21" s="7">
        <v>2023</v>
      </c>
      <c r="F21" s="5" t="s">
        <v>29</v>
      </c>
      <c r="G21" s="5" t="s">
        <v>202</v>
      </c>
      <c r="H21" s="34" t="s">
        <v>76</v>
      </c>
      <c r="I21" s="8">
        <v>529.01</v>
      </c>
      <c r="J21" s="8">
        <v>0</v>
      </c>
      <c r="K21" s="8">
        <v>16</v>
      </c>
      <c r="L21" s="8">
        <v>84.64</v>
      </c>
      <c r="M21" s="8">
        <v>0</v>
      </c>
      <c r="N21" s="8">
        <f t="shared" si="0"/>
        <v>84.64</v>
      </c>
      <c r="O21" s="16" t="s">
        <v>54</v>
      </c>
      <c r="P21" s="8">
        <f t="shared" si="1"/>
        <v>613.65</v>
      </c>
      <c r="Q21" s="8">
        <v>0</v>
      </c>
      <c r="R21" s="8">
        <v>0</v>
      </c>
      <c r="S21" s="8">
        <f t="shared" si="2"/>
        <v>613.65</v>
      </c>
    </row>
    <row r="22" spans="1:19" ht="16" customHeight="1" x14ac:dyDescent="0.35">
      <c r="A22" s="5" t="s">
        <v>34</v>
      </c>
      <c r="B22" s="5" t="s">
        <v>28</v>
      </c>
      <c r="C22" s="6">
        <v>16</v>
      </c>
      <c r="D22" s="3"/>
      <c r="E22" s="7">
        <v>2023</v>
      </c>
      <c r="F22" s="5" t="s">
        <v>29</v>
      </c>
      <c r="G22" s="5" t="s">
        <v>203</v>
      </c>
      <c r="H22" s="34" t="s">
        <v>77</v>
      </c>
      <c r="I22" s="8">
        <v>2710</v>
      </c>
      <c r="J22" s="8">
        <v>0</v>
      </c>
      <c r="K22" s="8">
        <v>16</v>
      </c>
      <c r="L22" s="8">
        <v>433.6</v>
      </c>
      <c r="M22" s="8">
        <v>0</v>
      </c>
      <c r="N22" s="8">
        <f t="shared" si="0"/>
        <v>433.6</v>
      </c>
      <c r="O22" s="16" t="s">
        <v>54</v>
      </c>
      <c r="P22" s="8">
        <f t="shared" si="1"/>
        <v>3143.6</v>
      </c>
      <c r="Q22" s="8">
        <v>0</v>
      </c>
      <c r="R22" s="8">
        <v>0</v>
      </c>
      <c r="S22" s="8">
        <f t="shared" si="2"/>
        <v>3143.6</v>
      </c>
    </row>
    <row r="23" spans="1:19" ht="16" customHeight="1" x14ac:dyDescent="0.35">
      <c r="A23" s="5" t="s">
        <v>34</v>
      </c>
      <c r="B23" s="5" t="s">
        <v>28</v>
      </c>
      <c r="C23" s="6">
        <v>16</v>
      </c>
      <c r="D23" s="3"/>
      <c r="E23" s="7">
        <v>2023</v>
      </c>
      <c r="F23" s="5" t="s">
        <v>29</v>
      </c>
      <c r="G23" s="5" t="s">
        <v>204</v>
      </c>
      <c r="H23" s="34" t="s">
        <v>78</v>
      </c>
      <c r="I23" s="8">
        <v>869</v>
      </c>
      <c r="J23" s="8">
        <v>0</v>
      </c>
      <c r="K23" s="8">
        <v>16</v>
      </c>
      <c r="L23" s="8">
        <v>139.04</v>
      </c>
      <c r="M23" s="8">
        <v>0</v>
      </c>
      <c r="N23" s="8">
        <f t="shared" si="0"/>
        <v>139.04</v>
      </c>
      <c r="O23" s="16" t="s">
        <v>54</v>
      </c>
      <c r="P23" s="8">
        <f t="shared" si="1"/>
        <v>1008.04</v>
      </c>
      <c r="Q23" s="8">
        <v>0</v>
      </c>
      <c r="R23" s="8">
        <v>0</v>
      </c>
      <c r="S23" s="8">
        <f t="shared" si="2"/>
        <v>1008.04</v>
      </c>
    </row>
    <row r="24" spans="1:19" ht="16" customHeight="1" x14ac:dyDescent="0.35">
      <c r="A24" s="5" t="s">
        <v>34</v>
      </c>
      <c r="B24" s="5" t="s">
        <v>28</v>
      </c>
      <c r="C24" s="6">
        <v>16</v>
      </c>
      <c r="D24" s="3"/>
      <c r="E24" s="7">
        <v>2023</v>
      </c>
      <c r="F24" s="5" t="s">
        <v>29</v>
      </c>
      <c r="G24" s="5" t="s">
        <v>35</v>
      </c>
      <c r="H24" s="35" t="s">
        <v>127</v>
      </c>
      <c r="I24" s="8">
        <v>33000</v>
      </c>
      <c r="J24" s="8">
        <v>0</v>
      </c>
      <c r="K24" s="8">
        <v>16</v>
      </c>
      <c r="L24" s="8">
        <v>5280</v>
      </c>
      <c r="M24" s="8">
        <v>0</v>
      </c>
      <c r="N24" s="8">
        <f t="shared" si="0"/>
        <v>5280</v>
      </c>
      <c r="O24" s="16" t="s">
        <v>54</v>
      </c>
      <c r="P24" s="8">
        <f t="shared" si="1"/>
        <v>38280</v>
      </c>
      <c r="Q24" s="8">
        <v>0</v>
      </c>
      <c r="R24" s="8">
        <v>0</v>
      </c>
      <c r="S24" s="8">
        <f t="shared" si="2"/>
        <v>38280</v>
      </c>
    </row>
    <row r="25" spans="1:19" ht="16" customHeight="1" x14ac:dyDescent="0.35">
      <c r="A25" s="5" t="s">
        <v>36</v>
      </c>
      <c r="B25" s="5" t="s">
        <v>28</v>
      </c>
      <c r="C25" s="6">
        <v>18</v>
      </c>
      <c r="D25" s="3"/>
      <c r="E25" s="7">
        <v>2023</v>
      </c>
      <c r="F25" s="5" t="s">
        <v>29</v>
      </c>
      <c r="G25" s="5" t="s">
        <v>205</v>
      </c>
      <c r="H25" s="34" t="s">
        <v>79</v>
      </c>
      <c r="I25" s="8">
        <v>7041.6</v>
      </c>
      <c r="J25" s="8">
        <v>0</v>
      </c>
      <c r="K25" s="8">
        <v>16</v>
      </c>
      <c r="L25" s="8">
        <v>1126.6600000000001</v>
      </c>
      <c r="M25" s="8">
        <v>0</v>
      </c>
      <c r="N25" s="8">
        <f t="shared" si="0"/>
        <v>1126.6600000000001</v>
      </c>
      <c r="O25" s="16" t="s">
        <v>54</v>
      </c>
      <c r="P25" s="8">
        <f t="shared" si="1"/>
        <v>8168.26</v>
      </c>
      <c r="Q25" s="8">
        <v>0</v>
      </c>
      <c r="R25" s="8">
        <v>0</v>
      </c>
      <c r="S25" s="8">
        <f t="shared" si="2"/>
        <v>8168.26</v>
      </c>
    </row>
    <row r="26" spans="1:19" ht="16" customHeight="1" x14ac:dyDescent="0.35">
      <c r="A26" s="5" t="s">
        <v>36</v>
      </c>
      <c r="B26" s="5" t="s">
        <v>28</v>
      </c>
      <c r="C26" s="6">
        <v>19</v>
      </c>
      <c r="D26" s="3"/>
      <c r="E26" s="7">
        <v>2023</v>
      </c>
      <c r="F26" s="5" t="s">
        <v>29</v>
      </c>
      <c r="G26" s="5" t="s">
        <v>206</v>
      </c>
      <c r="H26" s="34" t="s">
        <v>80</v>
      </c>
      <c r="I26" s="8">
        <v>42400</v>
      </c>
      <c r="J26" s="8">
        <v>0</v>
      </c>
      <c r="K26" s="8">
        <v>16</v>
      </c>
      <c r="L26" s="8">
        <v>6784</v>
      </c>
      <c r="M26" s="8">
        <v>0</v>
      </c>
      <c r="N26" s="8">
        <f t="shared" si="0"/>
        <v>6784</v>
      </c>
      <c r="O26" s="16" t="s">
        <v>54</v>
      </c>
      <c r="P26" s="8">
        <f t="shared" si="1"/>
        <v>49184</v>
      </c>
      <c r="Q26" s="8">
        <v>0</v>
      </c>
      <c r="R26" s="8">
        <v>0</v>
      </c>
      <c r="S26" s="8">
        <f t="shared" si="2"/>
        <v>49184</v>
      </c>
    </row>
    <row r="27" spans="1:19" ht="16" customHeight="1" x14ac:dyDescent="0.35">
      <c r="A27" s="5" t="s">
        <v>36</v>
      </c>
      <c r="B27" s="5" t="s">
        <v>28</v>
      </c>
      <c r="C27" s="6">
        <v>20</v>
      </c>
      <c r="D27" s="3"/>
      <c r="E27" s="7">
        <v>2023</v>
      </c>
      <c r="F27" s="5" t="s">
        <v>29</v>
      </c>
      <c r="G27" s="5" t="s">
        <v>207</v>
      </c>
      <c r="H27" s="34" t="s">
        <v>81</v>
      </c>
      <c r="I27" s="8">
        <v>705</v>
      </c>
      <c r="J27" s="8">
        <v>0</v>
      </c>
      <c r="K27" s="8">
        <v>16</v>
      </c>
      <c r="L27" s="8">
        <v>112.8</v>
      </c>
      <c r="M27" s="8">
        <v>0</v>
      </c>
      <c r="N27" s="8">
        <f t="shared" si="0"/>
        <v>112.8</v>
      </c>
      <c r="O27" s="16" t="s">
        <v>54</v>
      </c>
      <c r="P27" s="8">
        <f t="shared" si="1"/>
        <v>817.8</v>
      </c>
      <c r="Q27" s="8">
        <v>0</v>
      </c>
      <c r="R27" s="8">
        <v>0</v>
      </c>
      <c r="S27" s="8">
        <f t="shared" si="2"/>
        <v>817.8</v>
      </c>
    </row>
    <row r="28" spans="1:19" ht="16" customHeight="1" x14ac:dyDescent="0.35">
      <c r="A28" s="5" t="s">
        <v>36</v>
      </c>
      <c r="B28" s="5" t="s">
        <v>28</v>
      </c>
      <c r="C28" s="6">
        <v>20</v>
      </c>
      <c r="D28" s="3"/>
      <c r="E28" s="7">
        <v>2023</v>
      </c>
      <c r="F28" s="5" t="s">
        <v>29</v>
      </c>
      <c r="G28" s="5" t="s">
        <v>207</v>
      </c>
      <c r="H28" s="34" t="s">
        <v>81</v>
      </c>
      <c r="I28" s="8">
        <v>1084</v>
      </c>
      <c r="J28" s="8">
        <v>0</v>
      </c>
      <c r="K28" s="8">
        <v>16</v>
      </c>
      <c r="L28" s="8">
        <v>173.44</v>
      </c>
      <c r="M28" s="8">
        <v>0</v>
      </c>
      <c r="N28" s="8">
        <f t="shared" si="0"/>
        <v>173.44</v>
      </c>
      <c r="O28" s="16" t="s">
        <v>54</v>
      </c>
      <c r="P28" s="8">
        <f t="shared" si="1"/>
        <v>1257.44</v>
      </c>
      <c r="Q28" s="8">
        <v>0</v>
      </c>
      <c r="R28" s="8">
        <v>0</v>
      </c>
      <c r="S28" s="8">
        <f t="shared" si="2"/>
        <v>1257.44</v>
      </c>
    </row>
    <row r="29" spans="1:19" ht="16" customHeight="1" x14ac:dyDescent="0.35">
      <c r="A29" s="5" t="s">
        <v>36</v>
      </c>
      <c r="B29" s="5" t="s">
        <v>28</v>
      </c>
      <c r="C29" s="6">
        <v>20</v>
      </c>
      <c r="D29" s="3"/>
      <c r="E29" s="7">
        <v>2023</v>
      </c>
      <c r="F29" s="5" t="s">
        <v>29</v>
      </c>
      <c r="G29" s="5" t="s">
        <v>207</v>
      </c>
      <c r="H29" s="34" t="s">
        <v>81</v>
      </c>
      <c r="I29" s="8">
        <v>1084</v>
      </c>
      <c r="J29" s="8">
        <v>0</v>
      </c>
      <c r="K29" s="8">
        <v>16</v>
      </c>
      <c r="L29" s="8">
        <v>173.44</v>
      </c>
      <c r="M29" s="8">
        <v>0</v>
      </c>
      <c r="N29" s="8">
        <f t="shared" si="0"/>
        <v>173.44</v>
      </c>
      <c r="O29" s="16" t="s">
        <v>54</v>
      </c>
      <c r="P29" s="8">
        <f t="shared" si="1"/>
        <v>1257.44</v>
      </c>
      <c r="Q29" s="8">
        <v>0</v>
      </c>
      <c r="R29" s="8">
        <v>0</v>
      </c>
      <c r="S29" s="8">
        <f t="shared" si="2"/>
        <v>1257.44</v>
      </c>
    </row>
    <row r="30" spans="1:19" ht="16" customHeight="1" x14ac:dyDescent="0.35">
      <c r="A30" s="5" t="s">
        <v>36</v>
      </c>
      <c r="B30" s="5" t="s">
        <v>28</v>
      </c>
      <c r="C30" s="6">
        <v>20</v>
      </c>
      <c r="D30" s="3"/>
      <c r="E30" s="7">
        <v>2023</v>
      </c>
      <c r="F30" s="5" t="s">
        <v>29</v>
      </c>
      <c r="G30" s="5" t="s">
        <v>208</v>
      </c>
      <c r="H30" s="34" t="s">
        <v>82</v>
      </c>
      <c r="I30" s="8">
        <v>1459.46</v>
      </c>
      <c r="J30" s="8">
        <v>0</v>
      </c>
      <c r="K30" s="8">
        <v>16</v>
      </c>
      <c r="L30" s="8">
        <v>233.51</v>
      </c>
      <c r="M30" s="8">
        <v>0</v>
      </c>
      <c r="N30" s="8">
        <f t="shared" si="0"/>
        <v>233.51</v>
      </c>
      <c r="O30" s="16" t="s">
        <v>54</v>
      </c>
      <c r="P30" s="8">
        <f t="shared" si="1"/>
        <v>1692.97</v>
      </c>
      <c r="Q30" s="8">
        <v>0</v>
      </c>
      <c r="R30" s="8">
        <v>0</v>
      </c>
      <c r="S30" s="8">
        <f t="shared" si="2"/>
        <v>1692.97</v>
      </c>
    </row>
    <row r="31" spans="1:19" ht="16" customHeight="1" x14ac:dyDescent="0.35">
      <c r="A31" s="5" t="s">
        <v>36</v>
      </c>
      <c r="B31" s="5" t="s">
        <v>28</v>
      </c>
      <c r="C31" s="6">
        <v>20</v>
      </c>
      <c r="D31" s="3"/>
      <c r="E31" s="7">
        <v>2023</v>
      </c>
      <c r="F31" s="5" t="s">
        <v>29</v>
      </c>
      <c r="G31" s="5" t="s">
        <v>207</v>
      </c>
      <c r="H31" s="34" t="s">
        <v>81</v>
      </c>
      <c r="I31" s="8">
        <v>1410</v>
      </c>
      <c r="J31" s="8">
        <v>0</v>
      </c>
      <c r="K31" s="8">
        <v>16</v>
      </c>
      <c r="L31" s="8">
        <v>225.6</v>
      </c>
      <c r="M31" s="8">
        <v>0</v>
      </c>
      <c r="N31" s="8">
        <f t="shared" si="0"/>
        <v>225.6</v>
      </c>
      <c r="O31" s="16" t="s">
        <v>54</v>
      </c>
      <c r="P31" s="8">
        <f t="shared" si="1"/>
        <v>1635.6</v>
      </c>
      <c r="Q31" s="8">
        <v>0</v>
      </c>
      <c r="R31" s="8">
        <v>0</v>
      </c>
      <c r="S31" s="8">
        <f t="shared" si="2"/>
        <v>1635.6</v>
      </c>
    </row>
    <row r="32" spans="1:19" ht="16" customHeight="1" x14ac:dyDescent="0.35">
      <c r="A32" s="5" t="s">
        <v>36</v>
      </c>
      <c r="B32" s="5" t="s">
        <v>28</v>
      </c>
      <c r="C32" s="6">
        <v>20</v>
      </c>
      <c r="D32" s="3"/>
      <c r="E32" s="7">
        <v>2023</v>
      </c>
      <c r="F32" s="5" t="s">
        <v>29</v>
      </c>
      <c r="G32" s="5" t="s">
        <v>244</v>
      </c>
      <c r="H32" s="34" t="s">
        <v>83</v>
      </c>
      <c r="I32" s="8">
        <v>107.46</v>
      </c>
      <c r="J32" s="8">
        <v>0</v>
      </c>
      <c r="K32" s="8">
        <v>16</v>
      </c>
      <c r="L32" s="8">
        <v>17.190000000000001</v>
      </c>
      <c r="M32" s="8">
        <v>0</v>
      </c>
      <c r="N32" s="8">
        <f t="shared" si="0"/>
        <v>17.190000000000001</v>
      </c>
      <c r="O32" s="16" t="s">
        <v>54</v>
      </c>
      <c r="P32" s="8">
        <f t="shared" si="1"/>
        <v>124.64999999999999</v>
      </c>
      <c r="Q32" s="8">
        <v>0</v>
      </c>
      <c r="R32" s="8">
        <v>0</v>
      </c>
      <c r="S32" s="8">
        <f t="shared" si="2"/>
        <v>124.64999999999999</v>
      </c>
    </row>
    <row r="33" spans="1:19" ht="16" customHeight="1" x14ac:dyDescent="0.35">
      <c r="A33" s="5" t="s">
        <v>36</v>
      </c>
      <c r="B33" s="5" t="s">
        <v>28</v>
      </c>
      <c r="C33" s="6">
        <v>20</v>
      </c>
      <c r="D33" s="3"/>
      <c r="E33" s="7">
        <v>2023</v>
      </c>
      <c r="F33" s="5" t="s">
        <v>29</v>
      </c>
      <c r="G33" s="5" t="s">
        <v>208</v>
      </c>
      <c r="H33" s="34" t="s">
        <v>82</v>
      </c>
      <c r="I33" s="8">
        <v>1541.28</v>
      </c>
      <c r="J33" s="8">
        <v>0</v>
      </c>
      <c r="K33" s="8">
        <v>16</v>
      </c>
      <c r="L33" s="8">
        <v>246.6</v>
      </c>
      <c r="M33" s="8">
        <v>0</v>
      </c>
      <c r="N33" s="8">
        <f t="shared" si="0"/>
        <v>246.6</v>
      </c>
      <c r="O33" s="16" t="s">
        <v>54</v>
      </c>
      <c r="P33" s="8">
        <f t="shared" si="1"/>
        <v>1787.8799999999999</v>
      </c>
      <c r="Q33" s="8">
        <v>0</v>
      </c>
      <c r="R33" s="8">
        <v>0</v>
      </c>
      <c r="S33" s="8">
        <f t="shared" si="2"/>
        <v>1787.8799999999999</v>
      </c>
    </row>
    <row r="34" spans="1:19" ht="16" customHeight="1" x14ac:dyDescent="0.35">
      <c r="A34" s="5" t="s">
        <v>36</v>
      </c>
      <c r="B34" s="5" t="s">
        <v>28</v>
      </c>
      <c r="C34" s="6">
        <v>20</v>
      </c>
      <c r="D34" s="3"/>
      <c r="E34" s="7">
        <v>2023</v>
      </c>
      <c r="F34" s="5" t="s">
        <v>29</v>
      </c>
      <c r="G34" s="5" t="s">
        <v>207</v>
      </c>
      <c r="H34" s="34" t="s">
        <v>81</v>
      </c>
      <c r="I34" s="8">
        <v>1620</v>
      </c>
      <c r="J34" s="8">
        <v>0</v>
      </c>
      <c r="K34" s="8">
        <v>16</v>
      </c>
      <c r="L34" s="8">
        <v>259.2</v>
      </c>
      <c r="M34" s="8">
        <v>0</v>
      </c>
      <c r="N34" s="8">
        <f t="shared" si="0"/>
        <v>259.2</v>
      </c>
      <c r="O34" s="16" t="s">
        <v>54</v>
      </c>
      <c r="P34" s="8">
        <f t="shared" si="1"/>
        <v>1879.2</v>
      </c>
      <c r="Q34" s="8">
        <v>0</v>
      </c>
      <c r="R34" s="8">
        <v>0</v>
      </c>
      <c r="S34" s="8">
        <f t="shared" si="2"/>
        <v>1879.2</v>
      </c>
    </row>
    <row r="35" spans="1:19" ht="16" customHeight="1" x14ac:dyDescent="0.35">
      <c r="A35" s="5" t="s">
        <v>36</v>
      </c>
      <c r="B35" s="5" t="s">
        <v>28</v>
      </c>
      <c r="C35" s="6">
        <v>20</v>
      </c>
      <c r="D35" s="3"/>
      <c r="E35" s="7">
        <v>2023</v>
      </c>
      <c r="F35" s="5" t="s">
        <v>29</v>
      </c>
      <c r="G35" s="5" t="s">
        <v>209</v>
      </c>
      <c r="H35" s="34" t="s">
        <v>84</v>
      </c>
      <c r="I35" s="8">
        <v>97</v>
      </c>
      <c r="J35" s="8">
        <v>0</v>
      </c>
      <c r="K35" s="8">
        <v>16</v>
      </c>
      <c r="L35" s="8">
        <v>15.52</v>
      </c>
      <c r="M35" s="8">
        <v>0</v>
      </c>
      <c r="N35" s="8">
        <f t="shared" si="0"/>
        <v>15.52</v>
      </c>
      <c r="O35" s="16" t="s">
        <v>54</v>
      </c>
      <c r="P35" s="8">
        <f t="shared" si="1"/>
        <v>112.52</v>
      </c>
      <c r="Q35" s="8">
        <v>0</v>
      </c>
      <c r="R35" s="8">
        <v>0</v>
      </c>
      <c r="S35" s="8">
        <f t="shared" si="2"/>
        <v>112.52</v>
      </c>
    </row>
    <row r="36" spans="1:19" ht="16" customHeight="1" x14ac:dyDescent="0.35">
      <c r="A36" s="5" t="s">
        <v>36</v>
      </c>
      <c r="B36" s="5" t="s">
        <v>28</v>
      </c>
      <c r="C36" s="6">
        <v>20</v>
      </c>
      <c r="D36" s="3"/>
      <c r="E36" s="7">
        <v>2023</v>
      </c>
      <c r="F36" s="5" t="s">
        <v>29</v>
      </c>
      <c r="G36" s="5" t="s">
        <v>210</v>
      </c>
      <c r="H36" s="34" t="s">
        <v>85</v>
      </c>
      <c r="I36" s="8">
        <v>436.3</v>
      </c>
      <c r="J36" s="8">
        <v>0</v>
      </c>
      <c r="K36" s="8">
        <v>16</v>
      </c>
      <c r="L36" s="8">
        <v>69.81</v>
      </c>
      <c r="M36" s="8">
        <v>0</v>
      </c>
      <c r="N36" s="8">
        <f t="shared" si="0"/>
        <v>69.81</v>
      </c>
      <c r="O36" s="16" t="s">
        <v>54</v>
      </c>
      <c r="P36" s="8">
        <f t="shared" si="1"/>
        <v>506.11</v>
      </c>
      <c r="Q36" s="8">
        <v>0</v>
      </c>
      <c r="R36" s="8">
        <v>0</v>
      </c>
      <c r="S36" s="8">
        <f t="shared" si="2"/>
        <v>506.11</v>
      </c>
    </row>
    <row r="37" spans="1:19" ht="16" customHeight="1" x14ac:dyDescent="0.35">
      <c r="A37" s="5" t="s">
        <v>36</v>
      </c>
      <c r="B37" s="5" t="s">
        <v>28</v>
      </c>
      <c r="C37" s="6">
        <v>20</v>
      </c>
      <c r="D37" s="3"/>
      <c r="E37" s="7">
        <v>2023</v>
      </c>
      <c r="F37" s="5" t="s">
        <v>29</v>
      </c>
      <c r="G37" s="5" t="s">
        <v>211</v>
      </c>
      <c r="H37" s="34" t="s">
        <v>86</v>
      </c>
      <c r="I37" s="8">
        <v>245.26</v>
      </c>
      <c r="J37" s="8">
        <v>0</v>
      </c>
      <c r="K37" s="8">
        <v>16</v>
      </c>
      <c r="L37" s="8">
        <v>39.24</v>
      </c>
      <c r="M37" s="8">
        <v>0</v>
      </c>
      <c r="N37" s="8">
        <f t="shared" si="0"/>
        <v>39.24</v>
      </c>
      <c r="O37" s="16" t="s">
        <v>54</v>
      </c>
      <c r="P37" s="8">
        <f t="shared" si="1"/>
        <v>284.5</v>
      </c>
      <c r="Q37" s="8">
        <v>0</v>
      </c>
      <c r="R37" s="8">
        <v>0</v>
      </c>
      <c r="S37" s="8">
        <f t="shared" si="2"/>
        <v>284.5</v>
      </c>
    </row>
    <row r="38" spans="1:19" ht="16" customHeight="1" x14ac:dyDescent="0.35">
      <c r="A38" s="5" t="s">
        <v>36</v>
      </c>
      <c r="B38" s="5" t="s">
        <v>28</v>
      </c>
      <c r="C38" s="6">
        <v>21</v>
      </c>
      <c r="D38" s="3"/>
      <c r="E38" s="7">
        <v>2023</v>
      </c>
      <c r="F38" s="5" t="s">
        <v>29</v>
      </c>
      <c r="G38" s="5" t="s">
        <v>202</v>
      </c>
      <c r="H38" s="34" t="s">
        <v>76</v>
      </c>
      <c r="I38" s="8">
        <v>535</v>
      </c>
      <c r="J38" s="8">
        <v>0</v>
      </c>
      <c r="K38" s="8">
        <v>16</v>
      </c>
      <c r="L38" s="8">
        <v>85.6</v>
      </c>
      <c r="M38" s="8">
        <v>0</v>
      </c>
      <c r="N38" s="8">
        <f t="shared" si="0"/>
        <v>85.6</v>
      </c>
      <c r="O38" s="16" t="s">
        <v>54</v>
      </c>
      <c r="P38" s="8">
        <f t="shared" si="1"/>
        <v>620.6</v>
      </c>
      <c r="Q38" s="8">
        <v>0</v>
      </c>
      <c r="R38" s="8">
        <v>0</v>
      </c>
      <c r="S38" s="8">
        <f t="shared" si="2"/>
        <v>620.6</v>
      </c>
    </row>
    <row r="39" spans="1:19" ht="16" customHeight="1" x14ac:dyDescent="0.35">
      <c r="A39" s="5" t="s">
        <v>36</v>
      </c>
      <c r="B39" s="5" t="s">
        <v>28</v>
      </c>
      <c r="C39" s="6">
        <v>21</v>
      </c>
      <c r="D39" s="3"/>
      <c r="E39" s="7">
        <v>2023</v>
      </c>
      <c r="F39" s="5" t="s">
        <v>29</v>
      </c>
      <c r="G39" s="5" t="s">
        <v>202</v>
      </c>
      <c r="H39" s="34" t="s">
        <v>76</v>
      </c>
      <c r="I39" s="8">
        <v>381.66</v>
      </c>
      <c r="J39" s="8">
        <v>0</v>
      </c>
      <c r="K39" s="8">
        <v>16</v>
      </c>
      <c r="L39" s="8">
        <v>61.07</v>
      </c>
      <c r="M39" s="8">
        <v>0</v>
      </c>
      <c r="N39" s="8">
        <f t="shared" si="0"/>
        <v>61.07</v>
      </c>
      <c r="O39" s="16" t="s">
        <v>54</v>
      </c>
      <c r="P39" s="8">
        <f t="shared" si="1"/>
        <v>442.73</v>
      </c>
      <c r="Q39" s="8">
        <v>0</v>
      </c>
      <c r="R39" s="8">
        <v>0</v>
      </c>
      <c r="S39" s="8">
        <f t="shared" si="2"/>
        <v>442.73</v>
      </c>
    </row>
    <row r="40" spans="1:19" ht="16" customHeight="1" x14ac:dyDescent="0.35">
      <c r="A40" s="5" t="s">
        <v>36</v>
      </c>
      <c r="B40" s="5" t="s">
        <v>28</v>
      </c>
      <c r="C40" s="6">
        <v>22</v>
      </c>
      <c r="D40" s="3"/>
      <c r="E40" s="7">
        <v>2023</v>
      </c>
      <c r="F40" s="5" t="s">
        <v>29</v>
      </c>
      <c r="G40" s="5" t="s">
        <v>212</v>
      </c>
      <c r="H40" s="34" t="s">
        <v>87</v>
      </c>
      <c r="I40" s="8">
        <v>650.66</v>
      </c>
      <c r="J40" s="8">
        <v>0</v>
      </c>
      <c r="K40" s="8">
        <v>16</v>
      </c>
      <c r="L40" s="8">
        <v>104.11</v>
      </c>
      <c r="M40" s="8">
        <v>0</v>
      </c>
      <c r="N40" s="8">
        <f t="shared" si="0"/>
        <v>104.11</v>
      </c>
      <c r="O40" s="16" t="s">
        <v>54</v>
      </c>
      <c r="P40" s="8">
        <f t="shared" si="1"/>
        <v>754.77</v>
      </c>
      <c r="Q40" s="8">
        <v>0</v>
      </c>
      <c r="R40" s="8">
        <v>0</v>
      </c>
      <c r="S40" s="8">
        <f t="shared" si="2"/>
        <v>754.77</v>
      </c>
    </row>
    <row r="41" spans="1:19" ht="16" customHeight="1" x14ac:dyDescent="0.35">
      <c r="A41" s="5" t="s">
        <v>38</v>
      </c>
      <c r="B41" s="5" t="s">
        <v>28</v>
      </c>
      <c r="C41" s="6">
        <v>23</v>
      </c>
      <c r="D41" s="3"/>
      <c r="E41" s="7">
        <v>2023</v>
      </c>
      <c r="F41" s="5" t="s">
        <v>29</v>
      </c>
      <c r="G41" s="5" t="s">
        <v>213</v>
      </c>
      <c r="H41" s="34" t="s">
        <v>88</v>
      </c>
      <c r="I41" s="8">
        <v>11766.05</v>
      </c>
      <c r="J41" s="8">
        <v>0</v>
      </c>
      <c r="K41" s="8">
        <v>16</v>
      </c>
      <c r="L41" s="8">
        <v>1882.57</v>
      </c>
      <c r="M41" s="8">
        <v>0</v>
      </c>
      <c r="N41" s="8">
        <f t="shared" si="0"/>
        <v>1882.57</v>
      </c>
      <c r="O41" s="16" t="s">
        <v>54</v>
      </c>
      <c r="P41" s="8">
        <f t="shared" si="1"/>
        <v>13648.619999999999</v>
      </c>
      <c r="Q41" s="8">
        <v>0</v>
      </c>
      <c r="R41" s="8">
        <v>0</v>
      </c>
      <c r="S41" s="8">
        <f t="shared" si="2"/>
        <v>13648.619999999999</v>
      </c>
    </row>
    <row r="42" spans="1:19" ht="16" customHeight="1" x14ac:dyDescent="0.35">
      <c r="A42" s="5" t="s">
        <v>38</v>
      </c>
      <c r="B42" s="5" t="s">
        <v>28</v>
      </c>
      <c r="C42" s="6">
        <v>23</v>
      </c>
      <c r="D42" s="3"/>
      <c r="E42" s="7">
        <v>2023</v>
      </c>
      <c r="F42" s="5" t="s">
        <v>29</v>
      </c>
      <c r="G42" s="5" t="s">
        <v>213</v>
      </c>
      <c r="H42" s="34" t="s">
        <v>88</v>
      </c>
      <c r="I42" s="8">
        <v>4538.68</v>
      </c>
      <c r="J42" s="8">
        <v>0</v>
      </c>
      <c r="K42" s="8">
        <v>16</v>
      </c>
      <c r="L42" s="8">
        <v>726.19</v>
      </c>
      <c r="M42" s="8">
        <v>0</v>
      </c>
      <c r="N42" s="8">
        <f t="shared" si="0"/>
        <v>726.19</v>
      </c>
      <c r="O42" s="16" t="s">
        <v>54</v>
      </c>
      <c r="P42" s="8">
        <f t="shared" si="1"/>
        <v>5264.8700000000008</v>
      </c>
      <c r="Q42" s="8">
        <v>0</v>
      </c>
      <c r="R42" s="8">
        <v>0</v>
      </c>
      <c r="S42" s="8">
        <f t="shared" si="2"/>
        <v>5264.8700000000008</v>
      </c>
    </row>
    <row r="43" spans="1:19" ht="16" customHeight="1" x14ac:dyDescent="0.35">
      <c r="A43" s="5" t="s">
        <v>38</v>
      </c>
      <c r="B43" s="5" t="s">
        <v>28</v>
      </c>
      <c r="C43" s="6">
        <v>23</v>
      </c>
      <c r="D43" s="3"/>
      <c r="E43" s="7">
        <v>2023</v>
      </c>
      <c r="F43" s="5" t="s">
        <v>29</v>
      </c>
      <c r="G43" s="5" t="s">
        <v>213</v>
      </c>
      <c r="H43" s="34" t="s">
        <v>88</v>
      </c>
      <c r="I43" s="8">
        <v>7059.63</v>
      </c>
      <c r="J43" s="8">
        <v>0</v>
      </c>
      <c r="K43" s="8">
        <v>16</v>
      </c>
      <c r="L43" s="8">
        <v>1129.54</v>
      </c>
      <c r="M43" s="8">
        <v>0</v>
      </c>
      <c r="N43" s="8">
        <f t="shared" si="0"/>
        <v>1129.54</v>
      </c>
      <c r="O43" s="16" t="s">
        <v>54</v>
      </c>
      <c r="P43" s="8">
        <f t="shared" si="1"/>
        <v>8189.17</v>
      </c>
      <c r="Q43" s="8">
        <v>0</v>
      </c>
      <c r="R43" s="8">
        <v>0</v>
      </c>
      <c r="S43" s="8">
        <f t="shared" si="2"/>
        <v>8189.17</v>
      </c>
    </row>
    <row r="44" spans="1:19" ht="16" customHeight="1" x14ac:dyDescent="0.35">
      <c r="A44" s="5" t="s">
        <v>38</v>
      </c>
      <c r="B44" s="5" t="s">
        <v>28</v>
      </c>
      <c r="C44" s="6">
        <v>23</v>
      </c>
      <c r="D44" s="3"/>
      <c r="E44" s="7">
        <v>2023</v>
      </c>
      <c r="F44" s="5" t="s">
        <v>29</v>
      </c>
      <c r="G44" s="5" t="s">
        <v>213</v>
      </c>
      <c r="H44" s="34" t="s">
        <v>88</v>
      </c>
      <c r="I44" s="8">
        <v>11255.57</v>
      </c>
      <c r="J44" s="8">
        <v>0</v>
      </c>
      <c r="K44" s="8">
        <v>16</v>
      </c>
      <c r="L44" s="8">
        <v>1800.89</v>
      </c>
      <c r="M44" s="8">
        <v>0</v>
      </c>
      <c r="N44" s="8">
        <f t="shared" si="0"/>
        <v>1800.89</v>
      </c>
      <c r="O44" s="16" t="s">
        <v>54</v>
      </c>
      <c r="P44" s="8">
        <f t="shared" si="1"/>
        <v>13056.46</v>
      </c>
      <c r="Q44" s="8">
        <v>0</v>
      </c>
      <c r="R44" s="8">
        <v>0</v>
      </c>
      <c r="S44" s="8">
        <f t="shared" si="2"/>
        <v>13056.46</v>
      </c>
    </row>
    <row r="45" spans="1:19" ht="16" customHeight="1" x14ac:dyDescent="0.35">
      <c r="A45" s="5" t="s">
        <v>38</v>
      </c>
      <c r="B45" s="5" t="s">
        <v>28</v>
      </c>
      <c r="C45" s="6">
        <v>24</v>
      </c>
      <c r="D45" s="3"/>
      <c r="E45" s="7">
        <v>2023</v>
      </c>
      <c r="F45" s="5" t="s">
        <v>29</v>
      </c>
      <c r="G45" s="5" t="s">
        <v>214</v>
      </c>
      <c r="H45" s="34" t="s">
        <v>89</v>
      </c>
      <c r="I45" s="8">
        <v>69534.13</v>
      </c>
      <c r="J45" s="8">
        <v>0</v>
      </c>
      <c r="K45" s="8">
        <v>16</v>
      </c>
      <c r="L45" s="8">
        <v>11125.47</v>
      </c>
      <c r="M45" s="8">
        <v>0</v>
      </c>
      <c r="N45" s="8">
        <f t="shared" si="0"/>
        <v>11125.47</v>
      </c>
      <c r="O45" s="16" t="s">
        <v>54</v>
      </c>
      <c r="P45" s="8">
        <f t="shared" si="1"/>
        <v>80659.600000000006</v>
      </c>
      <c r="Q45" s="8">
        <v>0</v>
      </c>
      <c r="R45" s="8">
        <v>0</v>
      </c>
      <c r="S45" s="8">
        <f t="shared" si="2"/>
        <v>80659.600000000006</v>
      </c>
    </row>
    <row r="46" spans="1:19" ht="16" customHeight="1" x14ac:dyDescent="0.35">
      <c r="A46" s="5" t="s">
        <v>38</v>
      </c>
      <c r="B46" s="5" t="s">
        <v>28</v>
      </c>
      <c r="C46" s="6">
        <v>25</v>
      </c>
      <c r="D46" s="10">
        <v>111439202</v>
      </c>
      <c r="E46" s="7">
        <v>2023</v>
      </c>
      <c r="F46" s="5" t="s">
        <v>29</v>
      </c>
      <c r="G46" s="5" t="s">
        <v>200</v>
      </c>
      <c r="H46" s="34" t="s">
        <v>74</v>
      </c>
      <c r="I46" s="8">
        <v>6685.53</v>
      </c>
      <c r="J46" s="8">
        <v>0</v>
      </c>
      <c r="K46" s="8">
        <v>16</v>
      </c>
      <c r="L46" s="8">
        <v>1069.68</v>
      </c>
      <c r="M46" s="8">
        <v>0</v>
      </c>
      <c r="N46" s="8">
        <f t="shared" si="0"/>
        <v>1069.68</v>
      </c>
      <c r="O46" s="16" t="s">
        <v>54</v>
      </c>
      <c r="P46" s="8">
        <f t="shared" si="1"/>
        <v>7755.21</v>
      </c>
      <c r="Q46" s="8">
        <v>0</v>
      </c>
      <c r="R46" s="8">
        <v>0</v>
      </c>
      <c r="S46" s="8">
        <f t="shared" si="2"/>
        <v>7755.21</v>
      </c>
    </row>
    <row r="47" spans="1:19" ht="16" customHeight="1" x14ac:dyDescent="0.35">
      <c r="A47" s="5" t="s">
        <v>38</v>
      </c>
      <c r="B47" s="5" t="s">
        <v>28</v>
      </c>
      <c r="C47" s="6">
        <v>25</v>
      </c>
      <c r="D47" s="10">
        <v>111306201</v>
      </c>
      <c r="E47" s="7">
        <v>2023</v>
      </c>
      <c r="F47" s="5" t="s">
        <v>29</v>
      </c>
      <c r="G47" s="5" t="s">
        <v>200</v>
      </c>
      <c r="H47" s="34" t="s">
        <v>74</v>
      </c>
      <c r="I47" s="8">
        <v>11561.06</v>
      </c>
      <c r="J47" s="8">
        <v>0</v>
      </c>
      <c r="K47" s="8">
        <v>16</v>
      </c>
      <c r="L47" s="8">
        <v>1849.76</v>
      </c>
      <c r="M47" s="8">
        <v>0</v>
      </c>
      <c r="N47" s="8">
        <f t="shared" si="0"/>
        <v>1849.76</v>
      </c>
      <c r="O47" s="16" t="s">
        <v>54</v>
      </c>
      <c r="P47" s="8">
        <f t="shared" si="1"/>
        <v>13410.82</v>
      </c>
      <c r="Q47" s="8">
        <v>0</v>
      </c>
      <c r="R47" s="8">
        <v>0</v>
      </c>
      <c r="S47" s="8">
        <f t="shared" si="2"/>
        <v>13410.82</v>
      </c>
    </row>
    <row r="48" spans="1:19" ht="16" customHeight="1" x14ac:dyDescent="0.35">
      <c r="A48" s="5" t="s">
        <v>38</v>
      </c>
      <c r="B48" s="5" t="s">
        <v>28</v>
      </c>
      <c r="C48" s="6">
        <v>25</v>
      </c>
      <c r="D48" s="10">
        <v>111439201</v>
      </c>
      <c r="E48" s="7">
        <v>2023</v>
      </c>
      <c r="F48" s="5" t="s">
        <v>29</v>
      </c>
      <c r="G48" s="5" t="s">
        <v>200</v>
      </c>
      <c r="H48" s="34" t="s">
        <v>74</v>
      </c>
      <c r="I48" s="8">
        <v>5093.12</v>
      </c>
      <c r="J48" s="8">
        <v>0</v>
      </c>
      <c r="K48" s="8">
        <v>16</v>
      </c>
      <c r="L48" s="8">
        <v>814.89</v>
      </c>
      <c r="M48" s="8">
        <v>0</v>
      </c>
      <c r="N48" s="8">
        <f t="shared" si="0"/>
        <v>814.89</v>
      </c>
      <c r="O48" s="16" t="s">
        <v>54</v>
      </c>
      <c r="P48" s="8">
        <f t="shared" si="1"/>
        <v>5908.01</v>
      </c>
      <c r="Q48" s="8">
        <v>0</v>
      </c>
      <c r="R48" s="8">
        <v>0</v>
      </c>
      <c r="S48" s="8">
        <f t="shared" si="2"/>
        <v>5908.01</v>
      </c>
    </row>
    <row r="49" spans="1:19" ht="16" customHeight="1" x14ac:dyDescent="0.35">
      <c r="A49" s="5" t="s">
        <v>38</v>
      </c>
      <c r="B49" s="5" t="s">
        <v>28</v>
      </c>
      <c r="C49" s="6">
        <v>25</v>
      </c>
      <c r="D49" s="10">
        <v>111306202</v>
      </c>
      <c r="E49" s="7">
        <v>2023</v>
      </c>
      <c r="F49" s="5" t="s">
        <v>29</v>
      </c>
      <c r="G49" s="5" t="s">
        <v>200</v>
      </c>
      <c r="H49" s="34" t="s">
        <v>74</v>
      </c>
      <c r="I49" s="8">
        <v>8728.99</v>
      </c>
      <c r="J49" s="8">
        <v>0</v>
      </c>
      <c r="K49" s="8">
        <v>16</v>
      </c>
      <c r="L49" s="8">
        <v>1396.63</v>
      </c>
      <c r="M49" s="8">
        <v>0</v>
      </c>
      <c r="N49" s="8">
        <f t="shared" si="0"/>
        <v>1396.63</v>
      </c>
      <c r="O49" s="16" t="s">
        <v>54</v>
      </c>
      <c r="P49" s="8">
        <f t="shared" si="1"/>
        <v>10125.619999999999</v>
      </c>
      <c r="Q49" s="8">
        <v>0</v>
      </c>
      <c r="R49" s="8">
        <v>0</v>
      </c>
      <c r="S49" s="8">
        <f t="shared" si="2"/>
        <v>10125.619999999999</v>
      </c>
    </row>
    <row r="50" spans="1:19" ht="16" customHeight="1" x14ac:dyDescent="0.35">
      <c r="A50" s="5" t="s">
        <v>38</v>
      </c>
      <c r="B50" s="5" t="s">
        <v>28</v>
      </c>
      <c r="C50" s="6">
        <v>26</v>
      </c>
      <c r="D50" s="3"/>
      <c r="E50" s="7">
        <v>2023</v>
      </c>
      <c r="F50" s="5" t="s">
        <v>29</v>
      </c>
      <c r="G50" s="5" t="s">
        <v>215</v>
      </c>
      <c r="H50" s="34" t="s">
        <v>90</v>
      </c>
      <c r="I50" s="8">
        <v>1104.8499999999999</v>
      </c>
      <c r="J50" s="8">
        <v>0</v>
      </c>
      <c r="K50" s="8">
        <v>16</v>
      </c>
      <c r="L50" s="8">
        <v>176.78</v>
      </c>
      <c r="M50" s="8">
        <v>0</v>
      </c>
      <c r="N50" s="8">
        <f t="shared" si="0"/>
        <v>176.78</v>
      </c>
      <c r="O50" s="16" t="s">
        <v>54</v>
      </c>
      <c r="P50" s="8">
        <f t="shared" si="1"/>
        <v>1281.6299999999999</v>
      </c>
      <c r="Q50" s="8">
        <v>44.19</v>
      </c>
      <c r="R50" s="8">
        <v>0</v>
      </c>
      <c r="S50" s="8">
        <f t="shared" si="2"/>
        <v>1237.4399999999998</v>
      </c>
    </row>
    <row r="51" spans="1:19" ht="16" customHeight="1" x14ac:dyDescent="0.35">
      <c r="A51" s="5" t="s">
        <v>38</v>
      </c>
      <c r="B51" s="5" t="s">
        <v>28</v>
      </c>
      <c r="C51" s="6">
        <v>26</v>
      </c>
      <c r="D51" s="3"/>
      <c r="E51" s="7">
        <v>2023</v>
      </c>
      <c r="F51" s="5" t="s">
        <v>29</v>
      </c>
      <c r="G51" s="5" t="s">
        <v>215</v>
      </c>
      <c r="H51" s="34" t="s">
        <v>90</v>
      </c>
      <c r="I51" s="8">
        <v>1100.9000000000001</v>
      </c>
      <c r="J51" s="8">
        <v>0</v>
      </c>
      <c r="K51" s="8">
        <v>16</v>
      </c>
      <c r="L51" s="8">
        <v>176.14</v>
      </c>
      <c r="M51" s="8">
        <v>0</v>
      </c>
      <c r="N51" s="8">
        <f t="shared" si="0"/>
        <v>176.14</v>
      </c>
      <c r="O51" s="16" t="s">
        <v>54</v>
      </c>
      <c r="P51" s="8">
        <f t="shared" si="1"/>
        <v>1277.04</v>
      </c>
      <c r="Q51" s="8">
        <v>44.04</v>
      </c>
      <c r="R51" s="8">
        <v>0</v>
      </c>
      <c r="S51" s="8">
        <f t="shared" si="2"/>
        <v>1233</v>
      </c>
    </row>
    <row r="52" spans="1:19" ht="16" customHeight="1" x14ac:dyDescent="0.35">
      <c r="A52" s="5" t="s">
        <v>38</v>
      </c>
      <c r="B52" s="5" t="s">
        <v>28</v>
      </c>
      <c r="C52" s="6">
        <v>26</v>
      </c>
      <c r="D52" s="3"/>
      <c r="E52" s="7">
        <v>2023</v>
      </c>
      <c r="F52" s="5" t="s">
        <v>29</v>
      </c>
      <c r="G52" s="5" t="s">
        <v>215</v>
      </c>
      <c r="H52" s="34" t="s">
        <v>90</v>
      </c>
      <c r="I52" s="8">
        <v>2580.9499999999998</v>
      </c>
      <c r="J52" s="8">
        <v>0</v>
      </c>
      <c r="K52" s="8">
        <v>16</v>
      </c>
      <c r="L52" s="8">
        <v>412.95</v>
      </c>
      <c r="M52" s="8">
        <v>0</v>
      </c>
      <c r="N52" s="8">
        <f t="shared" si="0"/>
        <v>412.95</v>
      </c>
      <c r="O52" s="16" t="s">
        <v>54</v>
      </c>
      <c r="P52" s="8">
        <f t="shared" si="1"/>
        <v>2993.8999999999996</v>
      </c>
      <c r="Q52" s="8">
        <v>103.24</v>
      </c>
      <c r="R52" s="8">
        <v>0</v>
      </c>
      <c r="S52" s="8">
        <f t="shared" si="2"/>
        <v>2890.66</v>
      </c>
    </row>
    <row r="53" spans="1:19" ht="16" customHeight="1" x14ac:dyDescent="0.35">
      <c r="A53" s="5" t="s">
        <v>38</v>
      </c>
      <c r="B53" s="5" t="s">
        <v>28</v>
      </c>
      <c r="C53" s="6">
        <v>26</v>
      </c>
      <c r="D53" s="3"/>
      <c r="E53" s="7">
        <v>2023</v>
      </c>
      <c r="F53" s="5" t="s">
        <v>29</v>
      </c>
      <c r="G53" s="5" t="s">
        <v>215</v>
      </c>
      <c r="H53" s="34" t="s">
        <v>90</v>
      </c>
      <c r="I53" s="8">
        <v>244.03</v>
      </c>
      <c r="J53" s="8">
        <v>0</v>
      </c>
      <c r="K53" s="8">
        <v>16</v>
      </c>
      <c r="L53" s="8">
        <v>39.04</v>
      </c>
      <c r="M53" s="8">
        <v>0</v>
      </c>
      <c r="N53" s="8">
        <f t="shared" si="0"/>
        <v>39.04</v>
      </c>
      <c r="O53" s="16" t="s">
        <v>54</v>
      </c>
      <c r="P53" s="8">
        <f t="shared" si="1"/>
        <v>283.07</v>
      </c>
      <c r="Q53" s="8">
        <v>0</v>
      </c>
      <c r="R53" s="8">
        <v>0</v>
      </c>
      <c r="S53" s="8">
        <f t="shared" si="2"/>
        <v>283.07</v>
      </c>
    </row>
    <row r="54" spans="1:19" ht="16" customHeight="1" x14ac:dyDescent="0.35">
      <c r="A54" s="5" t="s">
        <v>38</v>
      </c>
      <c r="B54" s="5" t="s">
        <v>28</v>
      </c>
      <c r="C54" s="6">
        <v>27</v>
      </c>
      <c r="D54" s="3"/>
      <c r="E54" s="7">
        <v>2023</v>
      </c>
      <c r="F54" s="5" t="s">
        <v>29</v>
      </c>
      <c r="G54" s="5" t="s">
        <v>216</v>
      </c>
      <c r="H54" s="34" t="s">
        <v>91</v>
      </c>
      <c r="I54" s="8">
        <v>19850</v>
      </c>
      <c r="J54" s="8">
        <v>0</v>
      </c>
      <c r="K54" s="8">
        <v>16</v>
      </c>
      <c r="L54" s="8">
        <v>3176</v>
      </c>
      <c r="M54" s="8">
        <v>0</v>
      </c>
      <c r="N54" s="8">
        <f t="shared" si="0"/>
        <v>3176</v>
      </c>
      <c r="O54" s="16" t="s">
        <v>54</v>
      </c>
      <c r="P54" s="8">
        <f t="shared" si="1"/>
        <v>23026</v>
      </c>
      <c r="Q54" s="8">
        <v>2117.34</v>
      </c>
      <c r="R54" s="8">
        <v>1985</v>
      </c>
      <c r="S54" s="8">
        <f t="shared" si="2"/>
        <v>18923.66</v>
      </c>
    </row>
    <row r="55" spans="1:19" ht="16" customHeight="1" x14ac:dyDescent="0.35">
      <c r="A55" s="5" t="s">
        <v>38</v>
      </c>
      <c r="B55" s="5" t="s">
        <v>28</v>
      </c>
      <c r="C55" s="6">
        <v>28</v>
      </c>
      <c r="D55" s="3"/>
      <c r="E55" s="7">
        <v>2023</v>
      </c>
      <c r="F55" s="5" t="s">
        <v>29</v>
      </c>
      <c r="G55" s="5" t="s">
        <v>217</v>
      </c>
      <c r="H55" s="34" t="s">
        <v>92</v>
      </c>
      <c r="I55" s="8">
        <v>28392.3</v>
      </c>
      <c r="J55" s="8">
        <v>0</v>
      </c>
      <c r="K55" s="8">
        <v>16</v>
      </c>
      <c r="L55" s="8">
        <v>4542.76</v>
      </c>
      <c r="M55" s="8">
        <v>4542.76</v>
      </c>
      <c r="N55" s="8">
        <f t="shared" si="0"/>
        <v>0</v>
      </c>
      <c r="O55" s="16" t="s">
        <v>54</v>
      </c>
      <c r="P55" s="8">
        <f t="shared" si="1"/>
        <v>32935.06</v>
      </c>
      <c r="Q55" s="8">
        <v>0</v>
      </c>
      <c r="R55" s="8">
        <v>0</v>
      </c>
      <c r="S55" s="8">
        <f t="shared" si="2"/>
        <v>32935.06</v>
      </c>
    </row>
    <row r="56" spans="1:19" ht="16" customHeight="1" x14ac:dyDescent="0.35">
      <c r="A56" s="5" t="s">
        <v>38</v>
      </c>
      <c r="B56" s="5" t="s">
        <v>28</v>
      </c>
      <c r="C56" s="6">
        <v>29</v>
      </c>
      <c r="D56" s="3"/>
      <c r="E56" s="7">
        <v>2023</v>
      </c>
      <c r="F56" s="5" t="s">
        <v>29</v>
      </c>
      <c r="G56" s="5" t="s">
        <v>218</v>
      </c>
      <c r="H56" s="34" t="s">
        <v>93</v>
      </c>
      <c r="I56" s="8">
        <v>5500</v>
      </c>
      <c r="J56" s="8">
        <v>0</v>
      </c>
      <c r="K56" s="8">
        <v>16</v>
      </c>
      <c r="L56" s="8">
        <v>880</v>
      </c>
      <c r="M56" s="8">
        <v>411.49</v>
      </c>
      <c r="N56" s="8">
        <f t="shared" si="0"/>
        <v>468.51</v>
      </c>
      <c r="O56" s="16" t="s">
        <v>54</v>
      </c>
      <c r="P56" s="8">
        <f t="shared" si="1"/>
        <v>6380</v>
      </c>
      <c r="Q56" s="8">
        <v>0</v>
      </c>
      <c r="R56" s="8">
        <v>0</v>
      </c>
      <c r="S56" s="8">
        <f t="shared" si="2"/>
        <v>6380</v>
      </c>
    </row>
    <row r="57" spans="1:19" ht="16" customHeight="1" x14ac:dyDescent="0.35">
      <c r="A57" s="5" t="s">
        <v>39</v>
      </c>
      <c r="B57" s="5" t="s">
        <v>28</v>
      </c>
      <c r="C57" s="6">
        <v>41</v>
      </c>
      <c r="D57" s="3"/>
      <c r="E57" s="7">
        <v>2023</v>
      </c>
      <c r="F57" s="5" t="s">
        <v>29</v>
      </c>
      <c r="G57" s="5" t="s">
        <v>219</v>
      </c>
      <c r="H57" s="34" t="s">
        <v>94</v>
      </c>
      <c r="I57" s="8">
        <v>77.59</v>
      </c>
      <c r="J57" s="8">
        <v>0</v>
      </c>
      <c r="K57" s="8">
        <v>16</v>
      </c>
      <c r="L57" s="8">
        <v>12.41</v>
      </c>
      <c r="M57" s="8">
        <v>0</v>
      </c>
      <c r="N57" s="8">
        <f t="shared" si="0"/>
        <v>12.41</v>
      </c>
      <c r="O57" s="16" t="s">
        <v>54</v>
      </c>
      <c r="P57" s="8">
        <f t="shared" si="1"/>
        <v>90</v>
      </c>
      <c r="Q57" s="8">
        <v>0</v>
      </c>
      <c r="R57" s="8">
        <v>0</v>
      </c>
      <c r="S57" s="8">
        <f t="shared" si="2"/>
        <v>90</v>
      </c>
    </row>
    <row r="58" spans="1:19" ht="16" customHeight="1" x14ac:dyDescent="0.35">
      <c r="A58" s="5" t="s">
        <v>39</v>
      </c>
      <c r="B58" s="5" t="s">
        <v>28</v>
      </c>
      <c r="C58" s="6">
        <v>41</v>
      </c>
      <c r="D58" s="3"/>
      <c r="E58" s="7">
        <v>2023</v>
      </c>
      <c r="F58" s="5" t="s">
        <v>29</v>
      </c>
      <c r="G58" s="5" t="s">
        <v>219</v>
      </c>
      <c r="H58" s="34" t="s">
        <v>94</v>
      </c>
      <c r="I58" s="8">
        <v>67</v>
      </c>
      <c r="J58" s="8">
        <v>0</v>
      </c>
      <c r="K58" s="8">
        <v>0</v>
      </c>
      <c r="L58" s="8">
        <v>0</v>
      </c>
      <c r="M58" s="8">
        <v>0</v>
      </c>
      <c r="N58" s="8">
        <f t="shared" si="0"/>
        <v>0</v>
      </c>
      <c r="O58" s="16" t="s">
        <v>54</v>
      </c>
      <c r="P58" s="8">
        <f t="shared" si="1"/>
        <v>67</v>
      </c>
      <c r="Q58" s="8">
        <v>0</v>
      </c>
      <c r="R58" s="8">
        <v>0</v>
      </c>
      <c r="S58" s="8">
        <f t="shared" si="2"/>
        <v>67</v>
      </c>
    </row>
    <row r="59" spans="1:19" ht="16" customHeight="1" x14ac:dyDescent="0.35">
      <c r="A59" s="5" t="s">
        <v>39</v>
      </c>
      <c r="B59" s="5" t="s">
        <v>28</v>
      </c>
      <c r="C59" s="6">
        <v>41</v>
      </c>
      <c r="D59" s="10">
        <v>1392136154290</v>
      </c>
      <c r="E59" s="7">
        <v>2023</v>
      </c>
      <c r="F59" s="5" t="s">
        <v>29</v>
      </c>
      <c r="G59" s="5" t="s">
        <v>220</v>
      </c>
      <c r="H59" s="34" t="s">
        <v>95</v>
      </c>
      <c r="I59" s="8">
        <v>5984.48</v>
      </c>
      <c r="J59" s="8">
        <v>0</v>
      </c>
      <c r="K59" s="8">
        <v>16</v>
      </c>
      <c r="L59" s="8">
        <v>957.52</v>
      </c>
      <c r="M59" s="8">
        <v>0</v>
      </c>
      <c r="N59" s="8">
        <f t="shared" si="0"/>
        <v>957.52</v>
      </c>
      <c r="O59" s="16" t="s">
        <v>54</v>
      </c>
      <c r="P59" s="8">
        <f t="shared" si="1"/>
        <v>6942</v>
      </c>
      <c r="Q59" s="8">
        <v>0</v>
      </c>
      <c r="R59" s="8">
        <v>0</v>
      </c>
      <c r="S59" s="8">
        <f t="shared" si="2"/>
        <v>6942</v>
      </c>
    </row>
    <row r="60" spans="1:19" ht="16" customHeight="1" x14ac:dyDescent="0.35">
      <c r="A60" s="5" t="s">
        <v>39</v>
      </c>
      <c r="B60" s="5" t="s">
        <v>28</v>
      </c>
      <c r="C60" s="6">
        <v>41</v>
      </c>
      <c r="D60" s="3"/>
      <c r="E60" s="7">
        <v>2023</v>
      </c>
      <c r="F60" s="5" t="s">
        <v>29</v>
      </c>
      <c r="G60" s="5" t="s">
        <v>221</v>
      </c>
      <c r="H60" s="34" t="s">
        <v>96</v>
      </c>
      <c r="I60" s="8">
        <v>4724.29</v>
      </c>
      <c r="J60" s="8">
        <v>0</v>
      </c>
      <c r="K60" s="8">
        <v>16</v>
      </c>
      <c r="L60" s="8">
        <v>755.88</v>
      </c>
      <c r="M60" s="8">
        <v>0</v>
      </c>
      <c r="N60" s="8">
        <f t="shared" si="0"/>
        <v>755.88</v>
      </c>
      <c r="O60" s="16" t="s">
        <v>54</v>
      </c>
      <c r="P60" s="8">
        <f t="shared" si="1"/>
        <v>5480.17</v>
      </c>
      <c r="Q60" s="8">
        <v>0</v>
      </c>
      <c r="R60" s="8">
        <v>0</v>
      </c>
      <c r="S60" s="8">
        <f t="shared" si="2"/>
        <v>5480.17</v>
      </c>
    </row>
    <row r="61" spans="1:19" ht="16" customHeight="1" x14ac:dyDescent="0.35">
      <c r="A61" s="5" t="s">
        <v>39</v>
      </c>
      <c r="B61" s="5" t="s">
        <v>28</v>
      </c>
      <c r="C61" s="6">
        <v>41</v>
      </c>
      <c r="D61" s="3"/>
      <c r="E61" s="7">
        <v>2023</v>
      </c>
      <c r="F61" s="5" t="s">
        <v>29</v>
      </c>
      <c r="G61" s="5" t="s">
        <v>221</v>
      </c>
      <c r="H61" s="34" t="s">
        <v>96</v>
      </c>
      <c r="I61" s="8">
        <v>4380.5</v>
      </c>
      <c r="J61" s="8">
        <v>0</v>
      </c>
      <c r="K61" s="8">
        <v>16</v>
      </c>
      <c r="L61" s="8">
        <v>700.87</v>
      </c>
      <c r="M61" s="8">
        <v>0</v>
      </c>
      <c r="N61" s="8">
        <f t="shared" si="0"/>
        <v>700.87</v>
      </c>
      <c r="O61" s="16" t="s">
        <v>54</v>
      </c>
      <c r="P61" s="8">
        <f t="shared" si="1"/>
        <v>5081.37</v>
      </c>
      <c r="Q61" s="8">
        <v>0</v>
      </c>
      <c r="R61" s="8">
        <v>0</v>
      </c>
      <c r="S61" s="8">
        <f t="shared" si="2"/>
        <v>5081.37</v>
      </c>
    </row>
    <row r="62" spans="1:19" ht="16" customHeight="1" x14ac:dyDescent="0.35">
      <c r="A62" s="5" t="s">
        <v>39</v>
      </c>
      <c r="B62" s="5" t="s">
        <v>28</v>
      </c>
      <c r="C62" s="6">
        <v>41</v>
      </c>
      <c r="D62" s="3"/>
      <c r="E62" s="7">
        <v>2023</v>
      </c>
      <c r="F62" s="5" t="s">
        <v>29</v>
      </c>
      <c r="G62" s="5" t="s">
        <v>222</v>
      </c>
      <c r="H62" s="34" t="s">
        <v>97</v>
      </c>
      <c r="I62" s="8">
        <v>34.47</v>
      </c>
      <c r="J62" s="8">
        <v>0</v>
      </c>
      <c r="K62" s="8">
        <v>16</v>
      </c>
      <c r="L62" s="8">
        <v>5.51</v>
      </c>
      <c r="M62" s="8">
        <v>0</v>
      </c>
      <c r="N62" s="8">
        <f t="shared" si="0"/>
        <v>5.51</v>
      </c>
      <c r="O62" s="16" t="s">
        <v>54</v>
      </c>
      <c r="P62" s="8">
        <f t="shared" si="1"/>
        <v>39.979999999999997</v>
      </c>
      <c r="Q62" s="8">
        <v>0</v>
      </c>
      <c r="R62" s="8">
        <v>0</v>
      </c>
      <c r="S62" s="8">
        <f t="shared" si="2"/>
        <v>39.979999999999997</v>
      </c>
    </row>
    <row r="63" spans="1:19" ht="16" customHeight="1" x14ac:dyDescent="0.35">
      <c r="A63" s="5" t="s">
        <v>39</v>
      </c>
      <c r="B63" s="5" t="s">
        <v>28</v>
      </c>
      <c r="C63" s="6">
        <v>41</v>
      </c>
      <c r="D63" s="10">
        <v>1394404523544</v>
      </c>
      <c r="E63" s="7">
        <v>2023</v>
      </c>
      <c r="F63" s="5" t="s">
        <v>29</v>
      </c>
      <c r="G63" s="5" t="s">
        <v>220</v>
      </c>
      <c r="H63" s="34" t="s">
        <v>95</v>
      </c>
      <c r="I63" s="8">
        <v>344.83</v>
      </c>
      <c r="J63" s="8">
        <v>0</v>
      </c>
      <c r="K63" s="8">
        <v>16</v>
      </c>
      <c r="L63" s="8">
        <v>55.17</v>
      </c>
      <c r="M63" s="8">
        <v>0</v>
      </c>
      <c r="N63" s="8">
        <f t="shared" si="0"/>
        <v>55.17</v>
      </c>
      <c r="O63" s="16" t="s">
        <v>54</v>
      </c>
      <c r="P63" s="8">
        <f t="shared" si="1"/>
        <v>400</v>
      </c>
      <c r="Q63" s="8">
        <v>0</v>
      </c>
      <c r="R63" s="8">
        <v>0</v>
      </c>
      <c r="S63" s="8">
        <f t="shared" si="2"/>
        <v>400</v>
      </c>
    </row>
    <row r="64" spans="1:19" ht="16" customHeight="1" x14ac:dyDescent="0.35">
      <c r="A64" s="5" t="s">
        <v>39</v>
      </c>
      <c r="B64" s="5" t="s">
        <v>28</v>
      </c>
      <c r="C64" s="6">
        <v>41</v>
      </c>
      <c r="D64" s="3"/>
      <c r="E64" s="7">
        <v>2023</v>
      </c>
      <c r="F64" s="5" t="s">
        <v>29</v>
      </c>
      <c r="G64" s="5" t="s">
        <v>223</v>
      </c>
      <c r="H64" s="34" t="s">
        <v>98</v>
      </c>
      <c r="I64" s="8">
        <v>4050</v>
      </c>
      <c r="J64" s="8">
        <v>0</v>
      </c>
      <c r="K64" s="8">
        <v>16</v>
      </c>
      <c r="L64" s="8">
        <v>648</v>
      </c>
      <c r="M64" s="8">
        <v>0</v>
      </c>
      <c r="N64" s="8">
        <f t="shared" si="0"/>
        <v>648</v>
      </c>
      <c r="O64" s="16" t="s">
        <v>54</v>
      </c>
      <c r="P64" s="8">
        <f t="shared" si="1"/>
        <v>4698</v>
      </c>
      <c r="Q64" s="8">
        <v>0</v>
      </c>
      <c r="R64" s="8">
        <v>0</v>
      </c>
      <c r="S64" s="8">
        <f t="shared" si="2"/>
        <v>4698</v>
      </c>
    </row>
    <row r="65" spans="1:19" ht="16" customHeight="1" x14ac:dyDescent="0.35">
      <c r="A65" s="5" t="s">
        <v>39</v>
      </c>
      <c r="B65" s="5" t="s">
        <v>28</v>
      </c>
      <c r="C65" s="6">
        <v>41</v>
      </c>
      <c r="D65" s="10">
        <v>1394404523211</v>
      </c>
      <c r="E65" s="7">
        <v>2023</v>
      </c>
      <c r="F65" s="5" t="s">
        <v>29</v>
      </c>
      <c r="G65" s="5" t="s">
        <v>220</v>
      </c>
      <c r="H65" s="34" t="s">
        <v>95</v>
      </c>
      <c r="I65" s="8">
        <v>100</v>
      </c>
      <c r="J65" s="8">
        <v>0</v>
      </c>
      <c r="K65" s="8">
        <v>16</v>
      </c>
      <c r="L65" s="8">
        <v>16</v>
      </c>
      <c r="M65" s="8">
        <v>0</v>
      </c>
      <c r="N65" s="8">
        <f t="shared" si="0"/>
        <v>16</v>
      </c>
      <c r="O65" s="16" t="s">
        <v>54</v>
      </c>
      <c r="P65" s="8">
        <f t="shared" si="1"/>
        <v>116</v>
      </c>
      <c r="Q65" s="8">
        <v>0</v>
      </c>
      <c r="R65" s="8">
        <v>0</v>
      </c>
      <c r="S65" s="8">
        <f t="shared" si="2"/>
        <v>116</v>
      </c>
    </row>
    <row r="66" spans="1:19" ht="16" customHeight="1" x14ac:dyDescent="0.35">
      <c r="A66" s="5" t="s">
        <v>39</v>
      </c>
      <c r="B66" s="5" t="s">
        <v>28</v>
      </c>
      <c r="C66" s="6">
        <v>41</v>
      </c>
      <c r="D66" s="10">
        <v>1392136087621</v>
      </c>
      <c r="E66" s="7">
        <v>2023</v>
      </c>
      <c r="F66" s="5" t="s">
        <v>29</v>
      </c>
      <c r="G66" s="5" t="s">
        <v>220</v>
      </c>
      <c r="H66" s="34" t="s">
        <v>95</v>
      </c>
      <c r="I66" s="8">
        <v>3646</v>
      </c>
      <c r="J66" s="8">
        <v>0</v>
      </c>
      <c r="K66" s="8">
        <v>0</v>
      </c>
      <c r="L66" s="8">
        <v>0</v>
      </c>
      <c r="M66" s="8">
        <v>0</v>
      </c>
      <c r="N66" s="8">
        <f t="shared" si="0"/>
        <v>0</v>
      </c>
      <c r="O66" s="16" t="s">
        <v>54</v>
      </c>
      <c r="P66" s="8">
        <f t="shared" si="1"/>
        <v>3646</v>
      </c>
      <c r="Q66" s="8">
        <v>0</v>
      </c>
      <c r="R66" s="8">
        <v>0</v>
      </c>
      <c r="S66" s="8">
        <f t="shared" si="2"/>
        <v>3646</v>
      </c>
    </row>
    <row r="67" spans="1:19" ht="16" customHeight="1" x14ac:dyDescent="0.35">
      <c r="A67" s="5" t="s">
        <v>39</v>
      </c>
      <c r="B67" s="5" t="s">
        <v>28</v>
      </c>
      <c r="C67" s="6">
        <v>41</v>
      </c>
      <c r="D67" s="3"/>
      <c r="E67" s="7">
        <v>2023</v>
      </c>
      <c r="F67" s="5" t="s">
        <v>29</v>
      </c>
      <c r="G67" s="5" t="s">
        <v>224</v>
      </c>
      <c r="H67" s="34" t="s">
        <v>99</v>
      </c>
      <c r="I67" s="8">
        <v>129.26</v>
      </c>
      <c r="J67" s="8">
        <v>0</v>
      </c>
      <c r="K67" s="8">
        <v>16</v>
      </c>
      <c r="L67" s="8">
        <v>20.68</v>
      </c>
      <c r="M67" s="8">
        <v>0</v>
      </c>
      <c r="N67" s="8">
        <f t="shared" si="0"/>
        <v>20.68</v>
      </c>
      <c r="O67" s="16" t="s">
        <v>54</v>
      </c>
      <c r="P67" s="8">
        <f t="shared" si="1"/>
        <v>149.94</v>
      </c>
      <c r="Q67" s="8">
        <v>0</v>
      </c>
      <c r="R67" s="8">
        <v>0</v>
      </c>
      <c r="S67" s="8">
        <f t="shared" si="2"/>
        <v>149.94</v>
      </c>
    </row>
    <row r="68" spans="1:19" ht="16" customHeight="1" x14ac:dyDescent="0.35">
      <c r="A68" s="5" t="s">
        <v>39</v>
      </c>
      <c r="B68" s="5" t="s">
        <v>28</v>
      </c>
      <c r="C68" s="6">
        <v>41</v>
      </c>
      <c r="D68" s="10">
        <v>1394404774031</v>
      </c>
      <c r="E68" s="7">
        <v>2023</v>
      </c>
      <c r="F68" s="5" t="s">
        <v>29</v>
      </c>
      <c r="G68" s="5" t="s">
        <v>220</v>
      </c>
      <c r="H68" s="34" t="s">
        <v>95</v>
      </c>
      <c r="I68" s="8">
        <v>100</v>
      </c>
      <c r="J68" s="8">
        <v>0</v>
      </c>
      <c r="K68" s="8">
        <v>16</v>
      </c>
      <c r="L68" s="8">
        <v>16</v>
      </c>
      <c r="M68" s="8">
        <v>0</v>
      </c>
      <c r="N68" s="8">
        <f t="shared" si="0"/>
        <v>16</v>
      </c>
      <c r="O68" s="16" t="s">
        <v>54</v>
      </c>
      <c r="P68" s="8">
        <f t="shared" si="1"/>
        <v>116</v>
      </c>
      <c r="Q68" s="8">
        <v>0</v>
      </c>
      <c r="R68" s="8">
        <v>0</v>
      </c>
      <c r="S68" s="8">
        <f t="shared" si="2"/>
        <v>116</v>
      </c>
    </row>
    <row r="69" spans="1:19" ht="16" customHeight="1" x14ac:dyDescent="0.35">
      <c r="A69" s="5" t="s">
        <v>39</v>
      </c>
      <c r="B69" s="5" t="s">
        <v>28</v>
      </c>
      <c r="C69" s="6">
        <v>41</v>
      </c>
      <c r="D69" s="10">
        <v>1394404774031</v>
      </c>
      <c r="E69" s="7">
        <v>2023</v>
      </c>
      <c r="F69" s="5" t="s">
        <v>29</v>
      </c>
      <c r="G69" s="5" t="s">
        <v>220</v>
      </c>
      <c r="H69" s="34" t="s">
        <v>95</v>
      </c>
      <c r="I69" s="8">
        <v>684</v>
      </c>
      <c r="J69" s="8">
        <v>0</v>
      </c>
      <c r="K69" s="8">
        <v>0</v>
      </c>
      <c r="L69" s="8">
        <v>0</v>
      </c>
      <c r="M69" s="8">
        <v>0</v>
      </c>
      <c r="N69" s="8">
        <f t="shared" si="0"/>
        <v>0</v>
      </c>
      <c r="O69" s="16" t="s">
        <v>54</v>
      </c>
      <c r="P69" s="8">
        <f t="shared" si="1"/>
        <v>684</v>
      </c>
      <c r="Q69" s="8">
        <v>0</v>
      </c>
      <c r="R69" s="8">
        <v>0</v>
      </c>
      <c r="S69" s="8">
        <f t="shared" si="2"/>
        <v>684</v>
      </c>
    </row>
    <row r="70" spans="1:19" ht="16" customHeight="1" x14ac:dyDescent="0.35">
      <c r="A70" s="5" t="s">
        <v>39</v>
      </c>
      <c r="B70" s="5" t="s">
        <v>28</v>
      </c>
      <c r="C70" s="6">
        <v>41</v>
      </c>
      <c r="D70" s="10">
        <v>66901113492481</v>
      </c>
      <c r="E70" s="7">
        <v>2023</v>
      </c>
      <c r="F70" s="5" t="s">
        <v>29</v>
      </c>
      <c r="G70" s="5" t="s">
        <v>225</v>
      </c>
      <c r="H70" s="34" t="s">
        <v>100</v>
      </c>
      <c r="I70" s="8">
        <v>313.79000000000002</v>
      </c>
      <c r="J70" s="8">
        <v>0</v>
      </c>
      <c r="K70" s="8">
        <v>16</v>
      </c>
      <c r="L70" s="8">
        <v>50.21</v>
      </c>
      <c r="M70" s="8">
        <v>0</v>
      </c>
      <c r="N70" s="8">
        <f t="shared" si="0"/>
        <v>50.21</v>
      </c>
      <c r="O70" s="16" t="s">
        <v>54</v>
      </c>
      <c r="P70" s="8">
        <f t="shared" si="1"/>
        <v>364</v>
      </c>
      <c r="Q70" s="8">
        <v>0</v>
      </c>
      <c r="R70" s="8">
        <v>0</v>
      </c>
      <c r="S70" s="8">
        <f t="shared" si="2"/>
        <v>364</v>
      </c>
    </row>
    <row r="71" spans="1:19" ht="16" customHeight="1" x14ac:dyDescent="0.35">
      <c r="A71" s="5" t="s">
        <v>39</v>
      </c>
      <c r="B71" s="5" t="s">
        <v>28</v>
      </c>
      <c r="C71" s="6">
        <v>41</v>
      </c>
      <c r="D71" s="10">
        <v>1392135807326</v>
      </c>
      <c r="E71" s="7">
        <v>2023</v>
      </c>
      <c r="F71" s="5" t="s">
        <v>29</v>
      </c>
      <c r="G71" s="5" t="s">
        <v>220</v>
      </c>
      <c r="H71" s="34" t="s">
        <v>95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f t="shared" si="0"/>
        <v>0</v>
      </c>
      <c r="O71" s="16" t="s">
        <v>54</v>
      </c>
      <c r="P71" s="8">
        <f t="shared" si="1"/>
        <v>0</v>
      </c>
      <c r="Q71" s="8">
        <v>0</v>
      </c>
      <c r="R71" s="8">
        <v>0</v>
      </c>
      <c r="S71" s="8">
        <f t="shared" si="2"/>
        <v>0</v>
      </c>
    </row>
    <row r="72" spans="1:19" ht="16" customHeight="1" x14ac:dyDescent="0.35">
      <c r="A72" s="5" t="s">
        <v>39</v>
      </c>
      <c r="B72" s="5" t="s">
        <v>28</v>
      </c>
      <c r="C72" s="6">
        <v>41</v>
      </c>
      <c r="D72" s="10">
        <v>1392135807288</v>
      </c>
      <c r="E72" s="7">
        <v>2023</v>
      </c>
      <c r="F72" s="5" t="s">
        <v>29</v>
      </c>
      <c r="G72" s="5" t="s">
        <v>220</v>
      </c>
      <c r="H72" s="34" t="s">
        <v>95</v>
      </c>
      <c r="I72" s="8">
        <v>1932.76</v>
      </c>
      <c r="J72" s="8">
        <v>0</v>
      </c>
      <c r="K72" s="8">
        <v>16</v>
      </c>
      <c r="L72" s="8">
        <v>309.24</v>
      </c>
      <c r="M72" s="8">
        <v>0</v>
      </c>
      <c r="N72" s="8">
        <f t="shared" si="0"/>
        <v>309.24</v>
      </c>
      <c r="O72" s="16" t="s">
        <v>54</v>
      </c>
      <c r="P72" s="8">
        <f t="shared" si="1"/>
        <v>2242</v>
      </c>
      <c r="Q72" s="8">
        <v>0</v>
      </c>
      <c r="R72" s="8">
        <v>0</v>
      </c>
      <c r="S72" s="8">
        <f t="shared" si="2"/>
        <v>2242</v>
      </c>
    </row>
    <row r="73" spans="1:19" ht="16" customHeight="1" x14ac:dyDescent="0.35">
      <c r="A73" s="5" t="s">
        <v>39</v>
      </c>
      <c r="B73" s="5" t="s">
        <v>28</v>
      </c>
      <c r="C73" s="6">
        <v>41</v>
      </c>
      <c r="D73" s="3"/>
      <c r="E73" s="7">
        <v>2023</v>
      </c>
      <c r="F73" s="5" t="s">
        <v>29</v>
      </c>
      <c r="G73" s="5" t="s">
        <v>226</v>
      </c>
      <c r="H73" s="34" t="s">
        <v>101</v>
      </c>
      <c r="I73" s="8">
        <v>1248</v>
      </c>
      <c r="J73" s="8">
        <v>0</v>
      </c>
      <c r="K73" s="8">
        <v>16</v>
      </c>
      <c r="L73" s="8">
        <v>199.68</v>
      </c>
      <c r="M73" s="8">
        <v>0</v>
      </c>
      <c r="N73" s="8">
        <f t="shared" ref="N73:N136" si="3">L73-M73</f>
        <v>199.68</v>
      </c>
      <c r="O73" s="16" t="s">
        <v>54</v>
      </c>
      <c r="P73" s="8">
        <f t="shared" ref="P73:P136" si="4">I73+L73</f>
        <v>1447.68</v>
      </c>
      <c r="Q73" s="8">
        <v>0</v>
      </c>
      <c r="R73" s="8">
        <v>0</v>
      </c>
      <c r="S73" s="8">
        <f t="shared" ref="S73:S136" si="5">P73-Q73-R73</f>
        <v>1447.68</v>
      </c>
    </row>
    <row r="74" spans="1:19" ht="16" customHeight="1" x14ac:dyDescent="0.35">
      <c r="A74" s="5" t="s">
        <v>39</v>
      </c>
      <c r="B74" s="5" t="s">
        <v>28</v>
      </c>
      <c r="C74" s="6">
        <v>41</v>
      </c>
      <c r="D74" s="3"/>
      <c r="E74" s="7">
        <v>2023</v>
      </c>
      <c r="F74" s="5" t="s">
        <v>29</v>
      </c>
      <c r="G74" s="5" t="s">
        <v>227</v>
      </c>
      <c r="H74" s="34" t="s">
        <v>102</v>
      </c>
      <c r="I74" s="8">
        <v>86.14</v>
      </c>
      <c r="J74" s="8">
        <v>0</v>
      </c>
      <c r="K74" s="8">
        <v>16</v>
      </c>
      <c r="L74" s="8">
        <v>13.78</v>
      </c>
      <c r="M74" s="8">
        <v>0</v>
      </c>
      <c r="N74" s="8">
        <f t="shared" si="3"/>
        <v>13.78</v>
      </c>
      <c r="O74" s="16" t="s">
        <v>54</v>
      </c>
      <c r="P74" s="8">
        <f t="shared" si="4"/>
        <v>99.92</v>
      </c>
      <c r="Q74" s="8">
        <v>0</v>
      </c>
      <c r="R74" s="8">
        <v>0</v>
      </c>
      <c r="S74" s="8">
        <f t="shared" si="5"/>
        <v>99.92</v>
      </c>
    </row>
    <row r="75" spans="1:19" ht="16" customHeight="1" x14ac:dyDescent="0.35">
      <c r="A75" s="5" t="s">
        <v>39</v>
      </c>
      <c r="B75" s="5" t="s">
        <v>28</v>
      </c>
      <c r="C75" s="6">
        <v>41</v>
      </c>
      <c r="D75" s="3"/>
      <c r="E75" s="7">
        <v>2023</v>
      </c>
      <c r="F75" s="5" t="s">
        <v>29</v>
      </c>
      <c r="G75" s="5" t="s">
        <v>228</v>
      </c>
      <c r="H75" s="34" t="s">
        <v>103</v>
      </c>
      <c r="I75" s="8">
        <v>201.72</v>
      </c>
      <c r="J75" s="8">
        <v>0</v>
      </c>
      <c r="K75" s="8">
        <v>16</v>
      </c>
      <c r="L75" s="8">
        <v>32.28</v>
      </c>
      <c r="M75" s="8">
        <v>0</v>
      </c>
      <c r="N75" s="8">
        <f t="shared" si="3"/>
        <v>32.28</v>
      </c>
      <c r="O75" s="16" t="s">
        <v>54</v>
      </c>
      <c r="P75" s="8">
        <f t="shared" si="4"/>
        <v>234</v>
      </c>
      <c r="Q75" s="8">
        <v>0</v>
      </c>
      <c r="R75" s="8">
        <v>0</v>
      </c>
      <c r="S75" s="8">
        <f t="shared" si="5"/>
        <v>234</v>
      </c>
    </row>
    <row r="76" spans="1:19" ht="16" customHeight="1" x14ac:dyDescent="0.35">
      <c r="A76" s="5" t="s">
        <v>39</v>
      </c>
      <c r="B76" s="5" t="s">
        <v>28</v>
      </c>
      <c r="C76" s="6">
        <v>41</v>
      </c>
      <c r="D76" s="3"/>
      <c r="E76" s="7">
        <v>2023</v>
      </c>
      <c r="F76" s="5" t="s">
        <v>29</v>
      </c>
      <c r="G76" s="5" t="s">
        <v>229</v>
      </c>
      <c r="H76" s="34" t="s">
        <v>104</v>
      </c>
      <c r="I76" s="8">
        <v>4975.25</v>
      </c>
      <c r="J76" s="8">
        <v>0</v>
      </c>
      <c r="K76" s="8">
        <v>16</v>
      </c>
      <c r="L76" s="8">
        <v>796.04</v>
      </c>
      <c r="M76" s="8">
        <v>0</v>
      </c>
      <c r="N76" s="8">
        <f t="shared" si="3"/>
        <v>796.04</v>
      </c>
      <c r="O76" s="16" t="s">
        <v>54</v>
      </c>
      <c r="P76" s="8">
        <f t="shared" si="4"/>
        <v>5771.29</v>
      </c>
      <c r="Q76" s="8">
        <v>0</v>
      </c>
      <c r="R76" s="8">
        <v>0</v>
      </c>
      <c r="S76" s="8">
        <f t="shared" si="5"/>
        <v>5771.29</v>
      </c>
    </row>
    <row r="77" spans="1:19" ht="16" customHeight="1" x14ac:dyDescent="0.35">
      <c r="A77" s="5" t="s">
        <v>39</v>
      </c>
      <c r="B77" s="5" t="s">
        <v>28</v>
      </c>
      <c r="C77" s="6">
        <v>41</v>
      </c>
      <c r="D77" s="3"/>
      <c r="E77" s="7">
        <v>2023</v>
      </c>
      <c r="F77" s="5" t="s">
        <v>29</v>
      </c>
      <c r="G77" s="5" t="s">
        <v>230</v>
      </c>
      <c r="H77" s="34" t="s">
        <v>105</v>
      </c>
      <c r="I77" s="8">
        <v>34.409999999999997</v>
      </c>
      <c r="J77" s="8">
        <v>0</v>
      </c>
      <c r="K77" s="8">
        <v>16</v>
      </c>
      <c r="L77" s="8">
        <v>5.51</v>
      </c>
      <c r="M77" s="8">
        <v>0</v>
      </c>
      <c r="N77" s="8">
        <f t="shared" si="3"/>
        <v>5.51</v>
      </c>
      <c r="O77" s="16" t="s">
        <v>54</v>
      </c>
      <c r="P77" s="8">
        <f t="shared" si="4"/>
        <v>39.919999999999995</v>
      </c>
      <c r="Q77" s="8">
        <v>0</v>
      </c>
      <c r="R77" s="8">
        <v>0</v>
      </c>
      <c r="S77" s="8">
        <f t="shared" si="5"/>
        <v>39.919999999999995</v>
      </c>
    </row>
    <row r="78" spans="1:19" ht="16" customHeight="1" x14ac:dyDescent="0.35">
      <c r="A78" s="5" t="s">
        <v>39</v>
      </c>
      <c r="B78" s="5" t="s">
        <v>28</v>
      </c>
      <c r="C78" s="6">
        <v>41</v>
      </c>
      <c r="D78" s="3"/>
      <c r="E78" s="7">
        <v>2023</v>
      </c>
      <c r="F78" s="5" t="s">
        <v>29</v>
      </c>
      <c r="G78" s="5" t="s">
        <v>231</v>
      </c>
      <c r="H78" s="34" t="s">
        <v>106</v>
      </c>
      <c r="I78" s="8">
        <v>43.09</v>
      </c>
      <c r="J78" s="8">
        <v>0</v>
      </c>
      <c r="K78" s="8">
        <v>16</v>
      </c>
      <c r="L78" s="8">
        <v>6.9</v>
      </c>
      <c r="M78" s="8">
        <v>0</v>
      </c>
      <c r="N78" s="8">
        <f t="shared" si="3"/>
        <v>6.9</v>
      </c>
      <c r="O78" s="16" t="s">
        <v>54</v>
      </c>
      <c r="P78" s="8">
        <f t="shared" si="4"/>
        <v>49.99</v>
      </c>
      <c r="Q78" s="8">
        <v>0</v>
      </c>
      <c r="R78" s="8">
        <v>0</v>
      </c>
      <c r="S78" s="8">
        <f t="shared" si="5"/>
        <v>49.99</v>
      </c>
    </row>
    <row r="79" spans="1:19" ht="16" customHeight="1" x14ac:dyDescent="0.35">
      <c r="A79" s="5" t="s">
        <v>39</v>
      </c>
      <c r="B79" s="5" t="s">
        <v>28</v>
      </c>
      <c r="C79" s="6">
        <v>41</v>
      </c>
      <c r="D79" s="3"/>
      <c r="E79" s="7">
        <v>2023</v>
      </c>
      <c r="F79" s="5" t="s">
        <v>29</v>
      </c>
      <c r="G79" s="5" t="s">
        <v>232</v>
      </c>
      <c r="H79" s="34" t="s">
        <v>107</v>
      </c>
      <c r="I79" s="8">
        <v>120.55</v>
      </c>
      <c r="J79" s="8">
        <v>0</v>
      </c>
      <c r="K79" s="8">
        <v>16</v>
      </c>
      <c r="L79" s="8">
        <v>19.29</v>
      </c>
      <c r="M79" s="8">
        <v>0</v>
      </c>
      <c r="N79" s="8">
        <f t="shared" si="3"/>
        <v>19.29</v>
      </c>
      <c r="O79" s="16" t="s">
        <v>54</v>
      </c>
      <c r="P79" s="8">
        <f t="shared" si="4"/>
        <v>139.84</v>
      </c>
      <c r="Q79" s="8">
        <v>0</v>
      </c>
      <c r="R79" s="8">
        <v>0</v>
      </c>
      <c r="S79" s="8">
        <f t="shared" si="5"/>
        <v>139.84</v>
      </c>
    </row>
    <row r="80" spans="1:19" ht="16" customHeight="1" x14ac:dyDescent="0.35">
      <c r="A80" s="5" t="s">
        <v>39</v>
      </c>
      <c r="B80" s="5" t="s">
        <v>28</v>
      </c>
      <c r="C80" s="6">
        <v>41</v>
      </c>
      <c r="D80" s="10">
        <v>1392136086532</v>
      </c>
      <c r="E80" s="7">
        <v>2023</v>
      </c>
      <c r="F80" s="5" t="s">
        <v>29</v>
      </c>
      <c r="G80" s="5" t="s">
        <v>220</v>
      </c>
      <c r="H80" s="34" t="s">
        <v>95</v>
      </c>
      <c r="I80" s="8">
        <v>1806.03</v>
      </c>
      <c r="J80" s="8">
        <v>0</v>
      </c>
      <c r="K80" s="8">
        <v>16</v>
      </c>
      <c r="L80" s="8">
        <v>288.97000000000003</v>
      </c>
      <c r="M80" s="8">
        <v>0</v>
      </c>
      <c r="N80" s="8">
        <f t="shared" si="3"/>
        <v>288.97000000000003</v>
      </c>
      <c r="O80" s="16" t="s">
        <v>54</v>
      </c>
      <c r="P80" s="8">
        <f t="shared" si="4"/>
        <v>2095</v>
      </c>
      <c r="Q80" s="8">
        <v>0</v>
      </c>
      <c r="R80" s="8">
        <v>0</v>
      </c>
      <c r="S80" s="8">
        <f t="shared" si="5"/>
        <v>2095</v>
      </c>
    </row>
    <row r="81" spans="1:19" ht="16" customHeight="1" x14ac:dyDescent="0.35">
      <c r="A81" s="5" t="s">
        <v>39</v>
      </c>
      <c r="B81" s="5" t="s">
        <v>28</v>
      </c>
      <c r="C81" s="6">
        <v>41</v>
      </c>
      <c r="D81" s="10">
        <v>1394404773327</v>
      </c>
      <c r="E81" s="7">
        <v>2023</v>
      </c>
      <c r="F81" s="5" t="s">
        <v>29</v>
      </c>
      <c r="G81" s="5" t="s">
        <v>220</v>
      </c>
      <c r="H81" s="34" t="s">
        <v>95</v>
      </c>
      <c r="I81" s="8">
        <v>344.83</v>
      </c>
      <c r="J81" s="8">
        <v>0</v>
      </c>
      <c r="K81" s="8">
        <v>16</v>
      </c>
      <c r="L81" s="8">
        <v>55.17</v>
      </c>
      <c r="M81" s="8">
        <v>55.17</v>
      </c>
      <c r="N81" s="8">
        <f t="shared" si="3"/>
        <v>0</v>
      </c>
      <c r="O81" s="16" t="s">
        <v>54</v>
      </c>
      <c r="P81" s="8">
        <f t="shared" si="4"/>
        <v>400</v>
      </c>
      <c r="Q81" s="8">
        <v>0</v>
      </c>
      <c r="R81" s="8">
        <v>0</v>
      </c>
      <c r="S81" s="8">
        <f t="shared" si="5"/>
        <v>400</v>
      </c>
    </row>
    <row r="82" spans="1:19" ht="16" customHeight="1" x14ac:dyDescent="0.35">
      <c r="A82" s="5" t="s">
        <v>39</v>
      </c>
      <c r="B82" s="5" t="s">
        <v>28</v>
      </c>
      <c r="C82" s="6">
        <v>41</v>
      </c>
      <c r="D82" s="5" t="s">
        <v>40</v>
      </c>
      <c r="E82" s="7">
        <v>2023</v>
      </c>
      <c r="F82" s="5" t="s">
        <v>29</v>
      </c>
      <c r="G82" s="5" t="s">
        <v>233</v>
      </c>
      <c r="H82" s="34" t="s">
        <v>108</v>
      </c>
      <c r="I82" s="8">
        <v>5588.81</v>
      </c>
      <c r="J82" s="8">
        <v>0</v>
      </c>
      <c r="K82" s="8">
        <v>16</v>
      </c>
      <c r="L82" s="8">
        <v>894.34</v>
      </c>
      <c r="M82" s="8">
        <v>0</v>
      </c>
      <c r="N82" s="8">
        <f t="shared" si="3"/>
        <v>894.34</v>
      </c>
      <c r="O82" s="16" t="s">
        <v>54</v>
      </c>
      <c r="P82" s="8">
        <f t="shared" si="4"/>
        <v>6483.1500000000005</v>
      </c>
      <c r="Q82" s="8">
        <v>0</v>
      </c>
      <c r="R82" s="8">
        <v>0</v>
      </c>
      <c r="S82" s="8">
        <f t="shared" si="5"/>
        <v>6483.1500000000005</v>
      </c>
    </row>
    <row r="83" spans="1:19" ht="16" customHeight="1" x14ac:dyDescent="0.35">
      <c r="A83" s="5" t="s">
        <v>39</v>
      </c>
      <c r="B83" s="5" t="s">
        <v>28</v>
      </c>
      <c r="C83" s="6">
        <v>41</v>
      </c>
      <c r="D83" s="3"/>
      <c r="E83" s="7">
        <v>2023</v>
      </c>
      <c r="F83" s="5" t="s">
        <v>29</v>
      </c>
      <c r="G83" s="5" t="s">
        <v>234</v>
      </c>
      <c r="H83" s="34" t="s">
        <v>109</v>
      </c>
      <c r="I83" s="8">
        <v>77.53</v>
      </c>
      <c r="J83" s="8">
        <v>0</v>
      </c>
      <c r="K83" s="8">
        <v>16</v>
      </c>
      <c r="L83" s="8">
        <v>12.4</v>
      </c>
      <c r="M83" s="8">
        <v>0</v>
      </c>
      <c r="N83" s="8">
        <f t="shared" si="3"/>
        <v>12.4</v>
      </c>
      <c r="O83" s="16" t="s">
        <v>54</v>
      </c>
      <c r="P83" s="8">
        <f t="shared" si="4"/>
        <v>89.93</v>
      </c>
      <c r="Q83" s="8">
        <v>0</v>
      </c>
      <c r="R83" s="8">
        <v>0</v>
      </c>
      <c r="S83" s="8">
        <f t="shared" si="5"/>
        <v>89.93</v>
      </c>
    </row>
    <row r="84" spans="1:19" ht="16" customHeight="1" x14ac:dyDescent="0.35">
      <c r="A84" s="5" t="s">
        <v>39</v>
      </c>
      <c r="B84" s="5" t="s">
        <v>28</v>
      </c>
      <c r="C84" s="6">
        <v>41</v>
      </c>
      <c r="D84" s="3"/>
      <c r="E84" s="7">
        <v>2023</v>
      </c>
      <c r="F84" s="5" t="s">
        <v>29</v>
      </c>
      <c r="G84" s="5" t="s">
        <v>221</v>
      </c>
      <c r="H84" s="34" t="s">
        <v>96</v>
      </c>
      <c r="I84" s="8">
        <v>493.18</v>
      </c>
      <c r="J84" s="8">
        <v>0</v>
      </c>
      <c r="K84" s="8">
        <v>16</v>
      </c>
      <c r="L84" s="8">
        <v>78.91</v>
      </c>
      <c r="M84" s="8">
        <v>0</v>
      </c>
      <c r="N84" s="8">
        <f t="shared" si="3"/>
        <v>78.91</v>
      </c>
      <c r="O84" s="16" t="s">
        <v>54</v>
      </c>
      <c r="P84" s="8">
        <f t="shared" si="4"/>
        <v>572.09</v>
      </c>
      <c r="Q84" s="8">
        <v>0</v>
      </c>
      <c r="R84" s="8">
        <v>0</v>
      </c>
      <c r="S84" s="8">
        <f t="shared" si="5"/>
        <v>572.09</v>
      </c>
    </row>
    <row r="85" spans="1:19" ht="16" customHeight="1" x14ac:dyDescent="0.35">
      <c r="A85" s="5" t="s">
        <v>39</v>
      </c>
      <c r="B85" s="5" t="s">
        <v>28</v>
      </c>
      <c r="C85" s="6">
        <v>43</v>
      </c>
      <c r="D85" s="3"/>
      <c r="E85" s="7">
        <v>2023</v>
      </c>
      <c r="F85" s="5" t="s">
        <v>29</v>
      </c>
      <c r="G85" s="5" t="s">
        <v>235</v>
      </c>
      <c r="H85" s="34" t="s">
        <v>110</v>
      </c>
      <c r="I85" s="8">
        <v>371.55</v>
      </c>
      <c r="J85" s="8">
        <v>0</v>
      </c>
      <c r="K85" s="8">
        <v>16</v>
      </c>
      <c r="L85" s="8">
        <v>59.45</v>
      </c>
      <c r="M85" s="8">
        <v>0</v>
      </c>
      <c r="N85" s="8">
        <f t="shared" si="3"/>
        <v>59.45</v>
      </c>
      <c r="O85" s="16" t="s">
        <v>54</v>
      </c>
      <c r="P85" s="8">
        <f t="shared" si="4"/>
        <v>431</v>
      </c>
      <c r="Q85" s="8">
        <v>0</v>
      </c>
      <c r="R85" s="8">
        <v>0</v>
      </c>
      <c r="S85" s="8">
        <f t="shared" si="5"/>
        <v>431</v>
      </c>
    </row>
    <row r="86" spans="1:19" ht="16" customHeight="1" x14ac:dyDescent="0.35">
      <c r="A86" s="5" t="s">
        <v>39</v>
      </c>
      <c r="B86" s="5" t="s">
        <v>28</v>
      </c>
      <c r="C86" s="6">
        <v>44</v>
      </c>
      <c r="D86" s="3"/>
      <c r="E86" s="7">
        <v>2023</v>
      </c>
      <c r="F86" s="5" t="s">
        <v>29</v>
      </c>
      <c r="G86" s="5" t="s">
        <v>236</v>
      </c>
      <c r="H86" s="34" t="s">
        <v>111</v>
      </c>
      <c r="I86" s="8">
        <v>2133.62</v>
      </c>
      <c r="J86" s="8">
        <v>0</v>
      </c>
      <c r="K86" s="8">
        <v>16</v>
      </c>
      <c r="L86" s="8">
        <v>341.38</v>
      </c>
      <c r="M86" s="8">
        <v>0</v>
      </c>
      <c r="N86" s="8">
        <f t="shared" si="3"/>
        <v>341.38</v>
      </c>
      <c r="O86" s="16" t="s">
        <v>54</v>
      </c>
      <c r="P86" s="8">
        <f t="shared" si="4"/>
        <v>2475</v>
      </c>
      <c r="Q86" s="8">
        <v>0</v>
      </c>
      <c r="R86" s="8">
        <v>0</v>
      </c>
      <c r="S86" s="8">
        <f t="shared" si="5"/>
        <v>2475</v>
      </c>
    </row>
    <row r="87" spans="1:19" ht="16" customHeight="1" x14ac:dyDescent="0.35">
      <c r="A87" s="5" t="s">
        <v>39</v>
      </c>
      <c r="B87" s="5" t="s">
        <v>28</v>
      </c>
      <c r="C87" s="6">
        <v>44</v>
      </c>
      <c r="D87" s="3"/>
      <c r="E87" s="7">
        <v>2023</v>
      </c>
      <c r="F87" s="5" t="s">
        <v>29</v>
      </c>
      <c r="G87" s="5" t="s">
        <v>236</v>
      </c>
      <c r="H87" s="34" t="s">
        <v>111</v>
      </c>
      <c r="I87" s="8">
        <v>495</v>
      </c>
      <c r="J87" s="8">
        <v>0</v>
      </c>
      <c r="K87" s="8">
        <v>0</v>
      </c>
      <c r="L87" s="8">
        <v>0</v>
      </c>
      <c r="M87" s="8">
        <v>0</v>
      </c>
      <c r="N87" s="8">
        <f t="shared" si="3"/>
        <v>0</v>
      </c>
      <c r="O87" s="16" t="s">
        <v>54</v>
      </c>
      <c r="P87" s="8">
        <f t="shared" si="4"/>
        <v>495</v>
      </c>
      <c r="Q87" s="8">
        <v>0</v>
      </c>
      <c r="R87" s="8">
        <v>0</v>
      </c>
      <c r="S87" s="8">
        <f t="shared" si="5"/>
        <v>495</v>
      </c>
    </row>
    <row r="88" spans="1:19" ht="16" customHeight="1" x14ac:dyDescent="0.35">
      <c r="A88" s="5" t="s">
        <v>39</v>
      </c>
      <c r="B88" s="5" t="s">
        <v>28</v>
      </c>
      <c r="C88" s="6">
        <v>45</v>
      </c>
      <c r="D88" s="3"/>
      <c r="E88" s="7">
        <v>2023</v>
      </c>
      <c r="F88" s="5" t="s">
        <v>29</v>
      </c>
      <c r="G88" s="5" t="s">
        <v>212</v>
      </c>
      <c r="H88" s="34" t="s">
        <v>87</v>
      </c>
      <c r="I88" s="8">
        <v>805.17</v>
      </c>
      <c r="J88" s="8">
        <v>0</v>
      </c>
      <c r="K88" s="8">
        <v>16</v>
      </c>
      <c r="L88" s="8">
        <v>128.83000000000001</v>
      </c>
      <c r="M88" s="8">
        <v>0</v>
      </c>
      <c r="N88" s="8">
        <f t="shared" si="3"/>
        <v>128.83000000000001</v>
      </c>
      <c r="O88" s="16" t="s">
        <v>54</v>
      </c>
      <c r="P88" s="8">
        <f t="shared" si="4"/>
        <v>934</v>
      </c>
      <c r="Q88" s="8">
        <v>0</v>
      </c>
      <c r="R88" s="8">
        <v>0</v>
      </c>
      <c r="S88" s="8">
        <f t="shared" si="5"/>
        <v>934</v>
      </c>
    </row>
    <row r="89" spans="1:19" ht="16" customHeight="1" x14ac:dyDescent="0.35">
      <c r="A89" s="5" t="s">
        <v>39</v>
      </c>
      <c r="B89" s="5" t="s">
        <v>28</v>
      </c>
      <c r="C89" s="6">
        <v>45</v>
      </c>
      <c r="D89" s="3"/>
      <c r="E89" s="7">
        <v>2023</v>
      </c>
      <c r="F89" s="5" t="s">
        <v>29</v>
      </c>
      <c r="G89" s="5" t="s">
        <v>212</v>
      </c>
      <c r="H89" s="34" t="s">
        <v>87</v>
      </c>
      <c r="I89" s="8">
        <v>632.51</v>
      </c>
      <c r="J89" s="8">
        <v>0</v>
      </c>
      <c r="K89" s="8">
        <v>16</v>
      </c>
      <c r="L89" s="8">
        <v>101.2</v>
      </c>
      <c r="M89" s="8">
        <v>0</v>
      </c>
      <c r="N89" s="8">
        <f t="shared" si="3"/>
        <v>101.2</v>
      </c>
      <c r="O89" s="16" t="s">
        <v>54</v>
      </c>
      <c r="P89" s="8">
        <f t="shared" si="4"/>
        <v>733.71</v>
      </c>
      <c r="Q89" s="8">
        <v>0</v>
      </c>
      <c r="R89" s="8">
        <v>0</v>
      </c>
      <c r="S89" s="8">
        <f t="shared" si="5"/>
        <v>733.71</v>
      </c>
    </row>
    <row r="90" spans="1:19" ht="16" customHeight="1" x14ac:dyDescent="0.35">
      <c r="A90" s="5" t="s">
        <v>39</v>
      </c>
      <c r="B90" s="5" t="s">
        <v>28</v>
      </c>
      <c r="C90" s="6">
        <v>45</v>
      </c>
      <c r="D90" s="3"/>
      <c r="E90" s="7">
        <v>2023</v>
      </c>
      <c r="F90" s="5" t="s">
        <v>29</v>
      </c>
      <c r="G90" s="5" t="s">
        <v>212</v>
      </c>
      <c r="H90" s="34" t="s">
        <v>87</v>
      </c>
      <c r="I90" s="8">
        <v>460.16</v>
      </c>
      <c r="J90" s="8">
        <v>0</v>
      </c>
      <c r="K90" s="8">
        <v>16</v>
      </c>
      <c r="L90" s="8">
        <v>73.63</v>
      </c>
      <c r="M90" s="8">
        <v>0</v>
      </c>
      <c r="N90" s="8">
        <f t="shared" si="3"/>
        <v>73.63</v>
      </c>
      <c r="O90" s="16" t="s">
        <v>54</v>
      </c>
      <c r="P90" s="8">
        <f t="shared" si="4"/>
        <v>533.79</v>
      </c>
      <c r="Q90" s="8">
        <v>0</v>
      </c>
      <c r="R90" s="8">
        <v>0</v>
      </c>
      <c r="S90" s="8">
        <f t="shared" si="5"/>
        <v>533.79</v>
      </c>
    </row>
    <row r="91" spans="1:19" ht="16" customHeight="1" x14ac:dyDescent="0.35">
      <c r="A91" s="5" t="s">
        <v>39</v>
      </c>
      <c r="B91" s="5" t="s">
        <v>28</v>
      </c>
      <c r="C91" s="6">
        <v>45</v>
      </c>
      <c r="D91" s="3"/>
      <c r="E91" s="7">
        <v>2023</v>
      </c>
      <c r="F91" s="5" t="s">
        <v>29</v>
      </c>
      <c r="G91" s="5" t="s">
        <v>212</v>
      </c>
      <c r="H91" s="34" t="s">
        <v>87</v>
      </c>
      <c r="I91" s="8">
        <v>805.17</v>
      </c>
      <c r="J91" s="8">
        <v>0</v>
      </c>
      <c r="K91" s="8">
        <v>16</v>
      </c>
      <c r="L91" s="8">
        <v>128.83000000000001</v>
      </c>
      <c r="M91" s="8">
        <v>0</v>
      </c>
      <c r="N91" s="8">
        <f t="shared" si="3"/>
        <v>128.83000000000001</v>
      </c>
      <c r="O91" s="16" t="s">
        <v>54</v>
      </c>
      <c r="P91" s="8">
        <f t="shared" si="4"/>
        <v>934</v>
      </c>
      <c r="Q91" s="8">
        <v>0</v>
      </c>
      <c r="R91" s="8">
        <v>0</v>
      </c>
      <c r="S91" s="8">
        <f t="shared" si="5"/>
        <v>934</v>
      </c>
    </row>
    <row r="92" spans="1:19" ht="16" customHeight="1" x14ac:dyDescent="0.35">
      <c r="A92" s="5" t="s">
        <v>39</v>
      </c>
      <c r="B92" s="5" t="s">
        <v>28</v>
      </c>
      <c r="C92" s="6">
        <v>45</v>
      </c>
      <c r="D92" s="3"/>
      <c r="E92" s="7">
        <v>2023</v>
      </c>
      <c r="F92" s="5" t="s">
        <v>29</v>
      </c>
      <c r="G92" s="5" t="s">
        <v>212</v>
      </c>
      <c r="H92" s="34" t="s">
        <v>87</v>
      </c>
      <c r="I92" s="8">
        <v>471.57</v>
      </c>
      <c r="J92" s="8">
        <v>0</v>
      </c>
      <c r="K92" s="8">
        <v>16</v>
      </c>
      <c r="L92" s="8">
        <v>75.45</v>
      </c>
      <c r="M92" s="8">
        <v>0</v>
      </c>
      <c r="N92" s="8">
        <f t="shared" si="3"/>
        <v>75.45</v>
      </c>
      <c r="O92" s="16" t="s">
        <v>54</v>
      </c>
      <c r="P92" s="8">
        <f t="shared" si="4"/>
        <v>547.02</v>
      </c>
      <c r="Q92" s="8">
        <v>0</v>
      </c>
      <c r="R92" s="8">
        <v>0</v>
      </c>
      <c r="S92" s="8">
        <f t="shared" si="5"/>
        <v>547.02</v>
      </c>
    </row>
    <row r="93" spans="1:19" ht="16" customHeight="1" x14ac:dyDescent="0.35">
      <c r="A93" s="5" t="s">
        <v>39</v>
      </c>
      <c r="B93" s="5" t="s">
        <v>28</v>
      </c>
      <c r="C93" s="6">
        <v>45</v>
      </c>
      <c r="D93" s="3"/>
      <c r="E93" s="7">
        <v>2023</v>
      </c>
      <c r="F93" s="5" t="s">
        <v>29</v>
      </c>
      <c r="G93" s="5" t="s">
        <v>212</v>
      </c>
      <c r="H93" s="34" t="s">
        <v>87</v>
      </c>
      <c r="I93" s="8">
        <v>561.17999999999995</v>
      </c>
      <c r="J93" s="8">
        <v>0</v>
      </c>
      <c r="K93" s="8">
        <v>16</v>
      </c>
      <c r="L93" s="8">
        <v>89.79</v>
      </c>
      <c r="M93" s="8">
        <v>0</v>
      </c>
      <c r="N93" s="8">
        <f t="shared" si="3"/>
        <v>89.79</v>
      </c>
      <c r="O93" s="16" t="s">
        <v>54</v>
      </c>
      <c r="P93" s="8">
        <f t="shared" si="4"/>
        <v>650.96999999999991</v>
      </c>
      <c r="Q93" s="8">
        <v>0</v>
      </c>
      <c r="R93" s="8">
        <v>0</v>
      </c>
      <c r="S93" s="8">
        <f t="shared" si="5"/>
        <v>650.96999999999991</v>
      </c>
    </row>
    <row r="94" spans="1:19" ht="16" customHeight="1" x14ac:dyDescent="0.35">
      <c r="A94" s="5" t="s">
        <v>39</v>
      </c>
      <c r="B94" s="5" t="s">
        <v>28</v>
      </c>
      <c r="C94" s="6">
        <v>45</v>
      </c>
      <c r="D94" s="3"/>
      <c r="E94" s="7">
        <v>2023</v>
      </c>
      <c r="F94" s="5" t="s">
        <v>29</v>
      </c>
      <c r="G94" s="5" t="s">
        <v>212</v>
      </c>
      <c r="H94" s="34" t="s">
        <v>87</v>
      </c>
      <c r="I94" s="8">
        <v>484.38</v>
      </c>
      <c r="J94" s="8">
        <v>0</v>
      </c>
      <c r="K94" s="8">
        <v>16</v>
      </c>
      <c r="L94" s="8">
        <v>77.5</v>
      </c>
      <c r="M94" s="8">
        <v>0</v>
      </c>
      <c r="N94" s="8">
        <f t="shared" si="3"/>
        <v>77.5</v>
      </c>
      <c r="O94" s="16" t="s">
        <v>54</v>
      </c>
      <c r="P94" s="8">
        <f t="shared" si="4"/>
        <v>561.88</v>
      </c>
      <c r="Q94" s="8">
        <v>0</v>
      </c>
      <c r="R94" s="8">
        <v>0</v>
      </c>
      <c r="S94" s="8">
        <f t="shared" si="5"/>
        <v>561.88</v>
      </c>
    </row>
    <row r="95" spans="1:19" ht="16" customHeight="1" x14ac:dyDescent="0.35">
      <c r="A95" s="5" t="s">
        <v>39</v>
      </c>
      <c r="B95" s="5" t="s">
        <v>28</v>
      </c>
      <c r="C95" s="6">
        <v>45</v>
      </c>
      <c r="D95" s="3"/>
      <c r="E95" s="7">
        <v>2023</v>
      </c>
      <c r="F95" s="5" t="s">
        <v>29</v>
      </c>
      <c r="G95" s="5" t="s">
        <v>212</v>
      </c>
      <c r="H95" s="34" t="s">
        <v>87</v>
      </c>
      <c r="I95" s="8">
        <v>546.03</v>
      </c>
      <c r="J95" s="8">
        <v>0</v>
      </c>
      <c r="K95" s="8">
        <v>16</v>
      </c>
      <c r="L95" s="8">
        <v>87.36</v>
      </c>
      <c r="M95" s="8">
        <v>0</v>
      </c>
      <c r="N95" s="8">
        <f t="shared" si="3"/>
        <v>87.36</v>
      </c>
      <c r="O95" s="16" t="s">
        <v>54</v>
      </c>
      <c r="P95" s="8">
        <f t="shared" si="4"/>
        <v>633.39</v>
      </c>
      <c r="Q95" s="8">
        <v>0</v>
      </c>
      <c r="R95" s="8">
        <v>0</v>
      </c>
      <c r="S95" s="8">
        <f t="shared" si="5"/>
        <v>633.39</v>
      </c>
    </row>
    <row r="96" spans="1:19" ht="16" customHeight="1" x14ac:dyDescent="0.35">
      <c r="A96" s="5" t="s">
        <v>39</v>
      </c>
      <c r="B96" s="5" t="s">
        <v>28</v>
      </c>
      <c r="C96" s="6">
        <v>45</v>
      </c>
      <c r="D96" s="3"/>
      <c r="E96" s="7">
        <v>2023</v>
      </c>
      <c r="F96" s="5" t="s">
        <v>29</v>
      </c>
      <c r="G96" s="5" t="s">
        <v>212</v>
      </c>
      <c r="H96" s="34" t="s">
        <v>87</v>
      </c>
      <c r="I96" s="8">
        <v>467.01</v>
      </c>
      <c r="J96" s="8">
        <v>0</v>
      </c>
      <c r="K96" s="8">
        <v>16</v>
      </c>
      <c r="L96" s="8">
        <v>74.72</v>
      </c>
      <c r="M96" s="8">
        <v>0</v>
      </c>
      <c r="N96" s="8">
        <f t="shared" si="3"/>
        <v>74.72</v>
      </c>
      <c r="O96" s="16" t="s">
        <v>54</v>
      </c>
      <c r="P96" s="8">
        <f t="shared" si="4"/>
        <v>541.73</v>
      </c>
      <c r="Q96" s="8">
        <v>0</v>
      </c>
      <c r="R96" s="8">
        <v>0</v>
      </c>
      <c r="S96" s="8">
        <f t="shared" si="5"/>
        <v>541.73</v>
      </c>
    </row>
    <row r="97" spans="1:19" ht="16" customHeight="1" x14ac:dyDescent="0.35">
      <c r="A97" s="5" t="s">
        <v>39</v>
      </c>
      <c r="B97" s="5" t="s">
        <v>28</v>
      </c>
      <c r="C97" s="6">
        <v>45</v>
      </c>
      <c r="D97" s="3"/>
      <c r="E97" s="7">
        <v>2023</v>
      </c>
      <c r="F97" s="5" t="s">
        <v>29</v>
      </c>
      <c r="G97" s="5" t="s">
        <v>212</v>
      </c>
      <c r="H97" s="34" t="s">
        <v>87</v>
      </c>
      <c r="I97" s="8">
        <v>467.01</v>
      </c>
      <c r="J97" s="8">
        <v>0</v>
      </c>
      <c r="K97" s="8">
        <v>16</v>
      </c>
      <c r="L97" s="8">
        <v>74.72</v>
      </c>
      <c r="M97" s="8">
        <v>0</v>
      </c>
      <c r="N97" s="8">
        <f t="shared" si="3"/>
        <v>74.72</v>
      </c>
      <c r="O97" s="16" t="s">
        <v>54</v>
      </c>
      <c r="P97" s="8">
        <f t="shared" si="4"/>
        <v>541.73</v>
      </c>
      <c r="Q97" s="8">
        <v>0</v>
      </c>
      <c r="R97" s="8">
        <v>0</v>
      </c>
      <c r="S97" s="8">
        <f t="shared" si="5"/>
        <v>541.73</v>
      </c>
    </row>
    <row r="98" spans="1:19" ht="16" customHeight="1" x14ac:dyDescent="0.35">
      <c r="A98" s="5" t="s">
        <v>39</v>
      </c>
      <c r="B98" s="5" t="s">
        <v>28</v>
      </c>
      <c r="C98" s="6">
        <v>45</v>
      </c>
      <c r="D98" s="3"/>
      <c r="E98" s="7">
        <v>2023</v>
      </c>
      <c r="F98" s="5" t="s">
        <v>29</v>
      </c>
      <c r="G98" s="5" t="s">
        <v>212</v>
      </c>
      <c r="H98" s="34" t="s">
        <v>87</v>
      </c>
      <c r="I98" s="8">
        <v>1116.8900000000001</v>
      </c>
      <c r="J98" s="8">
        <v>0</v>
      </c>
      <c r="K98" s="8">
        <v>16</v>
      </c>
      <c r="L98" s="8">
        <v>178.7</v>
      </c>
      <c r="M98" s="8">
        <v>0</v>
      </c>
      <c r="N98" s="8">
        <f t="shared" si="3"/>
        <v>178.7</v>
      </c>
      <c r="O98" s="16" t="s">
        <v>54</v>
      </c>
      <c r="P98" s="8">
        <f t="shared" si="4"/>
        <v>1295.5900000000001</v>
      </c>
      <c r="Q98" s="8">
        <v>0</v>
      </c>
      <c r="R98" s="8">
        <v>0</v>
      </c>
      <c r="S98" s="8">
        <f t="shared" si="5"/>
        <v>1295.5900000000001</v>
      </c>
    </row>
    <row r="99" spans="1:19" ht="16" customHeight="1" x14ac:dyDescent="0.35">
      <c r="A99" s="5" t="s">
        <v>39</v>
      </c>
      <c r="B99" s="5" t="s">
        <v>28</v>
      </c>
      <c r="C99" s="6">
        <v>45</v>
      </c>
      <c r="D99" s="3"/>
      <c r="E99" s="7">
        <v>2023</v>
      </c>
      <c r="F99" s="5" t="s">
        <v>29</v>
      </c>
      <c r="G99" s="5" t="s">
        <v>212</v>
      </c>
      <c r="H99" s="34" t="s">
        <v>87</v>
      </c>
      <c r="I99" s="8">
        <v>1390.75</v>
      </c>
      <c r="J99" s="8">
        <v>0</v>
      </c>
      <c r="K99" s="8">
        <v>16</v>
      </c>
      <c r="L99" s="8">
        <v>222.52</v>
      </c>
      <c r="M99" s="8">
        <v>0</v>
      </c>
      <c r="N99" s="8">
        <f t="shared" si="3"/>
        <v>222.52</v>
      </c>
      <c r="O99" s="16" t="s">
        <v>54</v>
      </c>
      <c r="P99" s="8">
        <f t="shared" si="4"/>
        <v>1613.27</v>
      </c>
      <c r="Q99" s="8">
        <v>0</v>
      </c>
      <c r="R99" s="8">
        <v>0</v>
      </c>
      <c r="S99" s="8">
        <f t="shared" si="5"/>
        <v>1613.27</v>
      </c>
    </row>
    <row r="100" spans="1:19" ht="16" customHeight="1" x14ac:dyDescent="0.35">
      <c r="A100" s="5" t="s">
        <v>39</v>
      </c>
      <c r="B100" s="5" t="s">
        <v>28</v>
      </c>
      <c r="C100" s="6">
        <v>45</v>
      </c>
      <c r="D100" s="3"/>
      <c r="E100" s="7">
        <v>2023</v>
      </c>
      <c r="F100" s="5" t="s">
        <v>29</v>
      </c>
      <c r="G100" s="5" t="s">
        <v>212</v>
      </c>
      <c r="H100" s="34" t="s">
        <v>87</v>
      </c>
      <c r="I100" s="8">
        <v>5402.23</v>
      </c>
      <c r="J100" s="8">
        <v>0</v>
      </c>
      <c r="K100" s="8">
        <v>16</v>
      </c>
      <c r="L100" s="8">
        <v>864.36</v>
      </c>
      <c r="M100" s="8">
        <v>0</v>
      </c>
      <c r="N100" s="8">
        <f t="shared" si="3"/>
        <v>864.36</v>
      </c>
      <c r="O100" s="16" t="s">
        <v>54</v>
      </c>
      <c r="P100" s="8">
        <f t="shared" si="4"/>
        <v>6266.5899999999992</v>
      </c>
      <c r="Q100" s="8">
        <v>0</v>
      </c>
      <c r="R100" s="8">
        <v>0</v>
      </c>
      <c r="S100" s="8">
        <f t="shared" si="5"/>
        <v>6266.5899999999992</v>
      </c>
    </row>
    <row r="101" spans="1:19" ht="16" customHeight="1" x14ac:dyDescent="0.35">
      <c r="A101" s="5" t="s">
        <v>39</v>
      </c>
      <c r="B101" s="5" t="s">
        <v>28</v>
      </c>
      <c r="C101" s="6">
        <v>45</v>
      </c>
      <c r="D101" s="3"/>
      <c r="E101" s="7">
        <v>2023</v>
      </c>
      <c r="F101" s="5" t="s">
        <v>29</v>
      </c>
      <c r="G101" s="5" t="s">
        <v>212</v>
      </c>
      <c r="H101" s="34" t="s">
        <v>87</v>
      </c>
      <c r="I101" s="8">
        <v>967.97</v>
      </c>
      <c r="J101" s="8">
        <v>0</v>
      </c>
      <c r="K101" s="8">
        <v>16</v>
      </c>
      <c r="L101" s="8">
        <v>154.88</v>
      </c>
      <c r="M101" s="8">
        <v>0</v>
      </c>
      <c r="N101" s="8">
        <f t="shared" si="3"/>
        <v>154.88</v>
      </c>
      <c r="O101" s="16" t="s">
        <v>54</v>
      </c>
      <c r="P101" s="8">
        <f t="shared" si="4"/>
        <v>1122.8499999999999</v>
      </c>
      <c r="Q101" s="8">
        <v>0</v>
      </c>
      <c r="R101" s="8">
        <v>0</v>
      </c>
      <c r="S101" s="8">
        <f t="shared" si="5"/>
        <v>1122.8499999999999</v>
      </c>
    </row>
    <row r="102" spans="1:19" ht="16" customHeight="1" x14ac:dyDescent="0.35">
      <c r="A102" s="5" t="s">
        <v>39</v>
      </c>
      <c r="B102" s="5" t="s">
        <v>28</v>
      </c>
      <c r="C102" s="6">
        <v>45</v>
      </c>
      <c r="D102" s="3"/>
      <c r="E102" s="7">
        <v>2023</v>
      </c>
      <c r="F102" s="5" t="s">
        <v>29</v>
      </c>
      <c r="G102" s="5" t="s">
        <v>212</v>
      </c>
      <c r="H102" s="34" t="s">
        <v>87</v>
      </c>
      <c r="I102" s="8">
        <v>546.03</v>
      </c>
      <c r="J102" s="8">
        <v>0</v>
      </c>
      <c r="K102" s="8">
        <v>16</v>
      </c>
      <c r="L102" s="8">
        <v>87.36</v>
      </c>
      <c r="M102" s="8">
        <v>0</v>
      </c>
      <c r="N102" s="8">
        <f t="shared" si="3"/>
        <v>87.36</v>
      </c>
      <c r="O102" s="16" t="s">
        <v>54</v>
      </c>
      <c r="P102" s="8">
        <f t="shared" si="4"/>
        <v>633.39</v>
      </c>
      <c r="Q102" s="8">
        <v>0</v>
      </c>
      <c r="R102" s="8">
        <v>0</v>
      </c>
      <c r="S102" s="8">
        <f t="shared" si="5"/>
        <v>633.39</v>
      </c>
    </row>
    <row r="103" spans="1:19" ht="16" customHeight="1" x14ac:dyDescent="0.35">
      <c r="A103" s="5" t="s">
        <v>39</v>
      </c>
      <c r="B103" s="5" t="s">
        <v>28</v>
      </c>
      <c r="C103" s="6">
        <v>45</v>
      </c>
      <c r="D103" s="3"/>
      <c r="E103" s="7">
        <v>2023</v>
      </c>
      <c r="F103" s="5" t="s">
        <v>29</v>
      </c>
      <c r="G103" s="5" t="s">
        <v>212</v>
      </c>
      <c r="H103" s="34" t="s">
        <v>87</v>
      </c>
      <c r="I103" s="8">
        <v>611.54</v>
      </c>
      <c r="J103" s="8">
        <v>0</v>
      </c>
      <c r="K103" s="8">
        <v>16</v>
      </c>
      <c r="L103" s="8">
        <v>97.85</v>
      </c>
      <c r="M103" s="8">
        <v>0</v>
      </c>
      <c r="N103" s="8">
        <f t="shared" si="3"/>
        <v>97.85</v>
      </c>
      <c r="O103" s="16" t="s">
        <v>54</v>
      </c>
      <c r="P103" s="8">
        <f t="shared" si="4"/>
        <v>709.39</v>
      </c>
      <c r="Q103" s="8">
        <v>0</v>
      </c>
      <c r="R103" s="8">
        <v>0</v>
      </c>
      <c r="S103" s="8">
        <f t="shared" si="5"/>
        <v>709.39</v>
      </c>
    </row>
    <row r="104" spans="1:19" ht="16" customHeight="1" x14ac:dyDescent="0.35">
      <c r="A104" s="5" t="s">
        <v>39</v>
      </c>
      <c r="B104" s="5" t="s">
        <v>28</v>
      </c>
      <c r="C104" s="6">
        <v>45</v>
      </c>
      <c r="D104" s="3"/>
      <c r="E104" s="7">
        <v>2023</v>
      </c>
      <c r="F104" s="5" t="s">
        <v>29</v>
      </c>
      <c r="G104" s="5" t="s">
        <v>212</v>
      </c>
      <c r="H104" s="34" t="s">
        <v>87</v>
      </c>
      <c r="I104" s="8">
        <v>1588.46</v>
      </c>
      <c r="J104" s="8">
        <v>0</v>
      </c>
      <c r="K104" s="8">
        <v>16</v>
      </c>
      <c r="L104" s="8">
        <v>254.15</v>
      </c>
      <c r="M104" s="8">
        <v>0</v>
      </c>
      <c r="N104" s="8">
        <f t="shared" si="3"/>
        <v>254.15</v>
      </c>
      <c r="O104" s="16" t="s">
        <v>54</v>
      </c>
      <c r="P104" s="8">
        <f t="shared" si="4"/>
        <v>1842.6100000000001</v>
      </c>
      <c r="Q104" s="8">
        <v>0</v>
      </c>
      <c r="R104" s="8">
        <v>0</v>
      </c>
      <c r="S104" s="8">
        <f t="shared" si="5"/>
        <v>1842.6100000000001</v>
      </c>
    </row>
    <row r="105" spans="1:19" ht="16" customHeight="1" x14ac:dyDescent="0.35">
      <c r="A105" s="5" t="s">
        <v>39</v>
      </c>
      <c r="B105" s="5" t="s">
        <v>28</v>
      </c>
      <c r="C105" s="6">
        <v>45</v>
      </c>
      <c r="D105" s="3"/>
      <c r="E105" s="7">
        <v>2023</v>
      </c>
      <c r="F105" s="5" t="s">
        <v>29</v>
      </c>
      <c r="G105" s="5" t="s">
        <v>212</v>
      </c>
      <c r="H105" s="34" t="s">
        <v>87</v>
      </c>
      <c r="I105" s="8">
        <v>652.28</v>
      </c>
      <c r="J105" s="8">
        <v>0</v>
      </c>
      <c r="K105" s="8">
        <v>16</v>
      </c>
      <c r="L105" s="8">
        <v>104.36</v>
      </c>
      <c r="M105" s="8">
        <v>0</v>
      </c>
      <c r="N105" s="8">
        <f t="shared" si="3"/>
        <v>104.36</v>
      </c>
      <c r="O105" s="16" t="s">
        <v>54</v>
      </c>
      <c r="P105" s="8">
        <f t="shared" si="4"/>
        <v>756.64</v>
      </c>
      <c r="Q105" s="8">
        <v>0</v>
      </c>
      <c r="R105" s="8">
        <v>0</v>
      </c>
      <c r="S105" s="8">
        <f t="shared" si="5"/>
        <v>756.64</v>
      </c>
    </row>
    <row r="106" spans="1:19" ht="16" customHeight="1" x14ac:dyDescent="0.35">
      <c r="A106" s="5" t="s">
        <v>39</v>
      </c>
      <c r="B106" s="5" t="s">
        <v>28</v>
      </c>
      <c r="C106" s="6">
        <v>45</v>
      </c>
      <c r="D106" s="3"/>
      <c r="E106" s="7">
        <v>2023</v>
      </c>
      <c r="F106" s="5" t="s">
        <v>29</v>
      </c>
      <c r="G106" s="5" t="s">
        <v>212</v>
      </c>
      <c r="H106" s="34" t="s">
        <v>87</v>
      </c>
      <c r="I106" s="8">
        <v>707.57</v>
      </c>
      <c r="J106" s="8">
        <v>0</v>
      </c>
      <c r="K106" s="8">
        <v>16</v>
      </c>
      <c r="L106" s="8">
        <v>113.21</v>
      </c>
      <c r="M106" s="8">
        <v>0</v>
      </c>
      <c r="N106" s="8">
        <f t="shared" si="3"/>
        <v>113.21</v>
      </c>
      <c r="O106" s="16" t="s">
        <v>54</v>
      </c>
      <c r="P106" s="8">
        <f t="shared" si="4"/>
        <v>820.78000000000009</v>
      </c>
      <c r="Q106" s="8">
        <v>0</v>
      </c>
      <c r="R106" s="8">
        <v>0</v>
      </c>
      <c r="S106" s="8">
        <f t="shared" si="5"/>
        <v>820.78000000000009</v>
      </c>
    </row>
    <row r="107" spans="1:19" ht="16" customHeight="1" x14ac:dyDescent="0.35">
      <c r="A107" s="5" t="s">
        <v>39</v>
      </c>
      <c r="B107" s="5" t="s">
        <v>28</v>
      </c>
      <c r="C107" s="6">
        <v>45</v>
      </c>
      <c r="D107" s="3"/>
      <c r="E107" s="7">
        <v>2023</v>
      </c>
      <c r="F107" s="5" t="s">
        <v>29</v>
      </c>
      <c r="G107" s="5" t="s">
        <v>212</v>
      </c>
      <c r="H107" s="34" t="s">
        <v>87</v>
      </c>
      <c r="I107" s="8">
        <v>4667.83</v>
      </c>
      <c r="J107" s="8">
        <v>0</v>
      </c>
      <c r="K107" s="8">
        <v>16</v>
      </c>
      <c r="L107" s="8">
        <v>746.85</v>
      </c>
      <c r="M107" s="8">
        <v>0</v>
      </c>
      <c r="N107" s="8">
        <f t="shared" si="3"/>
        <v>746.85</v>
      </c>
      <c r="O107" s="16" t="s">
        <v>54</v>
      </c>
      <c r="P107" s="8">
        <f t="shared" si="4"/>
        <v>5414.68</v>
      </c>
      <c r="Q107" s="8">
        <v>0</v>
      </c>
      <c r="R107" s="8">
        <v>0</v>
      </c>
      <c r="S107" s="8">
        <f t="shared" si="5"/>
        <v>5414.68</v>
      </c>
    </row>
    <row r="108" spans="1:19" ht="16" customHeight="1" x14ac:dyDescent="0.35">
      <c r="A108" s="5" t="s">
        <v>39</v>
      </c>
      <c r="B108" s="5" t="s">
        <v>28</v>
      </c>
      <c r="C108" s="6">
        <v>45</v>
      </c>
      <c r="D108" s="3"/>
      <c r="E108" s="7">
        <v>2023</v>
      </c>
      <c r="F108" s="5" t="s">
        <v>29</v>
      </c>
      <c r="G108" s="5" t="s">
        <v>212</v>
      </c>
      <c r="H108" s="34" t="s">
        <v>87</v>
      </c>
      <c r="I108" s="8">
        <v>463.58</v>
      </c>
      <c r="J108" s="8">
        <v>0</v>
      </c>
      <c r="K108" s="8">
        <v>16</v>
      </c>
      <c r="L108" s="8">
        <v>74.17</v>
      </c>
      <c r="M108" s="8">
        <v>0</v>
      </c>
      <c r="N108" s="8">
        <f t="shared" si="3"/>
        <v>74.17</v>
      </c>
      <c r="O108" s="16" t="s">
        <v>54</v>
      </c>
      <c r="P108" s="8">
        <f t="shared" si="4"/>
        <v>537.75</v>
      </c>
      <c r="Q108" s="8">
        <v>0</v>
      </c>
      <c r="R108" s="8">
        <v>0</v>
      </c>
      <c r="S108" s="8">
        <f t="shared" si="5"/>
        <v>537.75</v>
      </c>
    </row>
    <row r="109" spans="1:19" ht="16" customHeight="1" x14ac:dyDescent="0.35">
      <c r="A109" s="5" t="s">
        <v>39</v>
      </c>
      <c r="B109" s="5" t="s">
        <v>28</v>
      </c>
      <c r="C109" s="6">
        <v>45</v>
      </c>
      <c r="D109" s="3"/>
      <c r="E109" s="7">
        <v>2023</v>
      </c>
      <c r="F109" s="5" t="s">
        <v>29</v>
      </c>
      <c r="G109" s="5" t="s">
        <v>212</v>
      </c>
      <c r="H109" s="34" t="s">
        <v>87</v>
      </c>
      <c r="I109" s="8">
        <v>467.01</v>
      </c>
      <c r="J109" s="8">
        <v>0</v>
      </c>
      <c r="K109" s="8">
        <v>16</v>
      </c>
      <c r="L109" s="8">
        <v>74.72</v>
      </c>
      <c r="M109" s="8">
        <v>0</v>
      </c>
      <c r="N109" s="8">
        <f t="shared" si="3"/>
        <v>74.72</v>
      </c>
      <c r="O109" s="16" t="s">
        <v>54</v>
      </c>
      <c r="P109" s="8">
        <f t="shared" si="4"/>
        <v>541.73</v>
      </c>
      <c r="Q109" s="8">
        <v>0</v>
      </c>
      <c r="R109" s="8">
        <v>0</v>
      </c>
      <c r="S109" s="8">
        <f t="shared" si="5"/>
        <v>541.73</v>
      </c>
    </row>
    <row r="110" spans="1:19" ht="16" customHeight="1" x14ac:dyDescent="0.35">
      <c r="A110" s="5" t="s">
        <v>39</v>
      </c>
      <c r="B110" s="5" t="s">
        <v>28</v>
      </c>
      <c r="C110" s="6">
        <v>45</v>
      </c>
      <c r="D110" s="3"/>
      <c r="E110" s="7">
        <v>2023</v>
      </c>
      <c r="F110" s="5" t="s">
        <v>29</v>
      </c>
      <c r="G110" s="5" t="s">
        <v>212</v>
      </c>
      <c r="H110" s="34" t="s">
        <v>87</v>
      </c>
      <c r="I110" s="8">
        <v>540.19000000000005</v>
      </c>
      <c r="J110" s="8">
        <v>0</v>
      </c>
      <c r="K110" s="8">
        <v>16</v>
      </c>
      <c r="L110" s="8">
        <v>86.43</v>
      </c>
      <c r="M110" s="8">
        <v>0</v>
      </c>
      <c r="N110" s="8">
        <f t="shared" si="3"/>
        <v>86.43</v>
      </c>
      <c r="O110" s="16" t="s">
        <v>54</v>
      </c>
      <c r="P110" s="8">
        <f t="shared" si="4"/>
        <v>626.62000000000012</v>
      </c>
      <c r="Q110" s="8">
        <v>0</v>
      </c>
      <c r="R110" s="8">
        <v>0</v>
      </c>
      <c r="S110" s="8">
        <f t="shared" si="5"/>
        <v>626.62000000000012</v>
      </c>
    </row>
    <row r="111" spans="1:19" ht="16" customHeight="1" x14ac:dyDescent="0.35">
      <c r="A111" s="5" t="s">
        <v>39</v>
      </c>
      <c r="B111" s="5" t="s">
        <v>28</v>
      </c>
      <c r="C111" s="6">
        <v>45</v>
      </c>
      <c r="D111" s="3"/>
      <c r="E111" s="7">
        <v>2023</v>
      </c>
      <c r="F111" s="5" t="s">
        <v>29</v>
      </c>
      <c r="G111" s="5" t="s">
        <v>212</v>
      </c>
      <c r="H111" s="34" t="s">
        <v>87</v>
      </c>
      <c r="I111" s="8">
        <v>893.87</v>
      </c>
      <c r="J111" s="8">
        <v>0</v>
      </c>
      <c r="K111" s="8">
        <v>16</v>
      </c>
      <c r="L111" s="8">
        <v>143.02000000000001</v>
      </c>
      <c r="M111" s="8">
        <v>0</v>
      </c>
      <c r="N111" s="8">
        <f t="shared" si="3"/>
        <v>143.02000000000001</v>
      </c>
      <c r="O111" s="16" t="s">
        <v>54</v>
      </c>
      <c r="P111" s="8">
        <f t="shared" si="4"/>
        <v>1036.8900000000001</v>
      </c>
      <c r="Q111" s="8">
        <v>0</v>
      </c>
      <c r="R111" s="8">
        <v>0</v>
      </c>
      <c r="S111" s="8">
        <f t="shared" si="5"/>
        <v>1036.8900000000001</v>
      </c>
    </row>
    <row r="112" spans="1:19" ht="16" customHeight="1" x14ac:dyDescent="0.35">
      <c r="A112" s="5" t="s">
        <v>39</v>
      </c>
      <c r="B112" s="5" t="s">
        <v>28</v>
      </c>
      <c r="C112" s="6">
        <v>45</v>
      </c>
      <c r="D112" s="3"/>
      <c r="E112" s="7">
        <v>2023</v>
      </c>
      <c r="F112" s="5" t="s">
        <v>29</v>
      </c>
      <c r="G112" s="5" t="s">
        <v>212</v>
      </c>
      <c r="H112" s="34" t="s">
        <v>87</v>
      </c>
      <c r="I112" s="8">
        <v>1387.32</v>
      </c>
      <c r="J112" s="8">
        <v>0</v>
      </c>
      <c r="K112" s="8">
        <v>16</v>
      </c>
      <c r="L112" s="8">
        <v>221.97</v>
      </c>
      <c r="M112" s="8">
        <v>0</v>
      </c>
      <c r="N112" s="8">
        <f t="shared" si="3"/>
        <v>221.97</v>
      </c>
      <c r="O112" s="16" t="s">
        <v>54</v>
      </c>
      <c r="P112" s="8">
        <f t="shared" si="4"/>
        <v>1609.29</v>
      </c>
      <c r="Q112" s="8">
        <v>0</v>
      </c>
      <c r="R112" s="8">
        <v>0</v>
      </c>
      <c r="S112" s="8">
        <f t="shared" si="5"/>
        <v>1609.29</v>
      </c>
    </row>
    <row r="113" spans="1:19" ht="16" customHeight="1" x14ac:dyDescent="0.35">
      <c r="A113" s="5" t="s">
        <v>39</v>
      </c>
      <c r="B113" s="5" t="s">
        <v>28</v>
      </c>
      <c r="C113" s="6">
        <v>45</v>
      </c>
      <c r="D113" s="3"/>
      <c r="E113" s="7">
        <v>2023</v>
      </c>
      <c r="F113" s="5" t="s">
        <v>29</v>
      </c>
      <c r="G113" s="5" t="s">
        <v>212</v>
      </c>
      <c r="H113" s="34" t="s">
        <v>87</v>
      </c>
      <c r="I113" s="8">
        <v>898.32</v>
      </c>
      <c r="J113" s="8">
        <v>0</v>
      </c>
      <c r="K113" s="8">
        <v>16</v>
      </c>
      <c r="L113" s="8">
        <v>143.72999999999999</v>
      </c>
      <c r="M113" s="8">
        <v>0</v>
      </c>
      <c r="N113" s="8">
        <f t="shared" si="3"/>
        <v>143.72999999999999</v>
      </c>
      <c r="O113" s="16" t="s">
        <v>54</v>
      </c>
      <c r="P113" s="8">
        <f t="shared" si="4"/>
        <v>1042.05</v>
      </c>
      <c r="Q113" s="8">
        <v>0</v>
      </c>
      <c r="R113" s="8">
        <v>0</v>
      </c>
      <c r="S113" s="8">
        <f t="shared" si="5"/>
        <v>1042.05</v>
      </c>
    </row>
    <row r="114" spans="1:19" ht="16" customHeight="1" x14ac:dyDescent="0.35">
      <c r="A114" s="5" t="s">
        <v>39</v>
      </c>
      <c r="B114" s="5" t="s">
        <v>28</v>
      </c>
      <c r="C114" s="6">
        <v>45</v>
      </c>
      <c r="D114" s="3"/>
      <c r="E114" s="7">
        <v>2023</v>
      </c>
      <c r="F114" s="5" t="s">
        <v>29</v>
      </c>
      <c r="G114" s="5" t="s">
        <v>212</v>
      </c>
      <c r="H114" s="34" t="s">
        <v>87</v>
      </c>
      <c r="I114" s="8">
        <v>1012.02</v>
      </c>
      <c r="J114" s="8">
        <v>0</v>
      </c>
      <c r="K114" s="8">
        <v>16</v>
      </c>
      <c r="L114" s="8">
        <v>161.91999999999999</v>
      </c>
      <c r="M114" s="8">
        <v>0</v>
      </c>
      <c r="N114" s="8">
        <f t="shared" si="3"/>
        <v>161.91999999999999</v>
      </c>
      <c r="O114" s="16" t="s">
        <v>54</v>
      </c>
      <c r="P114" s="8">
        <f t="shared" si="4"/>
        <v>1173.94</v>
      </c>
      <c r="Q114" s="8">
        <v>0</v>
      </c>
      <c r="R114" s="8">
        <v>0</v>
      </c>
      <c r="S114" s="8">
        <f t="shared" si="5"/>
        <v>1173.94</v>
      </c>
    </row>
    <row r="115" spans="1:19" ht="16" customHeight="1" x14ac:dyDescent="0.35">
      <c r="A115" s="5" t="s">
        <v>39</v>
      </c>
      <c r="B115" s="5" t="s">
        <v>28</v>
      </c>
      <c r="C115" s="6">
        <v>45</v>
      </c>
      <c r="D115" s="3"/>
      <c r="E115" s="7">
        <v>2023</v>
      </c>
      <c r="F115" s="5" t="s">
        <v>29</v>
      </c>
      <c r="G115" s="5" t="s">
        <v>212</v>
      </c>
      <c r="H115" s="34" t="s">
        <v>87</v>
      </c>
      <c r="I115" s="8">
        <v>470.43</v>
      </c>
      <c r="J115" s="8">
        <v>0</v>
      </c>
      <c r="K115" s="8">
        <v>16</v>
      </c>
      <c r="L115" s="8">
        <v>75.27</v>
      </c>
      <c r="M115" s="8">
        <v>0</v>
      </c>
      <c r="N115" s="8">
        <f t="shared" si="3"/>
        <v>75.27</v>
      </c>
      <c r="O115" s="16" t="s">
        <v>54</v>
      </c>
      <c r="P115" s="8">
        <f t="shared" si="4"/>
        <v>545.70000000000005</v>
      </c>
      <c r="Q115" s="8">
        <v>0</v>
      </c>
      <c r="R115" s="8">
        <v>0</v>
      </c>
      <c r="S115" s="8">
        <f t="shared" si="5"/>
        <v>545.70000000000005</v>
      </c>
    </row>
    <row r="116" spans="1:19" ht="16" customHeight="1" x14ac:dyDescent="0.35">
      <c r="A116" s="5" t="s">
        <v>39</v>
      </c>
      <c r="B116" s="5" t="s">
        <v>28</v>
      </c>
      <c r="C116" s="6">
        <v>45</v>
      </c>
      <c r="D116" s="3"/>
      <c r="E116" s="7">
        <v>2023</v>
      </c>
      <c r="F116" s="5" t="s">
        <v>29</v>
      </c>
      <c r="G116" s="5" t="s">
        <v>212</v>
      </c>
      <c r="H116" s="34" t="s">
        <v>87</v>
      </c>
      <c r="I116" s="8">
        <v>805.17</v>
      </c>
      <c r="J116" s="8">
        <v>0</v>
      </c>
      <c r="K116" s="8">
        <v>16</v>
      </c>
      <c r="L116" s="8">
        <v>128.83000000000001</v>
      </c>
      <c r="M116" s="8">
        <v>0</v>
      </c>
      <c r="N116" s="8">
        <f t="shared" si="3"/>
        <v>128.83000000000001</v>
      </c>
      <c r="O116" s="16" t="s">
        <v>54</v>
      </c>
      <c r="P116" s="8">
        <f t="shared" si="4"/>
        <v>934</v>
      </c>
      <c r="Q116" s="8">
        <v>0</v>
      </c>
      <c r="R116" s="8">
        <v>0</v>
      </c>
      <c r="S116" s="8">
        <f t="shared" si="5"/>
        <v>934</v>
      </c>
    </row>
    <row r="117" spans="1:19" ht="16" customHeight="1" x14ac:dyDescent="0.35">
      <c r="A117" s="5" t="s">
        <v>39</v>
      </c>
      <c r="B117" s="5" t="s">
        <v>28</v>
      </c>
      <c r="C117" s="6">
        <v>45</v>
      </c>
      <c r="D117" s="3"/>
      <c r="E117" s="7">
        <v>2023</v>
      </c>
      <c r="F117" s="5" t="s">
        <v>29</v>
      </c>
      <c r="G117" s="5" t="s">
        <v>212</v>
      </c>
      <c r="H117" s="34" t="s">
        <v>87</v>
      </c>
      <c r="I117" s="8">
        <v>467.01</v>
      </c>
      <c r="J117" s="8">
        <v>0</v>
      </c>
      <c r="K117" s="8">
        <v>16</v>
      </c>
      <c r="L117" s="8">
        <v>74.72</v>
      </c>
      <c r="M117" s="8">
        <v>0</v>
      </c>
      <c r="N117" s="8">
        <f t="shared" si="3"/>
        <v>74.72</v>
      </c>
      <c r="O117" s="16" t="s">
        <v>54</v>
      </c>
      <c r="P117" s="8">
        <f t="shared" si="4"/>
        <v>541.73</v>
      </c>
      <c r="Q117" s="8">
        <v>0</v>
      </c>
      <c r="R117" s="8">
        <v>0</v>
      </c>
      <c r="S117" s="8">
        <f t="shared" si="5"/>
        <v>541.73</v>
      </c>
    </row>
    <row r="118" spans="1:19" ht="16" customHeight="1" x14ac:dyDescent="0.35">
      <c r="A118" s="5" t="s">
        <v>39</v>
      </c>
      <c r="B118" s="5" t="s">
        <v>28</v>
      </c>
      <c r="C118" s="6">
        <v>45</v>
      </c>
      <c r="D118" s="3"/>
      <c r="E118" s="7">
        <v>2023</v>
      </c>
      <c r="F118" s="5" t="s">
        <v>29</v>
      </c>
      <c r="G118" s="5" t="s">
        <v>212</v>
      </c>
      <c r="H118" s="34" t="s">
        <v>87</v>
      </c>
      <c r="I118" s="8">
        <v>484.13</v>
      </c>
      <c r="J118" s="8">
        <v>0</v>
      </c>
      <c r="K118" s="8">
        <v>16</v>
      </c>
      <c r="L118" s="8">
        <v>77.459999999999994</v>
      </c>
      <c r="M118" s="8">
        <v>0</v>
      </c>
      <c r="N118" s="8">
        <f t="shared" si="3"/>
        <v>77.459999999999994</v>
      </c>
      <c r="O118" s="16" t="s">
        <v>54</v>
      </c>
      <c r="P118" s="8">
        <f t="shared" si="4"/>
        <v>561.59</v>
      </c>
      <c r="Q118" s="8">
        <v>0</v>
      </c>
      <c r="R118" s="8">
        <v>0</v>
      </c>
      <c r="S118" s="8">
        <f t="shared" si="5"/>
        <v>561.59</v>
      </c>
    </row>
    <row r="119" spans="1:19" ht="16" customHeight="1" x14ac:dyDescent="0.35">
      <c r="A119" s="5" t="s">
        <v>39</v>
      </c>
      <c r="B119" s="5" t="s">
        <v>28</v>
      </c>
      <c r="C119" s="6">
        <v>45</v>
      </c>
      <c r="D119" s="3"/>
      <c r="E119" s="7">
        <v>2023</v>
      </c>
      <c r="F119" s="5" t="s">
        <v>29</v>
      </c>
      <c r="G119" s="5" t="s">
        <v>212</v>
      </c>
      <c r="H119" s="34" t="s">
        <v>87</v>
      </c>
      <c r="I119" s="8">
        <v>518.69000000000005</v>
      </c>
      <c r="J119" s="8">
        <v>0</v>
      </c>
      <c r="K119" s="8">
        <v>16</v>
      </c>
      <c r="L119" s="8">
        <v>82.99</v>
      </c>
      <c r="M119" s="8">
        <v>0</v>
      </c>
      <c r="N119" s="8">
        <f t="shared" si="3"/>
        <v>82.99</v>
      </c>
      <c r="O119" s="16" t="s">
        <v>54</v>
      </c>
      <c r="P119" s="8">
        <f t="shared" si="4"/>
        <v>601.68000000000006</v>
      </c>
      <c r="Q119" s="8">
        <v>0</v>
      </c>
      <c r="R119" s="8">
        <v>0</v>
      </c>
      <c r="S119" s="8">
        <f t="shared" si="5"/>
        <v>601.68000000000006</v>
      </c>
    </row>
    <row r="120" spans="1:19" ht="16" customHeight="1" x14ac:dyDescent="0.35">
      <c r="A120" s="5" t="s">
        <v>39</v>
      </c>
      <c r="B120" s="5" t="s">
        <v>28</v>
      </c>
      <c r="C120" s="6">
        <v>45</v>
      </c>
      <c r="D120" s="3"/>
      <c r="E120" s="7">
        <v>2023</v>
      </c>
      <c r="F120" s="5" t="s">
        <v>29</v>
      </c>
      <c r="G120" s="5" t="s">
        <v>212</v>
      </c>
      <c r="H120" s="34" t="s">
        <v>87</v>
      </c>
      <c r="I120" s="8">
        <v>470.43</v>
      </c>
      <c r="J120" s="8">
        <v>0</v>
      </c>
      <c r="K120" s="8">
        <v>16</v>
      </c>
      <c r="L120" s="8">
        <v>75.27</v>
      </c>
      <c r="M120" s="8">
        <v>0</v>
      </c>
      <c r="N120" s="8">
        <f t="shared" si="3"/>
        <v>75.27</v>
      </c>
      <c r="O120" s="16" t="s">
        <v>54</v>
      </c>
      <c r="P120" s="8">
        <f t="shared" si="4"/>
        <v>545.70000000000005</v>
      </c>
      <c r="Q120" s="8">
        <v>0</v>
      </c>
      <c r="R120" s="8">
        <v>0</v>
      </c>
      <c r="S120" s="8">
        <f t="shared" si="5"/>
        <v>545.70000000000005</v>
      </c>
    </row>
    <row r="121" spans="1:19" ht="16" customHeight="1" x14ac:dyDescent="0.35">
      <c r="A121" s="5" t="s">
        <v>39</v>
      </c>
      <c r="B121" s="5" t="s">
        <v>28</v>
      </c>
      <c r="C121" s="6">
        <v>46</v>
      </c>
      <c r="D121" s="3"/>
      <c r="E121" s="7">
        <v>2023</v>
      </c>
      <c r="F121" s="5" t="s">
        <v>29</v>
      </c>
      <c r="G121" s="5" t="s">
        <v>205</v>
      </c>
      <c r="H121" s="34" t="s">
        <v>79</v>
      </c>
      <c r="I121" s="8">
        <v>6000</v>
      </c>
      <c r="J121" s="8">
        <v>0</v>
      </c>
      <c r="K121" s="8">
        <v>16</v>
      </c>
      <c r="L121" s="8">
        <v>960</v>
      </c>
      <c r="M121" s="8">
        <v>0</v>
      </c>
      <c r="N121" s="8">
        <f t="shared" si="3"/>
        <v>960</v>
      </c>
      <c r="O121" s="16" t="s">
        <v>54</v>
      </c>
      <c r="P121" s="8">
        <f t="shared" si="4"/>
        <v>6960</v>
      </c>
      <c r="Q121" s="8">
        <v>0</v>
      </c>
      <c r="R121" s="8">
        <v>0</v>
      </c>
      <c r="S121" s="8">
        <f t="shared" si="5"/>
        <v>6960</v>
      </c>
    </row>
    <row r="122" spans="1:19" ht="16" customHeight="1" x14ac:dyDescent="0.35">
      <c r="A122" s="5" t="s">
        <v>39</v>
      </c>
      <c r="B122" s="5" t="s">
        <v>28</v>
      </c>
      <c r="C122" s="6">
        <v>47</v>
      </c>
      <c r="D122" s="3"/>
      <c r="E122" s="7">
        <v>2023</v>
      </c>
      <c r="F122" s="5" t="s">
        <v>29</v>
      </c>
      <c r="G122" s="5" t="s">
        <v>213</v>
      </c>
      <c r="H122" s="34" t="s">
        <v>88</v>
      </c>
      <c r="I122" s="8">
        <v>9026.86</v>
      </c>
      <c r="J122" s="8">
        <v>0</v>
      </c>
      <c r="K122" s="8">
        <v>16</v>
      </c>
      <c r="L122" s="8">
        <v>1444.3</v>
      </c>
      <c r="M122" s="8">
        <v>0</v>
      </c>
      <c r="N122" s="8">
        <f t="shared" si="3"/>
        <v>1444.3</v>
      </c>
      <c r="O122" s="16" t="s">
        <v>54</v>
      </c>
      <c r="P122" s="8">
        <f t="shared" si="4"/>
        <v>10471.16</v>
      </c>
      <c r="Q122" s="8">
        <v>0</v>
      </c>
      <c r="R122" s="8">
        <v>0</v>
      </c>
      <c r="S122" s="8">
        <f t="shared" si="5"/>
        <v>10471.16</v>
      </c>
    </row>
    <row r="123" spans="1:19" ht="16" customHeight="1" x14ac:dyDescent="0.35">
      <c r="A123" s="5" t="s">
        <v>39</v>
      </c>
      <c r="B123" s="5" t="s">
        <v>28</v>
      </c>
      <c r="C123" s="6">
        <v>47</v>
      </c>
      <c r="D123" s="3"/>
      <c r="E123" s="7">
        <v>2023</v>
      </c>
      <c r="F123" s="5" t="s">
        <v>29</v>
      </c>
      <c r="G123" s="5" t="s">
        <v>213</v>
      </c>
      <c r="H123" s="34" t="s">
        <v>88</v>
      </c>
      <c r="I123" s="8">
        <v>32420.35</v>
      </c>
      <c r="J123" s="8">
        <v>0</v>
      </c>
      <c r="K123" s="8">
        <v>16</v>
      </c>
      <c r="L123" s="8">
        <v>5187.26</v>
      </c>
      <c r="M123" s="8">
        <v>0</v>
      </c>
      <c r="N123" s="8">
        <f t="shared" si="3"/>
        <v>5187.26</v>
      </c>
      <c r="O123" s="16" t="s">
        <v>54</v>
      </c>
      <c r="P123" s="8">
        <f t="shared" si="4"/>
        <v>37607.61</v>
      </c>
      <c r="Q123" s="8">
        <v>0</v>
      </c>
      <c r="R123" s="8">
        <v>0</v>
      </c>
      <c r="S123" s="8">
        <f t="shared" si="5"/>
        <v>37607.61</v>
      </c>
    </row>
    <row r="124" spans="1:19" ht="16" customHeight="1" x14ac:dyDescent="0.35">
      <c r="A124" s="5" t="s">
        <v>39</v>
      </c>
      <c r="B124" s="5" t="s">
        <v>28</v>
      </c>
      <c r="C124" s="6">
        <v>48</v>
      </c>
      <c r="D124" s="3"/>
      <c r="E124" s="7">
        <v>2023</v>
      </c>
      <c r="F124" s="5" t="s">
        <v>29</v>
      </c>
      <c r="G124" s="5" t="s">
        <v>215</v>
      </c>
      <c r="H124" s="34" t="s">
        <v>90</v>
      </c>
      <c r="I124" s="8">
        <v>7431.1</v>
      </c>
      <c r="J124" s="8">
        <v>0</v>
      </c>
      <c r="K124" s="8">
        <v>16</v>
      </c>
      <c r="L124" s="8">
        <v>1188.98</v>
      </c>
      <c r="M124" s="8">
        <v>0</v>
      </c>
      <c r="N124" s="8">
        <f t="shared" si="3"/>
        <v>1188.98</v>
      </c>
      <c r="O124" s="16" t="s">
        <v>54</v>
      </c>
      <c r="P124" s="8">
        <f t="shared" si="4"/>
        <v>8620.08</v>
      </c>
      <c r="Q124" s="8">
        <v>297.24</v>
      </c>
      <c r="R124" s="8">
        <v>0</v>
      </c>
      <c r="S124" s="8">
        <f t="shared" si="5"/>
        <v>8322.84</v>
      </c>
    </row>
    <row r="125" spans="1:19" ht="16" customHeight="1" x14ac:dyDescent="0.35">
      <c r="A125" s="5" t="s">
        <v>39</v>
      </c>
      <c r="B125" s="5" t="s">
        <v>28</v>
      </c>
      <c r="C125" s="6">
        <v>48</v>
      </c>
      <c r="D125" s="3"/>
      <c r="E125" s="7">
        <v>2023</v>
      </c>
      <c r="F125" s="5" t="s">
        <v>29</v>
      </c>
      <c r="G125" s="5" t="s">
        <v>215</v>
      </c>
      <c r="H125" s="34" t="s">
        <v>90</v>
      </c>
      <c r="I125" s="8">
        <v>1118.57</v>
      </c>
      <c r="J125" s="8">
        <v>0</v>
      </c>
      <c r="K125" s="8">
        <v>16</v>
      </c>
      <c r="L125" s="8">
        <v>178.97</v>
      </c>
      <c r="M125" s="8">
        <v>0</v>
      </c>
      <c r="N125" s="8">
        <f t="shared" si="3"/>
        <v>178.97</v>
      </c>
      <c r="O125" s="16" t="s">
        <v>54</v>
      </c>
      <c r="P125" s="8">
        <f t="shared" si="4"/>
        <v>1297.54</v>
      </c>
      <c r="Q125" s="8">
        <v>44.74</v>
      </c>
      <c r="R125" s="8">
        <v>0</v>
      </c>
      <c r="S125" s="8">
        <f t="shared" si="5"/>
        <v>1252.8</v>
      </c>
    </row>
    <row r="126" spans="1:19" ht="16" customHeight="1" x14ac:dyDescent="0.35">
      <c r="A126" s="5" t="s">
        <v>39</v>
      </c>
      <c r="B126" s="5" t="s">
        <v>28</v>
      </c>
      <c r="C126" s="6">
        <v>48</v>
      </c>
      <c r="D126" s="3"/>
      <c r="E126" s="7">
        <v>2023</v>
      </c>
      <c r="F126" s="5" t="s">
        <v>29</v>
      </c>
      <c r="G126" s="5" t="s">
        <v>215</v>
      </c>
      <c r="H126" s="34" t="s">
        <v>90</v>
      </c>
      <c r="I126" s="8">
        <v>8783.6200000000008</v>
      </c>
      <c r="J126" s="8">
        <v>0</v>
      </c>
      <c r="K126" s="8">
        <v>16</v>
      </c>
      <c r="L126" s="8">
        <v>1405.38</v>
      </c>
      <c r="M126" s="8">
        <v>0</v>
      </c>
      <c r="N126" s="8">
        <f t="shared" si="3"/>
        <v>1405.38</v>
      </c>
      <c r="O126" s="16" t="s">
        <v>54</v>
      </c>
      <c r="P126" s="8">
        <f t="shared" si="4"/>
        <v>10189</v>
      </c>
      <c r="Q126" s="8">
        <v>351.34</v>
      </c>
      <c r="R126" s="8">
        <v>0</v>
      </c>
      <c r="S126" s="8">
        <f t="shared" si="5"/>
        <v>9837.66</v>
      </c>
    </row>
    <row r="127" spans="1:19" ht="16" customHeight="1" x14ac:dyDescent="0.35">
      <c r="A127" s="5" t="s">
        <v>39</v>
      </c>
      <c r="B127" s="5" t="s">
        <v>28</v>
      </c>
      <c r="C127" s="6">
        <v>48</v>
      </c>
      <c r="D127" s="3"/>
      <c r="E127" s="7">
        <v>2023</v>
      </c>
      <c r="F127" s="5" t="s">
        <v>29</v>
      </c>
      <c r="G127" s="5" t="s">
        <v>215</v>
      </c>
      <c r="H127" s="34" t="s">
        <v>90</v>
      </c>
      <c r="I127" s="8">
        <v>245.08</v>
      </c>
      <c r="J127" s="8">
        <v>0</v>
      </c>
      <c r="K127" s="8">
        <v>16</v>
      </c>
      <c r="L127" s="8">
        <v>39.21</v>
      </c>
      <c r="M127" s="8">
        <v>0</v>
      </c>
      <c r="N127" s="8">
        <f t="shared" si="3"/>
        <v>39.21</v>
      </c>
      <c r="O127" s="16" t="s">
        <v>54</v>
      </c>
      <c r="P127" s="8">
        <f t="shared" si="4"/>
        <v>284.29000000000002</v>
      </c>
      <c r="Q127" s="8">
        <v>0</v>
      </c>
      <c r="R127" s="8">
        <v>0</v>
      </c>
      <c r="S127" s="8">
        <f t="shared" si="5"/>
        <v>284.29000000000002</v>
      </c>
    </row>
    <row r="128" spans="1:19" ht="16" customHeight="1" x14ac:dyDescent="0.35">
      <c r="A128" s="5" t="s">
        <v>39</v>
      </c>
      <c r="B128" s="5" t="s">
        <v>28</v>
      </c>
      <c r="C128" s="6">
        <v>48</v>
      </c>
      <c r="D128" s="3"/>
      <c r="E128" s="7">
        <v>2023</v>
      </c>
      <c r="F128" s="5" t="s">
        <v>29</v>
      </c>
      <c r="G128" s="5" t="s">
        <v>215</v>
      </c>
      <c r="H128" s="34" t="s">
        <v>90</v>
      </c>
      <c r="I128" s="8">
        <v>244.24</v>
      </c>
      <c r="J128" s="8">
        <v>0</v>
      </c>
      <c r="K128" s="8">
        <v>16</v>
      </c>
      <c r="L128" s="8">
        <v>39.08</v>
      </c>
      <c r="M128" s="8">
        <v>0</v>
      </c>
      <c r="N128" s="8">
        <f t="shared" si="3"/>
        <v>39.08</v>
      </c>
      <c r="O128" s="16" t="s">
        <v>54</v>
      </c>
      <c r="P128" s="8">
        <f t="shared" si="4"/>
        <v>283.32</v>
      </c>
      <c r="Q128" s="8">
        <v>0</v>
      </c>
      <c r="R128" s="8">
        <v>0</v>
      </c>
      <c r="S128" s="8">
        <f t="shared" si="5"/>
        <v>283.32</v>
      </c>
    </row>
    <row r="129" spans="1:19" ht="16" customHeight="1" x14ac:dyDescent="0.35">
      <c r="A129" s="5" t="s">
        <v>39</v>
      </c>
      <c r="B129" s="5" t="s">
        <v>28</v>
      </c>
      <c r="C129" s="6">
        <v>48</v>
      </c>
      <c r="D129" s="3"/>
      <c r="E129" s="7">
        <v>2023</v>
      </c>
      <c r="F129" s="5" t="s">
        <v>29</v>
      </c>
      <c r="G129" s="5" t="s">
        <v>215</v>
      </c>
      <c r="H129" s="34" t="s">
        <v>90</v>
      </c>
      <c r="I129" s="8">
        <v>2751.28</v>
      </c>
      <c r="J129" s="8">
        <v>0</v>
      </c>
      <c r="K129" s="8">
        <v>16</v>
      </c>
      <c r="L129" s="8">
        <v>440.2</v>
      </c>
      <c r="M129" s="8">
        <v>0</v>
      </c>
      <c r="N129" s="8">
        <f t="shared" si="3"/>
        <v>440.2</v>
      </c>
      <c r="O129" s="16" t="s">
        <v>54</v>
      </c>
      <c r="P129" s="8">
        <f t="shared" si="4"/>
        <v>3191.48</v>
      </c>
      <c r="Q129" s="8">
        <v>0</v>
      </c>
      <c r="R129" s="8">
        <v>0</v>
      </c>
      <c r="S129" s="8">
        <f t="shared" si="5"/>
        <v>3191.48</v>
      </c>
    </row>
    <row r="130" spans="1:19" ht="16" customHeight="1" x14ac:dyDescent="0.35">
      <c r="A130" s="5" t="s">
        <v>39</v>
      </c>
      <c r="B130" s="5" t="s">
        <v>28</v>
      </c>
      <c r="C130" s="6">
        <v>48</v>
      </c>
      <c r="D130" s="3"/>
      <c r="E130" s="7">
        <v>2023</v>
      </c>
      <c r="F130" s="5" t="s">
        <v>29</v>
      </c>
      <c r="G130" s="5" t="s">
        <v>215</v>
      </c>
      <c r="H130" s="34" t="s">
        <v>90</v>
      </c>
      <c r="I130" s="8">
        <v>3588.84</v>
      </c>
      <c r="J130" s="8">
        <v>0</v>
      </c>
      <c r="K130" s="8">
        <v>16</v>
      </c>
      <c r="L130" s="8">
        <v>574.21</v>
      </c>
      <c r="M130" s="8">
        <v>0</v>
      </c>
      <c r="N130" s="8">
        <f t="shared" si="3"/>
        <v>574.21</v>
      </c>
      <c r="O130" s="16" t="s">
        <v>54</v>
      </c>
      <c r="P130" s="8">
        <f t="shared" si="4"/>
        <v>4163.05</v>
      </c>
      <c r="Q130" s="8">
        <v>143.55000000000001</v>
      </c>
      <c r="R130" s="8">
        <v>0</v>
      </c>
      <c r="S130" s="8">
        <f t="shared" si="5"/>
        <v>4019.5</v>
      </c>
    </row>
    <row r="131" spans="1:19" ht="16" customHeight="1" x14ac:dyDescent="0.35">
      <c r="A131" s="5" t="s">
        <v>39</v>
      </c>
      <c r="B131" s="5" t="s">
        <v>28</v>
      </c>
      <c r="C131" s="6">
        <v>48</v>
      </c>
      <c r="D131" s="3"/>
      <c r="E131" s="7">
        <v>2023</v>
      </c>
      <c r="F131" s="5" t="s">
        <v>29</v>
      </c>
      <c r="G131" s="5" t="s">
        <v>215</v>
      </c>
      <c r="H131" s="34" t="s">
        <v>90</v>
      </c>
      <c r="I131" s="8">
        <v>1476.42</v>
      </c>
      <c r="J131" s="8">
        <v>0</v>
      </c>
      <c r="K131" s="8">
        <v>16</v>
      </c>
      <c r="L131" s="8">
        <v>236.23</v>
      </c>
      <c r="M131" s="8">
        <v>0</v>
      </c>
      <c r="N131" s="8">
        <f t="shared" si="3"/>
        <v>236.23</v>
      </c>
      <c r="O131" s="16" t="s">
        <v>54</v>
      </c>
      <c r="P131" s="8">
        <f t="shared" si="4"/>
        <v>1712.65</v>
      </c>
      <c r="Q131" s="8">
        <v>59.06</v>
      </c>
      <c r="R131" s="8">
        <v>0</v>
      </c>
      <c r="S131" s="8">
        <f t="shared" si="5"/>
        <v>1653.5900000000001</v>
      </c>
    </row>
    <row r="132" spans="1:19" ht="16" customHeight="1" x14ac:dyDescent="0.35">
      <c r="A132" s="5" t="s">
        <v>39</v>
      </c>
      <c r="B132" s="5" t="s">
        <v>28</v>
      </c>
      <c r="C132" s="6">
        <v>48</v>
      </c>
      <c r="D132" s="3"/>
      <c r="E132" s="7">
        <v>2023</v>
      </c>
      <c r="F132" s="5" t="s">
        <v>29</v>
      </c>
      <c r="G132" s="5" t="s">
        <v>215</v>
      </c>
      <c r="H132" s="34" t="s">
        <v>90</v>
      </c>
      <c r="I132" s="8">
        <v>243</v>
      </c>
      <c r="J132" s="8">
        <v>0</v>
      </c>
      <c r="K132" s="8">
        <v>16</v>
      </c>
      <c r="L132" s="8">
        <v>38.880000000000003</v>
      </c>
      <c r="M132" s="8">
        <v>0</v>
      </c>
      <c r="N132" s="8">
        <f t="shared" si="3"/>
        <v>38.880000000000003</v>
      </c>
      <c r="O132" s="16" t="s">
        <v>54</v>
      </c>
      <c r="P132" s="8">
        <f t="shared" si="4"/>
        <v>281.88</v>
      </c>
      <c r="Q132" s="8">
        <v>0</v>
      </c>
      <c r="R132" s="8">
        <v>0</v>
      </c>
      <c r="S132" s="8">
        <f t="shared" si="5"/>
        <v>281.88</v>
      </c>
    </row>
    <row r="133" spans="1:19" ht="16" customHeight="1" x14ac:dyDescent="0.35">
      <c r="A133" s="5" t="s">
        <v>39</v>
      </c>
      <c r="B133" s="5" t="s">
        <v>28</v>
      </c>
      <c r="C133" s="6">
        <v>48</v>
      </c>
      <c r="D133" s="3"/>
      <c r="E133" s="7">
        <v>2023</v>
      </c>
      <c r="F133" s="5" t="s">
        <v>29</v>
      </c>
      <c r="G133" s="5" t="s">
        <v>215</v>
      </c>
      <c r="H133" s="34" t="s">
        <v>90</v>
      </c>
      <c r="I133" s="8">
        <v>1090.2</v>
      </c>
      <c r="J133" s="8">
        <v>0</v>
      </c>
      <c r="K133" s="8">
        <v>16</v>
      </c>
      <c r="L133" s="8">
        <v>174.43</v>
      </c>
      <c r="M133" s="8">
        <v>0</v>
      </c>
      <c r="N133" s="8">
        <f t="shared" si="3"/>
        <v>174.43</v>
      </c>
      <c r="O133" s="16" t="s">
        <v>54</v>
      </c>
      <c r="P133" s="8">
        <f t="shared" si="4"/>
        <v>1264.6300000000001</v>
      </c>
      <c r="Q133" s="8">
        <v>43.61</v>
      </c>
      <c r="R133" s="8">
        <v>0</v>
      </c>
      <c r="S133" s="8">
        <f t="shared" si="5"/>
        <v>1221.0200000000002</v>
      </c>
    </row>
    <row r="134" spans="1:19" ht="16" customHeight="1" x14ac:dyDescent="0.35">
      <c r="A134" s="5" t="s">
        <v>39</v>
      </c>
      <c r="B134" s="5" t="s">
        <v>28</v>
      </c>
      <c r="C134" s="6">
        <v>48</v>
      </c>
      <c r="D134" s="3"/>
      <c r="E134" s="7">
        <v>2023</v>
      </c>
      <c r="F134" s="5" t="s">
        <v>29</v>
      </c>
      <c r="G134" s="5" t="s">
        <v>215</v>
      </c>
      <c r="H134" s="34" t="s">
        <v>90</v>
      </c>
      <c r="I134" s="8">
        <v>1275.58</v>
      </c>
      <c r="J134" s="8">
        <v>0</v>
      </c>
      <c r="K134" s="8">
        <v>16</v>
      </c>
      <c r="L134" s="8">
        <v>204.09</v>
      </c>
      <c r="M134" s="8">
        <v>0</v>
      </c>
      <c r="N134" s="8">
        <f t="shared" si="3"/>
        <v>204.09</v>
      </c>
      <c r="O134" s="16" t="s">
        <v>54</v>
      </c>
      <c r="P134" s="8">
        <f t="shared" si="4"/>
        <v>1479.6699999999998</v>
      </c>
      <c r="Q134" s="8">
        <v>51.02</v>
      </c>
      <c r="R134" s="8">
        <v>0</v>
      </c>
      <c r="S134" s="8">
        <f t="shared" si="5"/>
        <v>1428.6499999999999</v>
      </c>
    </row>
    <row r="135" spans="1:19" ht="16" customHeight="1" x14ac:dyDescent="0.35">
      <c r="A135" s="5" t="s">
        <v>39</v>
      </c>
      <c r="B135" s="5" t="s">
        <v>28</v>
      </c>
      <c r="C135" s="6">
        <v>48</v>
      </c>
      <c r="D135" s="3"/>
      <c r="E135" s="7">
        <v>2023</v>
      </c>
      <c r="F135" s="5" t="s">
        <v>29</v>
      </c>
      <c r="G135" s="5" t="s">
        <v>215</v>
      </c>
      <c r="H135" s="34" t="s">
        <v>90</v>
      </c>
      <c r="I135" s="8">
        <v>8760.8700000000008</v>
      </c>
      <c r="J135" s="8">
        <v>0</v>
      </c>
      <c r="K135" s="8">
        <v>16</v>
      </c>
      <c r="L135" s="8">
        <v>1401.74</v>
      </c>
      <c r="M135" s="8">
        <v>0</v>
      </c>
      <c r="N135" s="8">
        <f t="shared" si="3"/>
        <v>1401.74</v>
      </c>
      <c r="O135" s="16" t="s">
        <v>54</v>
      </c>
      <c r="P135" s="8">
        <f t="shared" si="4"/>
        <v>10162.61</v>
      </c>
      <c r="Q135" s="8">
        <v>350.43</v>
      </c>
      <c r="R135" s="8">
        <v>0</v>
      </c>
      <c r="S135" s="8">
        <f t="shared" si="5"/>
        <v>9812.18</v>
      </c>
    </row>
    <row r="136" spans="1:19" ht="16" customHeight="1" x14ac:dyDescent="0.35">
      <c r="A136" s="5" t="s">
        <v>39</v>
      </c>
      <c r="B136" s="5" t="s">
        <v>28</v>
      </c>
      <c r="C136" s="6">
        <v>48</v>
      </c>
      <c r="D136" s="3"/>
      <c r="E136" s="7">
        <v>2023</v>
      </c>
      <c r="F136" s="5" t="s">
        <v>29</v>
      </c>
      <c r="G136" s="5" t="s">
        <v>215</v>
      </c>
      <c r="H136" s="34" t="s">
        <v>90</v>
      </c>
      <c r="I136" s="8">
        <v>1104.6400000000001</v>
      </c>
      <c r="J136" s="8">
        <v>0</v>
      </c>
      <c r="K136" s="8">
        <v>16</v>
      </c>
      <c r="L136" s="8">
        <v>176.74</v>
      </c>
      <c r="M136" s="8">
        <v>0</v>
      </c>
      <c r="N136" s="8">
        <f t="shared" si="3"/>
        <v>176.74</v>
      </c>
      <c r="O136" s="16" t="s">
        <v>54</v>
      </c>
      <c r="P136" s="8">
        <f t="shared" si="4"/>
        <v>1281.3800000000001</v>
      </c>
      <c r="Q136" s="8">
        <v>44.19</v>
      </c>
      <c r="R136" s="8">
        <v>0</v>
      </c>
      <c r="S136" s="8">
        <f t="shared" si="5"/>
        <v>1237.19</v>
      </c>
    </row>
    <row r="137" spans="1:19" ht="16" customHeight="1" x14ac:dyDescent="0.35">
      <c r="A137" s="5" t="s">
        <v>39</v>
      </c>
      <c r="B137" s="5" t="s">
        <v>28</v>
      </c>
      <c r="C137" s="6">
        <v>49</v>
      </c>
      <c r="D137" s="3"/>
      <c r="E137" s="7">
        <v>2023</v>
      </c>
      <c r="F137" s="5" t="s">
        <v>29</v>
      </c>
      <c r="G137" s="5" t="s">
        <v>237</v>
      </c>
      <c r="H137" s="34" t="s">
        <v>112</v>
      </c>
      <c r="I137" s="8">
        <v>5244.39</v>
      </c>
      <c r="J137" s="8">
        <v>0</v>
      </c>
      <c r="K137" s="8">
        <v>16</v>
      </c>
      <c r="L137" s="8">
        <v>839.1</v>
      </c>
      <c r="M137" s="8">
        <v>0</v>
      </c>
      <c r="N137" s="8">
        <f t="shared" ref="N137:N193" si="6">L137-M137</f>
        <v>839.1</v>
      </c>
      <c r="O137" s="16" t="s">
        <v>54</v>
      </c>
      <c r="P137" s="8">
        <f t="shared" ref="P137:P193" si="7">I137+L137</f>
        <v>6083.4900000000007</v>
      </c>
      <c r="Q137" s="8">
        <v>559.04999999999995</v>
      </c>
      <c r="R137" s="8">
        <v>524.44000000000005</v>
      </c>
      <c r="S137" s="8">
        <f t="shared" ref="S137:S193" si="8">P137-Q137-R137</f>
        <v>5000</v>
      </c>
    </row>
    <row r="138" spans="1:19" ht="16" customHeight="1" x14ac:dyDescent="0.35">
      <c r="A138" s="5" t="s">
        <v>39</v>
      </c>
      <c r="B138" s="5" t="s">
        <v>28</v>
      </c>
      <c r="C138" s="6">
        <v>49</v>
      </c>
      <c r="D138" s="3"/>
      <c r="E138" s="7">
        <v>2023</v>
      </c>
      <c r="F138" s="5" t="s">
        <v>29</v>
      </c>
      <c r="G138" s="5" t="s">
        <v>237</v>
      </c>
      <c r="H138" s="34" t="s">
        <v>112</v>
      </c>
      <c r="I138" s="8">
        <v>5244.39</v>
      </c>
      <c r="J138" s="8">
        <v>0</v>
      </c>
      <c r="K138" s="8">
        <v>16</v>
      </c>
      <c r="L138" s="8">
        <v>839.1</v>
      </c>
      <c r="M138" s="8">
        <v>0</v>
      </c>
      <c r="N138" s="8">
        <f t="shared" si="6"/>
        <v>839.1</v>
      </c>
      <c r="O138" s="16" t="s">
        <v>54</v>
      </c>
      <c r="P138" s="8">
        <f t="shared" si="7"/>
        <v>6083.4900000000007</v>
      </c>
      <c r="Q138" s="8">
        <v>559.04999999999995</v>
      </c>
      <c r="R138" s="8">
        <v>524.44000000000005</v>
      </c>
      <c r="S138" s="8">
        <f t="shared" si="8"/>
        <v>5000</v>
      </c>
    </row>
    <row r="139" spans="1:19" ht="16" customHeight="1" x14ac:dyDescent="0.35">
      <c r="A139" s="5" t="s">
        <v>39</v>
      </c>
      <c r="B139" s="5" t="s">
        <v>28</v>
      </c>
      <c r="C139" s="6">
        <v>49</v>
      </c>
      <c r="D139" s="3"/>
      <c r="E139" s="7">
        <v>2023</v>
      </c>
      <c r="F139" s="5" t="s">
        <v>29</v>
      </c>
      <c r="G139" s="5" t="s">
        <v>237</v>
      </c>
      <c r="H139" s="34" t="s">
        <v>112</v>
      </c>
      <c r="I139" s="8">
        <v>5244.39</v>
      </c>
      <c r="J139" s="8">
        <v>0</v>
      </c>
      <c r="K139" s="8">
        <v>16</v>
      </c>
      <c r="L139" s="8">
        <v>839.1</v>
      </c>
      <c r="M139" s="8">
        <v>0</v>
      </c>
      <c r="N139" s="8">
        <f t="shared" si="6"/>
        <v>839.1</v>
      </c>
      <c r="O139" s="16" t="s">
        <v>54</v>
      </c>
      <c r="P139" s="8">
        <f t="shared" si="7"/>
        <v>6083.4900000000007</v>
      </c>
      <c r="Q139" s="8">
        <v>559.04999999999995</v>
      </c>
      <c r="R139" s="8">
        <v>524.44000000000005</v>
      </c>
      <c r="S139" s="8">
        <f t="shared" si="8"/>
        <v>5000</v>
      </c>
    </row>
    <row r="140" spans="1:19" ht="16" customHeight="1" x14ac:dyDescent="0.35">
      <c r="A140" s="5" t="s">
        <v>39</v>
      </c>
      <c r="B140" s="5" t="s">
        <v>28</v>
      </c>
      <c r="C140" s="6">
        <v>53</v>
      </c>
      <c r="D140" s="3"/>
      <c r="E140" s="7">
        <v>2023</v>
      </c>
      <c r="F140" s="5" t="s">
        <v>29</v>
      </c>
      <c r="G140" s="5" t="s">
        <v>41</v>
      </c>
      <c r="H140" s="34" t="s">
        <v>113</v>
      </c>
      <c r="I140" s="8">
        <v>263388.38</v>
      </c>
      <c r="J140" s="8">
        <v>0</v>
      </c>
      <c r="K140" s="8">
        <v>16</v>
      </c>
      <c r="L140" s="8">
        <v>42142.14</v>
      </c>
      <c r="M140" s="8">
        <v>0</v>
      </c>
      <c r="N140" s="8">
        <f t="shared" si="6"/>
        <v>42142.14</v>
      </c>
      <c r="O140" s="16" t="s">
        <v>54</v>
      </c>
      <c r="P140" s="8">
        <f t="shared" si="7"/>
        <v>305530.52</v>
      </c>
      <c r="Q140" s="8">
        <v>0</v>
      </c>
      <c r="R140" s="8">
        <v>0</v>
      </c>
      <c r="S140" s="8">
        <f t="shared" si="8"/>
        <v>305530.52</v>
      </c>
    </row>
    <row r="141" spans="1:19" ht="16" customHeight="1" x14ac:dyDescent="0.35">
      <c r="A141" s="5" t="s">
        <v>39</v>
      </c>
      <c r="B141" s="5" t="s">
        <v>28</v>
      </c>
      <c r="C141" s="6">
        <v>54</v>
      </c>
      <c r="D141" s="3"/>
      <c r="E141" s="7">
        <v>2023</v>
      </c>
      <c r="F141" s="5" t="s">
        <v>29</v>
      </c>
      <c r="G141" s="5" t="s">
        <v>41</v>
      </c>
      <c r="H141" s="34" t="s">
        <v>113</v>
      </c>
      <c r="I141" s="8">
        <v>2310.21</v>
      </c>
      <c r="J141" s="8">
        <v>0</v>
      </c>
      <c r="K141" s="8">
        <v>16</v>
      </c>
      <c r="L141" s="8">
        <v>369.63</v>
      </c>
      <c r="M141" s="8">
        <v>0</v>
      </c>
      <c r="N141" s="8">
        <f t="shared" si="6"/>
        <v>369.63</v>
      </c>
      <c r="O141" s="16" t="s">
        <v>54</v>
      </c>
      <c r="P141" s="8">
        <f t="shared" si="7"/>
        <v>2679.84</v>
      </c>
      <c r="Q141" s="8">
        <v>0</v>
      </c>
      <c r="R141" s="8">
        <v>0</v>
      </c>
      <c r="S141" s="8">
        <f t="shared" si="8"/>
        <v>2679.84</v>
      </c>
    </row>
    <row r="142" spans="1:19" ht="16" customHeight="1" x14ac:dyDescent="0.35">
      <c r="A142" s="5" t="s">
        <v>39</v>
      </c>
      <c r="B142" s="5" t="s">
        <v>28</v>
      </c>
      <c r="C142" s="6">
        <v>54</v>
      </c>
      <c r="D142" s="3"/>
      <c r="E142" s="7">
        <v>2023</v>
      </c>
      <c r="F142" s="5" t="s">
        <v>29</v>
      </c>
      <c r="G142" s="5" t="s">
        <v>41</v>
      </c>
      <c r="H142" s="34" t="s">
        <v>113</v>
      </c>
      <c r="I142" s="8">
        <v>0.62</v>
      </c>
      <c r="J142" s="8">
        <v>0</v>
      </c>
      <c r="K142" s="8">
        <v>16</v>
      </c>
      <c r="L142" s="8">
        <v>0.1</v>
      </c>
      <c r="M142" s="8">
        <v>0</v>
      </c>
      <c r="N142" s="8">
        <f t="shared" si="6"/>
        <v>0.1</v>
      </c>
      <c r="O142" s="16" t="s">
        <v>54</v>
      </c>
      <c r="P142" s="8">
        <f t="shared" si="7"/>
        <v>0.72</v>
      </c>
      <c r="Q142" s="8">
        <v>0</v>
      </c>
      <c r="R142" s="8">
        <v>0</v>
      </c>
      <c r="S142" s="8">
        <f t="shared" si="8"/>
        <v>0.72</v>
      </c>
    </row>
    <row r="143" spans="1:19" ht="16" customHeight="1" x14ac:dyDescent="0.35">
      <c r="A143" s="5" t="s">
        <v>39</v>
      </c>
      <c r="B143" s="5" t="s">
        <v>28</v>
      </c>
      <c r="C143" s="6">
        <v>54</v>
      </c>
      <c r="D143" s="3"/>
      <c r="E143" s="7">
        <v>2023</v>
      </c>
      <c r="F143" s="5" t="s">
        <v>29</v>
      </c>
      <c r="G143" s="5" t="s">
        <v>41</v>
      </c>
      <c r="H143" s="34" t="s">
        <v>113</v>
      </c>
      <c r="I143" s="8">
        <v>0.53</v>
      </c>
      <c r="J143" s="8">
        <v>0</v>
      </c>
      <c r="K143" s="8">
        <v>16</v>
      </c>
      <c r="L143" s="8">
        <v>0.08</v>
      </c>
      <c r="M143" s="8">
        <v>0</v>
      </c>
      <c r="N143" s="8">
        <f t="shared" si="6"/>
        <v>0.08</v>
      </c>
      <c r="O143" s="16" t="s">
        <v>54</v>
      </c>
      <c r="P143" s="8">
        <f t="shared" si="7"/>
        <v>0.61</v>
      </c>
      <c r="Q143" s="8">
        <v>0</v>
      </c>
      <c r="R143" s="8">
        <v>0</v>
      </c>
      <c r="S143" s="8">
        <f t="shared" si="8"/>
        <v>0.61</v>
      </c>
    </row>
    <row r="144" spans="1:19" ht="16" customHeight="1" x14ac:dyDescent="0.35">
      <c r="A144" s="5" t="s">
        <v>39</v>
      </c>
      <c r="B144" s="5" t="s">
        <v>28</v>
      </c>
      <c r="C144" s="6">
        <v>54</v>
      </c>
      <c r="D144" s="3"/>
      <c r="E144" s="7">
        <v>2023</v>
      </c>
      <c r="F144" s="5" t="s">
        <v>29</v>
      </c>
      <c r="G144" s="5" t="s">
        <v>41</v>
      </c>
      <c r="H144" s="34" t="s">
        <v>113</v>
      </c>
      <c r="I144" s="8">
        <v>5364.51</v>
      </c>
      <c r="J144" s="8">
        <v>0</v>
      </c>
      <c r="K144" s="8">
        <v>16</v>
      </c>
      <c r="L144" s="8">
        <v>858.32</v>
      </c>
      <c r="M144" s="8">
        <v>0</v>
      </c>
      <c r="N144" s="8">
        <f t="shared" si="6"/>
        <v>858.32</v>
      </c>
      <c r="O144" s="16" t="s">
        <v>54</v>
      </c>
      <c r="P144" s="8">
        <f t="shared" si="7"/>
        <v>6222.83</v>
      </c>
      <c r="Q144" s="8">
        <v>0</v>
      </c>
      <c r="R144" s="8">
        <v>0</v>
      </c>
      <c r="S144" s="8">
        <f t="shared" si="8"/>
        <v>6222.83</v>
      </c>
    </row>
    <row r="145" spans="1:19" ht="16" customHeight="1" x14ac:dyDescent="0.35">
      <c r="A145" s="5" t="s">
        <v>42</v>
      </c>
      <c r="B145" s="5" t="s">
        <v>28</v>
      </c>
      <c r="C145" s="6">
        <v>52</v>
      </c>
      <c r="D145" s="3"/>
      <c r="E145" s="7">
        <v>2023</v>
      </c>
      <c r="F145" s="5" t="s">
        <v>29</v>
      </c>
      <c r="G145" s="5" t="s">
        <v>235</v>
      </c>
      <c r="H145" s="34" t="s">
        <v>110</v>
      </c>
      <c r="I145" s="8">
        <v>268.10000000000002</v>
      </c>
      <c r="J145" s="8">
        <v>0</v>
      </c>
      <c r="K145" s="8">
        <v>16</v>
      </c>
      <c r="L145" s="8">
        <v>42.9</v>
      </c>
      <c r="M145" s="8">
        <v>0</v>
      </c>
      <c r="N145" s="8">
        <f t="shared" si="6"/>
        <v>42.9</v>
      </c>
      <c r="O145" s="16" t="s">
        <v>54</v>
      </c>
      <c r="P145" s="8">
        <f t="shared" si="7"/>
        <v>311</v>
      </c>
      <c r="Q145" s="8">
        <v>0</v>
      </c>
      <c r="R145" s="8">
        <v>0</v>
      </c>
      <c r="S145" s="8">
        <f t="shared" si="8"/>
        <v>311</v>
      </c>
    </row>
    <row r="146" spans="1:19" ht="16" customHeight="1" x14ac:dyDescent="0.35">
      <c r="A146" s="5" t="s">
        <v>42</v>
      </c>
      <c r="B146" s="5" t="s">
        <v>28</v>
      </c>
      <c r="C146" s="6">
        <v>52</v>
      </c>
      <c r="D146" s="3"/>
      <c r="E146" s="7">
        <v>2023</v>
      </c>
      <c r="F146" s="5" t="s">
        <v>29</v>
      </c>
      <c r="G146" s="5" t="s">
        <v>235</v>
      </c>
      <c r="H146" s="34" t="s">
        <v>110</v>
      </c>
      <c r="I146" s="8">
        <v>1060.3399999999999</v>
      </c>
      <c r="J146" s="8">
        <v>0</v>
      </c>
      <c r="K146" s="8">
        <v>16</v>
      </c>
      <c r="L146" s="8">
        <v>169.66</v>
      </c>
      <c r="M146" s="8">
        <v>0</v>
      </c>
      <c r="N146" s="8">
        <f t="shared" si="6"/>
        <v>169.66</v>
      </c>
      <c r="O146" s="16" t="s">
        <v>54</v>
      </c>
      <c r="P146" s="8">
        <f t="shared" si="7"/>
        <v>1230</v>
      </c>
      <c r="Q146" s="8">
        <v>0</v>
      </c>
      <c r="R146" s="8">
        <v>0</v>
      </c>
      <c r="S146" s="8">
        <f t="shared" si="8"/>
        <v>1230</v>
      </c>
    </row>
    <row r="147" spans="1:19" ht="16" customHeight="1" x14ac:dyDescent="0.35">
      <c r="A147" s="5" t="s">
        <v>42</v>
      </c>
      <c r="B147" s="5" t="s">
        <v>28</v>
      </c>
      <c r="C147" s="6">
        <v>52</v>
      </c>
      <c r="D147" s="3"/>
      <c r="E147" s="7">
        <v>2023</v>
      </c>
      <c r="F147" s="5" t="s">
        <v>29</v>
      </c>
      <c r="G147" s="5" t="s">
        <v>235</v>
      </c>
      <c r="H147" s="34" t="s">
        <v>110</v>
      </c>
      <c r="I147" s="8">
        <v>333.62</v>
      </c>
      <c r="J147" s="8">
        <v>0</v>
      </c>
      <c r="K147" s="8">
        <v>16</v>
      </c>
      <c r="L147" s="8">
        <v>53.38</v>
      </c>
      <c r="M147" s="8">
        <v>0</v>
      </c>
      <c r="N147" s="8">
        <f t="shared" si="6"/>
        <v>53.38</v>
      </c>
      <c r="O147" s="16" t="s">
        <v>54</v>
      </c>
      <c r="P147" s="8">
        <f t="shared" si="7"/>
        <v>387</v>
      </c>
      <c r="Q147" s="8">
        <v>0</v>
      </c>
      <c r="R147" s="8">
        <v>0</v>
      </c>
      <c r="S147" s="8">
        <f t="shared" si="8"/>
        <v>387</v>
      </c>
    </row>
    <row r="148" spans="1:19" ht="16" customHeight="1" x14ac:dyDescent="0.35">
      <c r="A148" s="5" t="s">
        <v>42</v>
      </c>
      <c r="B148" s="5" t="s">
        <v>28</v>
      </c>
      <c r="C148" s="6">
        <v>52</v>
      </c>
      <c r="D148" s="3"/>
      <c r="E148" s="7">
        <v>2023</v>
      </c>
      <c r="F148" s="5" t="s">
        <v>29</v>
      </c>
      <c r="G148" s="5" t="s">
        <v>238</v>
      </c>
      <c r="H148" s="34" t="s">
        <v>114</v>
      </c>
      <c r="I148" s="8">
        <v>8134.24</v>
      </c>
      <c r="J148" s="8">
        <v>0</v>
      </c>
      <c r="K148" s="8">
        <v>16</v>
      </c>
      <c r="L148" s="8">
        <v>1301.48</v>
      </c>
      <c r="M148" s="8">
        <v>288.8</v>
      </c>
      <c r="N148" s="8">
        <f t="shared" si="6"/>
        <v>1012.6800000000001</v>
      </c>
      <c r="O148" s="16" t="s">
        <v>54</v>
      </c>
      <c r="P148" s="8">
        <f t="shared" si="7"/>
        <v>9435.7199999999993</v>
      </c>
      <c r="Q148" s="8">
        <v>0</v>
      </c>
      <c r="R148" s="8">
        <v>0</v>
      </c>
      <c r="S148" s="8">
        <f t="shared" si="8"/>
        <v>9435.7199999999993</v>
      </c>
    </row>
    <row r="149" spans="1:19" ht="16" customHeight="1" x14ac:dyDescent="0.35">
      <c r="A149" s="5" t="s">
        <v>42</v>
      </c>
      <c r="B149" s="5" t="s">
        <v>28</v>
      </c>
      <c r="C149" s="6">
        <v>52</v>
      </c>
      <c r="D149" s="3"/>
      <c r="E149" s="7">
        <v>2023</v>
      </c>
      <c r="F149" s="5" t="s">
        <v>29</v>
      </c>
      <c r="G149" s="5" t="s">
        <v>239</v>
      </c>
      <c r="H149" s="34" t="s">
        <v>115</v>
      </c>
      <c r="I149" s="8">
        <v>450.86</v>
      </c>
      <c r="J149" s="8">
        <v>0</v>
      </c>
      <c r="K149" s="8">
        <v>16</v>
      </c>
      <c r="L149" s="8">
        <v>72.14</v>
      </c>
      <c r="M149" s="8">
        <v>0</v>
      </c>
      <c r="N149" s="8">
        <f t="shared" si="6"/>
        <v>72.14</v>
      </c>
      <c r="O149" s="16" t="s">
        <v>54</v>
      </c>
      <c r="P149" s="8">
        <f t="shared" si="7"/>
        <v>523</v>
      </c>
      <c r="Q149" s="8">
        <v>0</v>
      </c>
      <c r="R149" s="8">
        <v>0</v>
      </c>
      <c r="S149" s="8">
        <f t="shared" si="8"/>
        <v>523</v>
      </c>
    </row>
    <row r="150" spans="1:19" ht="16" customHeight="1" x14ac:dyDescent="0.35">
      <c r="A150" s="5" t="s">
        <v>42</v>
      </c>
      <c r="B150" s="5" t="s">
        <v>28</v>
      </c>
      <c r="C150" s="6">
        <v>52</v>
      </c>
      <c r="D150" s="3"/>
      <c r="E150" s="7">
        <v>2023</v>
      </c>
      <c r="F150" s="5" t="s">
        <v>29</v>
      </c>
      <c r="G150" s="5" t="s">
        <v>240</v>
      </c>
      <c r="H150" s="34" t="s">
        <v>116</v>
      </c>
      <c r="I150" s="8">
        <v>21085.55</v>
      </c>
      <c r="J150" s="8">
        <v>0</v>
      </c>
      <c r="K150" s="8">
        <v>16</v>
      </c>
      <c r="L150" s="8">
        <v>3373.69</v>
      </c>
      <c r="M150" s="8">
        <v>0</v>
      </c>
      <c r="N150" s="8">
        <f t="shared" si="6"/>
        <v>3373.69</v>
      </c>
      <c r="O150" s="16" t="s">
        <v>54</v>
      </c>
      <c r="P150" s="8">
        <f t="shared" si="7"/>
        <v>24459.239999999998</v>
      </c>
      <c r="Q150" s="8">
        <v>0</v>
      </c>
      <c r="R150" s="8">
        <v>0</v>
      </c>
      <c r="S150" s="8">
        <f t="shared" si="8"/>
        <v>24459.239999999998</v>
      </c>
    </row>
    <row r="151" spans="1:19" ht="16" customHeight="1" x14ac:dyDescent="0.35">
      <c r="A151" s="5" t="s">
        <v>42</v>
      </c>
      <c r="B151" s="5" t="s">
        <v>28</v>
      </c>
      <c r="C151" s="6">
        <v>52</v>
      </c>
      <c r="D151" s="3"/>
      <c r="E151" s="7">
        <v>2023</v>
      </c>
      <c r="F151" s="5" t="s">
        <v>29</v>
      </c>
      <c r="G151" s="5" t="s">
        <v>240</v>
      </c>
      <c r="H151" s="34" t="s">
        <v>116</v>
      </c>
      <c r="I151" s="8">
        <v>14790.63</v>
      </c>
      <c r="J151" s="8">
        <v>0</v>
      </c>
      <c r="K151" s="8">
        <v>16</v>
      </c>
      <c r="L151" s="8">
        <v>2366.5</v>
      </c>
      <c r="M151" s="8">
        <v>0</v>
      </c>
      <c r="N151" s="8">
        <f t="shared" si="6"/>
        <v>2366.5</v>
      </c>
      <c r="O151" s="16" t="s">
        <v>54</v>
      </c>
      <c r="P151" s="8">
        <f t="shared" si="7"/>
        <v>17157.129999999997</v>
      </c>
      <c r="Q151" s="8">
        <v>0</v>
      </c>
      <c r="R151" s="8">
        <v>0</v>
      </c>
      <c r="S151" s="8">
        <f t="shared" si="8"/>
        <v>17157.129999999997</v>
      </c>
    </row>
    <row r="152" spans="1:19" ht="16" customHeight="1" x14ac:dyDescent="0.35">
      <c r="A152" s="5" t="s">
        <v>42</v>
      </c>
      <c r="B152" s="5" t="s">
        <v>28</v>
      </c>
      <c r="C152" s="6">
        <v>55</v>
      </c>
      <c r="D152" s="3"/>
      <c r="E152" s="7">
        <v>2023</v>
      </c>
      <c r="F152" s="5" t="s">
        <v>29</v>
      </c>
      <c r="G152" s="5" t="s">
        <v>241</v>
      </c>
      <c r="H152" s="34" t="s">
        <v>117</v>
      </c>
      <c r="I152" s="8">
        <v>552.05999999999995</v>
      </c>
      <c r="J152" s="8">
        <v>0</v>
      </c>
      <c r="K152" s="8">
        <v>16</v>
      </c>
      <c r="L152" s="8">
        <v>88.33</v>
      </c>
      <c r="M152" s="8">
        <v>0</v>
      </c>
      <c r="N152" s="8">
        <f t="shared" si="6"/>
        <v>88.33</v>
      </c>
      <c r="O152" s="16" t="s">
        <v>54</v>
      </c>
      <c r="P152" s="8">
        <f t="shared" si="7"/>
        <v>640.39</v>
      </c>
      <c r="Q152" s="8">
        <v>0</v>
      </c>
      <c r="R152" s="8">
        <v>0</v>
      </c>
      <c r="S152" s="8">
        <f t="shared" si="8"/>
        <v>640.39</v>
      </c>
    </row>
    <row r="153" spans="1:19" ht="16" customHeight="1" x14ac:dyDescent="0.35">
      <c r="A153" s="5" t="s">
        <v>42</v>
      </c>
      <c r="B153" s="5" t="s">
        <v>28</v>
      </c>
      <c r="C153" s="6">
        <v>84</v>
      </c>
      <c r="D153" s="3"/>
      <c r="E153" s="7">
        <v>2023</v>
      </c>
      <c r="F153" s="5" t="s">
        <v>29</v>
      </c>
      <c r="G153" s="5" t="s">
        <v>201</v>
      </c>
      <c r="H153" s="34" t="s">
        <v>75</v>
      </c>
      <c r="I153" s="8">
        <v>740963.81</v>
      </c>
      <c r="J153" s="8">
        <v>0</v>
      </c>
      <c r="K153" s="9" t="s">
        <v>31</v>
      </c>
      <c r="L153" s="8">
        <v>0</v>
      </c>
      <c r="M153" s="8">
        <v>0</v>
      </c>
      <c r="N153" s="8">
        <f t="shared" si="6"/>
        <v>0</v>
      </c>
      <c r="O153" s="16" t="s">
        <v>54</v>
      </c>
      <c r="P153" s="8">
        <f t="shared" si="7"/>
        <v>740963.81</v>
      </c>
      <c r="Q153" s="8">
        <v>0</v>
      </c>
      <c r="R153" s="8">
        <v>0</v>
      </c>
      <c r="S153" s="8">
        <f t="shared" si="8"/>
        <v>740963.81</v>
      </c>
    </row>
    <row r="154" spans="1:19" ht="16" customHeight="1" x14ac:dyDescent="0.35">
      <c r="A154" s="5" t="s">
        <v>43</v>
      </c>
      <c r="B154" s="5" t="s">
        <v>28</v>
      </c>
      <c r="C154" s="6">
        <v>56</v>
      </c>
      <c r="D154" s="3"/>
      <c r="E154" s="7">
        <v>2023</v>
      </c>
      <c r="F154" s="5" t="s">
        <v>29</v>
      </c>
      <c r="G154" s="5" t="s">
        <v>202</v>
      </c>
      <c r="H154" s="34" t="s">
        <v>76</v>
      </c>
      <c r="I154" s="8">
        <v>492.56</v>
      </c>
      <c r="J154" s="8">
        <v>0</v>
      </c>
      <c r="K154" s="8">
        <v>16</v>
      </c>
      <c r="L154" s="8">
        <v>78.81</v>
      </c>
      <c r="M154" s="8">
        <v>0</v>
      </c>
      <c r="N154" s="8">
        <f t="shared" si="6"/>
        <v>78.81</v>
      </c>
      <c r="O154" s="16" t="s">
        <v>54</v>
      </c>
      <c r="P154" s="8">
        <f t="shared" si="7"/>
        <v>571.37</v>
      </c>
      <c r="Q154" s="8">
        <v>0</v>
      </c>
      <c r="R154" s="8">
        <v>0</v>
      </c>
      <c r="S154" s="8">
        <f t="shared" si="8"/>
        <v>571.37</v>
      </c>
    </row>
    <row r="155" spans="1:19" ht="16" customHeight="1" x14ac:dyDescent="0.35">
      <c r="A155" s="5" t="s">
        <v>43</v>
      </c>
      <c r="B155" s="5" t="s">
        <v>28</v>
      </c>
      <c r="C155" s="6">
        <v>56</v>
      </c>
      <c r="D155" s="3"/>
      <c r="E155" s="7">
        <v>2023</v>
      </c>
      <c r="F155" s="5" t="s">
        <v>29</v>
      </c>
      <c r="G155" s="5" t="s">
        <v>202</v>
      </c>
      <c r="H155" s="34" t="s">
        <v>76</v>
      </c>
      <c r="I155" s="8">
        <v>1697.15</v>
      </c>
      <c r="J155" s="8">
        <v>0</v>
      </c>
      <c r="K155" s="8">
        <v>16</v>
      </c>
      <c r="L155" s="8">
        <v>271.54000000000002</v>
      </c>
      <c r="M155" s="8">
        <v>0</v>
      </c>
      <c r="N155" s="8">
        <f t="shared" si="6"/>
        <v>271.54000000000002</v>
      </c>
      <c r="O155" s="16" t="s">
        <v>54</v>
      </c>
      <c r="P155" s="8">
        <f t="shared" si="7"/>
        <v>1968.69</v>
      </c>
      <c r="Q155" s="8">
        <v>0</v>
      </c>
      <c r="R155" s="8">
        <v>0</v>
      </c>
      <c r="S155" s="8">
        <f t="shared" si="8"/>
        <v>1968.69</v>
      </c>
    </row>
    <row r="156" spans="1:19" ht="16" customHeight="1" x14ac:dyDescent="0.35">
      <c r="A156" s="5" t="s">
        <v>43</v>
      </c>
      <c r="B156" s="5" t="s">
        <v>28</v>
      </c>
      <c r="C156" s="6">
        <v>56</v>
      </c>
      <c r="D156" s="3"/>
      <c r="E156" s="7">
        <v>2023</v>
      </c>
      <c r="F156" s="5" t="s">
        <v>29</v>
      </c>
      <c r="G156" s="5" t="s">
        <v>202</v>
      </c>
      <c r="H156" s="34" t="s">
        <v>76</v>
      </c>
      <c r="I156" s="8">
        <v>1624.5</v>
      </c>
      <c r="J156" s="8">
        <v>0</v>
      </c>
      <c r="K156" s="8">
        <v>16</v>
      </c>
      <c r="L156" s="8">
        <v>259.92</v>
      </c>
      <c r="M156" s="8">
        <v>0</v>
      </c>
      <c r="N156" s="8">
        <f t="shared" si="6"/>
        <v>259.92</v>
      </c>
      <c r="O156" s="16" t="s">
        <v>54</v>
      </c>
      <c r="P156" s="8">
        <f t="shared" si="7"/>
        <v>1884.42</v>
      </c>
      <c r="Q156" s="8">
        <v>0</v>
      </c>
      <c r="R156" s="8">
        <v>0</v>
      </c>
      <c r="S156" s="8">
        <f t="shared" si="8"/>
        <v>1884.42</v>
      </c>
    </row>
    <row r="157" spans="1:19" ht="16" customHeight="1" x14ac:dyDescent="0.35">
      <c r="A157" s="5" t="s">
        <v>43</v>
      </c>
      <c r="B157" s="5" t="s">
        <v>28</v>
      </c>
      <c r="C157" s="6">
        <v>56</v>
      </c>
      <c r="D157" s="3"/>
      <c r="E157" s="7">
        <v>2023</v>
      </c>
      <c r="F157" s="5" t="s">
        <v>29</v>
      </c>
      <c r="G157" s="5" t="s">
        <v>202</v>
      </c>
      <c r="H157" s="34" t="s">
        <v>76</v>
      </c>
      <c r="I157" s="8">
        <v>406.53</v>
      </c>
      <c r="J157" s="8">
        <v>0</v>
      </c>
      <c r="K157" s="8">
        <v>16</v>
      </c>
      <c r="L157" s="8">
        <v>65.040000000000006</v>
      </c>
      <c r="M157" s="8">
        <v>0</v>
      </c>
      <c r="N157" s="8">
        <f t="shared" si="6"/>
        <v>65.040000000000006</v>
      </c>
      <c r="O157" s="16" t="s">
        <v>54</v>
      </c>
      <c r="P157" s="8">
        <f t="shared" si="7"/>
        <v>471.57</v>
      </c>
      <c r="Q157" s="8">
        <v>0</v>
      </c>
      <c r="R157" s="8">
        <v>0</v>
      </c>
      <c r="S157" s="8">
        <f t="shared" si="8"/>
        <v>471.57</v>
      </c>
    </row>
    <row r="158" spans="1:19" ht="16" customHeight="1" x14ac:dyDescent="0.35">
      <c r="A158" s="5" t="s">
        <v>43</v>
      </c>
      <c r="B158" s="5" t="s">
        <v>28</v>
      </c>
      <c r="C158" s="6">
        <v>57</v>
      </c>
      <c r="D158" s="3"/>
      <c r="E158" s="7">
        <v>2023</v>
      </c>
      <c r="F158" s="5" t="s">
        <v>29</v>
      </c>
      <c r="G158" s="5" t="s">
        <v>210</v>
      </c>
      <c r="H158" s="34" t="s">
        <v>85</v>
      </c>
      <c r="I158" s="8">
        <v>568.73</v>
      </c>
      <c r="J158" s="8">
        <v>0</v>
      </c>
      <c r="K158" s="8">
        <v>16</v>
      </c>
      <c r="L158" s="8">
        <v>91</v>
      </c>
      <c r="M158" s="8">
        <v>0</v>
      </c>
      <c r="N158" s="8">
        <f t="shared" si="6"/>
        <v>91</v>
      </c>
      <c r="O158" s="16" t="s">
        <v>54</v>
      </c>
      <c r="P158" s="8">
        <f t="shared" si="7"/>
        <v>659.73</v>
      </c>
      <c r="Q158" s="8">
        <v>0</v>
      </c>
      <c r="R158" s="8">
        <v>0</v>
      </c>
      <c r="S158" s="8">
        <f t="shared" si="8"/>
        <v>659.73</v>
      </c>
    </row>
    <row r="159" spans="1:19" ht="16" customHeight="1" x14ac:dyDescent="0.35">
      <c r="A159" s="5" t="s">
        <v>43</v>
      </c>
      <c r="B159" s="5" t="s">
        <v>28</v>
      </c>
      <c r="C159" s="6">
        <v>57</v>
      </c>
      <c r="D159" s="3"/>
      <c r="E159" s="7">
        <v>2023</v>
      </c>
      <c r="F159" s="5" t="s">
        <v>29</v>
      </c>
      <c r="G159" s="5" t="s">
        <v>242</v>
      </c>
      <c r="H159" s="34" t="s">
        <v>118</v>
      </c>
      <c r="I159" s="8">
        <v>46.55</v>
      </c>
      <c r="J159" s="8">
        <v>0</v>
      </c>
      <c r="K159" s="8">
        <v>16</v>
      </c>
      <c r="L159" s="8">
        <v>7.45</v>
      </c>
      <c r="M159" s="8">
        <v>0</v>
      </c>
      <c r="N159" s="8">
        <f t="shared" si="6"/>
        <v>7.45</v>
      </c>
      <c r="O159" s="16" t="s">
        <v>54</v>
      </c>
      <c r="P159" s="8">
        <f t="shared" si="7"/>
        <v>54</v>
      </c>
      <c r="Q159" s="8">
        <v>0</v>
      </c>
      <c r="R159" s="8">
        <v>0</v>
      </c>
      <c r="S159" s="8">
        <f t="shared" si="8"/>
        <v>54</v>
      </c>
    </row>
    <row r="160" spans="1:19" ht="16" customHeight="1" x14ac:dyDescent="0.35">
      <c r="A160" s="5" t="s">
        <v>43</v>
      </c>
      <c r="B160" s="5" t="s">
        <v>28</v>
      </c>
      <c r="C160" s="6">
        <v>57</v>
      </c>
      <c r="D160" s="3"/>
      <c r="E160" s="7">
        <v>2023</v>
      </c>
      <c r="F160" s="5" t="s">
        <v>29</v>
      </c>
      <c r="G160" s="5" t="s">
        <v>207</v>
      </c>
      <c r="H160" s="34" t="s">
        <v>81</v>
      </c>
      <c r="I160" s="8">
        <v>1020</v>
      </c>
      <c r="J160" s="8">
        <v>0</v>
      </c>
      <c r="K160" s="8">
        <v>16</v>
      </c>
      <c r="L160" s="8">
        <v>163.19999999999999</v>
      </c>
      <c r="M160" s="8">
        <v>0</v>
      </c>
      <c r="N160" s="8">
        <f t="shared" si="6"/>
        <v>163.19999999999999</v>
      </c>
      <c r="O160" s="16" t="s">
        <v>54</v>
      </c>
      <c r="P160" s="8">
        <f t="shared" si="7"/>
        <v>1183.2</v>
      </c>
      <c r="Q160" s="8">
        <v>0</v>
      </c>
      <c r="R160" s="8">
        <v>0</v>
      </c>
      <c r="S160" s="8">
        <f t="shared" si="8"/>
        <v>1183.2</v>
      </c>
    </row>
    <row r="161" spans="1:19" ht="16" customHeight="1" x14ac:dyDescent="0.35">
      <c r="A161" s="5" t="s">
        <v>43</v>
      </c>
      <c r="B161" s="5" t="s">
        <v>28</v>
      </c>
      <c r="C161" s="6">
        <v>57</v>
      </c>
      <c r="D161" s="3"/>
      <c r="E161" s="7">
        <v>2023</v>
      </c>
      <c r="F161" s="5" t="s">
        <v>29</v>
      </c>
      <c r="G161" s="5" t="s">
        <v>243</v>
      </c>
      <c r="H161" s="34" t="s">
        <v>119</v>
      </c>
      <c r="I161" s="8">
        <v>100</v>
      </c>
      <c r="J161" s="8">
        <v>0</v>
      </c>
      <c r="K161" s="8">
        <v>16</v>
      </c>
      <c r="L161" s="8">
        <v>16</v>
      </c>
      <c r="M161" s="8">
        <v>0</v>
      </c>
      <c r="N161" s="8">
        <f t="shared" si="6"/>
        <v>16</v>
      </c>
      <c r="O161" s="16" t="s">
        <v>54</v>
      </c>
      <c r="P161" s="8">
        <f t="shared" si="7"/>
        <v>116</v>
      </c>
      <c r="Q161" s="8">
        <v>10.66</v>
      </c>
      <c r="R161" s="8">
        <v>10</v>
      </c>
      <c r="S161" s="8">
        <f t="shared" si="8"/>
        <v>95.34</v>
      </c>
    </row>
    <row r="162" spans="1:19" ht="16" customHeight="1" x14ac:dyDescent="0.35">
      <c r="A162" s="5" t="s">
        <v>43</v>
      </c>
      <c r="B162" s="5" t="s">
        <v>28</v>
      </c>
      <c r="C162" s="6">
        <v>57</v>
      </c>
      <c r="D162" s="3"/>
      <c r="E162" s="7">
        <v>2023</v>
      </c>
      <c r="F162" s="5" t="s">
        <v>29</v>
      </c>
      <c r="G162" s="5" t="s">
        <v>244</v>
      </c>
      <c r="H162" s="34" t="s">
        <v>83</v>
      </c>
      <c r="I162" s="8">
        <v>72</v>
      </c>
      <c r="J162" s="8">
        <v>0</v>
      </c>
      <c r="K162" s="8">
        <v>0</v>
      </c>
      <c r="L162" s="8">
        <v>0</v>
      </c>
      <c r="M162" s="8">
        <v>0</v>
      </c>
      <c r="N162" s="8">
        <f t="shared" si="6"/>
        <v>0</v>
      </c>
      <c r="O162" s="16" t="s">
        <v>54</v>
      </c>
      <c r="P162" s="8">
        <f t="shared" si="7"/>
        <v>72</v>
      </c>
      <c r="Q162" s="8">
        <v>0</v>
      </c>
      <c r="R162" s="8">
        <v>0</v>
      </c>
      <c r="S162" s="8">
        <f t="shared" si="8"/>
        <v>72</v>
      </c>
    </row>
    <row r="163" spans="1:19" ht="16" customHeight="1" x14ac:dyDescent="0.35">
      <c r="A163" s="5" t="s">
        <v>43</v>
      </c>
      <c r="B163" s="5" t="s">
        <v>28</v>
      </c>
      <c r="C163" s="6">
        <v>57</v>
      </c>
      <c r="D163" s="3"/>
      <c r="E163" s="7">
        <v>2023</v>
      </c>
      <c r="F163" s="5" t="s">
        <v>29</v>
      </c>
      <c r="G163" s="5" t="s">
        <v>208</v>
      </c>
      <c r="H163" s="34" t="s">
        <v>82</v>
      </c>
      <c r="I163" s="8">
        <v>1541.28</v>
      </c>
      <c r="J163" s="8">
        <v>0</v>
      </c>
      <c r="K163" s="8">
        <v>16</v>
      </c>
      <c r="L163" s="8">
        <v>246.6</v>
      </c>
      <c r="M163" s="8">
        <v>0</v>
      </c>
      <c r="N163" s="8">
        <f t="shared" si="6"/>
        <v>246.6</v>
      </c>
      <c r="O163" s="16" t="s">
        <v>54</v>
      </c>
      <c r="P163" s="8">
        <f t="shared" si="7"/>
        <v>1787.8799999999999</v>
      </c>
      <c r="Q163" s="8">
        <v>0</v>
      </c>
      <c r="R163" s="8">
        <v>0</v>
      </c>
      <c r="S163" s="8">
        <f t="shared" si="8"/>
        <v>1787.8799999999999</v>
      </c>
    </row>
    <row r="164" spans="1:19" ht="16" customHeight="1" x14ac:dyDescent="0.35">
      <c r="A164" s="5" t="s">
        <v>43</v>
      </c>
      <c r="B164" s="5" t="s">
        <v>28</v>
      </c>
      <c r="C164" s="6">
        <v>57</v>
      </c>
      <c r="D164" s="3"/>
      <c r="E164" s="7">
        <v>2023</v>
      </c>
      <c r="F164" s="5" t="s">
        <v>29</v>
      </c>
      <c r="G164" s="5" t="s">
        <v>208</v>
      </c>
      <c r="H164" s="34" t="s">
        <v>82</v>
      </c>
      <c r="I164" s="8">
        <v>1084</v>
      </c>
      <c r="J164" s="8">
        <v>0</v>
      </c>
      <c r="K164" s="8">
        <v>16</v>
      </c>
      <c r="L164" s="8">
        <v>173.44</v>
      </c>
      <c r="M164" s="8">
        <v>0</v>
      </c>
      <c r="N164" s="8">
        <f t="shared" si="6"/>
        <v>173.44</v>
      </c>
      <c r="O164" s="16" t="s">
        <v>54</v>
      </c>
      <c r="P164" s="8">
        <f t="shared" si="7"/>
        <v>1257.44</v>
      </c>
      <c r="Q164" s="8">
        <v>0</v>
      </c>
      <c r="R164" s="8">
        <v>0</v>
      </c>
      <c r="S164" s="8">
        <f t="shared" si="8"/>
        <v>1257.44</v>
      </c>
    </row>
    <row r="165" spans="1:19" ht="16" customHeight="1" x14ac:dyDescent="0.35">
      <c r="A165" s="5" t="s">
        <v>43</v>
      </c>
      <c r="B165" s="5" t="s">
        <v>28</v>
      </c>
      <c r="C165" s="6">
        <v>57</v>
      </c>
      <c r="D165" s="3"/>
      <c r="E165" s="7">
        <v>2023</v>
      </c>
      <c r="F165" s="5" t="s">
        <v>29</v>
      </c>
      <c r="G165" s="5" t="s">
        <v>208</v>
      </c>
      <c r="H165" s="34" t="s">
        <v>82</v>
      </c>
      <c r="I165" s="8">
        <v>1084</v>
      </c>
      <c r="J165" s="8">
        <v>0</v>
      </c>
      <c r="K165" s="8">
        <v>16</v>
      </c>
      <c r="L165" s="8">
        <v>173.44</v>
      </c>
      <c r="M165" s="8">
        <v>0</v>
      </c>
      <c r="N165" s="8">
        <f t="shared" si="6"/>
        <v>173.44</v>
      </c>
      <c r="O165" s="16" t="s">
        <v>54</v>
      </c>
      <c r="P165" s="8">
        <f t="shared" si="7"/>
        <v>1257.44</v>
      </c>
      <c r="Q165" s="8">
        <v>0</v>
      </c>
      <c r="R165" s="8">
        <v>0</v>
      </c>
      <c r="S165" s="8">
        <f t="shared" si="8"/>
        <v>1257.44</v>
      </c>
    </row>
    <row r="166" spans="1:19" ht="16" customHeight="1" x14ac:dyDescent="0.35">
      <c r="A166" s="5" t="s">
        <v>43</v>
      </c>
      <c r="B166" s="5" t="s">
        <v>28</v>
      </c>
      <c r="C166" s="6">
        <v>57</v>
      </c>
      <c r="D166" s="3"/>
      <c r="E166" s="7">
        <v>2023</v>
      </c>
      <c r="F166" s="5" t="s">
        <v>29</v>
      </c>
      <c r="G166" s="5" t="s">
        <v>44</v>
      </c>
      <c r="H166" s="34" t="s">
        <v>120</v>
      </c>
      <c r="I166" s="8">
        <v>465.52</v>
      </c>
      <c r="J166" s="8">
        <v>0</v>
      </c>
      <c r="K166" s="8">
        <v>16</v>
      </c>
      <c r="L166" s="8">
        <v>74.48</v>
      </c>
      <c r="M166" s="8">
        <v>0</v>
      </c>
      <c r="N166" s="8">
        <f t="shared" si="6"/>
        <v>74.48</v>
      </c>
      <c r="O166" s="16" t="s">
        <v>54</v>
      </c>
      <c r="P166" s="8">
        <f t="shared" si="7"/>
        <v>540</v>
      </c>
      <c r="Q166" s="8">
        <v>0</v>
      </c>
      <c r="R166" s="8">
        <v>0</v>
      </c>
      <c r="S166" s="8">
        <f t="shared" si="8"/>
        <v>540</v>
      </c>
    </row>
    <row r="167" spans="1:19" ht="16" customHeight="1" x14ac:dyDescent="0.35">
      <c r="A167" s="5" t="s">
        <v>43</v>
      </c>
      <c r="B167" s="5" t="s">
        <v>28</v>
      </c>
      <c r="C167" s="6">
        <v>57</v>
      </c>
      <c r="D167" s="3"/>
      <c r="E167" s="7">
        <v>2023</v>
      </c>
      <c r="F167" s="5" t="s">
        <v>29</v>
      </c>
      <c r="G167" s="5" t="s">
        <v>207</v>
      </c>
      <c r="H167" s="34" t="s">
        <v>81</v>
      </c>
      <c r="I167" s="8">
        <v>1005</v>
      </c>
      <c r="J167" s="8">
        <v>0</v>
      </c>
      <c r="K167" s="8">
        <v>16</v>
      </c>
      <c r="L167" s="8">
        <v>160.80000000000001</v>
      </c>
      <c r="M167" s="8">
        <v>0</v>
      </c>
      <c r="N167" s="8">
        <f t="shared" si="6"/>
        <v>160.80000000000001</v>
      </c>
      <c r="O167" s="16" t="s">
        <v>54</v>
      </c>
      <c r="P167" s="8">
        <f t="shared" si="7"/>
        <v>1165.8</v>
      </c>
      <c r="Q167" s="8">
        <v>0</v>
      </c>
      <c r="R167" s="8">
        <v>0</v>
      </c>
      <c r="S167" s="8">
        <f t="shared" si="8"/>
        <v>1165.8</v>
      </c>
    </row>
    <row r="168" spans="1:19" ht="16" customHeight="1" x14ac:dyDescent="0.35">
      <c r="A168" s="5" t="s">
        <v>43</v>
      </c>
      <c r="B168" s="5" t="s">
        <v>28</v>
      </c>
      <c r="C168" s="6">
        <v>58</v>
      </c>
      <c r="D168" s="3"/>
      <c r="E168" s="7">
        <v>2023</v>
      </c>
      <c r="F168" s="5" t="s">
        <v>29</v>
      </c>
      <c r="G168" s="5" t="s">
        <v>245</v>
      </c>
      <c r="H168" s="34" t="s">
        <v>121</v>
      </c>
      <c r="I168" s="8">
        <v>2450</v>
      </c>
      <c r="J168" s="8">
        <v>0</v>
      </c>
      <c r="K168" s="8">
        <v>16</v>
      </c>
      <c r="L168" s="8">
        <v>392</v>
      </c>
      <c r="M168" s="8">
        <v>0</v>
      </c>
      <c r="N168" s="8">
        <f t="shared" si="6"/>
        <v>392</v>
      </c>
      <c r="O168" s="16" t="s">
        <v>54</v>
      </c>
      <c r="P168" s="8">
        <f t="shared" si="7"/>
        <v>2842</v>
      </c>
      <c r="Q168" s="8">
        <v>0</v>
      </c>
      <c r="R168" s="8">
        <v>0</v>
      </c>
      <c r="S168" s="8">
        <f t="shared" si="8"/>
        <v>2842</v>
      </c>
    </row>
    <row r="169" spans="1:19" ht="16" customHeight="1" x14ac:dyDescent="0.35">
      <c r="A169" s="5" t="s">
        <v>43</v>
      </c>
      <c r="B169" s="5" t="s">
        <v>28</v>
      </c>
      <c r="C169" s="6">
        <v>58</v>
      </c>
      <c r="D169" s="3"/>
      <c r="E169" s="7">
        <v>2023</v>
      </c>
      <c r="F169" s="5" t="s">
        <v>29</v>
      </c>
      <c r="G169" s="5" t="s">
        <v>245</v>
      </c>
      <c r="H169" s="34" t="s">
        <v>121</v>
      </c>
      <c r="I169" s="8">
        <v>700</v>
      </c>
      <c r="J169" s="8">
        <v>0</v>
      </c>
      <c r="K169" s="8">
        <v>16</v>
      </c>
      <c r="L169" s="8">
        <v>112</v>
      </c>
      <c r="M169" s="8">
        <v>0</v>
      </c>
      <c r="N169" s="8">
        <f t="shared" si="6"/>
        <v>112</v>
      </c>
      <c r="O169" s="16" t="s">
        <v>54</v>
      </c>
      <c r="P169" s="8">
        <f t="shared" si="7"/>
        <v>812</v>
      </c>
      <c r="Q169" s="8">
        <v>0</v>
      </c>
      <c r="R169" s="8">
        <v>0</v>
      </c>
      <c r="S169" s="8">
        <f t="shared" si="8"/>
        <v>812</v>
      </c>
    </row>
    <row r="170" spans="1:19" ht="16" customHeight="1" x14ac:dyDescent="0.35">
      <c r="A170" s="5" t="s">
        <v>43</v>
      </c>
      <c r="B170" s="5" t="s">
        <v>28</v>
      </c>
      <c r="C170" s="6">
        <v>58</v>
      </c>
      <c r="D170" s="3"/>
      <c r="E170" s="7">
        <v>2023</v>
      </c>
      <c r="F170" s="5" t="s">
        <v>29</v>
      </c>
      <c r="G170" s="5" t="s">
        <v>245</v>
      </c>
      <c r="H170" s="34" t="s">
        <v>121</v>
      </c>
      <c r="I170" s="8">
        <v>700</v>
      </c>
      <c r="J170" s="8">
        <v>0</v>
      </c>
      <c r="K170" s="8">
        <v>16</v>
      </c>
      <c r="L170" s="8">
        <v>112</v>
      </c>
      <c r="M170" s="8">
        <v>0</v>
      </c>
      <c r="N170" s="8">
        <f t="shared" si="6"/>
        <v>112</v>
      </c>
      <c r="O170" s="16" t="s">
        <v>54</v>
      </c>
      <c r="P170" s="8">
        <f t="shared" si="7"/>
        <v>812</v>
      </c>
      <c r="Q170" s="8">
        <v>0</v>
      </c>
      <c r="R170" s="8">
        <v>0</v>
      </c>
      <c r="S170" s="8">
        <f t="shared" si="8"/>
        <v>812</v>
      </c>
    </row>
    <row r="171" spans="1:19" ht="16" customHeight="1" x14ac:dyDescent="0.35">
      <c r="A171" s="5" t="s">
        <v>43</v>
      </c>
      <c r="B171" s="5" t="s">
        <v>28</v>
      </c>
      <c r="C171" s="6">
        <v>59</v>
      </c>
      <c r="D171" s="3"/>
      <c r="E171" s="7">
        <v>2023</v>
      </c>
      <c r="F171" s="5" t="s">
        <v>29</v>
      </c>
      <c r="G171" s="5" t="s">
        <v>246</v>
      </c>
      <c r="H171" s="34" t="s">
        <v>122</v>
      </c>
      <c r="I171" s="8">
        <v>2482.73</v>
      </c>
      <c r="J171" s="8">
        <v>0</v>
      </c>
      <c r="K171" s="8">
        <v>16</v>
      </c>
      <c r="L171" s="8">
        <v>397.08</v>
      </c>
      <c r="M171" s="8">
        <v>0</v>
      </c>
      <c r="N171" s="8">
        <f t="shared" si="6"/>
        <v>397.08</v>
      </c>
      <c r="O171" s="16" t="s">
        <v>54</v>
      </c>
      <c r="P171" s="8">
        <f t="shared" si="7"/>
        <v>2879.81</v>
      </c>
      <c r="Q171" s="8">
        <v>0</v>
      </c>
      <c r="R171" s="8">
        <v>0</v>
      </c>
      <c r="S171" s="8">
        <f t="shared" si="8"/>
        <v>2879.81</v>
      </c>
    </row>
    <row r="172" spans="1:19" ht="16" customHeight="1" x14ac:dyDescent="0.35">
      <c r="A172" s="5" t="s">
        <v>43</v>
      </c>
      <c r="B172" s="5" t="s">
        <v>28</v>
      </c>
      <c r="C172" s="6">
        <v>59</v>
      </c>
      <c r="D172" s="3"/>
      <c r="E172" s="7">
        <v>2023</v>
      </c>
      <c r="F172" s="5" t="s">
        <v>29</v>
      </c>
      <c r="G172" s="5" t="s">
        <v>246</v>
      </c>
      <c r="H172" s="34" t="s">
        <v>122</v>
      </c>
      <c r="I172" s="8">
        <v>2214.4499999999998</v>
      </c>
      <c r="J172" s="8">
        <v>0</v>
      </c>
      <c r="K172" s="8">
        <v>16</v>
      </c>
      <c r="L172" s="8">
        <v>354.18</v>
      </c>
      <c r="M172" s="8">
        <v>0</v>
      </c>
      <c r="N172" s="8">
        <f t="shared" si="6"/>
        <v>354.18</v>
      </c>
      <c r="O172" s="16" t="s">
        <v>54</v>
      </c>
      <c r="P172" s="8">
        <f t="shared" si="7"/>
        <v>2568.6299999999997</v>
      </c>
      <c r="Q172" s="8">
        <v>0</v>
      </c>
      <c r="R172" s="8">
        <v>0</v>
      </c>
      <c r="S172" s="8">
        <f t="shared" si="8"/>
        <v>2568.6299999999997</v>
      </c>
    </row>
    <row r="173" spans="1:19" ht="16" customHeight="1" x14ac:dyDescent="0.35">
      <c r="A173" s="5" t="s">
        <v>43</v>
      </c>
      <c r="B173" s="5" t="s">
        <v>28</v>
      </c>
      <c r="C173" s="6">
        <v>60</v>
      </c>
      <c r="D173" s="3"/>
      <c r="E173" s="7">
        <v>2023</v>
      </c>
      <c r="F173" s="5" t="s">
        <v>29</v>
      </c>
      <c r="G173" s="5" t="s">
        <v>198</v>
      </c>
      <c r="H173" s="34" t="s">
        <v>72</v>
      </c>
      <c r="I173" s="8">
        <v>107415.57</v>
      </c>
      <c r="J173" s="8">
        <v>0</v>
      </c>
      <c r="K173" s="8">
        <v>16</v>
      </c>
      <c r="L173" s="8">
        <v>17186.490000000002</v>
      </c>
      <c r="M173" s="8">
        <v>0</v>
      </c>
      <c r="N173" s="8">
        <f t="shared" si="6"/>
        <v>17186.490000000002</v>
      </c>
      <c r="O173" s="16" t="s">
        <v>54</v>
      </c>
      <c r="P173" s="8">
        <f t="shared" si="7"/>
        <v>124602.06000000001</v>
      </c>
      <c r="Q173" s="8">
        <v>0</v>
      </c>
      <c r="R173" s="8">
        <v>0</v>
      </c>
      <c r="S173" s="8">
        <f t="shared" si="8"/>
        <v>124602.06000000001</v>
      </c>
    </row>
    <row r="174" spans="1:19" ht="16" customHeight="1" x14ac:dyDescent="0.35">
      <c r="A174" s="5" t="s">
        <v>43</v>
      </c>
      <c r="B174" s="5" t="s">
        <v>28</v>
      </c>
      <c r="C174" s="6">
        <v>61</v>
      </c>
      <c r="D174" s="3"/>
      <c r="E174" s="7">
        <v>2023</v>
      </c>
      <c r="F174" s="5" t="s">
        <v>29</v>
      </c>
      <c r="G174" s="5" t="s">
        <v>200</v>
      </c>
      <c r="H174" s="34" t="s">
        <v>74</v>
      </c>
      <c r="I174" s="8">
        <v>16364</v>
      </c>
      <c r="J174" s="8">
        <v>0</v>
      </c>
      <c r="K174" s="8">
        <v>16</v>
      </c>
      <c r="L174" s="8">
        <v>2618.2399999999998</v>
      </c>
      <c r="M174" s="8">
        <v>0</v>
      </c>
      <c r="N174" s="8">
        <f t="shared" si="6"/>
        <v>2618.2399999999998</v>
      </c>
      <c r="O174" s="16" t="s">
        <v>54</v>
      </c>
      <c r="P174" s="8">
        <f t="shared" si="7"/>
        <v>18982.239999999998</v>
      </c>
      <c r="Q174" s="8">
        <v>0</v>
      </c>
      <c r="R174" s="8">
        <v>0</v>
      </c>
      <c r="S174" s="8">
        <f t="shared" si="8"/>
        <v>18982.239999999998</v>
      </c>
    </row>
    <row r="175" spans="1:19" ht="16" customHeight="1" x14ac:dyDescent="0.35">
      <c r="A175" s="5" t="s">
        <v>45</v>
      </c>
      <c r="B175" s="5" t="s">
        <v>28</v>
      </c>
      <c r="C175" s="6">
        <v>64</v>
      </c>
      <c r="D175" s="3"/>
      <c r="E175" s="7">
        <v>2023</v>
      </c>
      <c r="F175" s="5" t="s">
        <v>29</v>
      </c>
      <c r="G175" s="5" t="s">
        <v>212</v>
      </c>
      <c r="H175" s="34" t="s">
        <v>87</v>
      </c>
      <c r="I175" s="8">
        <v>485.58</v>
      </c>
      <c r="J175" s="8">
        <v>0</v>
      </c>
      <c r="K175" s="8">
        <v>16</v>
      </c>
      <c r="L175" s="8">
        <v>77.69</v>
      </c>
      <c r="M175" s="8">
        <v>0</v>
      </c>
      <c r="N175" s="8">
        <f t="shared" si="6"/>
        <v>77.69</v>
      </c>
      <c r="O175" s="16" t="s">
        <v>54</v>
      </c>
      <c r="P175" s="8">
        <f t="shared" si="7"/>
        <v>563.27</v>
      </c>
      <c r="Q175" s="8">
        <v>0</v>
      </c>
      <c r="R175" s="8">
        <v>0</v>
      </c>
      <c r="S175" s="8">
        <f t="shared" si="8"/>
        <v>563.27</v>
      </c>
    </row>
    <row r="176" spans="1:19" ht="16" customHeight="1" x14ac:dyDescent="0.35">
      <c r="A176" s="5" t="s">
        <v>45</v>
      </c>
      <c r="B176" s="5" t="s">
        <v>28</v>
      </c>
      <c r="C176" s="6">
        <v>64</v>
      </c>
      <c r="D176" s="3"/>
      <c r="E176" s="7">
        <v>2023</v>
      </c>
      <c r="F176" s="5" t="s">
        <v>29</v>
      </c>
      <c r="G176" s="5" t="s">
        <v>212</v>
      </c>
      <c r="H176" s="34" t="s">
        <v>87</v>
      </c>
      <c r="I176" s="8">
        <v>1456.73</v>
      </c>
      <c r="J176" s="8">
        <v>0</v>
      </c>
      <c r="K176" s="8">
        <v>0</v>
      </c>
      <c r="L176" s="8">
        <v>0</v>
      </c>
      <c r="M176" s="8">
        <v>0</v>
      </c>
      <c r="N176" s="8">
        <f t="shared" si="6"/>
        <v>0</v>
      </c>
      <c r="O176" s="16" t="s">
        <v>54</v>
      </c>
      <c r="P176" s="8">
        <f t="shared" si="7"/>
        <v>1456.73</v>
      </c>
      <c r="Q176" s="8">
        <v>0</v>
      </c>
      <c r="R176" s="8">
        <v>0</v>
      </c>
      <c r="S176" s="8">
        <f t="shared" si="8"/>
        <v>1456.73</v>
      </c>
    </row>
    <row r="177" spans="1:19" ht="16" customHeight="1" x14ac:dyDescent="0.35">
      <c r="A177" s="5" t="s">
        <v>46</v>
      </c>
      <c r="B177" s="5" t="s">
        <v>28</v>
      </c>
      <c r="C177" s="6">
        <v>70</v>
      </c>
      <c r="D177" s="3"/>
      <c r="E177" s="7">
        <v>2023</v>
      </c>
      <c r="F177" s="5" t="s">
        <v>29</v>
      </c>
      <c r="G177" s="5" t="s">
        <v>215</v>
      </c>
      <c r="H177" s="34" t="s">
        <v>90</v>
      </c>
      <c r="I177" s="8">
        <v>1104.5</v>
      </c>
      <c r="J177" s="8">
        <v>0</v>
      </c>
      <c r="K177" s="8">
        <v>16</v>
      </c>
      <c r="L177" s="8">
        <v>176.72</v>
      </c>
      <c r="M177" s="8">
        <v>0</v>
      </c>
      <c r="N177" s="8">
        <f t="shared" si="6"/>
        <v>176.72</v>
      </c>
      <c r="O177" s="16" t="s">
        <v>54</v>
      </c>
      <c r="P177" s="8">
        <f t="shared" si="7"/>
        <v>1281.22</v>
      </c>
      <c r="Q177" s="8">
        <v>44.18</v>
      </c>
      <c r="R177" s="8">
        <v>0</v>
      </c>
      <c r="S177" s="8">
        <f t="shared" si="8"/>
        <v>1237.04</v>
      </c>
    </row>
    <row r="178" spans="1:19" ht="16" customHeight="1" x14ac:dyDescent="0.35">
      <c r="A178" s="5" t="s">
        <v>46</v>
      </c>
      <c r="B178" s="5" t="s">
        <v>28</v>
      </c>
      <c r="C178" s="6">
        <v>71</v>
      </c>
      <c r="D178" s="3"/>
      <c r="E178" s="7">
        <v>2023</v>
      </c>
      <c r="F178" s="5" t="s">
        <v>29</v>
      </c>
      <c r="G178" s="5" t="s">
        <v>213</v>
      </c>
      <c r="H178" s="34" t="s">
        <v>88</v>
      </c>
      <c r="I178" s="8">
        <v>7181.67</v>
      </c>
      <c r="J178" s="8">
        <v>0</v>
      </c>
      <c r="K178" s="8">
        <v>16</v>
      </c>
      <c r="L178" s="8">
        <v>1149.07</v>
      </c>
      <c r="M178" s="8">
        <v>0</v>
      </c>
      <c r="N178" s="8">
        <f t="shared" si="6"/>
        <v>1149.07</v>
      </c>
      <c r="O178" s="16" t="s">
        <v>54</v>
      </c>
      <c r="P178" s="8">
        <f t="shared" si="7"/>
        <v>8330.74</v>
      </c>
      <c r="Q178" s="8">
        <v>0</v>
      </c>
      <c r="R178" s="8">
        <v>0</v>
      </c>
      <c r="S178" s="8">
        <f t="shared" si="8"/>
        <v>8330.74</v>
      </c>
    </row>
    <row r="179" spans="1:19" ht="16" customHeight="1" x14ac:dyDescent="0.35">
      <c r="A179" s="5" t="s">
        <v>46</v>
      </c>
      <c r="B179" s="5" t="s">
        <v>28</v>
      </c>
      <c r="C179" s="6">
        <v>72</v>
      </c>
      <c r="D179" s="3"/>
      <c r="E179" s="7">
        <v>2023</v>
      </c>
      <c r="F179" s="5" t="s">
        <v>29</v>
      </c>
      <c r="G179" s="5" t="s">
        <v>214</v>
      </c>
      <c r="H179" s="34" t="s">
        <v>89</v>
      </c>
      <c r="I179" s="8">
        <v>69543.539999999994</v>
      </c>
      <c r="J179" s="8">
        <v>0</v>
      </c>
      <c r="K179" s="8">
        <v>16</v>
      </c>
      <c r="L179" s="8">
        <v>11126.96</v>
      </c>
      <c r="M179" s="8">
        <v>0</v>
      </c>
      <c r="N179" s="8">
        <f t="shared" si="6"/>
        <v>11126.96</v>
      </c>
      <c r="O179" s="16" t="s">
        <v>54</v>
      </c>
      <c r="P179" s="8">
        <f t="shared" si="7"/>
        <v>80670.5</v>
      </c>
      <c r="Q179" s="8">
        <v>0</v>
      </c>
      <c r="R179" s="8">
        <v>0</v>
      </c>
      <c r="S179" s="8">
        <f t="shared" si="8"/>
        <v>80670.5</v>
      </c>
    </row>
    <row r="180" spans="1:19" ht="16" customHeight="1" x14ac:dyDescent="0.35">
      <c r="A180" s="5" t="s">
        <v>47</v>
      </c>
      <c r="B180" s="5" t="s">
        <v>28</v>
      </c>
      <c r="C180" s="6">
        <v>79</v>
      </c>
      <c r="D180" s="10">
        <v>82500141101</v>
      </c>
      <c r="E180" s="7">
        <v>2023</v>
      </c>
      <c r="F180" s="5" t="s">
        <v>29</v>
      </c>
      <c r="G180" s="5" t="s">
        <v>201</v>
      </c>
      <c r="H180" s="34" t="s">
        <v>75</v>
      </c>
      <c r="I180" s="8">
        <v>1194.1500000000001</v>
      </c>
      <c r="J180" s="8">
        <v>0</v>
      </c>
      <c r="K180" s="8">
        <v>16</v>
      </c>
      <c r="L180" s="8">
        <v>191.06</v>
      </c>
      <c r="M180" s="8">
        <v>0</v>
      </c>
      <c r="N180" s="8">
        <f t="shared" si="6"/>
        <v>191.06</v>
      </c>
      <c r="O180" s="16" t="s">
        <v>54</v>
      </c>
      <c r="P180" s="8">
        <f t="shared" si="7"/>
        <v>1385.21</v>
      </c>
      <c r="Q180" s="8">
        <v>0</v>
      </c>
      <c r="R180" s="8">
        <v>0</v>
      </c>
      <c r="S180" s="8">
        <f t="shared" si="8"/>
        <v>1385.21</v>
      </c>
    </row>
    <row r="181" spans="1:19" ht="16" customHeight="1" x14ac:dyDescent="0.35">
      <c r="A181" s="5" t="s">
        <v>47</v>
      </c>
      <c r="B181" s="5" t="s">
        <v>28</v>
      </c>
      <c r="C181" s="6">
        <v>80</v>
      </c>
      <c r="D181" s="10">
        <v>65500541473</v>
      </c>
      <c r="E181" s="7">
        <v>2023</v>
      </c>
      <c r="F181" s="5" t="s">
        <v>29</v>
      </c>
      <c r="G181" s="5" t="s">
        <v>201</v>
      </c>
      <c r="H181" s="34" t="s">
        <v>75</v>
      </c>
      <c r="I181" s="8">
        <v>290</v>
      </c>
      <c r="J181" s="8">
        <v>0</v>
      </c>
      <c r="K181" s="8">
        <v>16</v>
      </c>
      <c r="L181" s="8">
        <v>46.4</v>
      </c>
      <c r="M181" s="8">
        <v>0</v>
      </c>
      <c r="N181" s="8">
        <f t="shared" si="6"/>
        <v>46.4</v>
      </c>
      <c r="O181" s="16" t="s">
        <v>54</v>
      </c>
      <c r="P181" s="8">
        <f t="shared" si="7"/>
        <v>336.4</v>
      </c>
      <c r="Q181" s="8">
        <v>0</v>
      </c>
      <c r="R181" s="8">
        <v>0</v>
      </c>
      <c r="S181" s="8">
        <f t="shared" si="8"/>
        <v>336.4</v>
      </c>
    </row>
    <row r="182" spans="1:19" ht="16" customHeight="1" x14ac:dyDescent="0.35">
      <c r="A182" s="5" t="s">
        <v>47</v>
      </c>
      <c r="B182" s="5" t="s">
        <v>28</v>
      </c>
      <c r="C182" s="6">
        <v>87</v>
      </c>
      <c r="D182" s="3"/>
      <c r="E182" s="7">
        <v>2023</v>
      </c>
      <c r="F182" s="5" t="s">
        <v>29</v>
      </c>
      <c r="G182" s="5" t="s">
        <v>201</v>
      </c>
      <c r="H182" s="34" t="s">
        <v>75</v>
      </c>
      <c r="I182" s="8">
        <v>1613943</v>
      </c>
      <c r="J182" s="8">
        <v>0</v>
      </c>
      <c r="K182" s="9" t="s">
        <v>31</v>
      </c>
      <c r="L182" s="8">
        <v>0</v>
      </c>
      <c r="M182" s="8">
        <v>0</v>
      </c>
      <c r="N182" s="8">
        <f t="shared" si="6"/>
        <v>0</v>
      </c>
      <c r="O182" s="16" t="s">
        <v>54</v>
      </c>
      <c r="P182" s="8">
        <f t="shared" si="7"/>
        <v>1613943</v>
      </c>
      <c r="Q182" s="8">
        <v>0</v>
      </c>
      <c r="R182" s="8">
        <v>0</v>
      </c>
      <c r="S182" s="8">
        <f t="shared" si="8"/>
        <v>1613943</v>
      </c>
    </row>
    <row r="183" spans="1:19" ht="16" customHeight="1" x14ac:dyDescent="0.35">
      <c r="A183" s="5" t="s">
        <v>47</v>
      </c>
      <c r="B183" s="5" t="s">
        <v>48</v>
      </c>
      <c r="C183" s="6">
        <v>113</v>
      </c>
      <c r="D183" s="3"/>
      <c r="E183" s="7">
        <v>2023</v>
      </c>
      <c r="F183" s="5" t="s">
        <v>29</v>
      </c>
      <c r="G183" s="5" t="s">
        <v>248</v>
      </c>
      <c r="H183" s="34" t="s">
        <v>123</v>
      </c>
      <c r="I183" s="8">
        <v>1747.78</v>
      </c>
      <c r="J183" s="8">
        <v>0</v>
      </c>
      <c r="K183" s="8">
        <v>0</v>
      </c>
      <c r="L183" s="8">
        <v>0</v>
      </c>
      <c r="M183" s="8">
        <v>0</v>
      </c>
      <c r="N183" s="8">
        <f t="shared" si="6"/>
        <v>0</v>
      </c>
      <c r="O183" s="16" t="s">
        <v>54</v>
      </c>
      <c r="P183" s="8">
        <f t="shared" si="7"/>
        <v>1747.78</v>
      </c>
      <c r="Q183" s="8">
        <v>0</v>
      </c>
      <c r="R183" s="8">
        <v>0</v>
      </c>
      <c r="S183" s="8">
        <f t="shared" si="8"/>
        <v>1747.78</v>
      </c>
    </row>
    <row r="184" spans="1:19" ht="16" customHeight="1" x14ac:dyDescent="0.35">
      <c r="A184" s="5" t="s">
        <v>47</v>
      </c>
      <c r="B184" s="5" t="s">
        <v>48</v>
      </c>
      <c r="C184" s="6">
        <v>113</v>
      </c>
      <c r="D184" s="3"/>
      <c r="E184" s="7">
        <v>2023</v>
      </c>
      <c r="F184" s="5" t="s">
        <v>29</v>
      </c>
      <c r="G184" s="5" t="s">
        <v>248</v>
      </c>
      <c r="H184" s="34" t="s">
        <v>123</v>
      </c>
      <c r="I184" s="8">
        <v>17390.82</v>
      </c>
      <c r="J184" s="8">
        <v>0</v>
      </c>
      <c r="K184" s="8">
        <v>16</v>
      </c>
      <c r="L184" s="8">
        <v>2782.53</v>
      </c>
      <c r="M184" s="8">
        <v>0</v>
      </c>
      <c r="N184" s="8">
        <f t="shared" si="6"/>
        <v>2782.53</v>
      </c>
      <c r="O184" s="16" t="s">
        <v>54</v>
      </c>
      <c r="P184" s="8">
        <f t="shared" si="7"/>
        <v>20173.349999999999</v>
      </c>
      <c r="Q184" s="8">
        <v>0</v>
      </c>
      <c r="R184" s="8">
        <v>0</v>
      </c>
      <c r="S184" s="8">
        <f t="shared" si="8"/>
        <v>20173.349999999999</v>
      </c>
    </row>
    <row r="185" spans="1:19" ht="16" customHeight="1" x14ac:dyDescent="0.35">
      <c r="A185" s="5" t="s">
        <v>47</v>
      </c>
      <c r="B185" s="5" t="s">
        <v>48</v>
      </c>
      <c r="C185" s="6">
        <v>113</v>
      </c>
      <c r="D185" s="3"/>
      <c r="E185" s="7">
        <v>2023</v>
      </c>
      <c r="F185" s="5" t="s">
        <v>29</v>
      </c>
      <c r="G185" s="5" t="s">
        <v>248</v>
      </c>
      <c r="H185" s="34" t="s">
        <v>123</v>
      </c>
      <c r="I185" s="8">
        <v>7648.67</v>
      </c>
      <c r="J185" s="8">
        <v>0</v>
      </c>
      <c r="K185" s="8">
        <v>16</v>
      </c>
      <c r="L185" s="8">
        <v>1223.79</v>
      </c>
      <c r="M185" s="8">
        <v>0</v>
      </c>
      <c r="N185" s="8">
        <f t="shared" si="6"/>
        <v>1223.79</v>
      </c>
      <c r="O185" s="16" t="s">
        <v>54</v>
      </c>
      <c r="P185" s="8">
        <f t="shared" si="7"/>
        <v>8872.4599999999991</v>
      </c>
      <c r="Q185" s="8">
        <v>0</v>
      </c>
      <c r="R185" s="8">
        <v>0</v>
      </c>
      <c r="S185" s="8">
        <f t="shared" si="8"/>
        <v>8872.4599999999991</v>
      </c>
    </row>
    <row r="186" spans="1:19" ht="16" customHeight="1" x14ac:dyDescent="0.35">
      <c r="A186" s="5" t="s">
        <v>47</v>
      </c>
      <c r="B186" s="5" t="s">
        <v>48</v>
      </c>
      <c r="C186" s="6">
        <v>113</v>
      </c>
      <c r="D186" s="3"/>
      <c r="E186" s="7">
        <v>2023</v>
      </c>
      <c r="F186" s="5" t="s">
        <v>29</v>
      </c>
      <c r="G186" s="5" t="s">
        <v>248</v>
      </c>
      <c r="H186" s="34" t="s">
        <v>123</v>
      </c>
      <c r="I186" s="8">
        <v>2044.12</v>
      </c>
      <c r="J186" s="8">
        <v>0</v>
      </c>
      <c r="K186" s="8">
        <v>0</v>
      </c>
      <c r="L186" s="8">
        <v>0</v>
      </c>
      <c r="M186" s="8">
        <v>0</v>
      </c>
      <c r="N186" s="8">
        <f t="shared" si="6"/>
        <v>0</v>
      </c>
      <c r="O186" s="16" t="s">
        <v>54</v>
      </c>
      <c r="P186" s="8">
        <f t="shared" si="7"/>
        <v>2044.12</v>
      </c>
      <c r="Q186" s="8">
        <v>0</v>
      </c>
      <c r="R186" s="8">
        <v>0</v>
      </c>
      <c r="S186" s="8">
        <f t="shared" si="8"/>
        <v>2044.12</v>
      </c>
    </row>
    <row r="187" spans="1:19" ht="16" customHeight="1" x14ac:dyDescent="0.35">
      <c r="A187" s="5" t="s">
        <v>47</v>
      </c>
      <c r="B187" s="5" t="s">
        <v>48</v>
      </c>
      <c r="C187" s="6">
        <v>113</v>
      </c>
      <c r="D187" s="3"/>
      <c r="E187" s="7">
        <v>2023</v>
      </c>
      <c r="F187" s="5" t="s">
        <v>29</v>
      </c>
      <c r="G187" s="5" t="s">
        <v>49</v>
      </c>
      <c r="H187" s="34" t="s">
        <v>124</v>
      </c>
      <c r="I187" s="8">
        <v>5140.09</v>
      </c>
      <c r="J187" s="8">
        <v>0</v>
      </c>
      <c r="K187" s="8">
        <v>16</v>
      </c>
      <c r="L187" s="8">
        <v>822.41</v>
      </c>
      <c r="M187" s="8">
        <v>0</v>
      </c>
      <c r="N187" s="8">
        <f t="shared" si="6"/>
        <v>822.41</v>
      </c>
      <c r="O187" s="16" t="s">
        <v>54</v>
      </c>
      <c r="P187" s="8">
        <f t="shared" si="7"/>
        <v>5962.5</v>
      </c>
      <c r="Q187" s="8">
        <v>0</v>
      </c>
      <c r="R187" s="8">
        <v>0</v>
      </c>
      <c r="S187" s="8">
        <f t="shared" si="8"/>
        <v>5962.5</v>
      </c>
    </row>
    <row r="188" spans="1:19" ht="16" customHeight="1" x14ac:dyDescent="0.35">
      <c r="A188" s="5" t="s">
        <v>47</v>
      </c>
      <c r="B188" s="5" t="s">
        <v>48</v>
      </c>
      <c r="C188" s="6">
        <v>113</v>
      </c>
      <c r="D188" s="3"/>
      <c r="E188" s="7">
        <v>2023</v>
      </c>
      <c r="F188" s="5" t="s">
        <v>29</v>
      </c>
      <c r="G188" s="5" t="s">
        <v>249</v>
      </c>
      <c r="H188" s="34" t="s">
        <v>125</v>
      </c>
      <c r="I188" s="8">
        <v>9301.56</v>
      </c>
      <c r="J188" s="8">
        <v>0</v>
      </c>
      <c r="K188" s="8">
        <v>0</v>
      </c>
      <c r="L188" s="8">
        <v>0</v>
      </c>
      <c r="M188" s="8">
        <v>0</v>
      </c>
      <c r="N188" s="8">
        <f t="shared" si="6"/>
        <v>0</v>
      </c>
      <c r="O188" s="16" t="s">
        <v>54</v>
      </c>
      <c r="P188" s="8">
        <f t="shared" si="7"/>
        <v>9301.56</v>
      </c>
      <c r="Q188" s="8">
        <v>0</v>
      </c>
      <c r="R188" s="8">
        <v>0</v>
      </c>
      <c r="S188" s="8">
        <f t="shared" si="8"/>
        <v>9301.56</v>
      </c>
    </row>
    <row r="189" spans="1:19" ht="16" customHeight="1" x14ac:dyDescent="0.35">
      <c r="A189" s="5" t="s">
        <v>47</v>
      </c>
      <c r="B189" s="5" t="s">
        <v>48</v>
      </c>
      <c r="C189" s="6">
        <v>113</v>
      </c>
      <c r="D189" s="3"/>
      <c r="E189" s="7">
        <v>2023</v>
      </c>
      <c r="F189" s="5" t="s">
        <v>29</v>
      </c>
      <c r="G189" s="5" t="s">
        <v>249</v>
      </c>
      <c r="H189" s="34" t="s">
        <v>125</v>
      </c>
      <c r="I189" s="8">
        <v>3100.5</v>
      </c>
      <c r="J189" s="8">
        <v>0</v>
      </c>
      <c r="K189" s="8">
        <v>16</v>
      </c>
      <c r="L189" s="8">
        <v>496.08</v>
      </c>
      <c r="M189" s="8">
        <v>0</v>
      </c>
      <c r="N189" s="8">
        <f t="shared" si="6"/>
        <v>496.08</v>
      </c>
      <c r="O189" s="16" t="s">
        <v>54</v>
      </c>
      <c r="P189" s="8">
        <f t="shared" si="7"/>
        <v>3596.58</v>
      </c>
      <c r="Q189" s="8">
        <v>0</v>
      </c>
      <c r="R189" s="8">
        <v>0</v>
      </c>
      <c r="S189" s="8">
        <f t="shared" si="8"/>
        <v>3596.58</v>
      </c>
    </row>
    <row r="190" spans="1:19" ht="16" customHeight="1" x14ac:dyDescent="0.35">
      <c r="A190" s="5" t="s">
        <v>47</v>
      </c>
      <c r="B190" s="5" t="s">
        <v>48</v>
      </c>
      <c r="C190" s="6">
        <v>113</v>
      </c>
      <c r="D190" s="3"/>
      <c r="E190" s="7">
        <v>2023</v>
      </c>
      <c r="F190" s="5" t="s">
        <v>29</v>
      </c>
      <c r="G190" s="5" t="s">
        <v>248</v>
      </c>
      <c r="H190" s="34" t="s">
        <v>123</v>
      </c>
      <c r="I190" s="8">
        <v>4258.88</v>
      </c>
      <c r="J190" s="8">
        <v>0</v>
      </c>
      <c r="K190" s="8">
        <v>16</v>
      </c>
      <c r="L190" s="8">
        <v>681.42</v>
      </c>
      <c r="M190" s="8">
        <v>0</v>
      </c>
      <c r="N190" s="8">
        <f t="shared" si="6"/>
        <v>681.42</v>
      </c>
      <c r="O190" s="16" t="s">
        <v>54</v>
      </c>
      <c r="P190" s="8">
        <f t="shared" si="7"/>
        <v>4940.3</v>
      </c>
      <c r="Q190" s="8">
        <v>0</v>
      </c>
      <c r="R190" s="8">
        <v>0</v>
      </c>
      <c r="S190" s="8">
        <f t="shared" si="8"/>
        <v>4940.3</v>
      </c>
    </row>
    <row r="191" spans="1:19" ht="16" customHeight="1" x14ac:dyDescent="0.35">
      <c r="A191" s="5" t="s">
        <v>47</v>
      </c>
      <c r="B191" s="5" t="s">
        <v>48</v>
      </c>
      <c r="C191" s="6">
        <v>113</v>
      </c>
      <c r="D191" s="3"/>
      <c r="E191" s="7">
        <v>2023</v>
      </c>
      <c r="F191" s="5" t="s">
        <v>29</v>
      </c>
      <c r="G191" s="5" t="s">
        <v>248</v>
      </c>
      <c r="H191" s="34" t="s">
        <v>123</v>
      </c>
      <c r="I191" s="8">
        <v>678.95</v>
      </c>
      <c r="J191" s="8">
        <v>0</v>
      </c>
      <c r="K191" s="8">
        <v>0</v>
      </c>
      <c r="L191" s="8">
        <v>0</v>
      </c>
      <c r="M191" s="8">
        <v>0</v>
      </c>
      <c r="N191" s="8">
        <f t="shared" si="6"/>
        <v>0</v>
      </c>
      <c r="O191" s="16" t="s">
        <v>54</v>
      </c>
      <c r="P191" s="8">
        <f t="shared" si="7"/>
        <v>678.95</v>
      </c>
      <c r="Q191" s="8">
        <v>0</v>
      </c>
      <c r="R191" s="8">
        <v>0</v>
      </c>
      <c r="S191" s="8">
        <f t="shared" si="8"/>
        <v>678.95</v>
      </c>
    </row>
    <row r="192" spans="1:19" ht="16" customHeight="1" x14ac:dyDescent="0.35">
      <c r="A192" s="5" t="s">
        <v>47</v>
      </c>
      <c r="B192" s="5" t="s">
        <v>48</v>
      </c>
      <c r="C192" s="6">
        <v>113</v>
      </c>
      <c r="D192" s="3"/>
      <c r="E192" s="7">
        <v>2023</v>
      </c>
      <c r="F192" s="5" t="s">
        <v>29</v>
      </c>
      <c r="G192" s="5" t="s">
        <v>49</v>
      </c>
      <c r="H192" s="34" t="s">
        <v>124</v>
      </c>
      <c r="I192" s="8">
        <v>6925.21</v>
      </c>
      <c r="J192" s="8">
        <v>0</v>
      </c>
      <c r="K192" s="8">
        <v>0</v>
      </c>
      <c r="L192" s="8">
        <v>0</v>
      </c>
      <c r="M192" s="8">
        <v>0</v>
      </c>
      <c r="N192" s="8">
        <f t="shared" si="6"/>
        <v>0</v>
      </c>
      <c r="O192" s="16" t="s">
        <v>54</v>
      </c>
      <c r="P192" s="8">
        <f t="shared" si="7"/>
        <v>6925.21</v>
      </c>
      <c r="Q192" s="8">
        <v>0</v>
      </c>
      <c r="R192" s="8">
        <v>0</v>
      </c>
      <c r="S192" s="8">
        <f t="shared" si="8"/>
        <v>6925.21</v>
      </c>
    </row>
    <row r="193" spans="1:19" ht="16" customHeight="1" x14ac:dyDescent="0.35">
      <c r="A193" s="5" t="s">
        <v>47</v>
      </c>
      <c r="B193" s="5" t="s">
        <v>48</v>
      </c>
      <c r="C193" s="6">
        <v>114</v>
      </c>
      <c r="D193" s="3"/>
      <c r="E193" s="7">
        <v>2023</v>
      </c>
      <c r="F193" s="5" t="s">
        <v>29</v>
      </c>
      <c r="G193" s="5" t="s">
        <v>195</v>
      </c>
      <c r="H193" s="34" t="s">
        <v>126</v>
      </c>
      <c r="I193" s="8">
        <v>14720.81</v>
      </c>
      <c r="J193" s="8">
        <v>0</v>
      </c>
      <c r="K193" s="8">
        <v>16</v>
      </c>
      <c r="L193" s="8">
        <v>2355.33</v>
      </c>
      <c r="M193" s="8">
        <v>405.69</v>
      </c>
      <c r="N193" s="8">
        <f t="shared" si="6"/>
        <v>1949.6399999999999</v>
      </c>
      <c r="O193" s="16" t="s">
        <v>54</v>
      </c>
      <c r="P193" s="8">
        <f t="shared" si="7"/>
        <v>17076.14</v>
      </c>
      <c r="Q193" s="8">
        <v>0</v>
      </c>
      <c r="R193" s="8">
        <v>0</v>
      </c>
      <c r="S193" s="8">
        <f t="shared" si="8"/>
        <v>17076.14</v>
      </c>
    </row>
    <row r="194" spans="1:19" x14ac:dyDescent="0.35">
      <c r="I194" s="53">
        <f>SUBTOTAL(9,I8:I193)-I24</f>
        <v>5220009.4599999972</v>
      </c>
    </row>
    <row r="196" spans="1:19" x14ac:dyDescent="0.35">
      <c r="G196" s="17">
        <v>44986</v>
      </c>
      <c r="H196" s="18"/>
      <c r="I196" s="18"/>
      <c r="J196" s="18"/>
      <c r="K196" s="18"/>
      <c r="L196" s="18"/>
      <c r="M196" s="18"/>
      <c r="N196" s="19"/>
      <c r="O196" s="20"/>
      <c r="P196" s="18"/>
      <c r="Q196" s="18"/>
    </row>
    <row r="197" spans="1:19" x14ac:dyDescent="0.35">
      <c r="G197" s="21"/>
      <c r="H197" s="21"/>
      <c r="I197" s="21"/>
      <c r="J197" s="21"/>
      <c r="K197" s="21"/>
      <c r="L197" s="18"/>
      <c r="M197" s="18"/>
      <c r="N197" s="18"/>
      <c r="O197" s="20"/>
      <c r="P197" s="18"/>
      <c r="Q197" s="18"/>
    </row>
    <row r="198" spans="1:19" x14ac:dyDescent="0.35">
      <c r="G198" s="22"/>
      <c r="H198" s="22"/>
      <c r="I198" s="23"/>
      <c r="J198" s="23"/>
      <c r="K198" s="23"/>
      <c r="L198" s="24" t="s">
        <v>9</v>
      </c>
      <c r="M198" s="24" t="s">
        <v>55</v>
      </c>
      <c r="N198" s="24" t="s">
        <v>56</v>
      </c>
      <c r="O198" s="23"/>
      <c r="P198" s="18"/>
      <c r="Q198" s="25" t="s">
        <v>9</v>
      </c>
    </row>
    <row r="199" spans="1:19" x14ac:dyDescent="0.35">
      <c r="G199" s="22"/>
      <c r="H199" s="23"/>
      <c r="I199" s="24" t="s">
        <v>57</v>
      </c>
      <c r="J199" s="23"/>
      <c r="K199" s="23"/>
      <c r="L199" s="24"/>
      <c r="M199" s="24"/>
      <c r="N199" s="24"/>
      <c r="O199" s="23"/>
      <c r="P199" s="18"/>
      <c r="Q199" s="25"/>
    </row>
    <row r="200" spans="1:19" x14ac:dyDescent="0.35">
      <c r="G200" s="22" t="s">
        <v>58</v>
      </c>
      <c r="H200" s="23"/>
      <c r="I200" s="26">
        <f>(SUMIF(K8:K193,16,I8:I193))-I203</f>
        <v>1133428.71</v>
      </c>
      <c r="J200" s="27"/>
      <c r="K200" s="27"/>
      <c r="L200" s="28">
        <f>I200*0.16</f>
        <v>181348.59359999999</v>
      </c>
      <c r="M200" s="26">
        <f>(SUMIF(K8:K193,16,M8:M193))-M203</f>
        <v>5703.91</v>
      </c>
      <c r="N200" s="27">
        <f>L200-M200</f>
        <v>175644.68359999999</v>
      </c>
      <c r="O200" s="27"/>
      <c r="P200" s="18"/>
      <c r="Q200" s="27"/>
    </row>
    <row r="201" spans="1:19" x14ac:dyDescent="0.35">
      <c r="G201" s="22" t="s">
        <v>59</v>
      </c>
      <c r="H201" s="22"/>
      <c r="I201" s="26">
        <f>(SUMIF(K8:K193,0,I8:I193))</f>
        <v>27118.35</v>
      </c>
      <c r="J201" s="27"/>
      <c r="K201" s="27"/>
      <c r="L201" s="28">
        <f>I201*0</f>
        <v>0</v>
      </c>
      <c r="M201" s="26">
        <f>(SUMIF(K8:K193,0,M8:M193))</f>
        <v>0</v>
      </c>
      <c r="N201" s="27">
        <f>L201-M201</f>
        <v>0</v>
      </c>
      <c r="O201" s="27"/>
      <c r="P201" s="18"/>
      <c r="Q201" s="27"/>
    </row>
    <row r="202" spans="1:19" x14ac:dyDescent="0.35">
      <c r="G202" s="22" t="s">
        <v>60</v>
      </c>
      <c r="H202" s="22"/>
      <c r="I202" s="26">
        <f>(SUMIF(K8:K193,"Exenta",I8:I193))</f>
        <v>4059462.4000000004</v>
      </c>
      <c r="J202" s="27"/>
      <c r="K202" s="27"/>
      <c r="L202" s="28">
        <f>I202*0</f>
        <v>0</v>
      </c>
      <c r="M202" s="26">
        <f>(SUMIF(K8:K193,"Exenta",M8:M193))</f>
        <v>0</v>
      </c>
      <c r="N202" s="27">
        <f>L202-M202</f>
        <v>0</v>
      </c>
      <c r="O202" s="27"/>
      <c r="P202" s="18"/>
      <c r="Q202" s="27"/>
    </row>
    <row r="203" spans="1:19" x14ac:dyDescent="0.35">
      <c r="G203" s="22" t="s">
        <v>61</v>
      </c>
      <c r="H203" s="22"/>
      <c r="I203" s="29">
        <f>(SUMIF(G8:G193,"IVA EN PEDIMENTO POR IMPORTACIÓN",I8:I193))</f>
        <v>33000</v>
      </c>
      <c r="J203" s="27"/>
      <c r="K203" s="27"/>
      <c r="L203" s="30">
        <f>I203*0.16</f>
        <v>5280</v>
      </c>
      <c r="M203" s="29">
        <f>(SUMIF(G8:G193,"IVA en pedimento por importación",M8:M193))</f>
        <v>0</v>
      </c>
      <c r="N203" s="30">
        <f>L203-M203</f>
        <v>5280</v>
      </c>
      <c r="O203" s="27"/>
      <c r="P203" s="18"/>
      <c r="Q203" s="27"/>
    </row>
    <row r="204" spans="1:19" x14ac:dyDescent="0.35">
      <c r="G204" s="22" t="s">
        <v>62</v>
      </c>
      <c r="H204" s="22"/>
      <c r="I204" s="31">
        <f>SUM(I200:I203)</f>
        <v>5253009.4600000009</v>
      </c>
      <c r="J204" s="27"/>
      <c r="L204" s="31">
        <f>SUM(L200:L203)</f>
        <v>186628.59359999999</v>
      </c>
      <c r="M204" s="31">
        <f>SUM(M200:M203)</f>
        <v>5703.91</v>
      </c>
      <c r="N204" s="31">
        <f>SUM(N200:N203)</f>
        <v>180924.68359999999</v>
      </c>
      <c r="O204"/>
      <c r="Q204" s="27"/>
    </row>
    <row r="205" spans="1:19" x14ac:dyDescent="0.35">
      <c r="G205" s="22" t="s">
        <v>63</v>
      </c>
      <c r="H205" s="22"/>
      <c r="I205" s="29">
        <f>SUM(I8:I193)</f>
        <v>5253009.4599999972</v>
      </c>
      <c r="J205" s="27"/>
      <c r="L205" s="29">
        <f>SUM(L8:L193)</f>
        <v>186628.31000000003</v>
      </c>
      <c r="M205" s="29">
        <f>SUM(M8:M193)</f>
        <v>5703.91</v>
      </c>
      <c r="N205" s="29">
        <f>SUM(N8:N193)</f>
        <v>180924.40000000011</v>
      </c>
      <c r="O205"/>
      <c r="Q205" s="29">
        <f>SUM(Q8:Q193)</f>
        <v>6077.21</v>
      </c>
      <c r="R205" s="29">
        <f>SUM(R8:R193)</f>
        <v>4178.8500000000004</v>
      </c>
    </row>
    <row r="206" spans="1:19" x14ac:dyDescent="0.35">
      <c r="G206" s="22" t="s">
        <v>64</v>
      </c>
      <c r="H206" s="22"/>
      <c r="I206" s="31">
        <f>I204-I205</f>
        <v>0</v>
      </c>
      <c r="J206" s="27"/>
      <c r="L206" s="31">
        <f>L204-L205</f>
        <v>0.28359999996609986</v>
      </c>
      <c r="M206" s="31">
        <f>M204-M205</f>
        <v>0</v>
      </c>
      <c r="N206" s="31">
        <f>N204-N205</f>
        <v>0.28359999987878837</v>
      </c>
      <c r="O206"/>
      <c r="Q206" s="18"/>
    </row>
    <row r="207" spans="1:19" x14ac:dyDescent="0.35">
      <c r="G207" s="18"/>
      <c r="H207" s="18"/>
      <c r="I207" s="18"/>
      <c r="J207" s="18"/>
      <c r="K207" s="18"/>
      <c r="L207" s="18"/>
      <c r="M207" s="18"/>
      <c r="N207" s="18"/>
      <c r="O207" s="20"/>
      <c r="P207" s="18"/>
      <c r="Q207" s="18"/>
    </row>
    <row r="208" spans="1:19" x14ac:dyDescent="0.35">
      <c r="G208" s="22" t="s">
        <v>65</v>
      </c>
      <c r="H208" s="22"/>
      <c r="I208" s="23"/>
      <c r="J208" s="18"/>
      <c r="K208" s="23"/>
      <c r="L208" s="18"/>
      <c r="M208" s="18"/>
      <c r="N208" s="23"/>
      <c r="O208" s="20"/>
      <c r="P208" s="18"/>
      <c r="Q208" s="18"/>
    </row>
    <row r="209" spans="7:17" x14ac:dyDescent="0.35">
      <c r="G209" s="22" t="s">
        <v>66</v>
      </c>
      <c r="H209" s="22"/>
      <c r="I209" s="23">
        <f>I200-(M200*100/16)</f>
        <v>1097779.2725</v>
      </c>
      <c r="J209" s="23"/>
      <c r="K209" s="23"/>
      <c r="L209" s="23"/>
      <c r="M209" s="23"/>
      <c r="N209" s="23">
        <f>I209*0.16</f>
        <v>175644.68359999999</v>
      </c>
      <c r="O209" s="20"/>
      <c r="P209" s="18"/>
      <c r="Q209" s="18"/>
    </row>
    <row r="210" spans="7:17" x14ac:dyDescent="0.35">
      <c r="G210" s="22" t="s">
        <v>67</v>
      </c>
      <c r="H210" s="22"/>
      <c r="I210" s="32">
        <f>+I203</f>
        <v>33000</v>
      </c>
      <c r="J210" s="23"/>
      <c r="K210" s="23"/>
      <c r="L210" s="23"/>
      <c r="M210" s="23"/>
      <c r="N210" s="32">
        <f>I210*0.16</f>
        <v>5280</v>
      </c>
      <c r="O210" s="20"/>
      <c r="P210" s="18"/>
      <c r="Q210" s="18"/>
    </row>
    <row r="211" spans="7:17" x14ac:dyDescent="0.35">
      <c r="G211" s="22"/>
      <c r="H211" s="22"/>
      <c r="I211" s="33">
        <f>SUM(I209:I210)</f>
        <v>1130779.2725</v>
      </c>
      <c r="J211" s="18"/>
      <c r="K211" s="23"/>
      <c r="L211" s="18"/>
      <c r="M211" s="18"/>
      <c r="N211" s="33">
        <f>SUM(N209:N210)</f>
        <v>180924.68359999999</v>
      </c>
      <c r="O211" s="20"/>
      <c r="P211" s="18"/>
      <c r="Q211" s="18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1F11-CB01-4828-A4C6-A3CFB8F0D5AB}">
  <dimension ref="A1:V297"/>
  <sheetViews>
    <sheetView topLeftCell="A89" workbookViewId="0">
      <selection activeCell="H99" sqref="H99"/>
    </sheetView>
  </sheetViews>
  <sheetFormatPr baseColWidth="10" defaultColWidth="8.7265625" defaultRowHeight="14.5" x14ac:dyDescent="0.35"/>
  <cols>
    <col min="1" max="2" width="9.81640625" customWidth="1"/>
    <col min="3" max="3" width="6.7265625" customWidth="1"/>
    <col min="4" max="4" width="4.453125" customWidth="1"/>
    <col min="5" max="8" width="13.6328125" hidden="1" customWidth="1"/>
    <col min="9" max="9" width="13.6328125" customWidth="1"/>
    <col min="10" max="10" width="9.6328125" customWidth="1"/>
    <col min="11" max="11" width="10.81640625" hidden="1" customWidth="1"/>
    <col min="12" max="12" width="7.7265625" customWidth="1"/>
    <col min="13" max="13" width="10" customWidth="1"/>
    <col min="14" max="14" width="9.81640625" bestFit="1" customWidth="1"/>
    <col min="15" max="15" width="11.26953125" customWidth="1"/>
    <col min="16" max="16" width="4.36328125" style="16" hidden="1" customWidth="1"/>
    <col min="17" max="17" width="12.453125" customWidth="1"/>
    <col min="18" max="18" width="7.453125" customWidth="1"/>
    <col min="19" max="19" width="8.1796875" customWidth="1"/>
    <col min="20" max="20" width="11.6328125" customWidth="1"/>
  </cols>
  <sheetData>
    <row r="1" spans="1:22" ht="24" customHeight="1" x14ac:dyDescent="0.35">
      <c r="A1" s="14" t="s">
        <v>0</v>
      </c>
      <c r="B1" s="14"/>
      <c r="J1" s="1" t="s">
        <v>1</v>
      </c>
      <c r="T1" s="2" t="s">
        <v>2</v>
      </c>
    </row>
    <row r="2" spans="1:22" ht="24" customHeight="1" x14ac:dyDescent="0.35">
      <c r="A2" s="15" t="s">
        <v>3</v>
      </c>
      <c r="B2" s="15"/>
      <c r="T2" s="2" t="s">
        <v>4</v>
      </c>
    </row>
    <row r="3" spans="1:22" ht="24" customHeight="1" x14ac:dyDescent="0.35">
      <c r="A3" s="15" t="s">
        <v>5</v>
      </c>
      <c r="B3" s="15"/>
    </row>
    <row r="4" spans="1:22" ht="12" customHeight="1" x14ac:dyDescent="0.35"/>
    <row r="5" spans="1:22" ht="16" customHeight="1" x14ac:dyDescent="0.35">
      <c r="A5" s="3"/>
      <c r="B5" s="3"/>
      <c r="C5" s="3"/>
      <c r="D5" s="3"/>
      <c r="E5" s="3"/>
      <c r="F5" s="3"/>
      <c r="G5" s="3"/>
      <c r="H5" s="3"/>
      <c r="I5" s="3"/>
      <c r="J5" s="4" t="s">
        <v>6</v>
      </c>
      <c r="K5" s="4" t="s">
        <v>7</v>
      </c>
      <c r="L5" s="3"/>
      <c r="M5" s="4" t="s">
        <v>6</v>
      </c>
      <c r="N5" s="4" t="s">
        <v>12</v>
      </c>
      <c r="O5" s="4" t="s">
        <v>12</v>
      </c>
      <c r="Q5" s="4" t="s">
        <v>8</v>
      </c>
      <c r="R5" s="4" t="s">
        <v>9</v>
      </c>
      <c r="S5" s="4" t="s">
        <v>10</v>
      </c>
      <c r="T5" s="4" t="s">
        <v>11</v>
      </c>
    </row>
    <row r="6" spans="1:22" ht="16" customHeight="1" x14ac:dyDescent="0.35">
      <c r="A6" s="5" t="s">
        <v>13</v>
      </c>
      <c r="B6" s="36" t="s">
        <v>128</v>
      </c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4" t="s">
        <v>19</v>
      </c>
      <c r="I6" s="4" t="s">
        <v>52</v>
      </c>
      <c r="J6" s="4" t="s">
        <v>20</v>
      </c>
      <c r="K6" s="4" t="s">
        <v>21</v>
      </c>
      <c r="L6" s="4" t="s">
        <v>22</v>
      </c>
      <c r="M6" s="4" t="s">
        <v>9</v>
      </c>
      <c r="N6" s="4" t="s">
        <v>26</v>
      </c>
      <c r="O6" s="4" t="s">
        <v>53</v>
      </c>
      <c r="Q6" s="4" t="s">
        <v>23</v>
      </c>
      <c r="R6" s="4" t="s">
        <v>24</v>
      </c>
      <c r="S6" s="4" t="s">
        <v>24</v>
      </c>
      <c r="T6" s="4" t="s">
        <v>25</v>
      </c>
    </row>
    <row r="7" spans="1:22" ht="12" customHeight="1" x14ac:dyDescent="0.35"/>
    <row r="8" spans="1:22" ht="16" customHeight="1" x14ac:dyDescent="0.35">
      <c r="A8" s="5" t="s">
        <v>34</v>
      </c>
      <c r="B8" s="36" t="s">
        <v>133</v>
      </c>
      <c r="C8" s="5" t="s">
        <v>28</v>
      </c>
      <c r="D8" s="6">
        <v>16</v>
      </c>
      <c r="E8" s="3"/>
      <c r="F8" s="7">
        <v>2023</v>
      </c>
      <c r="G8" s="5" t="s">
        <v>29</v>
      </c>
      <c r="H8" s="5" t="s">
        <v>35</v>
      </c>
      <c r="I8" s="37" t="s">
        <v>127</v>
      </c>
      <c r="J8" s="38">
        <v>33000</v>
      </c>
      <c r="K8" s="38">
        <v>0</v>
      </c>
      <c r="L8" s="38">
        <v>16</v>
      </c>
      <c r="M8" s="38">
        <v>5280</v>
      </c>
      <c r="N8" s="38">
        <v>0</v>
      </c>
      <c r="O8" s="38">
        <f>M8-N8</f>
        <v>5280</v>
      </c>
      <c r="P8" s="39" t="s">
        <v>54</v>
      </c>
      <c r="Q8" s="38">
        <f>J8+M8</f>
        <v>38280</v>
      </c>
      <c r="R8" s="38">
        <v>0</v>
      </c>
      <c r="S8" s="38">
        <v>0</v>
      </c>
      <c r="T8" s="38">
        <f>Q8-R8-S8</f>
        <v>38280</v>
      </c>
      <c r="V8">
        <f>(J8*(L8/100))-M8</f>
        <v>0</v>
      </c>
    </row>
    <row r="9" spans="1:22" ht="16" customHeight="1" x14ac:dyDescent="0.35">
      <c r="A9" s="5"/>
      <c r="B9" s="5"/>
      <c r="C9" s="5"/>
      <c r="D9" s="6"/>
      <c r="E9" s="3"/>
      <c r="F9" s="7"/>
      <c r="G9" s="5"/>
      <c r="H9" s="5"/>
      <c r="I9" s="40"/>
      <c r="J9" s="38"/>
      <c r="K9" s="38"/>
      <c r="L9" s="38"/>
      <c r="M9" s="38"/>
      <c r="N9" s="38"/>
      <c r="O9" s="38"/>
      <c r="P9" s="39"/>
      <c r="Q9" s="38"/>
      <c r="R9" s="38"/>
      <c r="S9" s="38"/>
      <c r="T9" s="38"/>
      <c r="V9">
        <f t="shared" ref="V9:V69" si="0">(J9*(L9/100))-M9</f>
        <v>0</v>
      </c>
    </row>
    <row r="10" spans="1:22" ht="16" customHeight="1" x14ac:dyDescent="0.35">
      <c r="A10" s="5" t="s">
        <v>34</v>
      </c>
      <c r="B10" s="5"/>
      <c r="C10" s="5" t="s">
        <v>28</v>
      </c>
      <c r="D10" s="6">
        <v>16</v>
      </c>
      <c r="E10" s="3"/>
      <c r="F10" s="7">
        <v>2023</v>
      </c>
      <c r="G10" s="5" t="s">
        <v>29</v>
      </c>
      <c r="H10" s="5" t="s">
        <v>203</v>
      </c>
      <c r="I10" s="40" t="s">
        <v>77</v>
      </c>
      <c r="J10" s="38">
        <v>2710</v>
      </c>
      <c r="K10" s="38">
        <v>0</v>
      </c>
      <c r="L10" s="38">
        <v>16</v>
      </c>
      <c r="M10" s="38">
        <v>433.6</v>
      </c>
      <c r="N10" s="38">
        <v>0</v>
      </c>
      <c r="O10" s="38">
        <f>M10-N10</f>
        <v>433.6</v>
      </c>
      <c r="P10" s="39" t="s">
        <v>54</v>
      </c>
      <c r="Q10" s="38">
        <f>J10+M10</f>
        <v>3143.6</v>
      </c>
      <c r="R10" s="38">
        <v>0</v>
      </c>
      <c r="S10" s="38">
        <v>0</v>
      </c>
      <c r="T10" s="38">
        <f>Q10-R10-S10</f>
        <v>3143.6</v>
      </c>
      <c r="V10">
        <f>(J10*(L10/100))-M10</f>
        <v>0</v>
      </c>
    </row>
    <row r="11" spans="1:22" ht="16" customHeight="1" x14ac:dyDescent="0.35">
      <c r="A11" s="5"/>
      <c r="B11" s="5"/>
      <c r="C11" s="5"/>
      <c r="D11" s="6"/>
      <c r="E11" s="3"/>
      <c r="F11" s="7"/>
      <c r="G11" s="5"/>
      <c r="H11" s="5"/>
      <c r="I11" s="40"/>
      <c r="J11" s="38"/>
      <c r="K11" s="38"/>
      <c r="L11" s="38"/>
      <c r="M11" s="38"/>
      <c r="N11" s="38"/>
      <c r="O11" s="38"/>
      <c r="P11" s="39"/>
      <c r="Q11" s="38"/>
      <c r="R11" s="38"/>
      <c r="S11" s="38"/>
      <c r="T11" s="38"/>
      <c r="V11">
        <f t="shared" si="0"/>
        <v>0</v>
      </c>
    </row>
    <row r="12" spans="1:22" ht="16" customHeight="1" x14ac:dyDescent="0.35">
      <c r="A12" s="5" t="s">
        <v>39</v>
      </c>
      <c r="B12" s="5"/>
      <c r="C12" s="5" t="s">
        <v>28</v>
      </c>
      <c r="D12" s="6">
        <v>41</v>
      </c>
      <c r="E12" s="3"/>
      <c r="F12" s="7">
        <v>2023</v>
      </c>
      <c r="G12" s="5" t="s">
        <v>29</v>
      </c>
      <c r="H12" s="5" t="s">
        <v>219</v>
      </c>
      <c r="I12" s="40" t="s">
        <v>94</v>
      </c>
      <c r="J12" s="38">
        <v>77.59</v>
      </c>
      <c r="K12" s="38">
        <v>0</v>
      </c>
      <c r="L12" s="38">
        <v>16</v>
      </c>
      <c r="M12" s="38">
        <v>12.41</v>
      </c>
      <c r="N12" s="38">
        <v>0</v>
      </c>
      <c r="O12" s="38">
        <f>M12-N12</f>
        <v>12.41</v>
      </c>
      <c r="P12" s="39" t="s">
        <v>54</v>
      </c>
      <c r="Q12" s="38">
        <f>J12+M12</f>
        <v>90</v>
      </c>
      <c r="R12" s="38">
        <v>0</v>
      </c>
      <c r="S12" s="38">
        <v>0</v>
      </c>
      <c r="T12" s="38">
        <f>Q12-R12-S12</f>
        <v>90</v>
      </c>
      <c r="V12">
        <f>(J12*(L12/100))-M12</f>
        <v>4.4000000000004036E-3</v>
      </c>
    </row>
    <row r="13" spans="1:22" ht="16" customHeight="1" x14ac:dyDescent="0.35">
      <c r="A13" s="5"/>
      <c r="B13" s="5"/>
      <c r="C13" s="5"/>
      <c r="D13" s="6"/>
      <c r="E13" s="3"/>
      <c r="F13" s="7"/>
      <c r="G13" s="5"/>
      <c r="H13" s="5"/>
      <c r="I13" s="40"/>
      <c r="J13" s="38"/>
      <c r="K13" s="38"/>
      <c r="L13" s="38"/>
      <c r="M13" s="38"/>
      <c r="N13" s="38"/>
      <c r="O13" s="38"/>
      <c r="P13" s="39"/>
      <c r="Q13" s="38"/>
      <c r="R13" s="38"/>
      <c r="S13" s="38"/>
      <c r="T13" s="38"/>
      <c r="V13">
        <f t="shared" si="0"/>
        <v>0</v>
      </c>
    </row>
    <row r="14" spans="1:22" ht="16" customHeight="1" x14ac:dyDescent="0.35">
      <c r="A14" s="5" t="s">
        <v>39</v>
      </c>
      <c r="B14" s="5"/>
      <c r="C14" s="5" t="s">
        <v>28</v>
      </c>
      <c r="D14" s="6">
        <v>41</v>
      </c>
      <c r="E14" s="3"/>
      <c r="F14" s="7">
        <v>2023</v>
      </c>
      <c r="G14" s="5" t="s">
        <v>29</v>
      </c>
      <c r="H14" s="5" t="s">
        <v>219</v>
      </c>
      <c r="I14" s="40" t="s">
        <v>94</v>
      </c>
      <c r="J14" s="38">
        <v>67</v>
      </c>
      <c r="K14" s="38">
        <v>0</v>
      </c>
      <c r="L14" s="38">
        <v>0</v>
      </c>
      <c r="M14" s="38">
        <v>0</v>
      </c>
      <c r="N14" s="38">
        <v>0</v>
      </c>
      <c r="O14" s="38">
        <f>M14-N14</f>
        <v>0</v>
      </c>
      <c r="P14" s="39" t="s">
        <v>54</v>
      </c>
      <c r="Q14" s="38">
        <f>J14+M14</f>
        <v>67</v>
      </c>
      <c r="R14" s="38">
        <v>0</v>
      </c>
      <c r="S14" s="38">
        <v>0</v>
      </c>
      <c r="T14" s="38">
        <f>Q14-R14-S14</f>
        <v>67</v>
      </c>
      <c r="V14">
        <f t="shared" si="0"/>
        <v>0</v>
      </c>
    </row>
    <row r="15" spans="1:22" ht="16" customHeight="1" x14ac:dyDescent="0.35">
      <c r="A15" s="5"/>
      <c r="B15" s="5"/>
      <c r="C15" s="5"/>
      <c r="D15" s="6"/>
      <c r="E15" s="3"/>
      <c r="F15" s="7"/>
      <c r="G15" s="5"/>
      <c r="H15" s="5"/>
      <c r="I15" s="40"/>
      <c r="J15" s="38"/>
      <c r="K15" s="38"/>
      <c r="L15" s="38"/>
      <c r="M15" s="38"/>
      <c r="N15" s="38"/>
      <c r="O15" s="38"/>
      <c r="P15" s="39"/>
      <c r="Q15" s="38"/>
      <c r="R15" s="38"/>
      <c r="S15" s="38"/>
      <c r="T15" s="38"/>
      <c r="V15">
        <f t="shared" si="0"/>
        <v>0</v>
      </c>
    </row>
    <row r="16" spans="1:22" ht="16" customHeight="1" x14ac:dyDescent="0.35">
      <c r="A16" s="5" t="s">
        <v>39</v>
      </c>
      <c r="B16" s="5"/>
      <c r="C16" s="5" t="s">
        <v>28</v>
      </c>
      <c r="D16" s="6">
        <v>41</v>
      </c>
      <c r="E16" s="10">
        <v>66901113492481</v>
      </c>
      <c r="F16" s="7">
        <v>2023</v>
      </c>
      <c r="G16" s="5" t="s">
        <v>29</v>
      </c>
      <c r="H16" s="5" t="s">
        <v>225</v>
      </c>
      <c r="I16" s="40" t="s">
        <v>100</v>
      </c>
      <c r="J16" s="38">
        <v>313.79000000000002</v>
      </c>
      <c r="K16" s="38">
        <v>0</v>
      </c>
      <c r="L16" s="38">
        <v>16</v>
      </c>
      <c r="M16" s="38">
        <v>50.21</v>
      </c>
      <c r="N16" s="38">
        <v>0</v>
      </c>
      <c r="O16" s="38">
        <f>M16-N16</f>
        <v>50.21</v>
      </c>
      <c r="P16" s="39" t="s">
        <v>54</v>
      </c>
      <c r="Q16" s="38">
        <f>J16+M16</f>
        <v>364</v>
      </c>
      <c r="R16" s="38">
        <v>0</v>
      </c>
      <c r="S16" s="38">
        <v>0</v>
      </c>
      <c r="T16" s="38">
        <f>Q16-R16-S16</f>
        <v>364</v>
      </c>
      <c r="V16">
        <f>(J16*(L16/100))-M16</f>
        <v>-3.5999999999987153E-3</v>
      </c>
    </row>
    <row r="17" spans="1:22" ht="16" customHeight="1" x14ac:dyDescent="0.35">
      <c r="A17" s="5"/>
      <c r="B17" s="5"/>
      <c r="C17" s="5"/>
      <c r="D17" s="6"/>
      <c r="E17" s="10"/>
      <c r="F17" s="7"/>
      <c r="G17" s="5"/>
      <c r="H17" s="5"/>
      <c r="I17" s="34"/>
      <c r="J17" s="8"/>
      <c r="K17" s="8"/>
      <c r="L17" s="8"/>
      <c r="M17" s="8"/>
      <c r="N17" s="8"/>
      <c r="O17" s="8"/>
      <c r="Q17" s="8"/>
      <c r="R17" s="8"/>
      <c r="S17" s="8"/>
      <c r="T17" s="8"/>
      <c r="V17">
        <f t="shared" si="0"/>
        <v>0</v>
      </c>
    </row>
    <row r="18" spans="1:22" ht="16" customHeight="1" x14ac:dyDescent="0.35">
      <c r="A18" s="5" t="s">
        <v>32</v>
      </c>
      <c r="B18" s="5"/>
      <c r="C18" s="5" t="s">
        <v>28</v>
      </c>
      <c r="D18" s="6">
        <v>15</v>
      </c>
      <c r="E18" s="10">
        <v>111049202</v>
      </c>
      <c r="F18" s="7">
        <v>2023</v>
      </c>
      <c r="G18" s="5" t="s">
        <v>29</v>
      </c>
      <c r="H18" s="5" t="s">
        <v>200</v>
      </c>
      <c r="I18" s="34" t="s">
        <v>74</v>
      </c>
      <c r="J18" s="8">
        <v>5813.11</v>
      </c>
      <c r="K18" s="8">
        <v>0</v>
      </c>
      <c r="L18" s="8">
        <v>16</v>
      </c>
      <c r="M18" s="8">
        <v>930.09</v>
      </c>
      <c r="N18" s="8">
        <v>0</v>
      </c>
      <c r="O18" s="8">
        <f t="shared" ref="O18:O28" si="1">M18-N18</f>
        <v>930.09</v>
      </c>
      <c r="P18" s="16" t="s">
        <v>54</v>
      </c>
      <c r="Q18" s="8">
        <f t="shared" ref="Q18:Q28" si="2">J18+M18</f>
        <v>6743.2</v>
      </c>
      <c r="R18" s="8">
        <v>0</v>
      </c>
      <c r="S18" s="8">
        <v>0</v>
      </c>
      <c r="T18" s="8">
        <f t="shared" ref="T18:T28" si="3">Q18-R18-S18</f>
        <v>6743.2</v>
      </c>
      <c r="V18">
        <f t="shared" si="0"/>
        <v>7.5999999999112333E-3</v>
      </c>
    </row>
    <row r="19" spans="1:22" ht="16" customHeight="1" x14ac:dyDescent="0.35">
      <c r="A19" s="5" t="s">
        <v>32</v>
      </c>
      <c r="B19" s="5"/>
      <c r="C19" s="5" t="s">
        <v>28</v>
      </c>
      <c r="D19" s="6">
        <v>15</v>
      </c>
      <c r="E19" s="10">
        <v>111049201</v>
      </c>
      <c r="F19" s="7">
        <v>2023</v>
      </c>
      <c r="G19" s="5" t="s">
        <v>29</v>
      </c>
      <c r="H19" s="5" t="s">
        <v>200</v>
      </c>
      <c r="I19" s="34" t="s">
        <v>74</v>
      </c>
      <c r="J19" s="8">
        <v>8373.92</v>
      </c>
      <c r="K19" s="8">
        <v>0</v>
      </c>
      <c r="L19" s="8">
        <v>16</v>
      </c>
      <c r="M19" s="8">
        <v>1339.82</v>
      </c>
      <c r="N19" s="8">
        <v>0</v>
      </c>
      <c r="O19" s="8">
        <f t="shared" si="1"/>
        <v>1339.82</v>
      </c>
      <c r="P19" s="16" t="s">
        <v>54</v>
      </c>
      <c r="Q19" s="8">
        <f t="shared" si="2"/>
        <v>9713.74</v>
      </c>
      <c r="R19" s="8">
        <v>0</v>
      </c>
      <c r="S19" s="8">
        <v>0</v>
      </c>
      <c r="T19" s="8">
        <f t="shared" si="3"/>
        <v>9713.74</v>
      </c>
      <c r="V19">
        <f t="shared" si="0"/>
        <v>7.2000000000116415E-3</v>
      </c>
    </row>
    <row r="20" spans="1:22" ht="16" customHeight="1" x14ac:dyDescent="0.35">
      <c r="A20" s="5" t="s">
        <v>32</v>
      </c>
      <c r="B20" s="5"/>
      <c r="C20" s="5" t="s">
        <v>28</v>
      </c>
      <c r="D20" s="6">
        <v>15</v>
      </c>
      <c r="E20" s="10">
        <v>111146201</v>
      </c>
      <c r="F20" s="7">
        <v>2023</v>
      </c>
      <c r="G20" s="5" t="s">
        <v>29</v>
      </c>
      <c r="H20" s="5" t="s">
        <v>200</v>
      </c>
      <c r="I20" s="34" t="s">
        <v>74</v>
      </c>
      <c r="J20" s="8">
        <v>8373.9500000000007</v>
      </c>
      <c r="K20" s="8">
        <v>0</v>
      </c>
      <c r="L20" s="8">
        <v>16</v>
      </c>
      <c r="M20" s="8">
        <v>1339.83</v>
      </c>
      <c r="N20" s="8">
        <v>0</v>
      </c>
      <c r="O20" s="8">
        <f t="shared" si="1"/>
        <v>1339.83</v>
      </c>
      <c r="P20" s="16" t="s">
        <v>54</v>
      </c>
      <c r="Q20" s="8">
        <f t="shared" si="2"/>
        <v>9713.7800000000007</v>
      </c>
      <c r="R20" s="8">
        <v>0</v>
      </c>
      <c r="S20" s="8">
        <v>0</v>
      </c>
      <c r="T20" s="8">
        <f t="shared" si="3"/>
        <v>9713.7800000000007</v>
      </c>
      <c r="V20">
        <f t="shared" si="0"/>
        <v>2.00000000018008E-3</v>
      </c>
    </row>
    <row r="21" spans="1:22" ht="16" customHeight="1" x14ac:dyDescent="0.35">
      <c r="A21" s="5" t="s">
        <v>32</v>
      </c>
      <c r="B21" s="5"/>
      <c r="C21" s="5" t="s">
        <v>28</v>
      </c>
      <c r="D21" s="6">
        <v>15</v>
      </c>
      <c r="E21" s="10">
        <v>111243202</v>
      </c>
      <c r="F21" s="7">
        <v>2023</v>
      </c>
      <c r="G21" s="5" t="s">
        <v>29</v>
      </c>
      <c r="H21" s="5" t="s">
        <v>200</v>
      </c>
      <c r="I21" s="34" t="s">
        <v>74</v>
      </c>
      <c r="J21" s="8">
        <v>5069.53</v>
      </c>
      <c r="K21" s="8">
        <v>0</v>
      </c>
      <c r="L21" s="8">
        <v>16</v>
      </c>
      <c r="M21" s="8">
        <v>811.12</v>
      </c>
      <c r="N21" s="8">
        <v>0</v>
      </c>
      <c r="O21" s="8">
        <f t="shared" si="1"/>
        <v>811.12</v>
      </c>
      <c r="P21" s="16" t="s">
        <v>54</v>
      </c>
      <c r="Q21" s="8">
        <f t="shared" si="2"/>
        <v>5880.65</v>
      </c>
      <c r="R21" s="8">
        <v>0</v>
      </c>
      <c r="S21" s="8">
        <v>0</v>
      </c>
      <c r="T21" s="8">
        <f t="shared" si="3"/>
        <v>5880.65</v>
      </c>
      <c r="V21">
        <f t="shared" si="0"/>
        <v>4.7999999999319698E-3</v>
      </c>
    </row>
    <row r="22" spans="1:22" ht="16" customHeight="1" x14ac:dyDescent="0.35">
      <c r="A22" s="5" t="s">
        <v>32</v>
      </c>
      <c r="B22" s="5"/>
      <c r="C22" s="5" t="s">
        <v>28</v>
      </c>
      <c r="D22" s="6">
        <v>15</v>
      </c>
      <c r="E22" s="10">
        <v>111243201</v>
      </c>
      <c r="F22" s="7">
        <v>2023</v>
      </c>
      <c r="G22" s="5" t="s">
        <v>29</v>
      </c>
      <c r="H22" s="5" t="s">
        <v>200</v>
      </c>
      <c r="I22" s="34" t="s">
        <v>74</v>
      </c>
      <c r="J22" s="8">
        <v>8280.23</v>
      </c>
      <c r="K22" s="8">
        <v>0</v>
      </c>
      <c r="L22" s="8">
        <v>16</v>
      </c>
      <c r="M22" s="8">
        <v>1324.83</v>
      </c>
      <c r="N22" s="8">
        <v>0</v>
      </c>
      <c r="O22" s="8">
        <f t="shared" si="1"/>
        <v>1324.83</v>
      </c>
      <c r="P22" s="16" t="s">
        <v>54</v>
      </c>
      <c r="Q22" s="8">
        <f t="shared" si="2"/>
        <v>9605.06</v>
      </c>
      <c r="R22" s="8">
        <v>0</v>
      </c>
      <c r="S22" s="8">
        <v>0</v>
      </c>
      <c r="T22" s="8">
        <f t="shared" si="3"/>
        <v>9605.06</v>
      </c>
      <c r="V22">
        <f t="shared" si="0"/>
        <v>6.8000000001120497E-3</v>
      </c>
    </row>
    <row r="23" spans="1:22" ht="16" customHeight="1" x14ac:dyDescent="0.35">
      <c r="A23" s="5" t="s">
        <v>32</v>
      </c>
      <c r="B23" s="5"/>
      <c r="C23" s="5" t="s">
        <v>28</v>
      </c>
      <c r="D23" s="6">
        <v>15</v>
      </c>
      <c r="E23" s="10">
        <v>111146202</v>
      </c>
      <c r="F23" s="7">
        <v>2023</v>
      </c>
      <c r="G23" s="5" t="s">
        <v>29</v>
      </c>
      <c r="H23" s="5" t="s">
        <v>200</v>
      </c>
      <c r="I23" s="34" t="s">
        <v>74</v>
      </c>
      <c r="J23" s="8">
        <v>7306.55</v>
      </c>
      <c r="K23" s="8">
        <v>0</v>
      </c>
      <c r="L23" s="8">
        <v>16</v>
      </c>
      <c r="M23" s="8">
        <v>1169.04</v>
      </c>
      <c r="N23" s="8">
        <v>0</v>
      </c>
      <c r="O23" s="8">
        <f t="shared" si="1"/>
        <v>1169.04</v>
      </c>
      <c r="P23" s="16" t="s">
        <v>54</v>
      </c>
      <c r="Q23" s="8">
        <f t="shared" si="2"/>
        <v>8475.59</v>
      </c>
      <c r="R23" s="8">
        <v>0</v>
      </c>
      <c r="S23" s="8">
        <v>0</v>
      </c>
      <c r="T23" s="8">
        <f t="shared" si="3"/>
        <v>8475.59</v>
      </c>
      <c r="V23">
        <f t="shared" si="0"/>
        <v>8.0000000000381988E-3</v>
      </c>
    </row>
    <row r="24" spans="1:22" ht="16" customHeight="1" x14ac:dyDescent="0.35">
      <c r="A24" s="5" t="s">
        <v>38</v>
      </c>
      <c r="B24" s="5"/>
      <c r="C24" s="5" t="s">
        <v>28</v>
      </c>
      <c r="D24" s="6">
        <v>25</v>
      </c>
      <c r="E24" s="10">
        <v>111439202</v>
      </c>
      <c r="F24" s="7">
        <v>2023</v>
      </c>
      <c r="G24" s="5" t="s">
        <v>29</v>
      </c>
      <c r="H24" s="5" t="s">
        <v>200</v>
      </c>
      <c r="I24" s="34" t="s">
        <v>74</v>
      </c>
      <c r="J24" s="8">
        <v>6685.53</v>
      </c>
      <c r="K24" s="8">
        <v>0</v>
      </c>
      <c r="L24" s="8">
        <v>16</v>
      </c>
      <c r="M24" s="8">
        <v>1069.68</v>
      </c>
      <c r="N24" s="8">
        <v>0</v>
      </c>
      <c r="O24" s="8">
        <f t="shared" si="1"/>
        <v>1069.68</v>
      </c>
      <c r="P24" s="16" t="s">
        <v>54</v>
      </c>
      <c r="Q24" s="8">
        <f t="shared" si="2"/>
        <v>7755.21</v>
      </c>
      <c r="R24" s="8">
        <v>0</v>
      </c>
      <c r="S24" s="8">
        <v>0</v>
      </c>
      <c r="T24" s="8">
        <f t="shared" si="3"/>
        <v>7755.21</v>
      </c>
      <c r="V24">
        <f t="shared" si="0"/>
        <v>4.7999999999319698E-3</v>
      </c>
    </row>
    <row r="25" spans="1:22" ht="16" customHeight="1" x14ac:dyDescent="0.35">
      <c r="A25" s="5" t="s">
        <v>38</v>
      </c>
      <c r="B25" s="5"/>
      <c r="C25" s="5" t="s">
        <v>28</v>
      </c>
      <c r="D25" s="6">
        <v>25</v>
      </c>
      <c r="E25" s="10">
        <v>111306201</v>
      </c>
      <c r="F25" s="7">
        <v>2023</v>
      </c>
      <c r="G25" s="5" t="s">
        <v>29</v>
      </c>
      <c r="H25" s="5" t="s">
        <v>200</v>
      </c>
      <c r="I25" s="34" t="s">
        <v>74</v>
      </c>
      <c r="J25" s="8">
        <v>11561.06</v>
      </c>
      <c r="K25" s="8">
        <v>0</v>
      </c>
      <c r="L25" s="8">
        <v>16</v>
      </c>
      <c r="M25" s="8">
        <v>1849.76</v>
      </c>
      <c r="N25" s="8">
        <v>0</v>
      </c>
      <c r="O25" s="8">
        <f t="shared" si="1"/>
        <v>1849.76</v>
      </c>
      <c r="P25" s="16" t="s">
        <v>54</v>
      </c>
      <c r="Q25" s="8">
        <f t="shared" si="2"/>
        <v>13410.82</v>
      </c>
      <c r="R25" s="8">
        <v>0</v>
      </c>
      <c r="S25" s="8">
        <v>0</v>
      </c>
      <c r="T25" s="8">
        <f t="shared" si="3"/>
        <v>13410.82</v>
      </c>
      <c r="V25">
        <f t="shared" si="0"/>
        <v>9.5999999998639396E-3</v>
      </c>
    </row>
    <row r="26" spans="1:22" ht="16" customHeight="1" x14ac:dyDescent="0.35">
      <c r="A26" s="5" t="s">
        <v>38</v>
      </c>
      <c r="B26" s="5"/>
      <c r="C26" s="5" t="s">
        <v>28</v>
      </c>
      <c r="D26" s="6">
        <v>25</v>
      </c>
      <c r="E26" s="10">
        <v>111439201</v>
      </c>
      <c r="F26" s="7">
        <v>2023</v>
      </c>
      <c r="G26" s="5" t="s">
        <v>29</v>
      </c>
      <c r="H26" s="5" t="s">
        <v>200</v>
      </c>
      <c r="I26" s="34" t="s">
        <v>74</v>
      </c>
      <c r="J26" s="8">
        <v>5093.12</v>
      </c>
      <c r="K26" s="8">
        <v>0</v>
      </c>
      <c r="L26" s="8">
        <v>16</v>
      </c>
      <c r="M26" s="8">
        <v>814.89</v>
      </c>
      <c r="N26" s="8">
        <v>0</v>
      </c>
      <c r="O26" s="8">
        <f t="shared" si="1"/>
        <v>814.89</v>
      </c>
      <c r="P26" s="16" t="s">
        <v>54</v>
      </c>
      <c r="Q26" s="8">
        <f t="shared" si="2"/>
        <v>5908.01</v>
      </c>
      <c r="R26" s="8">
        <v>0</v>
      </c>
      <c r="S26" s="8">
        <v>0</v>
      </c>
      <c r="T26" s="8">
        <f t="shared" si="3"/>
        <v>5908.01</v>
      </c>
      <c r="V26">
        <f t="shared" si="0"/>
        <v>9.1999999999643478E-3</v>
      </c>
    </row>
    <row r="27" spans="1:22" ht="16" customHeight="1" x14ac:dyDescent="0.35">
      <c r="A27" s="5" t="s">
        <v>38</v>
      </c>
      <c r="B27" s="5"/>
      <c r="C27" s="5" t="s">
        <v>28</v>
      </c>
      <c r="D27" s="6">
        <v>25</v>
      </c>
      <c r="E27" s="10">
        <v>111306202</v>
      </c>
      <c r="F27" s="7">
        <v>2023</v>
      </c>
      <c r="G27" s="5" t="s">
        <v>29</v>
      </c>
      <c r="H27" s="5" t="s">
        <v>200</v>
      </c>
      <c r="I27" s="34" t="s">
        <v>74</v>
      </c>
      <c r="J27" s="8">
        <v>8728.99</v>
      </c>
      <c r="K27" s="8">
        <v>0</v>
      </c>
      <c r="L27" s="8">
        <v>16</v>
      </c>
      <c r="M27" s="8">
        <v>1396.63</v>
      </c>
      <c r="N27" s="8">
        <v>0</v>
      </c>
      <c r="O27" s="8">
        <f t="shared" si="1"/>
        <v>1396.63</v>
      </c>
      <c r="P27" s="16" t="s">
        <v>54</v>
      </c>
      <c r="Q27" s="8">
        <f t="shared" si="2"/>
        <v>10125.619999999999</v>
      </c>
      <c r="R27" s="8">
        <v>0</v>
      </c>
      <c r="S27" s="8">
        <v>0</v>
      </c>
      <c r="T27" s="8">
        <f t="shared" si="3"/>
        <v>10125.619999999999</v>
      </c>
      <c r="V27">
        <f t="shared" si="0"/>
        <v>8.3999999999377906E-3</v>
      </c>
    </row>
    <row r="28" spans="1:22" ht="16" customHeight="1" x14ac:dyDescent="0.35">
      <c r="A28" s="5" t="s">
        <v>43</v>
      </c>
      <c r="B28" s="5"/>
      <c r="C28" s="5" t="s">
        <v>28</v>
      </c>
      <c r="D28" s="6">
        <v>61</v>
      </c>
      <c r="E28" s="3"/>
      <c r="F28" s="7">
        <v>2023</v>
      </c>
      <c r="G28" s="5" t="s">
        <v>29</v>
      </c>
      <c r="H28" s="5" t="s">
        <v>200</v>
      </c>
      <c r="I28" s="34" t="s">
        <v>74</v>
      </c>
      <c r="J28" s="41">
        <v>16364</v>
      </c>
      <c r="K28" s="41">
        <v>0</v>
      </c>
      <c r="L28" s="41">
        <v>16</v>
      </c>
      <c r="M28" s="41">
        <v>2618.2399999999998</v>
      </c>
      <c r="N28" s="41">
        <v>0</v>
      </c>
      <c r="O28" s="41">
        <f t="shared" si="1"/>
        <v>2618.2399999999998</v>
      </c>
      <c r="P28" s="42" t="s">
        <v>54</v>
      </c>
      <c r="Q28" s="41">
        <f t="shared" si="2"/>
        <v>18982.239999999998</v>
      </c>
      <c r="R28" s="41">
        <v>0</v>
      </c>
      <c r="S28" s="41">
        <v>0</v>
      </c>
      <c r="T28" s="41">
        <f t="shared" si="3"/>
        <v>18982.239999999998</v>
      </c>
      <c r="V28">
        <f t="shared" si="0"/>
        <v>0</v>
      </c>
    </row>
    <row r="29" spans="1:22" ht="16" customHeight="1" x14ac:dyDescent="0.35">
      <c r="A29" s="5"/>
      <c r="B29" s="5"/>
      <c r="C29" s="5"/>
      <c r="D29" s="6"/>
      <c r="E29" s="3"/>
      <c r="F29" s="7"/>
      <c r="G29" s="5"/>
      <c r="H29" s="5"/>
      <c r="I29" s="40" t="s">
        <v>74</v>
      </c>
      <c r="J29" s="38">
        <f>SUM(J18:J28)</f>
        <v>91649.99</v>
      </c>
      <c r="K29" s="38">
        <f t="shared" ref="K29:T29" si="4">SUM(K18:K28)</f>
        <v>0</v>
      </c>
      <c r="L29" s="38"/>
      <c r="M29" s="38">
        <f t="shared" si="4"/>
        <v>14663.929999999998</v>
      </c>
      <c r="N29" s="38">
        <f t="shared" si="4"/>
        <v>0</v>
      </c>
      <c r="O29" s="38">
        <f t="shared" si="4"/>
        <v>14663.929999999998</v>
      </c>
      <c r="P29" s="38">
        <f t="shared" si="4"/>
        <v>0</v>
      </c>
      <c r="Q29" s="38">
        <f t="shared" si="4"/>
        <v>106313.91999999998</v>
      </c>
      <c r="R29" s="38">
        <f t="shared" si="4"/>
        <v>0</v>
      </c>
      <c r="S29" s="38">
        <f t="shared" si="4"/>
        <v>0</v>
      </c>
      <c r="T29" s="38">
        <f t="shared" si="4"/>
        <v>106313.91999999998</v>
      </c>
    </row>
    <row r="30" spans="1:22" ht="16" customHeight="1" x14ac:dyDescent="0.35">
      <c r="A30" s="5"/>
      <c r="B30" s="5"/>
      <c r="C30" s="5"/>
      <c r="D30" s="6"/>
      <c r="E30" s="3"/>
      <c r="F30" s="7"/>
      <c r="G30" s="5"/>
      <c r="H30" s="5"/>
      <c r="I30" s="34"/>
      <c r="J30" s="8"/>
      <c r="K30" s="8"/>
      <c r="L30" s="8"/>
      <c r="M30" s="8"/>
      <c r="N30" s="8"/>
      <c r="O30" s="8"/>
      <c r="Q30" s="8"/>
      <c r="R30" s="8"/>
      <c r="S30" s="8"/>
      <c r="T30" s="8"/>
      <c r="V30">
        <f t="shared" si="0"/>
        <v>0</v>
      </c>
    </row>
    <row r="31" spans="1:22" ht="16" customHeight="1" x14ac:dyDescent="0.35">
      <c r="A31" s="5" t="s">
        <v>39</v>
      </c>
      <c r="B31" s="5"/>
      <c r="C31" s="5" t="s">
        <v>28</v>
      </c>
      <c r="D31" s="6">
        <v>41</v>
      </c>
      <c r="E31" s="10">
        <v>1392136154290</v>
      </c>
      <c r="F31" s="7">
        <v>2023</v>
      </c>
      <c r="G31" s="5" t="s">
        <v>29</v>
      </c>
      <c r="H31" s="5" t="s">
        <v>220</v>
      </c>
      <c r="I31" s="34" t="s">
        <v>95</v>
      </c>
      <c r="J31" s="8">
        <v>5984.48</v>
      </c>
      <c r="K31" s="8">
        <v>0</v>
      </c>
      <c r="L31" s="8">
        <v>16</v>
      </c>
      <c r="M31" s="8">
        <v>957.52</v>
      </c>
      <c r="N31" s="8">
        <v>0</v>
      </c>
      <c r="O31" s="8">
        <f t="shared" ref="O31:O37" si="5">M31-N31</f>
        <v>957.52</v>
      </c>
      <c r="P31" s="16" t="s">
        <v>54</v>
      </c>
      <c r="Q31" s="8">
        <f t="shared" ref="Q31:Q37" si="6">J31+M31</f>
        <v>6942</v>
      </c>
      <c r="R31" s="8">
        <v>0</v>
      </c>
      <c r="S31" s="8">
        <v>0</v>
      </c>
      <c r="T31" s="8">
        <f t="shared" ref="T31:T37" si="7">Q31-R31-S31</f>
        <v>6942</v>
      </c>
      <c r="V31">
        <f t="shared" si="0"/>
        <v>-3.1999999999925421E-3</v>
      </c>
    </row>
    <row r="32" spans="1:22" ht="16" customHeight="1" x14ac:dyDescent="0.35">
      <c r="A32" s="5" t="s">
        <v>39</v>
      </c>
      <c r="B32" s="5"/>
      <c r="C32" s="5" t="s">
        <v>28</v>
      </c>
      <c r="D32" s="6">
        <v>41</v>
      </c>
      <c r="E32" s="10">
        <v>1394404523544</v>
      </c>
      <c r="F32" s="7">
        <v>2023</v>
      </c>
      <c r="G32" s="5" t="s">
        <v>29</v>
      </c>
      <c r="H32" s="5" t="s">
        <v>220</v>
      </c>
      <c r="I32" s="34" t="s">
        <v>95</v>
      </c>
      <c r="J32" s="8">
        <v>344.83</v>
      </c>
      <c r="K32" s="8">
        <v>0</v>
      </c>
      <c r="L32" s="8">
        <v>16</v>
      </c>
      <c r="M32" s="8">
        <v>55.17</v>
      </c>
      <c r="N32" s="8">
        <v>0</v>
      </c>
      <c r="O32" s="8">
        <f t="shared" si="5"/>
        <v>55.17</v>
      </c>
      <c r="P32" s="16" t="s">
        <v>54</v>
      </c>
      <c r="Q32" s="8">
        <f t="shared" si="6"/>
        <v>400</v>
      </c>
      <c r="R32" s="8">
        <v>0</v>
      </c>
      <c r="S32" s="8">
        <v>0</v>
      </c>
      <c r="T32" s="8">
        <f t="shared" si="7"/>
        <v>400</v>
      </c>
      <c r="V32">
        <f t="shared" si="0"/>
        <v>2.7999999999934744E-3</v>
      </c>
    </row>
    <row r="33" spans="1:22" ht="16" customHeight="1" x14ac:dyDescent="0.35">
      <c r="A33" s="5" t="s">
        <v>39</v>
      </c>
      <c r="B33" s="5"/>
      <c r="C33" s="5" t="s">
        <v>28</v>
      </c>
      <c r="D33" s="6">
        <v>41</v>
      </c>
      <c r="E33" s="10">
        <v>1394404523211</v>
      </c>
      <c r="F33" s="7">
        <v>2023</v>
      </c>
      <c r="G33" s="5" t="s">
        <v>29</v>
      </c>
      <c r="H33" s="5" t="s">
        <v>220</v>
      </c>
      <c r="I33" s="34" t="s">
        <v>95</v>
      </c>
      <c r="J33" s="8">
        <v>100</v>
      </c>
      <c r="K33" s="8">
        <v>0</v>
      </c>
      <c r="L33" s="8">
        <v>16</v>
      </c>
      <c r="M33" s="8">
        <v>16</v>
      </c>
      <c r="N33" s="8">
        <v>0</v>
      </c>
      <c r="O33" s="8">
        <f t="shared" si="5"/>
        <v>16</v>
      </c>
      <c r="P33" s="16" t="s">
        <v>54</v>
      </c>
      <c r="Q33" s="8">
        <f t="shared" si="6"/>
        <v>116</v>
      </c>
      <c r="R33" s="8">
        <v>0</v>
      </c>
      <c r="S33" s="8">
        <v>0</v>
      </c>
      <c r="T33" s="8">
        <f t="shared" si="7"/>
        <v>116</v>
      </c>
      <c r="V33">
        <f t="shared" si="0"/>
        <v>0</v>
      </c>
    </row>
    <row r="34" spans="1:22" ht="16" customHeight="1" x14ac:dyDescent="0.35">
      <c r="A34" s="5" t="s">
        <v>39</v>
      </c>
      <c r="B34" s="5"/>
      <c r="C34" s="5" t="s">
        <v>28</v>
      </c>
      <c r="D34" s="6">
        <v>41</v>
      </c>
      <c r="E34" s="10">
        <v>1394404774031</v>
      </c>
      <c r="F34" s="7">
        <v>2023</v>
      </c>
      <c r="G34" s="5" t="s">
        <v>29</v>
      </c>
      <c r="H34" s="5" t="s">
        <v>220</v>
      </c>
      <c r="I34" s="34" t="s">
        <v>95</v>
      </c>
      <c r="J34" s="8">
        <v>100</v>
      </c>
      <c r="K34" s="8">
        <v>0</v>
      </c>
      <c r="L34" s="8">
        <v>16</v>
      </c>
      <c r="M34" s="8">
        <v>16</v>
      </c>
      <c r="N34" s="8">
        <v>0</v>
      </c>
      <c r="O34" s="8">
        <f t="shared" si="5"/>
        <v>16</v>
      </c>
      <c r="P34" s="16" t="s">
        <v>54</v>
      </c>
      <c r="Q34" s="8">
        <f t="shared" si="6"/>
        <v>116</v>
      </c>
      <c r="R34" s="8">
        <v>0</v>
      </c>
      <c r="S34" s="8">
        <v>0</v>
      </c>
      <c r="T34" s="8">
        <f t="shared" si="7"/>
        <v>116</v>
      </c>
      <c r="V34">
        <f t="shared" si="0"/>
        <v>0</v>
      </c>
    </row>
    <row r="35" spans="1:22" ht="16" customHeight="1" x14ac:dyDescent="0.35">
      <c r="A35" s="5" t="s">
        <v>39</v>
      </c>
      <c r="B35" s="5"/>
      <c r="C35" s="5" t="s">
        <v>28</v>
      </c>
      <c r="D35" s="6">
        <v>41</v>
      </c>
      <c r="E35" s="10">
        <v>1392135807288</v>
      </c>
      <c r="F35" s="7">
        <v>2023</v>
      </c>
      <c r="G35" s="5" t="s">
        <v>29</v>
      </c>
      <c r="H35" s="5" t="s">
        <v>220</v>
      </c>
      <c r="I35" s="34" t="s">
        <v>95</v>
      </c>
      <c r="J35" s="8">
        <v>1932.76</v>
      </c>
      <c r="K35" s="8">
        <v>0</v>
      </c>
      <c r="L35" s="8">
        <v>16</v>
      </c>
      <c r="M35" s="8">
        <v>309.24</v>
      </c>
      <c r="N35" s="8">
        <v>0</v>
      </c>
      <c r="O35" s="8">
        <f t="shared" si="5"/>
        <v>309.24</v>
      </c>
      <c r="P35" s="16" t="s">
        <v>54</v>
      </c>
      <c r="Q35" s="8">
        <f t="shared" si="6"/>
        <v>2242</v>
      </c>
      <c r="R35" s="8">
        <v>0</v>
      </c>
      <c r="S35" s="8">
        <v>0</v>
      </c>
      <c r="T35" s="8">
        <f t="shared" si="7"/>
        <v>2242</v>
      </c>
      <c r="V35">
        <f t="shared" si="0"/>
        <v>1.5999999999962711E-3</v>
      </c>
    </row>
    <row r="36" spans="1:22" ht="16" customHeight="1" x14ac:dyDescent="0.35">
      <c r="A36" s="5" t="s">
        <v>39</v>
      </c>
      <c r="B36" s="5"/>
      <c r="C36" s="5" t="s">
        <v>28</v>
      </c>
      <c r="D36" s="6">
        <v>41</v>
      </c>
      <c r="E36" s="10">
        <v>1392136086532</v>
      </c>
      <c r="F36" s="7">
        <v>2023</v>
      </c>
      <c r="G36" s="5" t="s">
        <v>29</v>
      </c>
      <c r="H36" s="5" t="s">
        <v>220</v>
      </c>
      <c r="I36" s="34" t="s">
        <v>95</v>
      </c>
      <c r="J36" s="8">
        <v>1806.03</v>
      </c>
      <c r="K36" s="8">
        <v>0</v>
      </c>
      <c r="L36" s="8">
        <v>16</v>
      </c>
      <c r="M36" s="8">
        <v>288.97000000000003</v>
      </c>
      <c r="N36" s="8">
        <v>0</v>
      </c>
      <c r="O36" s="8">
        <f t="shared" si="5"/>
        <v>288.97000000000003</v>
      </c>
      <c r="P36" s="16" t="s">
        <v>54</v>
      </c>
      <c r="Q36" s="8">
        <f t="shared" si="6"/>
        <v>2095</v>
      </c>
      <c r="R36" s="8">
        <v>0</v>
      </c>
      <c r="S36" s="8">
        <v>0</v>
      </c>
      <c r="T36" s="8">
        <f t="shared" si="7"/>
        <v>2095</v>
      </c>
      <c r="V36">
        <f t="shared" si="0"/>
        <v>-5.2000000000020918E-3</v>
      </c>
    </row>
    <row r="37" spans="1:22" ht="16" customHeight="1" x14ac:dyDescent="0.35">
      <c r="A37" s="5" t="s">
        <v>39</v>
      </c>
      <c r="B37" s="5"/>
      <c r="C37" s="5" t="s">
        <v>28</v>
      </c>
      <c r="D37" s="6">
        <v>41</v>
      </c>
      <c r="E37" s="10">
        <v>1394404773327</v>
      </c>
      <c r="F37" s="7">
        <v>2023</v>
      </c>
      <c r="G37" s="5" t="s">
        <v>29</v>
      </c>
      <c r="H37" s="5" t="s">
        <v>220</v>
      </c>
      <c r="I37" s="34" t="s">
        <v>95</v>
      </c>
      <c r="J37" s="41">
        <v>344.83</v>
      </c>
      <c r="K37" s="41">
        <v>0</v>
      </c>
      <c r="L37" s="41">
        <v>16</v>
      </c>
      <c r="M37" s="41">
        <v>55.17</v>
      </c>
      <c r="N37" s="41">
        <v>55.17</v>
      </c>
      <c r="O37" s="41">
        <f t="shared" si="5"/>
        <v>0</v>
      </c>
      <c r="P37" s="42" t="s">
        <v>54</v>
      </c>
      <c r="Q37" s="41">
        <f t="shared" si="6"/>
        <v>400</v>
      </c>
      <c r="R37" s="41">
        <v>0</v>
      </c>
      <c r="S37" s="41">
        <v>0</v>
      </c>
      <c r="T37" s="41">
        <f t="shared" si="7"/>
        <v>400</v>
      </c>
      <c r="V37">
        <f t="shared" si="0"/>
        <v>2.7999999999934744E-3</v>
      </c>
    </row>
    <row r="38" spans="1:22" ht="16" customHeight="1" x14ac:dyDescent="0.35">
      <c r="A38" s="5"/>
      <c r="B38" s="5"/>
      <c r="C38" s="5"/>
      <c r="D38" s="6"/>
      <c r="E38" s="10"/>
      <c r="F38" s="7"/>
      <c r="G38" s="5"/>
      <c r="H38" s="5"/>
      <c r="I38" s="40" t="s">
        <v>95</v>
      </c>
      <c r="J38" s="38">
        <f>SUM(J31:J37)</f>
        <v>10612.93</v>
      </c>
      <c r="K38" s="38">
        <f t="shared" ref="K38:T38" si="8">SUM(K31:K37)</f>
        <v>0</v>
      </c>
      <c r="L38" s="38"/>
      <c r="M38" s="38">
        <f t="shared" si="8"/>
        <v>1698.0700000000002</v>
      </c>
      <c r="N38" s="38">
        <f t="shared" si="8"/>
        <v>55.17</v>
      </c>
      <c r="O38" s="38">
        <f t="shared" si="8"/>
        <v>1642.9</v>
      </c>
      <c r="P38" s="38">
        <f t="shared" si="8"/>
        <v>0</v>
      </c>
      <c r="Q38" s="38">
        <f t="shared" si="8"/>
        <v>12311</v>
      </c>
      <c r="R38" s="38">
        <f t="shared" si="8"/>
        <v>0</v>
      </c>
      <c r="S38" s="38">
        <f t="shared" si="8"/>
        <v>0</v>
      </c>
      <c r="T38" s="38">
        <f t="shared" si="8"/>
        <v>12311</v>
      </c>
    </row>
    <row r="39" spans="1:22" ht="16" customHeight="1" x14ac:dyDescent="0.35">
      <c r="A39" s="5"/>
      <c r="B39" s="5"/>
      <c r="C39" s="5"/>
      <c r="D39" s="6"/>
      <c r="E39" s="10"/>
      <c r="F39" s="7"/>
      <c r="G39" s="5"/>
      <c r="H39" s="5"/>
      <c r="I39" s="34"/>
      <c r="J39" s="8"/>
      <c r="K39" s="8"/>
      <c r="L39" s="8"/>
      <c r="M39" s="8"/>
      <c r="N39" s="8"/>
      <c r="O39" s="8"/>
      <c r="Q39" s="8"/>
      <c r="R39" s="8"/>
      <c r="S39" s="8"/>
      <c r="T39" s="8"/>
      <c r="V39">
        <f t="shared" si="0"/>
        <v>0</v>
      </c>
    </row>
    <row r="40" spans="1:22" ht="16" customHeight="1" x14ac:dyDescent="0.35">
      <c r="A40" s="5" t="s">
        <v>39</v>
      </c>
      <c r="B40" s="5"/>
      <c r="C40" s="5" t="s">
        <v>28</v>
      </c>
      <c r="D40" s="6">
        <v>41</v>
      </c>
      <c r="E40" s="10">
        <v>1392136087621</v>
      </c>
      <c r="F40" s="7">
        <v>2023</v>
      </c>
      <c r="G40" s="5" t="s">
        <v>29</v>
      </c>
      <c r="H40" s="5" t="s">
        <v>220</v>
      </c>
      <c r="I40" s="34" t="s">
        <v>95</v>
      </c>
      <c r="J40" s="8">
        <v>3646</v>
      </c>
      <c r="K40" s="8">
        <v>0</v>
      </c>
      <c r="L40" s="8">
        <v>0</v>
      </c>
      <c r="M40" s="8">
        <v>0</v>
      </c>
      <c r="N40" s="8">
        <v>0</v>
      </c>
      <c r="O40" s="8">
        <f>M40-N40</f>
        <v>0</v>
      </c>
      <c r="P40" s="16" t="s">
        <v>54</v>
      </c>
      <c r="Q40" s="8">
        <f>J40+M40</f>
        <v>3646</v>
      </c>
      <c r="R40" s="8">
        <v>0</v>
      </c>
      <c r="S40" s="8">
        <v>0</v>
      </c>
      <c r="T40" s="8">
        <f>Q40-R40-S40</f>
        <v>3646</v>
      </c>
      <c r="V40">
        <f t="shared" si="0"/>
        <v>0</v>
      </c>
    </row>
    <row r="41" spans="1:22" ht="16" customHeight="1" x14ac:dyDescent="0.35">
      <c r="A41" s="5" t="s">
        <v>39</v>
      </c>
      <c r="B41" s="5"/>
      <c r="C41" s="5" t="s">
        <v>28</v>
      </c>
      <c r="D41" s="6">
        <v>41</v>
      </c>
      <c r="E41" s="10">
        <v>1394404774031</v>
      </c>
      <c r="F41" s="7">
        <v>2023</v>
      </c>
      <c r="G41" s="5" t="s">
        <v>29</v>
      </c>
      <c r="H41" s="5" t="s">
        <v>220</v>
      </c>
      <c r="I41" s="34" t="s">
        <v>95</v>
      </c>
      <c r="J41" s="8">
        <v>684</v>
      </c>
      <c r="K41" s="8">
        <v>0</v>
      </c>
      <c r="L41" s="8">
        <v>0</v>
      </c>
      <c r="M41" s="8">
        <v>0</v>
      </c>
      <c r="N41" s="8">
        <v>0</v>
      </c>
      <c r="O41" s="8">
        <f>M41-N41</f>
        <v>0</v>
      </c>
      <c r="P41" s="16" t="s">
        <v>54</v>
      </c>
      <c r="Q41" s="8">
        <f>J41+M41</f>
        <v>684</v>
      </c>
      <c r="R41" s="8">
        <v>0</v>
      </c>
      <c r="S41" s="8">
        <v>0</v>
      </c>
      <c r="T41" s="8">
        <f>Q41-R41-S41</f>
        <v>684</v>
      </c>
      <c r="V41">
        <f t="shared" si="0"/>
        <v>0</v>
      </c>
    </row>
    <row r="42" spans="1:22" ht="16" customHeight="1" x14ac:dyDescent="0.35">
      <c r="A42" s="5" t="s">
        <v>39</v>
      </c>
      <c r="B42" s="5"/>
      <c r="C42" s="5" t="s">
        <v>28</v>
      </c>
      <c r="D42" s="6">
        <v>41</v>
      </c>
      <c r="E42" s="10">
        <v>1392135807326</v>
      </c>
      <c r="F42" s="7">
        <v>2023</v>
      </c>
      <c r="G42" s="5" t="s">
        <v>29</v>
      </c>
      <c r="H42" s="5" t="s">
        <v>220</v>
      </c>
      <c r="I42" s="34" t="s">
        <v>95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f>M42-N42</f>
        <v>0</v>
      </c>
      <c r="P42" s="42" t="s">
        <v>54</v>
      </c>
      <c r="Q42" s="41">
        <f>J42+M42</f>
        <v>0</v>
      </c>
      <c r="R42" s="41">
        <v>0</v>
      </c>
      <c r="S42" s="41">
        <v>0</v>
      </c>
      <c r="T42" s="41">
        <f>Q42-R42-S42</f>
        <v>0</v>
      </c>
      <c r="V42">
        <f t="shared" si="0"/>
        <v>0</v>
      </c>
    </row>
    <row r="43" spans="1:22" ht="16" customHeight="1" x14ac:dyDescent="0.35">
      <c r="A43" s="5"/>
      <c r="B43" s="5"/>
      <c r="C43" s="5"/>
      <c r="D43" s="6"/>
      <c r="E43" s="10"/>
      <c r="F43" s="7"/>
      <c r="G43" s="5"/>
      <c r="H43" s="5"/>
      <c r="I43" s="40" t="s">
        <v>95</v>
      </c>
      <c r="J43" s="38">
        <f>SUM(J40:J42)</f>
        <v>4330</v>
      </c>
      <c r="K43" s="38">
        <f t="shared" ref="K43:T43" si="9">SUM(K40:K42)</f>
        <v>0</v>
      </c>
      <c r="L43" s="38"/>
      <c r="M43" s="38">
        <f t="shared" si="9"/>
        <v>0</v>
      </c>
      <c r="N43" s="38">
        <f t="shared" si="9"/>
        <v>0</v>
      </c>
      <c r="O43" s="38">
        <f t="shared" si="9"/>
        <v>0</v>
      </c>
      <c r="P43" s="38">
        <f t="shared" si="9"/>
        <v>0</v>
      </c>
      <c r="Q43" s="38">
        <f t="shared" si="9"/>
        <v>4330</v>
      </c>
      <c r="R43" s="38">
        <f t="shared" si="9"/>
        <v>0</v>
      </c>
      <c r="S43" s="38">
        <f t="shared" si="9"/>
        <v>0</v>
      </c>
      <c r="T43" s="38">
        <f t="shared" si="9"/>
        <v>4330</v>
      </c>
      <c r="V43">
        <f t="shared" si="0"/>
        <v>0</v>
      </c>
    </row>
    <row r="44" spans="1:22" ht="16" customHeight="1" x14ac:dyDescent="0.35">
      <c r="A44" s="5"/>
      <c r="B44" s="5"/>
      <c r="C44" s="5"/>
      <c r="D44" s="6"/>
      <c r="E44" s="10"/>
      <c r="F44" s="7"/>
      <c r="G44" s="5"/>
      <c r="H44" s="5"/>
      <c r="I44" s="40"/>
      <c r="J44" s="38"/>
      <c r="K44" s="38"/>
      <c r="L44" s="38"/>
      <c r="M44" s="38"/>
      <c r="N44" s="38"/>
      <c r="O44" s="38"/>
      <c r="P44" s="39"/>
      <c r="Q44" s="38"/>
      <c r="R44" s="38"/>
      <c r="S44" s="38"/>
      <c r="T44" s="38"/>
      <c r="V44">
        <f t="shared" si="0"/>
        <v>0</v>
      </c>
    </row>
    <row r="45" spans="1:22" ht="16" customHeight="1" x14ac:dyDescent="0.35">
      <c r="A45" s="5" t="s">
        <v>43</v>
      </c>
      <c r="B45" s="5"/>
      <c r="C45" s="5" t="s">
        <v>28</v>
      </c>
      <c r="D45" s="6">
        <v>57</v>
      </c>
      <c r="E45" s="3"/>
      <c r="F45" s="7">
        <v>2023</v>
      </c>
      <c r="G45" s="5" t="s">
        <v>29</v>
      </c>
      <c r="H45" s="5" t="s">
        <v>44</v>
      </c>
      <c r="I45" s="40" t="s">
        <v>120</v>
      </c>
      <c r="J45" s="38">
        <v>465.52</v>
      </c>
      <c r="K45" s="38">
        <v>0</v>
      </c>
      <c r="L45" s="38">
        <v>16</v>
      </c>
      <c r="M45" s="38">
        <v>74.48</v>
      </c>
      <c r="N45" s="38">
        <v>0</v>
      </c>
      <c r="O45" s="38">
        <f>M45-N45</f>
        <v>74.48</v>
      </c>
      <c r="P45" s="39" t="s">
        <v>54</v>
      </c>
      <c r="Q45" s="38">
        <f>J45+M45</f>
        <v>540</v>
      </c>
      <c r="R45" s="38">
        <v>0</v>
      </c>
      <c r="S45" s="38">
        <v>0</v>
      </c>
      <c r="T45" s="38">
        <f>Q45-R45-S45</f>
        <v>540</v>
      </c>
      <c r="V45">
        <f>(J45*(L45/100))-M45</f>
        <v>3.1999999999925421E-3</v>
      </c>
    </row>
    <row r="46" spans="1:22" ht="16" customHeight="1" x14ac:dyDescent="0.35">
      <c r="A46" s="5"/>
      <c r="B46" s="5"/>
      <c r="C46" s="5"/>
      <c r="D46" s="6"/>
      <c r="E46" s="3"/>
      <c r="F46" s="7"/>
      <c r="G46" s="5"/>
      <c r="H46" s="5"/>
      <c r="I46" s="40"/>
      <c r="J46" s="38"/>
      <c r="K46" s="38"/>
      <c r="L46" s="38"/>
      <c r="M46" s="38"/>
      <c r="N46" s="38"/>
      <c r="O46" s="38"/>
      <c r="P46" s="39"/>
      <c r="Q46" s="38"/>
      <c r="R46" s="38"/>
      <c r="S46" s="38"/>
      <c r="T46" s="38"/>
      <c r="V46">
        <f t="shared" si="0"/>
        <v>0</v>
      </c>
    </row>
    <row r="47" spans="1:22" ht="16" customHeight="1" x14ac:dyDescent="0.35">
      <c r="A47" s="5" t="s">
        <v>39</v>
      </c>
      <c r="B47" s="5"/>
      <c r="C47" s="5" t="s">
        <v>28</v>
      </c>
      <c r="D47" s="6">
        <v>41</v>
      </c>
      <c r="E47" s="3"/>
      <c r="F47" s="7">
        <v>2023</v>
      </c>
      <c r="G47" s="5" t="s">
        <v>29</v>
      </c>
      <c r="H47" s="5" t="s">
        <v>226</v>
      </c>
      <c r="I47" s="40" t="s">
        <v>101</v>
      </c>
      <c r="J47" s="38">
        <v>1248</v>
      </c>
      <c r="K47" s="38">
        <v>0</v>
      </c>
      <c r="L47" s="38">
        <v>16</v>
      </c>
      <c r="M47" s="38">
        <v>199.68</v>
      </c>
      <c r="N47" s="38">
        <v>0</v>
      </c>
      <c r="O47" s="38">
        <f>M47-N47</f>
        <v>199.68</v>
      </c>
      <c r="P47" s="39" t="s">
        <v>54</v>
      </c>
      <c r="Q47" s="38">
        <f>J47+M47</f>
        <v>1447.68</v>
      </c>
      <c r="R47" s="38">
        <v>0</v>
      </c>
      <c r="S47" s="38">
        <v>0</v>
      </c>
      <c r="T47" s="38">
        <f>Q47-R47-S47</f>
        <v>1447.68</v>
      </c>
      <c r="V47">
        <f>(J47*(L47/100))-M47</f>
        <v>0</v>
      </c>
    </row>
    <row r="48" spans="1:22" ht="16" customHeight="1" x14ac:dyDescent="0.35">
      <c r="A48" s="5"/>
      <c r="B48" s="5"/>
      <c r="C48" s="5"/>
      <c r="D48" s="6"/>
      <c r="E48" s="3"/>
      <c r="F48" s="7"/>
      <c r="G48" s="5"/>
      <c r="H48" s="5"/>
      <c r="I48" s="34"/>
      <c r="J48" s="8"/>
      <c r="K48" s="8"/>
      <c r="L48" s="8"/>
      <c r="M48" s="8"/>
      <c r="N48" s="8"/>
      <c r="O48" s="8"/>
      <c r="Q48" s="8"/>
      <c r="R48" s="8"/>
      <c r="S48" s="8"/>
      <c r="T48" s="8"/>
      <c r="V48">
        <f t="shared" si="0"/>
        <v>0</v>
      </c>
    </row>
    <row r="49" spans="1:22" ht="16" customHeight="1" x14ac:dyDescent="0.35">
      <c r="A49" s="5" t="s">
        <v>36</v>
      </c>
      <c r="B49" s="5"/>
      <c r="C49" s="5" t="s">
        <v>28</v>
      </c>
      <c r="D49" s="6">
        <v>18</v>
      </c>
      <c r="E49" s="3"/>
      <c r="F49" s="7">
        <v>2023</v>
      </c>
      <c r="G49" s="5" t="s">
        <v>29</v>
      </c>
      <c r="H49" s="5" t="s">
        <v>205</v>
      </c>
      <c r="I49" s="34" t="s">
        <v>79</v>
      </c>
      <c r="J49" s="8">
        <v>7041.6</v>
      </c>
      <c r="K49" s="8">
        <v>0</v>
      </c>
      <c r="L49" s="8">
        <v>16</v>
      </c>
      <c r="M49" s="8">
        <v>1126.6600000000001</v>
      </c>
      <c r="N49" s="8">
        <v>0</v>
      </c>
      <c r="O49" s="8">
        <f>M49-N49</f>
        <v>1126.6600000000001</v>
      </c>
      <c r="P49" s="16" t="s">
        <v>54</v>
      </c>
      <c r="Q49" s="8">
        <f>J49+M49</f>
        <v>8168.26</v>
      </c>
      <c r="R49" s="8">
        <v>0</v>
      </c>
      <c r="S49" s="8">
        <v>0</v>
      </c>
      <c r="T49" s="8">
        <f>Q49-R49-S49</f>
        <v>8168.26</v>
      </c>
      <c r="V49">
        <f t="shared" si="0"/>
        <v>-3.9999999999054126E-3</v>
      </c>
    </row>
    <row r="50" spans="1:22" ht="16" customHeight="1" x14ac:dyDescent="0.35">
      <c r="A50" s="5" t="s">
        <v>39</v>
      </c>
      <c r="B50" s="5"/>
      <c r="C50" s="5" t="s">
        <v>28</v>
      </c>
      <c r="D50" s="6">
        <v>46</v>
      </c>
      <c r="E50" s="3"/>
      <c r="F50" s="7">
        <v>2023</v>
      </c>
      <c r="G50" s="5" t="s">
        <v>29</v>
      </c>
      <c r="H50" s="5" t="s">
        <v>205</v>
      </c>
      <c r="I50" s="34" t="s">
        <v>79</v>
      </c>
      <c r="J50" s="41">
        <v>6000</v>
      </c>
      <c r="K50" s="41">
        <v>0</v>
      </c>
      <c r="L50" s="41">
        <v>16</v>
      </c>
      <c r="M50" s="41">
        <v>960</v>
      </c>
      <c r="N50" s="41">
        <v>0</v>
      </c>
      <c r="O50" s="41">
        <f>M50-N50</f>
        <v>960</v>
      </c>
      <c r="P50" s="42" t="s">
        <v>54</v>
      </c>
      <c r="Q50" s="41">
        <f>J50+M50</f>
        <v>6960</v>
      </c>
      <c r="R50" s="41">
        <v>0</v>
      </c>
      <c r="S50" s="41">
        <v>0</v>
      </c>
      <c r="T50" s="41">
        <f>Q50-R50-S50</f>
        <v>6960</v>
      </c>
      <c r="V50">
        <f t="shared" si="0"/>
        <v>0</v>
      </c>
    </row>
    <row r="51" spans="1:22" ht="16" customHeight="1" x14ac:dyDescent="0.35">
      <c r="A51" s="5"/>
      <c r="B51" s="5"/>
      <c r="C51" s="5"/>
      <c r="D51" s="6"/>
      <c r="E51" s="3"/>
      <c r="F51" s="7"/>
      <c r="G51" s="5"/>
      <c r="H51" s="5"/>
      <c r="I51" s="40" t="s">
        <v>79</v>
      </c>
      <c r="J51" s="38">
        <f>SUM(J49:J50)</f>
        <v>13041.6</v>
      </c>
      <c r="K51" s="38">
        <f t="shared" ref="K51:T51" si="10">SUM(K49:K50)</f>
        <v>0</v>
      </c>
      <c r="L51" s="38"/>
      <c r="M51" s="38">
        <f t="shared" si="10"/>
        <v>2086.66</v>
      </c>
      <c r="N51" s="38">
        <f t="shared" si="10"/>
        <v>0</v>
      </c>
      <c r="O51" s="38">
        <f t="shared" si="10"/>
        <v>2086.66</v>
      </c>
      <c r="P51" s="38">
        <f t="shared" si="10"/>
        <v>0</v>
      </c>
      <c r="Q51" s="38">
        <f t="shared" si="10"/>
        <v>15128.26</v>
      </c>
      <c r="R51" s="38">
        <f t="shared" si="10"/>
        <v>0</v>
      </c>
      <c r="S51" s="38">
        <f t="shared" si="10"/>
        <v>0</v>
      </c>
      <c r="T51" s="38">
        <f t="shared" si="10"/>
        <v>15128.26</v>
      </c>
    </row>
    <row r="52" spans="1:22" ht="16" customHeight="1" x14ac:dyDescent="0.35">
      <c r="A52" s="5"/>
      <c r="B52" s="5"/>
      <c r="C52" s="5"/>
      <c r="D52" s="6"/>
      <c r="E52" s="3"/>
      <c r="F52" s="7"/>
      <c r="G52" s="5"/>
      <c r="H52" s="5"/>
      <c r="I52" s="34"/>
      <c r="J52" s="8"/>
      <c r="K52" s="8"/>
      <c r="L52" s="8"/>
      <c r="M52" s="8"/>
      <c r="N52" s="8"/>
      <c r="O52" s="8"/>
      <c r="Q52" s="8"/>
      <c r="R52" s="8"/>
      <c r="S52" s="8"/>
      <c r="T52" s="8"/>
      <c r="V52">
        <f t="shared" si="0"/>
        <v>0</v>
      </c>
    </row>
    <row r="53" spans="1:22" ht="16" customHeight="1" x14ac:dyDescent="0.35">
      <c r="A53" s="5" t="s">
        <v>39</v>
      </c>
      <c r="B53" s="5"/>
      <c r="C53" s="5" t="s">
        <v>28</v>
      </c>
      <c r="D53" s="6">
        <v>53</v>
      </c>
      <c r="E53" s="3"/>
      <c r="F53" s="7">
        <v>2023</v>
      </c>
      <c r="G53" s="5" t="s">
        <v>29</v>
      </c>
      <c r="H53" s="5" t="s">
        <v>41</v>
      </c>
      <c r="I53" s="34" t="s">
        <v>113</v>
      </c>
      <c r="J53" s="8">
        <v>263388.38</v>
      </c>
      <c r="K53" s="8">
        <v>0</v>
      </c>
      <c r="L53" s="8">
        <v>16</v>
      </c>
      <c r="M53" s="8">
        <v>42142.14</v>
      </c>
      <c r="N53" s="8">
        <v>0</v>
      </c>
      <c r="O53" s="8">
        <f>M53-N53</f>
        <v>42142.14</v>
      </c>
      <c r="P53" s="16" t="s">
        <v>54</v>
      </c>
      <c r="Q53" s="8">
        <f>J53+M53</f>
        <v>305530.52</v>
      </c>
      <c r="R53" s="8">
        <v>0</v>
      </c>
      <c r="S53" s="8">
        <v>0</v>
      </c>
      <c r="T53" s="8">
        <f>Q53-R53-S53</f>
        <v>305530.52</v>
      </c>
      <c r="V53">
        <f t="shared" si="0"/>
        <v>8.0000000161817297E-4</v>
      </c>
    </row>
    <row r="54" spans="1:22" ht="16" customHeight="1" x14ac:dyDescent="0.35">
      <c r="A54" s="5" t="s">
        <v>39</v>
      </c>
      <c r="B54" s="5"/>
      <c r="C54" s="5" t="s">
        <v>28</v>
      </c>
      <c r="D54" s="6">
        <v>54</v>
      </c>
      <c r="E54" s="3"/>
      <c r="F54" s="7">
        <v>2023</v>
      </c>
      <c r="G54" s="5" t="s">
        <v>29</v>
      </c>
      <c r="H54" s="5" t="s">
        <v>41</v>
      </c>
      <c r="I54" s="34" t="s">
        <v>113</v>
      </c>
      <c r="J54" s="8">
        <v>2310.21</v>
      </c>
      <c r="K54" s="8">
        <v>0</v>
      </c>
      <c r="L54" s="8">
        <v>16</v>
      </c>
      <c r="M54" s="8">
        <v>369.63</v>
      </c>
      <c r="N54" s="8">
        <v>0</v>
      </c>
      <c r="O54" s="8">
        <f>M54-N54</f>
        <v>369.63</v>
      </c>
      <c r="P54" s="16" t="s">
        <v>54</v>
      </c>
      <c r="Q54" s="8">
        <f>J54+M54</f>
        <v>2679.84</v>
      </c>
      <c r="R54" s="8">
        <v>0</v>
      </c>
      <c r="S54" s="8">
        <v>0</v>
      </c>
      <c r="T54" s="8">
        <f>Q54-R54-S54</f>
        <v>2679.84</v>
      </c>
      <c r="V54">
        <f t="shared" si="0"/>
        <v>3.6000000000058208E-3</v>
      </c>
    </row>
    <row r="55" spans="1:22" ht="16" customHeight="1" x14ac:dyDescent="0.35">
      <c r="A55" s="5" t="s">
        <v>39</v>
      </c>
      <c r="B55" s="5"/>
      <c r="C55" s="5" t="s">
        <v>28</v>
      </c>
      <c r="D55" s="6">
        <v>54</v>
      </c>
      <c r="E55" s="3"/>
      <c r="F55" s="7">
        <v>2023</v>
      </c>
      <c r="G55" s="5" t="s">
        <v>29</v>
      </c>
      <c r="H55" s="5" t="s">
        <v>41</v>
      </c>
      <c r="I55" s="34" t="s">
        <v>113</v>
      </c>
      <c r="J55" s="8">
        <v>0.62</v>
      </c>
      <c r="K55" s="8">
        <v>0</v>
      </c>
      <c r="L55" s="8">
        <v>16</v>
      </c>
      <c r="M55" s="8">
        <v>0.1</v>
      </c>
      <c r="N55" s="8">
        <v>0</v>
      </c>
      <c r="O55" s="8">
        <f>M55-N55</f>
        <v>0.1</v>
      </c>
      <c r="P55" s="16" t="s">
        <v>54</v>
      </c>
      <c r="Q55" s="8">
        <f>J55+M55</f>
        <v>0.72</v>
      </c>
      <c r="R55" s="8">
        <v>0</v>
      </c>
      <c r="S55" s="8">
        <v>0</v>
      </c>
      <c r="T55" s="8">
        <f>Q55-R55-S55</f>
        <v>0.72</v>
      </c>
      <c r="V55">
        <f t="shared" si="0"/>
        <v>-8.0000000000000904E-4</v>
      </c>
    </row>
    <row r="56" spans="1:22" ht="16" customHeight="1" x14ac:dyDescent="0.35">
      <c r="A56" s="5" t="s">
        <v>39</v>
      </c>
      <c r="B56" s="5"/>
      <c r="C56" s="5" t="s">
        <v>28</v>
      </c>
      <c r="D56" s="6">
        <v>54</v>
      </c>
      <c r="E56" s="3"/>
      <c r="F56" s="7">
        <v>2023</v>
      </c>
      <c r="G56" s="5" t="s">
        <v>29</v>
      </c>
      <c r="H56" s="5" t="s">
        <v>41</v>
      </c>
      <c r="I56" s="34" t="s">
        <v>113</v>
      </c>
      <c r="J56" s="8">
        <v>0.53</v>
      </c>
      <c r="K56" s="8">
        <v>0</v>
      </c>
      <c r="L56" s="8">
        <v>16</v>
      </c>
      <c r="M56" s="8">
        <v>0.08</v>
      </c>
      <c r="N56" s="8">
        <v>0</v>
      </c>
      <c r="O56" s="8">
        <f>M56-N56</f>
        <v>0.08</v>
      </c>
      <c r="P56" s="16" t="s">
        <v>54</v>
      </c>
      <c r="Q56" s="8">
        <f>J56+M56</f>
        <v>0.61</v>
      </c>
      <c r="R56" s="8">
        <v>0</v>
      </c>
      <c r="S56" s="8">
        <v>0</v>
      </c>
      <c r="T56" s="8">
        <f>Q56-R56-S56</f>
        <v>0.61</v>
      </c>
      <c r="V56">
        <f t="shared" si="0"/>
        <v>4.7999999999999987E-3</v>
      </c>
    </row>
    <row r="57" spans="1:22" ht="16" customHeight="1" x14ac:dyDescent="0.35">
      <c r="A57" s="5" t="s">
        <v>39</v>
      </c>
      <c r="B57" s="5"/>
      <c r="C57" s="5" t="s">
        <v>28</v>
      </c>
      <c r="D57" s="6">
        <v>54</v>
      </c>
      <c r="E57" s="3"/>
      <c r="F57" s="7">
        <v>2023</v>
      </c>
      <c r="G57" s="5" t="s">
        <v>29</v>
      </c>
      <c r="H57" s="5" t="s">
        <v>41</v>
      </c>
      <c r="I57" s="34" t="s">
        <v>113</v>
      </c>
      <c r="J57" s="41">
        <v>5364.51</v>
      </c>
      <c r="K57" s="41">
        <v>0</v>
      </c>
      <c r="L57" s="41">
        <v>16</v>
      </c>
      <c r="M57" s="41">
        <v>858.32</v>
      </c>
      <c r="N57" s="41">
        <v>0</v>
      </c>
      <c r="O57" s="41">
        <f>M57-N57</f>
        <v>858.32</v>
      </c>
      <c r="P57" s="42" t="s">
        <v>54</v>
      </c>
      <c r="Q57" s="41">
        <f>J57+M57</f>
        <v>6222.83</v>
      </c>
      <c r="R57" s="41">
        <v>0</v>
      </c>
      <c r="S57" s="41">
        <v>0</v>
      </c>
      <c r="T57" s="41">
        <f>Q57-R57-S57</f>
        <v>6222.83</v>
      </c>
      <c r="V57">
        <f t="shared" si="0"/>
        <v>1.6000000000531145E-3</v>
      </c>
    </row>
    <row r="58" spans="1:22" ht="16" customHeight="1" x14ac:dyDescent="0.35">
      <c r="A58" s="5"/>
      <c r="B58" s="5"/>
      <c r="C58" s="5"/>
      <c r="D58" s="6"/>
      <c r="E58" s="3"/>
      <c r="F58" s="7"/>
      <c r="G58" s="5"/>
      <c r="H58" s="5"/>
      <c r="I58" s="40" t="s">
        <v>113</v>
      </c>
      <c r="J58" s="38">
        <f>SUM(J53:J57)</f>
        <v>271064.25000000006</v>
      </c>
      <c r="K58" s="38">
        <f t="shared" ref="K58:T58" si="11">SUM(K53:K57)</f>
        <v>0</v>
      </c>
      <c r="L58" s="38"/>
      <c r="M58" s="38">
        <f t="shared" si="11"/>
        <v>43370.27</v>
      </c>
      <c r="N58" s="38">
        <f t="shared" si="11"/>
        <v>0</v>
      </c>
      <c r="O58" s="38">
        <f t="shared" si="11"/>
        <v>43370.27</v>
      </c>
      <c r="P58" s="38">
        <f t="shared" si="11"/>
        <v>0</v>
      </c>
      <c r="Q58" s="38">
        <f t="shared" si="11"/>
        <v>314434.52</v>
      </c>
      <c r="R58" s="38">
        <f t="shared" si="11"/>
        <v>0</v>
      </c>
      <c r="S58" s="38">
        <f t="shared" si="11"/>
        <v>0</v>
      </c>
      <c r="T58" s="38">
        <f t="shared" si="11"/>
        <v>314434.52</v>
      </c>
    </row>
    <row r="59" spans="1:22" ht="16" customHeight="1" x14ac:dyDescent="0.35">
      <c r="A59" s="5"/>
      <c r="B59" s="5"/>
      <c r="C59" s="5"/>
      <c r="D59" s="6"/>
      <c r="E59" s="3"/>
      <c r="F59" s="7"/>
      <c r="G59" s="5"/>
      <c r="H59" s="5"/>
      <c r="I59" s="40"/>
      <c r="J59" s="38"/>
      <c r="K59" s="38"/>
      <c r="L59" s="38"/>
      <c r="M59" s="38"/>
      <c r="N59" s="38"/>
      <c r="O59" s="38"/>
      <c r="P59" s="39"/>
      <c r="Q59" s="38"/>
      <c r="R59" s="38"/>
      <c r="S59" s="38"/>
      <c r="T59" s="38"/>
      <c r="V59">
        <f t="shared" si="0"/>
        <v>0</v>
      </c>
    </row>
    <row r="60" spans="1:22" ht="16" customHeight="1" x14ac:dyDescent="0.35">
      <c r="A60" s="5" t="s">
        <v>42</v>
      </c>
      <c r="B60" s="5"/>
      <c r="C60" s="5" t="s">
        <v>28</v>
      </c>
      <c r="D60" s="6">
        <v>55</v>
      </c>
      <c r="E60" s="3"/>
      <c r="F60" s="7">
        <v>2023</v>
      </c>
      <c r="G60" s="5" t="s">
        <v>29</v>
      </c>
      <c r="H60" s="5" t="s">
        <v>241</v>
      </c>
      <c r="I60" s="40" t="s">
        <v>117</v>
      </c>
      <c r="J60" s="38">
        <v>552.05999999999995</v>
      </c>
      <c r="K60" s="38">
        <v>0</v>
      </c>
      <c r="L60" s="38">
        <v>16</v>
      </c>
      <c r="M60" s="38">
        <v>88.33</v>
      </c>
      <c r="N60" s="38">
        <v>0</v>
      </c>
      <c r="O60" s="38">
        <f>M60-N60</f>
        <v>88.33</v>
      </c>
      <c r="P60" s="39" t="s">
        <v>54</v>
      </c>
      <c r="Q60" s="38">
        <f>J60+M60</f>
        <v>640.39</v>
      </c>
      <c r="R60" s="38">
        <v>0</v>
      </c>
      <c r="S60" s="38">
        <v>0</v>
      </c>
      <c r="T60" s="38">
        <f>Q60-R60-S60</f>
        <v>640.39</v>
      </c>
      <c r="V60">
        <f>(J60*(L60/100))-M60</f>
        <v>-3.9999999999906777E-4</v>
      </c>
    </row>
    <row r="61" spans="1:22" ht="16" customHeight="1" x14ac:dyDescent="0.35">
      <c r="A61" s="5"/>
      <c r="B61" s="5"/>
      <c r="C61" s="5"/>
      <c r="D61" s="6"/>
      <c r="E61" s="3"/>
      <c r="F61" s="7"/>
      <c r="G61" s="5"/>
      <c r="H61" s="5"/>
      <c r="I61" s="40"/>
      <c r="J61" s="38"/>
      <c r="K61" s="38"/>
      <c r="L61" s="38"/>
      <c r="M61" s="38"/>
      <c r="N61" s="38"/>
      <c r="O61" s="38"/>
      <c r="P61" s="39"/>
      <c r="Q61" s="38"/>
      <c r="R61" s="38"/>
      <c r="S61" s="38"/>
      <c r="T61" s="38"/>
      <c r="V61">
        <f t="shared" si="0"/>
        <v>0</v>
      </c>
    </row>
    <row r="62" spans="1:22" ht="16" customHeight="1" x14ac:dyDescent="0.35">
      <c r="A62" s="5" t="s">
        <v>38</v>
      </c>
      <c r="B62" s="5"/>
      <c r="C62" s="5" t="s">
        <v>28</v>
      </c>
      <c r="D62" s="6">
        <v>28</v>
      </c>
      <c r="E62" s="3"/>
      <c r="F62" s="7">
        <v>2023</v>
      </c>
      <c r="G62" s="5" t="s">
        <v>29</v>
      </c>
      <c r="H62" s="5" t="s">
        <v>217</v>
      </c>
      <c r="I62" s="40" t="s">
        <v>92</v>
      </c>
      <c r="J62" s="38">
        <v>28392.3</v>
      </c>
      <c r="K62" s="38">
        <v>0</v>
      </c>
      <c r="L62" s="38">
        <v>16</v>
      </c>
      <c r="M62" s="38">
        <v>4542.76</v>
      </c>
      <c r="N62" s="38">
        <v>4542.76</v>
      </c>
      <c r="O62" s="38">
        <f>M62-N62</f>
        <v>0</v>
      </c>
      <c r="P62" s="39" t="s">
        <v>54</v>
      </c>
      <c r="Q62" s="38">
        <f>J62+M62</f>
        <v>32935.06</v>
      </c>
      <c r="R62" s="38">
        <v>0</v>
      </c>
      <c r="S62" s="38">
        <v>0</v>
      </c>
      <c r="T62" s="38">
        <f>Q62-R62-S62</f>
        <v>32935.06</v>
      </c>
      <c r="V62">
        <f>(J62*(L62/100))-M62</f>
        <v>7.9999999998108251E-3</v>
      </c>
    </row>
    <row r="63" spans="1:22" ht="16" customHeight="1" x14ac:dyDescent="0.35">
      <c r="A63" s="5"/>
      <c r="B63" s="5"/>
      <c r="C63" s="5"/>
      <c r="D63" s="6"/>
      <c r="E63" s="3"/>
      <c r="F63" s="7"/>
      <c r="G63" s="5"/>
      <c r="H63" s="5"/>
      <c r="I63" s="40"/>
      <c r="J63" s="38"/>
      <c r="K63" s="38"/>
      <c r="L63" s="38"/>
      <c r="M63" s="38"/>
      <c r="N63" s="38"/>
      <c r="O63" s="38"/>
      <c r="P63" s="39"/>
      <c r="Q63" s="38"/>
      <c r="R63" s="38"/>
      <c r="S63" s="38"/>
      <c r="T63" s="38"/>
      <c r="V63">
        <f t="shared" si="0"/>
        <v>0</v>
      </c>
    </row>
    <row r="64" spans="1:22" ht="16" customHeight="1" x14ac:dyDescent="0.35">
      <c r="A64" s="5" t="s">
        <v>43</v>
      </c>
      <c r="B64" s="36" t="s">
        <v>130</v>
      </c>
      <c r="C64" s="5" t="s">
        <v>28</v>
      </c>
      <c r="D64" s="6">
        <v>57</v>
      </c>
      <c r="E64" s="3"/>
      <c r="F64" s="7">
        <v>2023</v>
      </c>
      <c r="G64" s="5" t="s">
        <v>29</v>
      </c>
      <c r="H64" s="5" t="s">
        <v>243</v>
      </c>
      <c r="I64" s="40" t="s">
        <v>119</v>
      </c>
      <c r="J64" s="38">
        <v>100</v>
      </c>
      <c r="K64" s="38">
        <v>0</v>
      </c>
      <c r="L64" s="38">
        <v>16</v>
      </c>
      <c r="M64" s="38">
        <v>16</v>
      </c>
      <c r="N64" s="38">
        <v>0</v>
      </c>
      <c r="O64" s="38">
        <f>M64-N64</f>
        <v>16</v>
      </c>
      <c r="P64" s="39" t="s">
        <v>54</v>
      </c>
      <c r="Q64" s="38">
        <f>J64+M64</f>
        <v>116</v>
      </c>
      <c r="R64" s="38">
        <v>10.66</v>
      </c>
      <c r="S64" s="38">
        <v>10</v>
      </c>
      <c r="T64" s="38">
        <f>Q64-R64-S64</f>
        <v>95.34</v>
      </c>
      <c r="V64">
        <f>(J64*(L64/100))-M64</f>
        <v>0</v>
      </c>
    </row>
    <row r="65" spans="1:22" ht="16" customHeight="1" x14ac:dyDescent="0.35">
      <c r="A65" s="5"/>
      <c r="B65" s="5"/>
      <c r="C65" s="5"/>
      <c r="D65" s="6"/>
      <c r="E65" s="3"/>
      <c r="F65" s="7"/>
      <c r="G65" s="5"/>
      <c r="H65" s="5"/>
      <c r="I65" s="34"/>
      <c r="J65" s="8"/>
      <c r="K65" s="8"/>
      <c r="L65" s="8"/>
      <c r="M65" s="8"/>
      <c r="N65" s="8"/>
      <c r="O65" s="8"/>
      <c r="Q65" s="8"/>
      <c r="R65" s="8"/>
      <c r="S65" s="8"/>
      <c r="T65" s="8"/>
      <c r="V65">
        <f t="shared" si="0"/>
        <v>0</v>
      </c>
    </row>
    <row r="66" spans="1:22" ht="16" customHeight="1" x14ac:dyDescent="0.35">
      <c r="A66" s="5" t="s">
        <v>43</v>
      </c>
      <c r="B66" s="5"/>
      <c r="C66" s="5" t="s">
        <v>28</v>
      </c>
      <c r="D66" s="6">
        <v>59</v>
      </c>
      <c r="E66" s="3"/>
      <c r="F66" s="7">
        <v>2023</v>
      </c>
      <c r="G66" s="5" t="s">
        <v>29</v>
      </c>
      <c r="H66" s="5" t="s">
        <v>246</v>
      </c>
      <c r="I66" s="34" t="s">
        <v>122</v>
      </c>
      <c r="J66" s="8">
        <v>2482.73</v>
      </c>
      <c r="K66" s="8">
        <v>0</v>
      </c>
      <c r="L66" s="8">
        <v>16</v>
      </c>
      <c r="M66" s="8">
        <v>397.08</v>
      </c>
      <c r="N66" s="8">
        <v>0</v>
      </c>
      <c r="O66" s="8">
        <f>M66-N66</f>
        <v>397.08</v>
      </c>
      <c r="P66" s="16" t="s">
        <v>54</v>
      </c>
      <c r="Q66" s="8">
        <f>J66+M66</f>
        <v>2879.81</v>
      </c>
      <c r="R66" s="8">
        <v>0</v>
      </c>
      <c r="S66" s="8">
        <v>0</v>
      </c>
      <c r="T66" s="8">
        <f>Q66-R66-S66</f>
        <v>2879.81</v>
      </c>
      <c r="V66">
        <f t="shared" si="0"/>
        <v>0.15680000000003247</v>
      </c>
    </row>
    <row r="67" spans="1:22" ht="16" customHeight="1" x14ac:dyDescent="0.35">
      <c r="A67" s="5" t="s">
        <v>43</v>
      </c>
      <c r="B67" s="5"/>
      <c r="C67" s="5" t="s">
        <v>28</v>
      </c>
      <c r="D67" s="6">
        <v>59</v>
      </c>
      <c r="E67" s="3"/>
      <c r="F67" s="7">
        <v>2023</v>
      </c>
      <c r="G67" s="5" t="s">
        <v>29</v>
      </c>
      <c r="H67" s="5" t="s">
        <v>246</v>
      </c>
      <c r="I67" s="34" t="s">
        <v>122</v>
      </c>
      <c r="J67" s="41">
        <v>2214.4499999999998</v>
      </c>
      <c r="K67" s="41">
        <v>0</v>
      </c>
      <c r="L67" s="41">
        <v>16</v>
      </c>
      <c r="M67" s="41">
        <v>354.18</v>
      </c>
      <c r="N67" s="41">
        <v>0</v>
      </c>
      <c r="O67" s="41">
        <f>M67-N67</f>
        <v>354.18</v>
      </c>
      <c r="P67" s="42" t="s">
        <v>54</v>
      </c>
      <c r="Q67" s="41">
        <f>J67+M67</f>
        <v>2568.6299999999997</v>
      </c>
      <c r="R67" s="41">
        <v>0</v>
      </c>
      <c r="S67" s="41">
        <v>0</v>
      </c>
      <c r="T67" s="41">
        <f>Q67-R67-S67</f>
        <v>2568.6299999999997</v>
      </c>
      <c r="V67">
        <f t="shared" si="0"/>
        <v>0.13199999999994816</v>
      </c>
    </row>
    <row r="68" spans="1:22" ht="16" customHeight="1" x14ac:dyDescent="0.35">
      <c r="A68" s="5"/>
      <c r="B68" s="5"/>
      <c r="C68" s="5"/>
      <c r="D68" s="6"/>
      <c r="E68" s="3"/>
      <c r="F68" s="7"/>
      <c r="G68" s="5"/>
      <c r="H68" s="5"/>
      <c r="I68" s="40" t="s">
        <v>122</v>
      </c>
      <c r="J68" s="38">
        <f>SUM(J66:J67)</f>
        <v>4697.18</v>
      </c>
      <c r="K68" s="38">
        <f t="shared" ref="K68:T68" si="12">SUM(K66:K67)</f>
        <v>0</v>
      </c>
      <c r="L68" s="38"/>
      <c r="M68" s="38">
        <f t="shared" si="12"/>
        <v>751.26</v>
      </c>
      <c r="N68" s="38">
        <f t="shared" si="12"/>
        <v>0</v>
      </c>
      <c r="O68" s="38">
        <f t="shared" si="12"/>
        <v>751.26</v>
      </c>
      <c r="P68" s="38">
        <f t="shared" si="12"/>
        <v>0</v>
      </c>
      <c r="Q68" s="38">
        <f t="shared" si="12"/>
        <v>5448.44</v>
      </c>
      <c r="R68" s="38">
        <f t="shared" si="12"/>
        <v>0</v>
      </c>
      <c r="S68" s="38">
        <f t="shared" si="12"/>
        <v>0</v>
      </c>
      <c r="T68" s="38">
        <f t="shared" si="12"/>
        <v>5448.44</v>
      </c>
    </row>
    <row r="69" spans="1:22" ht="16" customHeight="1" x14ac:dyDescent="0.35">
      <c r="A69" s="5"/>
      <c r="B69" s="5"/>
      <c r="C69" s="5"/>
      <c r="D69" s="6"/>
      <c r="E69" s="3"/>
      <c r="F69" s="7"/>
      <c r="G69" s="5"/>
      <c r="H69" s="5"/>
      <c r="I69" s="34"/>
      <c r="J69" s="8"/>
      <c r="K69" s="8"/>
      <c r="L69" s="8"/>
      <c r="M69" s="8"/>
      <c r="N69" s="8"/>
      <c r="O69" s="8"/>
      <c r="Q69" s="8"/>
      <c r="R69" s="8"/>
      <c r="S69" s="8"/>
      <c r="T69" s="8"/>
      <c r="V69">
        <f t="shared" si="0"/>
        <v>0</v>
      </c>
    </row>
    <row r="70" spans="1:22" ht="16" customHeight="1" x14ac:dyDescent="0.35">
      <c r="A70" s="5" t="s">
        <v>33</v>
      </c>
      <c r="B70" s="5"/>
      <c r="C70" s="5" t="s">
        <v>28</v>
      </c>
      <c r="D70" s="6">
        <v>82</v>
      </c>
      <c r="E70" s="3"/>
      <c r="F70" s="7">
        <v>2023</v>
      </c>
      <c r="G70" s="5" t="s">
        <v>29</v>
      </c>
      <c r="H70" s="5" t="s">
        <v>201</v>
      </c>
      <c r="I70" s="34" t="s">
        <v>75</v>
      </c>
      <c r="J70" s="8">
        <v>1697955.59</v>
      </c>
      <c r="K70" s="8">
        <v>0</v>
      </c>
      <c r="L70" s="9" t="s">
        <v>31</v>
      </c>
      <c r="M70" s="8">
        <v>0</v>
      </c>
      <c r="N70" s="8">
        <v>0</v>
      </c>
      <c r="O70" s="8">
        <f>M70-N70</f>
        <v>0</v>
      </c>
      <c r="P70" s="16" t="s">
        <v>54</v>
      </c>
      <c r="Q70" s="8">
        <f>J70+M70</f>
        <v>1697955.59</v>
      </c>
      <c r="R70" s="8">
        <v>0</v>
      </c>
      <c r="S70" s="8">
        <v>0</v>
      </c>
      <c r="T70" s="8">
        <f>Q70-R70-S70</f>
        <v>1697955.59</v>
      </c>
    </row>
    <row r="71" spans="1:22" ht="16" customHeight="1" x14ac:dyDescent="0.35">
      <c r="A71" s="5" t="s">
        <v>42</v>
      </c>
      <c r="B71" s="5"/>
      <c r="C71" s="5" t="s">
        <v>28</v>
      </c>
      <c r="D71" s="6">
        <v>84</v>
      </c>
      <c r="E71" s="3"/>
      <c r="F71" s="7">
        <v>2023</v>
      </c>
      <c r="G71" s="5" t="s">
        <v>29</v>
      </c>
      <c r="H71" s="5" t="s">
        <v>201</v>
      </c>
      <c r="I71" s="34" t="s">
        <v>75</v>
      </c>
      <c r="J71" s="8">
        <v>740963.81</v>
      </c>
      <c r="K71" s="8">
        <v>0</v>
      </c>
      <c r="L71" s="9" t="s">
        <v>31</v>
      </c>
      <c r="M71" s="8">
        <v>0</v>
      </c>
      <c r="N71" s="8">
        <v>0</v>
      </c>
      <c r="O71" s="8">
        <f>M71-N71</f>
        <v>0</v>
      </c>
      <c r="P71" s="16" t="s">
        <v>54</v>
      </c>
      <c r="Q71" s="8">
        <f>J71+M71</f>
        <v>740963.81</v>
      </c>
      <c r="R71" s="8">
        <v>0</v>
      </c>
      <c r="S71" s="8">
        <v>0</v>
      </c>
      <c r="T71" s="8">
        <f>Q71-R71-S71</f>
        <v>740963.81</v>
      </c>
    </row>
    <row r="72" spans="1:22" ht="16" customHeight="1" x14ac:dyDescent="0.35">
      <c r="A72" s="5" t="s">
        <v>47</v>
      </c>
      <c r="B72" s="5"/>
      <c r="C72" s="5" t="s">
        <v>28</v>
      </c>
      <c r="D72" s="6">
        <v>87</v>
      </c>
      <c r="E72" s="3"/>
      <c r="F72" s="7">
        <v>2023</v>
      </c>
      <c r="G72" s="5" t="s">
        <v>29</v>
      </c>
      <c r="H72" s="5" t="s">
        <v>201</v>
      </c>
      <c r="I72" s="34" t="s">
        <v>75</v>
      </c>
      <c r="J72" s="41">
        <v>1613943</v>
      </c>
      <c r="K72" s="41">
        <v>0</v>
      </c>
      <c r="L72" s="43" t="s">
        <v>31</v>
      </c>
      <c r="M72" s="41">
        <v>0</v>
      </c>
      <c r="N72" s="41">
        <v>0</v>
      </c>
      <c r="O72" s="41">
        <f>M72-N72</f>
        <v>0</v>
      </c>
      <c r="P72" s="42" t="s">
        <v>54</v>
      </c>
      <c r="Q72" s="41">
        <f>J72+M72</f>
        <v>1613943</v>
      </c>
      <c r="R72" s="41">
        <v>0</v>
      </c>
      <c r="S72" s="41">
        <v>0</v>
      </c>
      <c r="T72" s="41">
        <f>Q72-R72-S72</f>
        <v>1613943</v>
      </c>
    </row>
    <row r="73" spans="1:22" ht="16" customHeight="1" x14ac:dyDescent="0.35">
      <c r="A73" s="5"/>
      <c r="B73" s="5"/>
      <c r="C73" s="5"/>
      <c r="D73" s="6"/>
      <c r="E73" s="3"/>
      <c r="F73" s="7"/>
      <c r="G73" s="5"/>
      <c r="H73" s="5"/>
      <c r="I73" s="40" t="s">
        <v>75</v>
      </c>
      <c r="J73" s="38">
        <f>SUM(J70:J72)</f>
        <v>4052862.4000000004</v>
      </c>
      <c r="K73" s="38">
        <f t="shared" ref="K73:T73" si="13">SUM(K70:K72)</f>
        <v>0</v>
      </c>
      <c r="L73" s="38"/>
      <c r="M73" s="38">
        <f t="shared" si="13"/>
        <v>0</v>
      </c>
      <c r="N73" s="38">
        <f t="shared" si="13"/>
        <v>0</v>
      </c>
      <c r="O73" s="38">
        <f t="shared" si="13"/>
        <v>0</v>
      </c>
      <c r="P73" s="38">
        <f t="shared" si="13"/>
        <v>0</v>
      </c>
      <c r="Q73" s="38">
        <f t="shared" si="13"/>
        <v>4052862.4000000004</v>
      </c>
      <c r="R73" s="38">
        <f t="shared" si="13"/>
        <v>0</v>
      </c>
      <c r="S73" s="38">
        <f t="shared" si="13"/>
        <v>0</v>
      </c>
      <c r="T73" s="38">
        <f t="shared" si="13"/>
        <v>4052862.4000000004</v>
      </c>
      <c r="V73">
        <f t="shared" ref="V73:V135" si="14">(J73*(L73/100))-M73</f>
        <v>0</v>
      </c>
    </row>
    <row r="74" spans="1:22" ht="16" customHeight="1" x14ac:dyDescent="0.35">
      <c r="A74" s="5"/>
      <c r="B74" s="5"/>
      <c r="C74" s="5"/>
      <c r="D74" s="6"/>
      <c r="E74" s="3"/>
      <c r="F74" s="7"/>
      <c r="G74" s="5"/>
      <c r="H74" s="5"/>
      <c r="I74" s="34"/>
      <c r="J74" s="8"/>
      <c r="K74" s="8"/>
      <c r="L74" s="9"/>
      <c r="M74" s="8"/>
      <c r="N74" s="8"/>
      <c r="O74" s="8"/>
      <c r="Q74" s="8"/>
      <c r="R74" s="8"/>
      <c r="S74" s="8"/>
      <c r="T74" s="8"/>
      <c r="V74">
        <f t="shared" si="14"/>
        <v>0</v>
      </c>
    </row>
    <row r="75" spans="1:22" ht="16" customHeight="1" x14ac:dyDescent="0.35">
      <c r="A75" s="5" t="s">
        <v>47</v>
      </c>
      <c r="B75" s="5"/>
      <c r="C75" s="5" t="s">
        <v>28</v>
      </c>
      <c r="D75" s="6">
        <v>79</v>
      </c>
      <c r="E75" s="10">
        <v>82500141101</v>
      </c>
      <c r="F75" s="7">
        <v>2023</v>
      </c>
      <c r="G75" s="5" t="s">
        <v>29</v>
      </c>
      <c r="H75" s="5" t="s">
        <v>201</v>
      </c>
      <c r="I75" s="34" t="s">
        <v>75</v>
      </c>
      <c r="J75" s="8">
        <v>1194.1500000000001</v>
      </c>
      <c r="K75" s="8">
        <v>0</v>
      </c>
      <c r="L75" s="8">
        <v>16</v>
      </c>
      <c r="M75" s="8">
        <v>191.06</v>
      </c>
      <c r="N75" s="8">
        <v>0</v>
      </c>
      <c r="O75" s="8">
        <f>M75-N75</f>
        <v>191.06</v>
      </c>
      <c r="P75" s="16" t="s">
        <v>54</v>
      </c>
      <c r="Q75" s="8">
        <f>J75+M75</f>
        <v>1385.21</v>
      </c>
      <c r="R75" s="8">
        <v>0</v>
      </c>
      <c r="S75" s="8">
        <v>0</v>
      </c>
      <c r="T75" s="8">
        <f>Q75-R75-S75</f>
        <v>1385.21</v>
      </c>
      <c r="V75">
        <f t="shared" si="14"/>
        <v>4.0000000000190994E-3</v>
      </c>
    </row>
    <row r="76" spans="1:22" ht="16" customHeight="1" x14ac:dyDescent="0.35">
      <c r="A76" s="5" t="s">
        <v>47</v>
      </c>
      <c r="B76" s="5"/>
      <c r="C76" s="5" t="s">
        <v>28</v>
      </c>
      <c r="D76" s="6">
        <v>80</v>
      </c>
      <c r="E76" s="10">
        <v>65500541473</v>
      </c>
      <c r="F76" s="7">
        <v>2023</v>
      </c>
      <c r="G76" s="5" t="s">
        <v>29</v>
      </c>
      <c r="H76" s="5" t="s">
        <v>201</v>
      </c>
      <c r="I76" s="34" t="s">
        <v>75</v>
      </c>
      <c r="J76" s="41">
        <v>290</v>
      </c>
      <c r="K76" s="41">
        <v>0</v>
      </c>
      <c r="L76" s="41">
        <v>16</v>
      </c>
      <c r="M76" s="41">
        <v>46.4</v>
      </c>
      <c r="N76" s="41">
        <v>0</v>
      </c>
      <c r="O76" s="41">
        <f>M76-N76</f>
        <v>46.4</v>
      </c>
      <c r="P76" s="42" t="s">
        <v>54</v>
      </c>
      <c r="Q76" s="41">
        <f>J76+M76</f>
        <v>336.4</v>
      </c>
      <c r="R76" s="41">
        <v>0</v>
      </c>
      <c r="S76" s="41">
        <v>0</v>
      </c>
      <c r="T76" s="41">
        <f>Q76-R76-S76</f>
        <v>336.4</v>
      </c>
      <c r="V76">
        <f t="shared" si="14"/>
        <v>0</v>
      </c>
    </row>
    <row r="77" spans="1:22" ht="16" customHeight="1" x14ac:dyDescent="0.35">
      <c r="A77" s="5"/>
      <c r="B77" s="5"/>
      <c r="C77" s="5"/>
      <c r="D77" s="6"/>
      <c r="E77" s="10"/>
      <c r="F77" s="7"/>
      <c r="G77" s="5"/>
      <c r="H77" s="5"/>
      <c r="I77" s="40" t="s">
        <v>75</v>
      </c>
      <c r="J77" s="38">
        <f>SUM(J75:J76)</f>
        <v>1484.15</v>
      </c>
      <c r="K77" s="38">
        <f t="shared" ref="K77:T77" si="15">SUM(K75:K76)</f>
        <v>0</v>
      </c>
      <c r="L77" s="38"/>
      <c r="M77" s="38">
        <f t="shared" si="15"/>
        <v>237.46</v>
      </c>
      <c r="N77" s="38">
        <f t="shared" si="15"/>
        <v>0</v>
      </c>
      <c r="O77" s="38">
        <f t="shared" si="15"/>
        <v>237.46</v>
      </c>
      <c r="P77" s="38">
        <f t="shared" si="15"/>
        <v>0</v>
      </c>
      <c r="Q77" s="38">
        <f t="shared" si="15"/>
        <v>1721.6100000000001</v>
      </c>
      <c r="R77" s="38">
        <f t="shared" si="15"/>
        <v>0</v>
      </c>
      <c r="S77" s="38">
        <f t="shared" si="15"/>
        <v>0</v>
      </c>
      <c r="T77" s="38">
        <f t="shared" si="15"/>
        <v>1721.6100000000001</v>
      </c>
    </row>
    <row r="78" spans="1:22" ht="16" customHeight="1" x14ac:dyDescent="0.35">
      <c r="A78" s="5"/>
      <c r="B78" s="5"/>
      <c r="C78" s="5"/>
      <c r="D78" s="6"/>
      <c r="E78" s="10"/>
      <c r="F78" s="7"/>
      <c r="G78" s="5"/>
      <c r="H78" s="5"/>
      <c r="I78" s="40"/>
      <c r="J78" s="38"/>
      <c r="K78" s="38"/>
      <c r="L78" s="38"/>
      <c r="M78" s="38"/>
      <c r="N78" s="38"/>
      <c r="O78" s="38"/>
      <c r="P78" s="39"/>
      <c r="Q78" s="38"/>
      <c r="R78" s="38"/>
      <c r="S78" s="38"/>
      <c r="T78" s="38"/>
      <c r="V78">
        <f t="shared" si="14"/>
        <v>0</v>
      </c>
    </row>
    <row r="79" spans="1:22" ht="16" customHeight="1" x14ac:dyDescent="0.35">
      <c r="A79" s="5" t="s">
        <v>39</v>
      </c>
      <c r="B79" s="5"/>
      <c r="C79" s="5" t="s">
        <v>28</v>
      </c>
      <c r="D79" s="6">
        <v>41</v>
      </c>
      <c r="E79" s="3"/>
      <c r="F79" s="7">
        <v>2023</v>
      </c>
      <c r="G79" s="5" t="s">
        <v>29</v>
      </c>
      <c r="H79" s="5" t="s">
        <v>232</v>
      </c>
      <c r="I79" s="40" t="s">
        <v>107</v>
      </c>
      <c r="J79" s="38">
        <v>120.55</v>
      </c>
      <c r="K79" s="38">
        <v>0</v>
      </c>
      <c r="L79" s="38">
        <v>16</v>
      </c>
      <c r="M79" s="38">
        <v>19.29</v>
      </c>
      <c r="N79" s="38">
        <v>0</v>
      </c>
      <c r="O79" s="38">
        <f>M79-N79</f>
        <v>19.29</v>
      </c>
      <c r="P79" s="39" t="s">
        <v>54</v>
      </c>
      <c r="Q79" s="38">
        <f>J79+M79</f>
        <v>139.84</v>
      </c>
      <c r="R79" s="38">
        <v>0</v>
      </c>
      <c r="S79" s="38">
        <v>0</v>
      </c>
      <c r="T79" s="38">
        <f>Q79-R79-S79</f>
        <v>139.84</v>
      </c>
      <c r="V79">
        <f>(J79*(L79/100))-M79</f>
        <v>-1.9999999999988916E-3</v>
      </c>
    </row>
    <row r="80" spans="1:22" ht="16" customHeight="1" x14ac:dyDescent="0.35">
      <c r="A80" s="5"/>
      <c r="B80" s="5"/>
      <c r="C80" s="5"/>
      <c r="D80" s="6"/>
      <c r="E80" s="3"/>
      <c r="F80" s="7"/>
      <c r="G80" s="5"/>
      <c r="H80" s="5"/>
      <c r="I80" s="40"/>
      <c r="J80" s="38"/>
      <c r="K80" s="38"/>
      <c r="L80" s="38"/>
      <c r="M80" s="38"/>
      <c r="N80" s="38"/>
      <c r="O80" s="38"/>
      <c r="P80" s="39"/>
      <c r="Q80" s="38"/>
      <c r="R80" s="38"/>
      <c r="S80" s="38"/>
      <c r="T80" s="38"/>
      <c r="V80">
        <f t="shared" si="14"/>
        <v>0</v>
      </c>
    </row>
    <row r="81" spans="1:22" ht="16" customHeight="1" x14ac:dyDescent="0.35">
      <c r="A81" s="5" t="s">
        <v>39</v>
      </c>
      <c r="B81" s="5"/>
      <c r="C81" s="5" t="s">
        <v>28</v>
      </c>
      <c r="D81" s="6">
        <v>44</v>
      </c>
      <c r="E81" s="3"/>
      <c r="F81" s="7">
        <v>2023</v>
      </c>
      <c r="G81" s="5" t="s">
        <v>29</v>
      </c>
      <c r="H81" s="5" t="s">
        <v>236</v>
      </c>
      <c r="I81" s="40" t="s">
        <v>111</v>
      </c>
      <c r="J81" s="38">
        <v>2133.62</v>
      </c>
      <c r="K81" s="38">
        <v>0</v>
      </c>
      <c r="L81" s="38">
        <v>16</v>
      </c>
      <c r="M81" s="38">
        <v>341.38</v>
      </c>
      <c r="N81" s="38">
        <v>0</v>
      </c>
      <c r="O81" s="38">
        <f>M81-N81</f>
        <v>341.38</v>
      </c>
      <c r="P81" s="39" t="s">
        <v>54</v>
      </c>
      <c r="Q81" s="38">
        <f>J81+M81</f>
        <v>2475</v>
      </c>
      <c r="R81" s="38">
        <v>0</v>
      </c>
      <c r="S81" s="38">
        <v>0</v>
      </c>
      <c r="T81" s="38">
        <f>Q81-R81-S81</f>
        <v>2475</v>
      </c>
      <c r="V81">
        <f>(J81*(L81/100))-M81</f>
        <v>-8.0000000002655725E-4</v>
      </c>
    </row>
    <row r="82" spans="1:22" ht="16" customHeight="1" x14ac:dyDescent="0.35">
      <c r="A82" s="5"/>
      <c r="B82" s="5"/>
      <c r="C82" s="5"/>
      <c r="D82" s="6"/>
      <c r="E82" s="3"/>
      <c r="F82" s="7"/>
      <c r="G82" s="5"/>
      <c r="H82" s="5"/>
      <c r="I82" s="40"/>
      <c r="J82" s="38"/>
      <c r="K82" s="38"/>
      <c r="L82" s="38"/>
      <c r="M82" s="38"/>
      <c r="N82" s="38"/>
      <c r="O82" s="38"/>
      <c r="P82" s="39"/>
      <c r="Q82" s="38"/>
      <c r="R82" s="38"/>
      <c r="S82" s="38"/>
      <c r="T82" s="38"/>
      <c r="V82">
        <f t="shared" si="14"/>
        <v>0</v>
      </c>
    </row>
    <row r="83" spans="1:22" ht="16" customHeight="1" x14ac:dyDescent="0.35">
      <c r="A83" s="5" t="s">
        <v>39</v>
      </c>
      <c r="B83" s="5"/>
      <c r="C83" s="5" t="s">
        <v>28</v>
      </c>
      <c r="D83" s="6">
        <v>44</v>
      </c>
      <c r="E83" s="3"/>
      <c r="F83" s="7">
        <v>2023</v>
      </c>
      <c r="G83" s="5" t="s">
        <v>29</v>
      </c>
      <c r="H83" s="5" t="s">
        <v>236</v>
      </c>
      <c r="I83" s="40" t="s">
        <v>111</v>
      </c>
      <c r="J83" s="38">
        <v>495</v>
      </c>
      <c r="K83" s="38">
        <v>0</v>
      </c>
      <c r="L83" s="38">
        <v>0</v>
      </c>
      <c r="M83" s="38">
        <v>0</v>
      </c>
      <c r="N83" s="38">
        <v>0</v>
      </c>
      <c r="O83" s="38">
        <f>M83-N83</f>
        <v>0</v>
      </c>
      <c r="P83" s="39" t="s">
        <v>54</v>
      </c>
      <c r="Q83" s="38">
        <f>J83+M83</f>
        <v>495</v>
      </c>
      <c r="R83" s="38">
        <v>0</v>
      </c>
      <c r="S83" s="38">
        <v>0</v>
      </c>
      <c r="T83" s="38">
        <f>Q83-R83-S83</f>
        <v>495</v>
      </c>
      <c r="V83">
        <f t="shared" si="14"/>
        <v>0</v>
      </c>
    </row>
    <row r="84" spans="1:22" ht="16" customHeight="1" x14ac:dyDescent="0.35">
      <c r="A84" s="5"/>
      <c r="B84" s="5"/>
      <c r="C84" s="5"/>
      <c r="D84" s="6"/>
      <c r="E84" s="3"/>
      <c r="F84" s="7"/>
      <c r="G84" s="5"/>
      <c r="H84" s="5"/>
      <c r="I84" s="40"/>
      <c r="J84" s="38"/>
      <c r="K84" s="38"/>
      <c r="L84" s="38"/>
      <c r="M84" s="38"/>
      <c r="N84" s="38"/>
      <c r="O84" s="38"/>
      <c r="P84" s="39"/>
      <c r="Q84" s="38"/>
      <c r="R84" s="38"/>
      <c r="S84" s="38"/>
      <c r="T84" s="38"/>
      <c r="V84">
        <f t="shared" si="14"/>
        <v>0</v>
      </c>
    </row>
    <row r="85" spans="1:22" ht="16" customHeight="1" x14ac:dyDescent="0.35">
      <c r="A85" s="5" t="s">
        <v>36</v>
      </c>
      <c r="B85" s="5"/>
      <c r="C85" s="5" t="s">
        <v>28</v>
      </c>
      <c r="D85" s="6">
        <v>19</v>
      </c>
      <c r="E85" s="3"/>
      <c r="F85" s="7">
        <v>2023</v>
      </c>
      <c r="G85" s="5" t="s">
        <v>29</v>
      </c>
      <c r="H85" s="5" t="s">
        <v>206</v>
      </c>
      <c r="I85" s="40" t="s">
        <v>80</v>
      </c>
      <c r="J85" s="38">
        <v>42400</v>
      </c>
      <c r="K85" s="38">
        <v>0</v>
      </c>
      <c r="L85" s="38">
        <v>16</v>
      </c>
      <c r="M85" s="38">
        <v>6784</v>
      </c>
      <c r="N85" s="38">
        <v>0</v>
      </c>
      <c r="O85" s="38">
        <f>M85-N85</f>
        <v>6784</v>
      </c>
      <c r="P85" s="39" t="s">
        <v>54</v>
      </c>
      <c r="Q85" s="38">
        <f>J85+M85</f>
        <v>49184</v>
      </c>
      <c r="R85" s="38">
        <v>0</v>
      </c>
      <c r="S85" s="38">
        <v>0</v>
      </c>
      <c r="T85" s="38">
        <f>Q85-R85-S85</f>
        <v>49184</v>
      </c>
      <c r="V85">
        <f>(J85*(L85/100))-M85</f>
        <v>0</v>
      </c>
    </row>
    <row r="86" spans="1:22" ht="16" customHeight="1" x14ac:dyDescent="0.35">
      <c r="A86" s="5"/>
      <c r="B86" s="5"/>
      <c r="C86" s="5"/>
      <c r="D86" s="6"/>
      <c r="E86" s="3"/>
      <c r="F86" s="7"/>
      <c r="G86" s="5"/>
      <c r="H86" s="5"/>
      <c r="I86" s="40"/>
      <c r="J86" s="38"/>
      <c r="K86" s="38"/>
      <c r="L86" s="38"/>
      <c r="M86" s="38"/>
      <c r="N86" s="38"/>
      <c r="O86" s="38"/>
      <c r="P86" s="39"/>
      <c r="Q86" s="38"/>
      <c r="R86" s="38"/>
      <c r="S86" s="38"/>
      <c r="T86" s="38"/>
      <c r="V86">
        <f t="shared" si="14"/>
        <v>0</v>
      </c>
    </row>
    <row r="87" spans="1:22" ht="16" customHeight="1" x14ac:dyDescent="0.35">
      <c r="A87" s="5" t="s">
        <v>43</v>
      </c>
      <c r="B87" s="5"/>
      <c r="C87" s="5" t="s">
        <v>28</v>
      </c>
      <c r="D87" s="6">
        <v>57</v>
      </c>
      <c r="E87" s="3"/>
      <c r="F87" s="7">
        <v>2023</v>
      </c>
      <c r="G87" s="5" t="s">
        <v>29</v>
      </c>
      <c r="H87" s="5" t="s">
        <v>242</v>
      </c>
      <c r="I87" s="40" t="s">
        <v>118</v>
      </c>
      <c r="J87" s="38">
        <v>46.55</v>
      </c>
      <c r="K87" s="38">
        <v>0</v>
      </c>
      <c r="L87" s="38">
        <v>16</v>
      </c>
      <c r="M87" s="38">
        <v>7.45</v>
      </c>
      <c r="N87" s="38">
        <v>0</v>
      </c>
      <c r="O87" s="38">
        <f>M87-N87</f>
        <v>7.45</v>
      </c>
      <c r="P87" s="39" t="s">
        <v>54</v>
      </c>
      <c r="Q87" s="38">
        <f>J87+M87</f>
        <v>54</v>
      </c>
      <c r="R87" s="38">
        <v>0</v>
      </c>
      <c r="S87" s="38">
        <v>0</v>
      </c>
      <c r="T87" s="38">
        <f>Q87-R87-S87</f>
        <v>54</v>
      </c>
      <c r="V87">
        <f>(J87*(L87/100))-M87</f>
        <v>-2.0000000000006679E-3</v>
      </c>
    </row>
    <row r="88" spans="1:22" ht="16" customHeight="1" x14ac:dyDescent="0.35">
      <c r="A88" s="5"/>
      <c r="B88" s="5"/>
      <c r="C88" s="5"/>
      <c r="D88" s="6"/>
      <c r="E88" s="3"/>
      <c r="F88" s="7"/>
      <c r="G88" s="5"/>
      <c r="H88" s="5"/>
      <c r="I88" s="40"/>
      <c r="J88" s="38"/>
      <c r="K88" s="38"/>
      <c r="L88" s="38"/>
      <c r="M88" s="38"/>
      <c r="N88" s="38"/>
      <c r="O88" s="38"/>
      <c r="P88" s="39"/>
      <c r="Q88" s="38"/>
      <c r="R88" s="38"/>
      <c r="S88" s="38"/>
      <c r="T88" s="38"/>
      <c r="V88">
        <f t="shared" si="14"/>
        <v>0</v>
      </c>
    </row>
    <row r="89" spans="1:22" ht="16" customHeight="1" x14ac:dyDescent="0.35">
      <c r="A89" s="5" t="s">
        <v>27</v>
      </c>
      <c r="B89" s="5"/>
      <c r="C89" s="5" t="s">
        <v>28</v>
      </c>
      <c r="D89" s="6">
        <v>5</v>
      </c>
      <c r="E89" s="3"/>
      <c r="F89" s="7">
        <v>2023</v>
      </c>
      <c r="G89" s="5" t="s">
        <v>29</v>
      </c>
      <c r="H89" s="5" t="s">
        <v>197</v>
      </c>
      <c r="I89" s="40" t="s">
        <v>71</v>
      </c>
      <c r="J89" s="38">
        <v>6600</v>
      </c>
      <c r="K89" s="38">
        <v>0</v>
      </c>
      <c r="L89" s="11" t="s">
        <v>31</v>
      </c>
      <c r="M89" s="38">
        <v>0</v>
      </c>
      <c r="N89" s="38">
        <v>0</v>
      </c>
      <c r="O89" s="38">
        <f>M89-N89</f>
        <v>0</v>
      </c>
      <c r="P89" s="39" t="s">
        <v>54</v>
      </c>
      <c r="Q89" s="38">
        <f>J89+M89</f>
        <v>6600</v>
      </c>
      <c r="R89" s="38">
        <v>0</v>
      </c>
      <c r="S89" s="38">
        <v>0</v>
      </c>
      <c r="T89" s="38">
        <f>Q89-R89-S89</f>
        <v>6600</v>
      </c>
    </row>
    <row r="90" spans="1:22" ht="16" customHeight="1" x14ac:dyDescent="0.35">
      <c r="A90" s="5"/>
      <c r="B90" s="5"/>
      <c r="C90" s="5"/>
      <c r="D90" s="6"/>
      <c r="E90" s="3"/>
      <c r="F90" s="7"/>
      <c r="G90" s="5"/>
      <c r="H90" s="5"/>
      <c r="I90" s="40"/>
      <c r="J90" s="38"/>
      <c r="K90" s="38"/>
      <c r="L90" s="11"/>
      <c r="M90" s="38"/>
      <c r="N90" s="38"/>
      <c r="O90" s="38"/>
      <c r="P90" s="39"/>
      <c r="Q90" s="38"/>
      <c r="R90" s="38"/>
      <c r="S90" s="38"/>
      <c r="T90" s="38"/>
      <c r="V90">
        <f t="shared" si="14"/>
        <v>0</v>
      </c>
    </row>
    <row r="91" spans="1:22" ht="16" customHeight="1" x14ac:dyDescent="0.35">
      <c r="A91" s="5" t="s">
        <v>39</v>
      </c>
      <c r="B91" s="5"/>
      <c r="C91" s="5" t="s">
        <v>28</v>
      </c>
      <c r="D91" s="6">
        <v>41</v>
      </c>
      <c r="E91" s="5" t="s">
        <v>40</v>
      </c>
      <c r="F91" s="7">
        <v>2023</v>
      </c>
      <c r="G91" s="5" t="s">
        <v>29</v>
      </c>
      <c r="H91" s="5" t="s">
        <v>233</v>
      </c>
      <c r="I91" s="40" t="s">
        <v>108</v>
      </c>
      <c r="J91" s="38">
        <v>5588.81</v>
      </c>
      <c r="K91" s="38">
        <v>0</v>
      </c>
      <c r="L91" s="38">
        <v>16</v>
      </c>
      <c r="M91" s="38">
        <v>894.34</v>
      </c>
      <c r="N91" s="38">
        <v>0</v>
      </c>
      <c r="O91" s="38">
        <f>M91-N91</f>
        <v>894.34</v>
      </c>
      <c r="P91" s="39" t="s">
        <v>54</v>
      </c>
      <c r="Q91" s="38">
        <f>J91+M91</f>
        <v>6483.1500000000005</v>
      </c>
      <c r="R91" s="38">
        <v>0</v>
      </c>
      <c r="S91" s="38">
        <v>0</v>
      </c>
      <c r="T91" s="38">
        <f>Q91-R91-S91</f>
        <v>6483.1500000000005</v>
      </c>
      <c r="V91">
        <f>(J91*(L91/100))-M91</f>
        <v>-0.13039999999989504</v>
      </c>
    </row>
    <row r="92" spans="1:22" ht="16" customHeight="1" x14ac:dyDescent="0.35">
      <c r="A92" s="5"/>
      <c r="B92" s="5"/>
      <c r="C92" s="5"/>
      <c r="D92" s="6"/>
      <c r="E92" s="5"/>
      <c r="F92" s="7"/>
      <c r="G92" s="5"/>
      <c r="H92" s="5"/>
      <c r="I92" s="40"/>
      <c r="J92" s="38"/>
      <c r="K92" s="38"/>
      <c r="L92" s="38"/>
      <c r="M92" s="38"/>
      <c r="N92" s="38"/>
      <c r="O92" s="38"/>
      <c r="P92" s="39"/>
      <c r="Q92" s="38"/>
      <c r="R92" s="38"/>
      <c r="S92" s="38"/>
      <c r="T92" s="38"/>
      <c r="V92">
        <f t="shared" si="14"/>
        <v>0</v>
      </c>
    </row>
    <row r="93" spans="1:22" ht="16" customHeight="1" x14ac:dyDescent="0.35">
      <c r="A93" s="5" t="s">
        <v>47</v>
      </c>
      <c r="B93" s="5"/>
      <c r="C93" s="5" t="s">
        <v>48</v>
      </c>
      <c r="D93" s="6">
        <v>113</v>
      </c>
      <c r="E93" s="3"/>
      <c r="F93" s="7">
        <v>2023</v>
      </c>
      <c r="G93" s="5" t="s">
        <v>29</v>
      </c>
      <c r="H93" s="5" t="s">
        <v>249</v>
      </c>
      <c r="I93" s="40" t="s">
        <v>125</v>
      </c>
      <c r="J93" s="38">
        <v>3100.5</v>
      </c>
      <c r="K93" s="38">
        <v>0</v>
      </c>
      <c r="L93" s="38">
        <v>16</v>
      </c>
      <c r="M93" s="38">
        <v>496.08</v>
      </c>
      <c r="N93" s="38">
        <v>0</v>
      </c>
      <c r="O93" s="38">
        <f>M93-N93</f>
        <v>496.08</v>
      </c>
      <c r="P93" s="39" t="s">
        <v>54</v>
      </c>
      <c r="Q93" s="38">
        <f>J93+M93</f>
        <v>3596.58</v>
      </c>
      <c r="R93" s="38">
        <v>0</v>
      </c>
      <c r="S93" s="38">
        <v>0</v>
      </c>
      <c r="T93" s="38">
        <f>Q93-R93-S93</f>
        <v>3596.58</v>
      </c>
      <c r="V93">
        <f>(J93*(L93/100))-M93</f>
        <v>0</v>
      </c>
    </row>
    <row r="94" spans="1:22" ht="16" customHeight="1" x14ac:dyDescent="0.35">
      <c r="A94" s="5"/>
      <c r="B94" s="5"/>
      <c r="C94" s="5"/>
      <c r="D94" s="6"/>
      <c r="E94" s="3"/>
      <c r="F94" s="7"/>
      <c r="G94" s="5"/>
      <c r="H94" s="5"/>
      <c r="I94" s="40"/>
      <c r="J94" s="38"/>
      <c r="K94" s="38"/>
      <c r="L94" s="38"/>
      <c r="M94" s="38"/>
      <c r="N94" s="38"/>
      <c r="O94" s="38"/>
      <c r="P94" s="39"/>
      <c r="Q94" s="38"/>
      <c r="R94" s="38"/>
      <c r="S94" s="38"/>
      <c r="T94" s="38"/>
      <c r="V94">
        <f t="shared" si="14"/>
        <v>0</v>
      </c>
    </row>
    <row r="95" spans="1:22" ht="16" customHeight="1" x14ac:dyDescent="0.35">
      <c r="A95" s="5" t="s">
        <v>47</v>
      </c>
      <c r="B95" s="5"/>
      <c r="C95" s="5" t="s">
        <v>48</v>
      </c>
      <c r="D95" s="6">
        <v>113</v>
      </c>
      <c r="E95" s="3"/>
      <c r="F95" s="7">
        <v>2023</v>
      </c>
      <c r="G95" s="5" t="s">
        <v>29</v>
      </c>
      <c r="H95" s="5" t="s">
        <v>249</v>
      </c>
      <c r="I95" s="40" t="s">
        <v>125</v>
      </c>
      <c r="J95" s="38">
        <v>9301.56</v>
      </c>
      <c r="K95" s="38">
        <v>0</v>
      </c>
      <c r="L95" s="38">
        <v>0</v>
      </c>
      <c r="M95" s="38">
        <v>0</v>
      </c>
      <c r="N95" s="38">
        <v>0</v>
      </c>
      <c r="O95" s="38">
        <f>M95-N95</f>
        <v>0</v>
      </c>
      <c r="P95" s="39" t="s">
        <v>54</v>
      </c>
      <c r="Q95" s="38">
        <f>J95+M95</f>
        <v>9301.56</v>
      </c>
      <c r="R95" s="38">
        <v>0</v>
      </c>
      <c r="S95" s="38">
        <v>0</v>
      </c>
      <c r="T95" s="38">
        <f>Q95-R95-S95</f>
        <v>9301.56</v>
      </c>
      <c r="V95">
        <f t="shared" si="14"/>
        <v>0</v>
      </c>
    </row>
    <row r="96" spans="1:22" ht="16" customHeight="1" x14ac:dyDescent="0.35">
      <c r="A96" s="5"/>
      <c r="B96" s="5"/>
      <c r="C96" s="5"/>
      <c r="D96" s="6"/>
      <c r="E96" s="3"/>
      <c r="F96" s="7"/>
      <c r="G96" s="5"/>
      <c r="H96" s="5"/>
      <c r="I96" s="40"/>
      <c r="J96" s="38"/>
      <c r="K96" s="38"/>
      <c r="L96" s="38"/>
      <c r="M96" s="38"/>
      <c r="N96" s="38"/>
      <c r="O96" s="38"/>
      <c r="P96" s="39"/>
      <c r="Q96" s="38"/>
      <c r="R96" s="38"/>
      <c r="S96" s="38"/>
      <c r="T96" s="38"/>
      <c r="V96">
        <f t="shared" si="14"/>
        <v>0</v>
      </c>
    </row>
    <row r="97" spans="1:22" ht="16" customHeight="1" x14ac:dyDescent="0.35">
      <c r="A97" s="5" t="s">
        <v>34</v>
      </c>
      <c r="B97" s="5"/>
      <c r="C97" s="5" t="s">
        <v>28</v>
      </c>
      <c r="D97" s="6">
        <v>16</v>
      </c>
      <c r="E97" s="3"/>
      <c r="F97" s="7">
        <v>2023</v>
      </c>
      <c r="G97" s="5" t="s">
        <v>29</v>
      </c>
      <c r="H97" s="5" t="s">
        <v>204</v>
      </c>
      <c r="I97" s="40" t="s">
        <v>78</v>
      </c>
      <c r="J97" s="38">
        <v>869</v>
      </c>
      <c r="K97" s="38">
        <v>0</v>
      </c>
      <c r="L97" s="38">
        <v>16</v>
      </c>
      <c r="M97" s="38">
        <v>139.04</v>
      </c>
      <c r="N97" s="38">
        <v>0</v>
      </c>
      <c r="O97" s="38">
        <f>M97-N97</f>
        <v>139.04</v>
      </c>
      <c r="P97" s="39" t="s">
        <v>54</v>
      </c>
      <c r="Q97" s="38">
        <f>J97+M97</f>
        <v>1008.04</v>
      </c>
      <c r="R97" s="38">
        <v>0</v>
      </c>
      <c r="S97" s="38">
        <v>0</v>
      </c>
      <c r="T97" s="38">
        <f>Q97-R97-S97</f>
        <v>1008.04</v>
      </c>
      <c r="V97">
        <f>(J97*(L97/100))-M97</f>
        <v>0</v>
      </c>
    </row>
    <row r="98" spans="1:22" ht="16" customHeight="1" x14ac:dyDescent="0.35">
      <c r="A98" s="5"/>
      <c r="B98" s="5"/>
      <c r="C98" s="5"/>
      <c r="D98" s="6"/>
      <c r="E98" s="3"/>
      <c r="F98" s="7"/>
      <c r="G98" s="5"/>
      <c r="H98" s="5"/>
      <c r="I98" s="40"/>
      <c r="J98" s="38"/>
      <c r="K98" s="38"/>
      <c r="L98" s="38"/>
      <c r="M98" s="38"/>
      <c r="N98" s="38"/>
      <c r="O98" s="38"/>
      <c r="P98" s="39"/>
      <c r="Q98" s="38"/>
      <c r="R98" s="38"/>
      <c r="S98" s="38"/>
      <c r="T98" s="38"/>
      <c r="V98">
        <f t="shared" si="14"/>
        <v>0</v>
      </c>
    </row>
    <row r="99" spans="1:22" ht="16" customHeight="1" x14ac:dyDescent="0.35">
      <c r="A99" s="5" t="s">
        <v>27</v>
      </c>
      <c r="B99" s="5"/>
      <c r="C99" s="5" t="s">
        <v>28</v>
      </c>
      <c r="D99" s="6">
        <v>1</v>
      </c>
      <c r="E99" s="3"/>
      <c r="F99" s="7">
        <v>2023</v>
      </c>
      <c r="G99" s="5" t="s">
        <v>29</v>
      </c>
      <c r="H99" s="5" t="s">
        <v>194</v>
      </c>
      <c r="I99" s="40" t="s">
        <v>68</v>
      </c>
      <c r="J99" s="38">
        <v>3841.9</v>
      </c>
      <c r="K99" s="38">
        <v>0</v>
      </c>
      <c r="L99" s="38">
        <v>16</v>
      </c>
      <c r="M99" s="38">
        <v>614.70000000000005</v>
      </c>
      <c r="N99" s="38">
        <v>0</v>
      </c>
      <c r="O99" s="38">
        <f>M99-N99</f>
        <v>614.70000000000005</v>
      </c>
      <c r="P99" s="39" t="s">
        <v>54</v>
      </c>
      <c r="Q99" s="38">
        <f>J99+M99</f>
        <v>4456.6000000000004</v>
      </c>
      <c r="R99" s="38">
        <v>0</v>
      </c>
      <c r="S99" s="38">
        <v>0</v>
      </c>
      <c r="T99" s="38">
        <f>Q99-R99-S99</f>
        <v>4456.6000000000004</v>
      </c>
      <c r="V99">
        <f>(J99*(L99/100))-M99</f>
        <v>4.0000000000190994E-3</v>
      </c>
    </row>
    <row r="100" spans="1:22" ht="16" customHeight="1" x14ac:dyDescent="0.35">
      <c r="A100" s="5"/>
      <c r="B100" s="5"/>
      <c r="C100" s="5"/>
      <c r="D100" s="6"/>
      <c r="E100" s="3"/>
      <c r="F100" s="7"/>
      <c r="G100" s="5"/>
      <c r="H100" s="5"/>
      <c r="I100" s="40"/>
      <c r="J100" s="38"/>
      <c r="K100" s="38"/>
      <c r="L100" s="38"/>
      <c r="M100" s="38"/>
      <c r="N100" s="38"/>
      <c r="O100" s="38"/>
      <c r="P100" s="39"/>
      <c r="Q100" s="38"/>
      <c r="R100" s="38"/>
      <c r="S100" s="38"/>
      <c r="T100" s="38"/>
      <c r="V100">
        <f t="shared" si="14"/>
        <v>0</v>
      </c>
    </row>
    <row r="101" spans="1:22" ht="16" customHeight="1" x14ac:dyDescent="0.35">
      <c r="A101" s="5" t="s">
        <v>42</v>
      </c>
      <c r="B101" s="5"/>
      <c r="C101" s="5" t="s">
        <v>28</v>
      </c>
      <c r="D101" s="6">
        <v>52</v>
      </c>
      <c r="E101" s="3"/>
      <c r="F101" s="7">
        <v>2023</v>
      </c>
      <c r="G101" s="5" t="s">
        <v>29</v>
      </c>
      <c r="H101" s="5" t="s">
        <v>238</v>
      </c>
      <c r="I101" s="40" t="s">
        <v>114</v>
      </c>
      <c r="J101" s="38">
        <v>8134.24</v>
      </c>
      <c r="K101" s="38">
        <v>0</v>
      </c>
      <c r="L101" s="38">
        <v>16</v>
      </c>
      <c r="M101" s="38">
        <v>1301.48</v>
      </c>
      <c r="N101" s="38">
        <v>288.8</v>
      </c>
      <c r="O101" s="38">
        <f>M101-N101</f>
        <v>1012.6800000000001</v>
      </c>
      <c r="P101" s="39" t="s">
        <v>54</v>
      </c>
      <c r="Q101" s="38">
        <f>J101+M101</f>
        <v>9435.7199999999993</v>
      </c>
      <c r="R101" s="38">
        <v>0</v>
      </c>
      <c r="S101" s="38">
        <v>0</v>
      </c>
      <c r="T101" s="38">
        <f>Q101-R101-S101</f>
        <v>9435.7199999999993</v>
      </c>
      <c r="V101">
        <f>(J101*(L101/100))-M101</f>
        <v>-1.6000000000531145E-3</v>
      </c>
    </row>
    <row r="102" spans="1:22" ht="16" customHeight="1" x14ac:dyDescent="0.35">
      <c r="A102" s="5"/>
      <c r="B102" s="5"/>
      <c r="C102" s="5"/>
      <c r="D102" s="6"/>
      <c r="E102" s="3"/>
      <c r="F102" s="7"/>
      <c r="G102" s="5"/>
      <c r="H102" s="5"/>
      <c r="I102" s="40"/>
      <c r="J102" s="38"/>
      <c r="K102" s="38"/>
      <c r="L102" s="38"/>
      <c r="M102" s="38"/>
      <c r="N102" s="38"/>
      <c r="O102" s="38"/>
      <c r="P102" s="39"/>
      <c r="Q102" s="38"/>
      <c r="R102" s="38"/>
      <c r="S102" s="38"/>
      <c r="T102" s="38"/>
      <c r="V102">
        <f t="shared" si="14"/>
        <v>0</v>
      </c>
    </row>
    <row r="103" spans="1:22" ht="16" customHeight="1" x14ac:dyDescent="0.35">
      <c r="A103" s="5" t="s">
        <v>39</v>
      </c>
      <c r="B103" s="5"/>
      <c r="C103" s="5" t="s">
        <v>28</v>
      </c>
      <c r="D103" s="6">
        <v>41</v>
      </c>
      <c r="E103" s="3"/>
      <c r="F103" s="7">
        <v>2023</v>
      </c>
      <c r="G103" s="5" t="s">
        <v>29</v>
      </c>
      <c r="H103" s="5" t="s">
        <v>227</v>
      </c>
      <c r="I103" s="40" t="s">
        <v>102</v>
      </c>
      <c r="J103" s="38">
        <v>86.14</v>
      </c>
      <c r="K103" s="38">
        <v>0</v>
      </c>
      <c r="L103" s="38">
        <v>16</v>
      </c>
      <c r="M103" s="38">
        <v>13.78</v>
      </c>
      <c r="N103" s="38">
        <v>0</v>
      </c>
      <c r="O103" s="38">
        <f>M103-N103</f>
        <v>13.78</v>
      </c>
      <c r="P103" s="39" t="s">
        <v>54</v>
      </c>
      <c r="Q103" s="38">
        <f>J103+M103</f>
        <v>99.92</v>
      </c>
      <c r="R103" s="38">
        <v>0</v>
      </c>
      <c r="S103" s="38">
        <v>0</v>
      </c>
      <c r="T103" s="38">
        <f>Q103-R103-S103</f>
        <v>99.92</v>
      </c>
      <c r="V103">
        <f>(J103*(L103/100))-M103</f>
        <v>2.400000000001512E-3</v>
      </c>
    </row>
    <row r="104" spans="1:22" ht="16" customHeight="1" x14ac:dyDescent="0.35">
      <c r="A104" s="5"/>
      <c r="B104" s="5"/>
      <c r="C104" s="5"/>
      <c r="D104" s="6"/>
      <c r="E104" s="3"/>
      <c r="F104" s="7"/>
      <c r="G104" s="5"/>
      <c r="H104" s="5"/>
      <c r="I104" s="34"/>
      <c r="J104" s="8"/>
      <c r="K104" s="8"/>
      <c r="L104" s="8"/>
      <c r="M104" s="8"/>
      <c r="N104" s="8"/>
      <c r="O104" s="8"/>
      <c r="Q104" s="8"/>
      <c r="R104" s="8"/>
      <c r="S104" s="8"/>
      <c r="T104" s="8"/>
      <c r="V104">
        <f t="shared" si="14"/>
        <v>0</v>
      </c>
    </row>
    <row r="105" spans="1:22" ht="16" customHeight="1" x14ac:dyDescent="0.35">
      <c r="A105" s="5" t="s">
        <v>36</v>
      </c>
      <c r="B105" s="5"/>
      <c r="C105" s="5" t="s">
        <v>28</v>
      </c>
      <c r="D105" s="6">
        <v>20</v>
      </c>
      <c r="E105" s="3"/>
      <c r="F105" s="7">
        <v>2023</v>
      </c>
      <c r="G105" s="5" t="s">
        <v>29</v>
      </c>
      <c r="H105" s="5" t="s">
        <v>208</v>
      </c>
      <c r="I105" s="34" t="s">
        <v>82</v>
      </c>
      <c r="J105" s="8">
        <v>1459.46</v>
      </c>
      <c r="K105" s="8">
        <v>0</v>
      </c>
      <c r="L105" s="8">
        <v>16</v>
      </c>
      <c r="M105" s="8">
        <v>233.51</v>
      </c>
      <c r="N105" s="8">
        <v>0</v>
      </c>
      <c r="O105" s="8">
        <f>M105-N105</f>
        <v>233.51</v>
      </c>
      <c r="P105" s="16" t="s">
        <v>54</v>
      </c>
      <c r="Q105" s="8">
        <f>J105+M105</f>
        <v>1692.97</v>
      </c>
      <c r="R105" s="8">
        <v>0</v>
      </c>
      <c r="S105" s="8">
        <v>0</v>
      </c>
      <c r="T105" s="8">
        <f>Q105-R105-S105</f>
        <v>1692.97</v>
      </c>
      <c r="V105">
        <f t="shared" si="14"/>
        <v>3.6000000000058208E-3</v>
      </c>
    </row>
    <row r="106" spans="1:22" ht="16" customHeight="1" x14ac:dyDescent="0.35">
      <c r="A106" s="5" t="s">
        <v>36</v>
      </c>
      <c r="B106" s="5"/>
      <c r="C106" s="5" t="s">
        <v>28</v>
      </c>
      <c r="D106" s="6">
        <v>20</v>
      </c>
      <c r="E106" s="3"/>
      <c r="F106" s="7">
        <v>2023</v>
      </c>
      <c r="G106" s="5" t="s">
        <v>29</v>
      </c>
      <c r="H106" s="5" t="s">
        <v>208</v>
      </c>
      <c r="I106" s="34" t="s">
        <v>82</v>
      </c>
      <c r="J106" s="8">
        <v>1541.28</v>
      </c>
      <c r="K106" s="8">
        <v>0</v>
      </c>
      <c r="L106" s="8">
        <v>16</v>
      </c>
      <c r="M106" s="8">
        <v>246.6</v>
      </c>
      <c r="N106" s="8">
        <v>0</v>
      </c>
      <c r="O106" s="8">
        <f>M106-N106</f>
        <v>246.6</v>
      </c>
      <c r="P106" s="16" t="s">
        <v>54</v>
      </c>
      <c r="Q106" s="8">
        <f>J106+M106</f>
        <v>1787.8799999999999</v>
      </c>
      <c r="R106" s="8">
        <v>0</v>
      </c>
      <c r="S106" s="8">
        <v>0</v>
      </c>
      <c r="T106" s="8">
        <f>Q106-R106-S106</f>
        <v>1787.8799999999999</v>
      </c>
      <c r="V106">
        <f t="shared" si="14"/>
        <v>4.8000000000172349E-3</v>
      </c>
    </row>
    <row r="107" spans="1:22" ht="16" customHeight="1" x14ac:dyDescent="0.35">
      <c r="A107" s="5" t="s">
        <v>43</v>
      </c>
      <c r="B107" s="5"/>
      <c r="C107" s="5" t="s">
        <v>28</v>
      </c>
      <c r="D107" s="6">
        <v>57</v>
      </c>
      <c r="E107" s="3"/>
      <c r="F107" s="7">
        <v>2023</v>
      </c>
      <c r="G107" s="5" t="s">
        <v>29</v>
      </c>
      <c r="H107" s="5" t="s">
        <v>208</v>
      </c>
      <c r="I107" s="34" t="s">
        <v>82</v>
      </c>
      <c r="J107" s="8">
        <v>1541.28</v>
      </c>
      <c r="K107" s="8">
        <v>0</v>
      </c>
      <c r="L107" s="8">
        <v>16</v>
      </c>
      <c r="M107" s="8">
        <v>246.6</v>
      </c>
      <c r="N107" s="8">
        <v>0</v>
      </c>
      <c r="O107" s="8">
        <f>M107-N107</f>
        <v>246.6</v>
      </c>
      <c r="P107" s="16" t="s">
        <v>54</v>
      </c>
      <c r="Q107" s="8">
        <f>J107+M107</f>
        <v>1787.8799999999999</v>
      </c>
      <c r="R107" s="8">
        <v>0</v>
      </c>
      <c r="S107" s="8">
        <v>0</v>
      </c>
      <c r="T107" s="8">
        <f>Q107-R107-S107</f>
        <v>1787.8799999999999</v>
      </c>
      <c r="V107">
        <f t="shared" si="14"/>
        <v>4.8000000000172349E-3</v>
      </c>
    </row>
    <row r="108" spans="1:22" ht="16" customHeight="1" x14ac:dyDescent="0.35">
      <c r="A108" s="5" t="s">
        <v>43</v>
      </c>
      <c r="B108" s="5"/>
      <c r="C108" s="5" t="s">
        <v>28</v>
      </c>
      <c r="D108" s="6">
        <v>57</v>
      </c>
      <c r="E108" s="3"/>
      <c r="F108" s="7">
        <v>2023</v>
      </c>
      <c r="G108" s="5" t="s">
        <v>29</v>
      </c>
      <c r="H108" s="5" t="s">
        <v>208</v>
      </c>
      <c r="I108" s="34" t="s">
        <v>82</v>
      </c>
      <c r="J108" s="8">
        <v>1084</v>
      </c>
      <c r="K108" s="8">
        <v>0</v>
      </c>
      <c r="L108" s="8">
        <v>16</v>
      </c>
      <c r="M108" s="8">
        <v>173.44</v>
      </c>
      <c r="N108" s="8">
        <v>0</v>
      </c>
      <c r="O108" s="8">
        <f>M108-N108</f>
        <v>173.44</v>
      </c>
      <c r="P108" s="16" t="s">
        <v>54</v>
      </c>
      <c r="Q108" s="8">
        <f>J108+M108</f>
        <v>1257.44</v>
      </c>
      <c r="R108" s="8">
        <v>0</v>
      </c>
      <c r="S108" s="8">
        <v>0</v>
      </c>
      <c r="T108" s="8">
        <f>Q108-R108-S108</f>
        <v>1257.44</v>
      </c>
      <c r="V108">
        <f t="shared" si="14"/>
        <v>0</v>
      </c>
    </row>
    <row r="109" spans="1:22" ht="16" customHeight="1" x14ac:dyDescent="0.35">
      <c r="A109" s="5" t="s">
        <v>43</v>
      </c>
      <c r="B109" s="5"/>
      <c r="C109" s="5" t="s">
        <v>28</v>
      </c>
      <c r="D109" s="6">
        <v>57</v>
      </c>
      <c r="E109" s="3"/>
      <c r="F109" s="7">
        <v>2023</v>
      </c>
      <c r="G109" s="5" t="s">
        <v>29</v>
      </c>
      <c r="H109" s="5" t="s">
        <v>208</v>
      </c>
      <c r="I109" s="34" t="s">
        <v>82</v>
      </c>
      <c r="J109" s="41">
        <v>1084</v>
      </c>
      <c r="K109" s="41">
        <v>0</v>
      </c>
      <c r="L109" s="41">
        <v>16</v>
      </c>
      <c r="M109" s="41">
        <v>173.44</v>
      </c>
      <c r="N109" s="41">
        <v>0</v>
      </c>
      <c r="O109" s="41">
        <f>M109-N109</f>
        <v>173.44</v>
      </c>
      <c r="P109" s="42" t="s">
        <v>54</v>
      </c>
      <c r="Q109" s="41">
        <f>J109+M109</f>
        <v>1257.44</v>
      </c>
      <c r="R109" s="41">
        <v>0</v>
      </c>
      <c r="S109" s="41">
        <v>0</v>
      </c>
      <c r="T109" s="41">
        <f>Q109-R109-S109</f>
        <v>1257.44</v>
      </c>
      <c r="V109">
        <f t="shared" si="14"/>
        <v>0</v>
      </c>
    </row>
    <row r="110" spans="1:22" ht="16" customHeight="1" x14ac:dyDescent="0.35">
      <c r="A110" s="5"/>
      <c r="B110" s="5"/>
      <c r="C110" s="5"/>
      <c r="D110" s="6"/>
      <c r="E110" s="3"/>
      <c r="F110" s="7"/>
      <c r="G110" s="5"/>
      <c r="H110" s="5"/>
      <c r="I110" s="40" t="s">
        <v>82</v>
      </c>
      <c r="J110" s="38">
        <f>SUM(J105:J109)</f>
        <v>6710.0199999999995</v>
      </c>
      <c r="K110" s="38">
        <f t="shared" ref="K110:T110" si="16">SUM(K105:K109)</f>
        <v>0</v>
      </c>
      <c r="L110" s="38"/>
      <c r="M110" s="38">
        <f t="shared" si="16"/>
        <v>1073.5900000000001</v>
      </c>
      <c r="N110" s="38">
        <f t="shared" si="16"/>
        <v>0</v>
      </c>
      <c r="O110" s="38">
        <f t="shared" si="16"/>
        <v>1073.5900000000001</v>
      </c>
      <c r="P110" s="38">
        <f t="shared" si="16"/>
        <v>0</v>
      </c>
      <c r="Q110" s="38">
        <f t="shared" si="16"/>
        <v>7783.6100000000006</v>
      </c>
      <c r="R110" s="38">
        <f t="shared" si="16"/>
        <v>0</v>
      </c>
      <c r="S110" s="38">
        <f t="shared" si="16"/>
        <v>0</v>
      </c>
      <c r="T110" s="38">
        <f t="shared" si="16"/>
        <v>7783.6100000000006</v>
      </c>
    </row>
    <row r="111" spans="1:22" ht="16" customHeight="1" x14ac:dyDescent="0.35">
      <c r="A111" s="5"/>
      <c r="B111" s="5"/>
      <c r="C111" s="5"/>
      <c r="D111" s="6"/>
      <c r="E111" s="3"/>
      <c r="F111" s="7"/>
      <c r="G111" s="5"/>
      <c r="H111" s="5"/>
      <c r="I111" s="34"/>
      <c r="J111" s="8"/>
      <c r="K111" s="8"/>
      <c r="L111" s="8"/>
      <c r="M111" s="8"/>
      <c r="N111" s="8"/>
      <c r="O111" s="8"/>
      <c r="Q111" s="8"/>
      <c r="R111" s="8"/>
      <c r="S111" s="8"/>
      <c r="T111" s="8"/>
      <c r="V111">
        <f t="shared" si="14"/>
        <v>0</v>
      </c>
    </row>
    <row r="112" spans="1:22" ht="16" customHeight="1" x14ac:dyDescent="0.35">
      <c r="A112" s="5" t="s">
        <v>38</v>
      </c>
      <c r="B112" s="5"/>
      <c r="C112" s="5" t="s">
        <v>28</v>
      </c>
      <c r="D112" s="6">
        <v>23</v>
      </c>
      <c r="E112" s="3"/>
      <c r="F112" s="7">
        <v>2023</v>
      </c>
      <c r="G112" s="5" t="s">
        <v>29</v>
      </c>
      <c r="H112" s="5" t="s">
        <v>213</v>
      </c>
      <c r="I112" s="34" t="s">
        <v>88</v>
      </c>
      <c r="J112" s="8">
        <v>11766.05</v>
      </c>
      <c r="K112" s="8">
        <v>0</v>
      </c>
      <c r="L112" s="8">
        <v>16</v>
      </c>
      <c r="M112" s="8">
        <v>1882.57</v>
      </c>
      <c r="N112" s="8">
        <v>0</v>
      </c>
      <c r="O112" s="8">
        <f t="shared" ref="O112:O118" si="17">M112-N112</f>
        <v>1882.57</v>
      </c>
      <c r="P112" s="16" t="s">
        <v>54</v>
      </c>
      <c r="Q112" s="8">
        <f t="shared" ref="Q112:Q118" si="18">J112+M112</f>
        <v>13648.619999999999</v>
      </c>
      <c r="R112" s="8">
        <v>0</v>
      </c>
      <c r="S112" s="8">
        <v>0</v>
      </c>
      <c r="T112" s="8">
        <f t="shared" ref="T112:T118" si="19">Q112-R112-S112</f>
        <v>13648.619999999999</v>
      </c>
      <c r="V112">
        <f t="shared" si="14"/>
        <v>-1.9999999999527063E-3</v>
      </c>
    </row>
    <row r="113" spans="1:22" ht="16" customHeight="1" x14ac:dyDescent="0.35">
      <c r="A113" s="5" t="s">
        <v>38</v>
      </c>
      <c r="B113" s="5"/>
      <c r="C113" s="5" t="s">
        <v>28</v>
      </c>
      <c r="D113" s="6">
        <v>23</v>
      </c>
      <c r="E113" s="3"/>
      <c r="F113" s="7">
        <v>2023</v>
      </c>
      <c r="G113" s="5" t="s">
        <v>29</v>
      </c>
      <c r="H113" s="5" t="s">
        <v>213</v>
      </c>
      <c r="I113" s="34" t="s">
        <v>88</v>
      </c>
      <c r="J113" s="8">
        <v>4538.68</v>
      </c>
      <c r="K113" s="8">
        <v>0</v>
      </c>
      <c r="L113" s="8">
        <v>16</v>
      </c>
      <c r="M113" s="8">
        <v>726.19</v>
      </c>
      <c r="N113" s="8">
        <v>0</v>
      </c>
      <c r="O113" s="8">
        <f t="shared" si="17"/>
        <v>726.19</v>
      </c>
      <c r="P113" s="16" t="s">
        <v>54</v>
      </c>
      <c r="Q113" s="8">
        <f t="shared" si="18"/>
        <v>5264.8700000000008</v>
      </c>
      <c r="R113" s="8">
        <v>0</v>
      </c>
      <c r="S113" s="8">
        <v>0</v>
      </c>
      <c r="T113" s="8">
        <f t="shared" si="19"/>
        <v>5264.8700000000008</v>
      </c>
      <c r="V113">
        <f t="shared" si="14"/>
        <v>-1.2000000000398359E-3</v>
      </c>
    </row>
    <row r="114" spans="1:22" ht="16" customHeight="1" x14ac:dyDescent="0.35">
      <c r="A114" s="5" t="s">
        <v>38</v>
      </c>
      <c r="B114" s="5"/>
      <c r="C114" s="5" t="s">
        <v>28</v>
      </c>
      <c r="D114" s="6">
        <v>23</v>
      </c>
      <c r="E114" s="3"/>
      <c r="F114" s="7">
        <v>2023</v>
      </c>
      <c r="G114" s="5" t="s">
        <v>29</v>
      </c>
      <c r="H114" s="5" t="s">
        <v>213</v>
      </c>
      <c r="I114" s="34" t="s">
        <v>88</v>
      </c>
      <c r="J114" s="8">
        <v>7059.63</v>
      </c>
      <c r="K114" s="8">
        <v>0</v>
      </c>
      <c r="L114" s="8">
        <v>16</v>
      </c>
      <c r="M114" s="8">
        <v>1129.54</v>
      </c>
      <c r="N114" s="8">
        <v>0</v>
      </c>
      <c r="O114" s="8">
        <f t="shared" si="17"/>
        <v>1129.54</v>
      </c>
      <c r="P114" s="16" t="s">
        <v>54</v>
      </c>
      <c r="Q114" s="8">
        <f t="shared" si="18"/>
        <v>8189.17</v>
      </c>
      <c r="R114" s="8">
        <v>0</v>
      </c>
      <c r="S114" s="8">
        <v>0</v>
      </c>
      <c r="T114" s="8">
        <f t="shared" si="19"/>
        <v>8189.17</v>
      </c>
      <c r="V114">
        <f t="shared" si="14"/>
        <v>8.0000000002655725E-4</v>
      </c>
    </row>
    <row r="115" spans="1:22" ht="16" customHeight="1" x14ac:dyDescent="0.35">
      <c r="A115" s="5" t="s">
        <v>38</v>
      </c>
      <c r="B115" s="5"/>
      <c r="C115" s="5" t="s">
        <v>28</v>
      </c>
      <c r="D115" s="6">
        <v>23</v>
      </c>
      <c r="E115" s="3"/>
      <c r="F115" s="7">
        <v>2023</v>
      </c>
      <c r="G115" s="5" t="s">
        <v>29</v>
      </c>
      <c r="H115" s="5" t="s">
        <v>213</v>
      </c>
      <c r="I115" s="34" t="s">
        <v>88</v>
      </c>
      <c r="J115" s="8">
        <v>11255.57</v>
      </c>
      <c r="K115" s="8">
        <v>0</v>
      </c>
      <c r="L115" s="8">
        <v>16</v>
      </c>
      <c r="M115" s="8">
        <v>1800.89</v>
      </c>
      <c r="N115" s="8">
        <v>0</v>
      </c>
      <c r="O115" s="8">
        <f t="shared" si="17"/>
        <v>1800.89</v>
      </c>
      <c r="P115" s="16" t="s">
        <v>54</v>
      </c>
      <c r="Q115" s="8">
        <f t="shared" si="18"/>
        <v>13056.46</v>
      </c>
      <c r="R115" s="8">
        <v>0</v>
      </c>
      <c r="S115" s="8">
        <v>0</v>
      </c>
      <c r="T115" s="8">
        <f t="shared" si="19"/>
        <v>13056.46</v>
      </c>
      <c r="V115">
        <f t="shared" si="14"/>
        <v>1.199999999926149E-3</v>
      </c>
    </row>
    <row r="116" spans="1:22" ht="16" customHeight="1" x14ac:dyDescent="0.35">
      <c r="A116" s="5" t="s">
        <v>39</v>
      </c>
      <c r="B116" s="5"/>
      <c r="C116" s="5" t="s">
        <v>28</v>
      </c>
      <c r="D116" s="6">
        <v>47</v>
      </c>
      <c r="E116" s="3"/>
      <c r="F116" s="7">
        <v>2023</v>
      </c>
      <c r="G116" s="5" t="s">
        <v>29</v>
      </c>
      <c r="H116" s="5" t="s">
        <v>213</v>
      </c>
      <c r="I116" s="34" t="s">
        <v>88</v>
      </c>
      <c r="J116" s="8">
        <v>9026.86</v>
      </c>
      <c r="K116" s="8">
        <v>0</v>
      </c>
      <c r="L116" s="8">
        <v>16</v>
      </c>
      <c r="M116" s="8">
        <v>1444.3</v>
      </c>
      <c r="N116" s="8">
        <v>0</v>
      </c>
      <c r="O116" s="8">
        <f t="shared" si="17"/>
        <v>1444.3</v>
      </c>
      <c r="P116" s="16" t="s">
        <v>54</v>
      </c>
      <c r="Q116" s="8">
        <f t="shared" si="18"/>
        <v>10471.16</v>
      </c>
      <c r="R116" s="8">
        <v>0</v>
      </c>
      <c r="S116" s="8">
        <v>0</v>
      </c>
      <c r="T116" s="8">
        <f t="shared" si="19"/>
        <v>10471.16</v>
      </c>
      <c r="V116">
        <f t="shared" si="14"/>
        <v>-2.3999999998522981E-3</v>
      </c>
    </row>
    <row r="117" spans="1:22" ht="16" customHeight="1" x14ac:dyDescent="0.35">
      <c r="A117" s="5" t="s">
        <v>39</v>
      </c>
      <c r="B117" s="5"/>
      <c r="C117" s="5" t="s">
        <v>28</v>
      </c>
      <c r="D117" s="6">
        <v>47</v>
      </c>
      <c r="E117" s="3"/>
      <c r="F117" s="7">
        <v>2023</v>
      </c>
      <c r="G117" s="5" t="s">
        <v>29</v>
      </c>
      <c r="H117" s="5" t="s">
        <v>213</v>
      </c>
      <c r="I117" s="34" t="s">
        <v>88</v>
      </c>
      <c r="J117" s="8">
        <v>32420.35</v>
      </c>
      <c r="K117" s="8">
        <v>0</v>
      </c>
      <c r="L117" s="8">
        <v>16</v>
      </c>
      <c r="M117" s="8">
        <v>5187.26</v>
      </c>
      <c r="N117" s="8">
        <v>0</v>
      </c>
      <c r="O117" s="8">
        <f t="shared" si="17"/>
        <v>5187.26</v>
      </c>
      <c r="P117" s="16" t="s">
        <v>54</v>
      </c>
      <c r="Q117" s="8">
        <f t="shared" si="18"/>
        <v>37607.61</v>
      </c>
      <c r="R117" s="8">
        <v>0</v>
      </c>
      <c r="S117" s="8">
        <v>0</v>
      </c>
      <c r="T117" s="8">
        <f t="shared" si="19"/>
        <v>37607.61</v>
      </c>
      <c r="V117">
        <f t="shared" si="14"/>
        <v>-3.9999999999054126E-3</v>
      </c>
    </row>
    <row r="118" spans="1:22" ht="16" customHeight="1" x14ac:dyDescent="0.35">
      <c r="A118" s="5" t="s">
        <v>46</v>
      </c>
      <c r="B118" s="5"/>
      <c r="C118" s="5" t="s">
        <v>28</v>
      </c>
      <c r="D118" s="6">
        <v>71</v>
      </c>
      <c r="E118" s="3"/>
      <c r="F118" s="7">
        <v>2023</v>
      </c>
      <c r="G118" s="5" t="s">
        <v>29</v>
      </c>
      <c r="H118" s="5" t="s">
        <v>213</v>
      </c>
      <c r="I118" s="34" t="s">
        <v>88</v>
      </c>
      <c r="J118" s="41">
        <v>7181.67</v>
      </c>
      <c r="K118" s="41">
        <v>0</v>
      </c>
      <c r="L118" s="41">
        <v>16</v>
      </c>
      <c r="M118" s="41">
        <v>1149.07</v>
      </c>
      <c r="N118" s="41">
        <v>0</v>
      </c>
      <c r="O118" s="41">
        <f t="shared" si="17"/>
        <v>1149.07</v>
      </c>
      <c r="P118" s="42" t="s">
        <v>54</v>
      </c>
      <c r="Q118" s="41">
        <f t="shared" si="18"/>
        <v>8330.74</v>
      </c>
      <c r="R118" s="41">
        <v>0</v>
      </c>
      <c r="S118" s="41">
        <v>0</v>
      </c>
      <c r="T118" s="41">
        <f t="shared" si="19"/>
        <v>8330.74</v>
      </c>
      <c r="V118">
        <f t="shared" si="14"/>
        <v>-2.7999999999792635E-3</v>
      </c>
    </row>
    <row r="119" spans="1:22" ht="16" customHeight="1" x14ac:dyDescent="0.35">
      <c r="A119" s="5"/>
      <c r="B119" s="5"/>
      <c r="C119" s="5"/>
      <c r="D119" s="6"/>
      <c r="E119" s="3"/>
      <c r="F119" s="7"/>
      <c r="G119" s="5"/>
      <c r="H119" s="5"/>
      <c r="I119" s="40" t="s">
        <v>88</v>
      </c>
      <c r="J119" s="38">
        <f>SUM(J112:J118)</f>
        <v>83248.81</v>
      </c>
      <c r="K119" s="38">
        <f t="shared" ref="K119:T119" si="20">SUM(K112:K118)</f>
        <v>0</v>
      </c>
      <c r="L119" s="38"/>
      <c r="M119" s="38">
        <f t="shared" si="20"/>
        <v>13319.82</v>
      </c>
      <c r="N119" s="38">
        <f t="shared" si="20"/>
        <v>0</v>
      </c>
      <c r="O119" s="38">
        <f t="shared" si="20"/>
        <v>13319.82</v>
      </c>
      <c r="P119" s="38">
        <f t="shared" si="20"/>
        <v>0</v>
      </c>
      <c r="Q119" s="38">
        <f t="shared" si="20"/>
        <v>96568.63</v>
      </c>
      <c r="R119" s="38">
        <f t="shared" si="20"/>
        <v>0</v>
      </c>
      <c r="S119" s="38">
        <f t="shared" si="20"/>
        <v>0</v>
      </c>
      <c r="T119" s="38">
        <f t="shared" si="20"/>
        <v>96568.63</v>
      </c>
    </row>
    <row r="120" spans="1:22" ht="16" customHeight="1" x14ac:dyDescent="0.35">
      <c r="A120" s="5"/>
      <c r="B120" s="5"/>
      <c r="C120" s="5"/>
      <c r="D120" s="6"/>
      <c r="E120" s="3"/>
      <c r="F120" s="7"/>
      <c r="G120" s="5"/>
      <c r="H120" s="5"/>
      <c r="I120" s="40"/>
      <c r="J120" s="38"/>
      <c r="K120" s="38"/>
      <c r="L120" s="38"/>
      <c r="M120" s="38"/>
      <c r="N120" s="38"/>
      <c r="O120" s="38"/>
      <c r="P120" s="39"/>
      <c r="Q120" s="38"/>
      <c r="R120" s="38"/>
      <c r="S120" s="38"/>
      <c r="T120" s="38"/>
      <c r="V120">
        <f t="shared" si="14"/>
        <v>0</v>
      </c>
    </row>
    <row r="121" spans="1:22" ht="16" customHeight="1" x14ac:dyDescent="0.35">
      <c r="A121" s="5" t="s">
        <v>39</v>
      </c>
      <c r="B121" s="5"/>
      <c r="C121" s="5" t="s">
        <v>28</v>
      </c>
      <c r="D121" s="6">
        <v>41</v>
      </c>
      <c r="E121" s="3"/>
      <c r="F121" s="7">
        <v>2023</v>
      </c>
      <c r="G121" s="5" t="s">
        <v>29</v>
      </c>
      <c r="H121" s="5" t="s">
        <v>228</v>
      </c>
      <c r="I121" s="40" t="s">
        <v>103</v>
      </c>
      <c r="J121" s="38">
        <v>201.72</v>
      </c>
      <c r="K121" s="38">
        <v>0</v>
      </c>
      <c r="L121" s="38">
        <v>16</v>
      </c>
      <c r="M121" s="38">
        <v>32.28</v>
      </c>
      <c r="N121" s="38">
        <v>0</v>
      </c>
      <c r="O121" s="38">
        <f>M121-N121</f>
        <v>32.28</v>
      </c>
      <c r="P121" s="39" t="s">
        <v>54</v>
      </c>
      <c r="Q121" s="38">
        <f>J121+M121</f>
        <v>234</v>
      </c>
      <c r="R121" s="38">
        <v>0</v>
      </c>
      <c r="S121" s="38">
        <v>0</v>
      </c>
      <c r="T121" s="38">
        <f>Q121-R121-S121</f>
        <v>234</v>
      </c>
      <c r="V121">
        <f>(J121*(L121/100))-M121</f>
        <v>-4.8000000000030241E-3</v>
      </c>
    </row>
    <row r="122" spans="1:22" ht="16" customHeight="1" x14ac:dyDescent="0.35">
      <c r="A122" s="5"/>
      <c r="B122" s="5"/>
      <c r="C122" s="5"/>
      <c r="D122" s="6"/>
      <c r="E122" s="3"/>
      <c r="F122" s="7"/>
      <c r="G122" s="5"/>
      <c r="H122" s="5"/>
      <c r="I122" s="34"/>
      <c r="J122" s="8"/>
      <c r="K122" s="8"/>
      <c r="L122" s="8"/>
      <c r="M122" s="8"/>
      <c r="N122" s="8"/>
      <c r="O122" s="8"/>
      <c r="Q122" s="8"/>
      <c r="R122" s="8"/>
      <c r="S122" s="8"/>
      <c r="T122" s="8"/>
      <c r="V122">
        <f t="shared" si="14"/>
        <v>0</v>
      </c>
    </row>
    <row r="123" spans="1:22" ht="16" customHeight="1" x14ac:dyDescent="0.35">
      <c r="A123" s="5" t="s">
        <v>39</v>
      </c>
      <c r="B123" s="5"/>
      <c r="C123" s="5" t="s">
        <v>28</v>
      </c>
      <c r="D123" s="6">
        <v>43</v>
      </c>
      <c r="E123" s="3"/>
      <c r="F123" s="7">
        <v>2023</v>
      </c>
      <c r="G123" s="5" t="s">
        <v>29</v>
      </c>
      <c r="H123" s="5" t="s">
        <v>235</v>
      </c>
      <c r="I123" s="34" t="s">
        <v>110</v>
      </c>
      <c r="J123" s="8">
        <v>371.55</v>
      </c>
      <c r="K123" s="8">
        <v>0</v>
      </c>
      <c r="L123" s="8">
        <v>16</v>
      </c>
      <c r="M123" s="8">
        <v>59.45</v>
      </c>
      <c r="N123" s="8">
        <v>0</v>
      </c>
      <c r="O123" s="8">
        <f>M123-N123</f>
        <v>59.45</v>
      </c>
      <c r="P123" s="16" t="s">
        <v>54</v>
      </c>
      <c r="Q123" s="8">
        <f>J123+M123</f>
        <v>431</v>
      </c>
      <c r="R123" s="8">
        <v>0</v>
      </c>
      <c r="S123" s="8">
        <v>0</v>
      </c>
      <c r="T123" s="8">
        <f>Q123-R123-S123</f>
        <v>431</v>
      </c>
      <c r="V123">
        <f t="shared" si="14"/>
        <v>-2.0000000000024443E-3</v>
      </c>
    </row>
    <row r="124" spans="1:22" ht="16" customHeight="1" x14ac:dyDescent="0.35">
      <c r="A124" s="5" t="s">
        <v>42</v>
      </c>
      <c r="B124" s="5"/>
      <c r="C124" s="5" t="s">
        <v>28</v>
      </c>
      <c r="D124" s="6">
        <v>52</v>
      </c>
      <c r="E124" s="3"/>
      <c r="F124" s="7">
        <v>2023</v>
      </c>
      <c r="G124" s="5" t="s">
        <v>29</v>
      </c>
      <c r="H124" s="5" t="s">
        <v>235</v>
      </c>
      <c r="I124" s="34" t="s">
        <v>110</v>
      </c>
      <c r="J124" s="8">
        <v>268.10000000000002</v>
      </c>
      <c r="K124" s="8">
        <v>0</v>
      </c>
      <c r="L124" s="8">
        <v>16</v>
      </c>
      <c r="M124" s="8">
        <v>42.9</v>
      </c>
      <c r="N124" s="8">
        <v>0</v>
      </c>
      <c r="O124" s="8">
        <f>M124-N124</f>
        <v>42.9</v>
      </c>
      <c r="P124" s="16" t="s">
        <v>54</v>
      </c>
      <c r="Q124" s="8">
        <f>J124+M124</f>
        <v>311</v>
      </c>
      <c r="R124" s="8">
        <v>0</v>
      </c>
      <c r="S124" s="8">
        <v>0</v>
      </c>
      <c r="T124" s="8">
        <f>Q124-R124-S124</f>
        <v>311</v>
      </c>
      <c r="V124">
        <f t="shared" si="14"/>
        <v>-3.9999999999906777E-3</v>
      </c>
    </row>
    <row r="125" spans="1:22" ht="16" customHeight="1" x14ac:dyDescent="0.35">
      <c r="A125" s="5" t="s">
        <v>42</v>
      </c>
      <c r="B125" s="5"/>
      <c r="C125" s="5" t="s">
        <v>28</v>
      </c>
      <c r="D125" s="6">
        <v>52</v>
      </c>
      <c r="E125" s="3"/>
      <c r="F125" s="7">
        <v>2023</v>
      </c>
      <c r="G125" s="5" t="s">
        <v>29</v>
      </c>
      <c r="H125" s="5" t="s">
        <v>235</v>
      </c>
      <c r="I125" s="34" t="s">
        <v>110</v>
      </c>
      <c r="J125" s="8">
        <v>1060.3399999999999</v>
      </c>
      <c r="K125" s="8">
        <v>0</v>
      </c>
      <c r="L125" s="8">
        <v>16</v>
      </c>
      <c r="M125" s="8">
        <v>169.66</v>
      </c>
      <c r="N125" s="8">
        <v>0</v>
      </c>
      <c r="O125" s="8">
        <f>M125-N125</f>
        <v>169.66</v>
      </c>
      <c r="P125" s="16" t="s">
        <v>54</v>
      </c>
      <c r="Q125" s="8">
        <f>J125+M125</f>
        <v>1230</v>
      </c>
      <c r="R125" s="8">
        <v>0</v>
      </c>
      <c r="S125" s="8">
        <v>0</v>
      </c>
      <c r="T125" s="8">
        <f>Q125-R125-S125</f>
        <v>1230</v>
      </c>
      <c r="V125">
        <f t="shared" si="14"/>
        <v>-5.6000000000153705E-3</v>
      </c>
    </row>
    <row r="126" spans="1:22" ht="16" customHeight="1" x14ac:dyDescent="0.35">
      <c r="A126" s="5" t="s">
        <v>42</v>
      </c>
      <c r="B126" s="5"/>
      <c r="C126" s="5" t="s">
        <v>28</v>
      </c>
      <c r="D126" s="6">
        <v>52</v>
      </c>
      <c r="E126" s="3"/>
      <c r="F126" s="7">
        <v>2023</v>
      </c>
      <c r="G126" s="5" t="s">
        <v>29</v>
      </c>
      <c r="H126" s="5" t="s">
        <v>235</v>
      </c>
      <c r="I126" s="34" t="s">
        <v>110</v>
      </c>
      <c r="J126" s="41">
        <v>333.62</v>
      </c>
      <c r="K126" s="41">
        <v>0</v>
      </c>
      <c r="L126" s="41">
        <v>16</v>
      </c>
      <c r="M126" s="41">
        <v>53.38</v>
      </c>
      <c r="N126" s="41">
        <v>0</v>
      </c>
      <c r="O126" s="41">
        <f>M126-N126</f>
        <v>53.38</v>
      </c>
      <c r="P126" s="42" t="s">
        <v>54</v>
      </c>
      <c r="Q126" s="41">
        <f>J126+M126</f>
        <v>387</v>
      </c>
      <c r="R126" s="41">
        <v>0</v>
      </c>
      <c r="S126" s="41">
        <v>0</v>
      </c>
      <c r="T126" s="41">
        <f>Q126-R126-S126</f>
        <v>387</v>
      </c>
      <c r="V126">
        <f t="shared" si="14"/>
        <v>-7.9999999999813554E-4</v>
      </c>
    </row>
    <row r="127" spans="1:22" ht="16" customHeight="1" x14ac:dyDescent="0.35">
      <c r="A127" s="5"/>
      <c r="B127" s="5"/>
      <c r="C127" s="5"/>
      <c r="D127" s="6"/>
      <c r="E127" s="3"/>
      <c r="F127" s="7"/>
      <c r="G127" s="5"/>
      <c r="H127" s="5"/>
      <c r="I127" s="40" t="s">
        <v>110</v>
      </c>
      <c r="J127" s="38">
        <f>SUM(J123:J126)</f>
        <v>2033.6100000000001</v>
      </c>
      <c r="K127" s="38">
        <f t="shared" ref="K127:T127" si="21">SUM(K123:K126)</f>
        <v>0</v>
      </c>
      <c r="L127" s="38"/>
      <c r="M127" s="38">
        <f t="shared" si="21"/>
        <v>325.39</v>
      </c>
      <c r="N127" s="38">
        <f t="shared" si="21"/>
        <v>0</v>
      </c>
      <c r="O127" s="38">
        <f t="shared" si="21"/>
        <v>325.39</v>
      </c>
      <c r="P127" s="38">
        <f t="shared" si="21"/>
        <v>0</v>
      </c>
      <c r="Q127" s="38">
        <f t="shared" si="21"/>
        <v>2359</v>
      </c>
      <c r="R127" s="38">
        <f t="shared" si="21"/>
        <v>0</v>
      </c>
      <c r="S127" s="38">
        <f t="shared" si="21"/>
        <v>0</v>
      </c>
      <c r="T127" s="38">
        <f t="shared" si="21"/>
        <v>2359</v>
      </c>
    </row>
    <row r="128" spans="1:22" ht="16" customHeight="1" x14ac:dyDescent="0.35">
      <c r="A128" s="5"/>
      <c r="B128" s="5"/>
      <c r="C128" s="5"/>
      <c r="D128" s="6"/>
      <c r="E128" s="3"/>
      <c r="F128" s="7"/>
      <c r="G128" s="5"/>
      <c r="H128" s="5"/>
      <c r="I128" s="34"/>
      <c r="J128" s="8"/>
      <c r="K128" s="8"/>
      <c r="L128" s="8"/>
      <c r="M128" s="8"/>
      <c r="N128" s="8"/>
      <c r="O128" s="8"/>
      <c r="Q128" s="8"/>
      <c r="R128" s="8"/>
      <c r="S128" s="8"/>
      <c r="T128" s="8"/>
      <c r="V128">
        <f t="shared" si="14"/>
        <v>0</v>
      </c>
    </row>
    <row r="129" spans="1:22" ht="16" customHeight="1" x14ac:dyDescent="0.35">
      <c r="A129" s="5" t="s">
        <v>34</v>
      </c>
      <c r="B129" s="5"/>
      <c r="C129" s="5" t="s">
        <v>28</v>
      </c>
      <c r="D129" s="6">
        <v>16</v>
      </c>
      <c r="E129" s="3"/>
      <c r="F129" s="7">
        <v>2023</v>
      </c>
      <c r="G129" s="5" t="s">
        <v>29</v>
      </c>
      <c r="H129" s="5" t="s">
        <v>202</v>
      </c>
      <c r="I129" s="34" t="s">
        <v>76</v>
      </c>
      <c r="J129" s="8">
        <v>529.01</v>
      </c>
      <c r="K129" s="8">
        <v>0</v>
      </c>
      <c r="L129" s="8">
        <v>16</v>
      </c>
      <c r="M129" s="8">
        <v>84.64</v>
      </c>
      <c r="N129" s="8">
        <v>0</v>
      </c>
      <c r="O129" s="8">
        <f t="shared" ref="O129:O135" si="22">M129-N129</f>
        <v>84.64</v>
      </c>
      <c r="P129" s="16" t="s">
        <v>54</v>
      </c>
      <c r="Q129" s="8">
        <f t="shared" ref="Q129:Q135" si="23">J129+M129</f>
        <v>613.65</v>
      </c>
      <c r="R129" s="8">
        <v>0</v>
      </c>
      <c r="S129" s="8">
        <v>0</v>
      </c>
      <c r="T129" s="8">
        <f t="shared" ref="T129:T135" si="24">Q129-R129-S129</f>
        <v>613.65</v>
      </c>
      <c r="V129">
        <f t="shared" si="14"/>
        <v>1.5999999999962711E-3</v>
      </c>
    </row>
    <row r="130" spans="1:22" ht="16" customHeight="1" x14ac:dyDescent="0.35">
      <c r="A130" s="5" t="s">
        <v>36</v>
      </c>
      <c r="B130" s="5"/>
      <c r="C130" s="5" t="s">
        <v>28</v>
      </c>
      <c r="D130" s="6">
        <v>21</v>
      </c>
      <c r="E130" s="3"/>
      <c r="F130" s="7">
        <v>2023</v>
      </c>
      <c r="G130" s="5" t="s">
        <v>29</v>
      </c>
      <c r="H130" s="5" t="s">
        <v>202</v>
      </c>
      <c r="I130" s="34" t="s">
        <v>76</v>
      </c>
      <c r="J130" s="8">
        <v>535</v>
      </c>
      <c r="K130" s="8">
        <v>0</v>
      </c>
      <c r="L130" s="8">
        <v>16</v>
      </c>
      <c r="M130" s="8">
        <v>85.6</v>
      </c>
      <c r="N130" s="8">
        <v>0</v>
      </c>
      <c r="O130" s="8">
        <f t="shared" si="22"/>
        <v>85.6</v>
      </c>
      <c r="P130" s="16" t="s">
        <v>54</v>
      </c>
      <c r="Q130" s="8">
        <f t="shared" si="23"/>
        <v>620.6</v>
      </c>
      <c r="R130" s="8">
        <v>0</v>
      </c>
      <c r="S130" s="8">
        <v>0</v>
      </c>
      <c r="T130" s="8">
        <f t="shared" si="24"/>
        <v>620.6</v>
      </c>
      <c r="V130">
        <f t="shared" si="14"/>
        <v>0</v>
      </c>
    </row>
    <row r="131" spans="1:22" ht="16" customHeight="1" x14ac:dyDescent="0.35">
      <c r="A131" s="5" t="s">
        <v>36</v>
      </c>
      <c r="B131" s="5"/>
      <c r="C131" s="5" t="s">
        <v>28</v>
      </c>
      <c r="D131" s="6">
        <v>21</v>
      </c>
      <c r="E131" s="3"/>
      <c r="F131" s="7">
        <v>2023</v>
      </c>
      <c r="G131" s="5" t="s">
        <v>29</v>
      </c>
      <c r="H131" s="5" t="s">
        <v>202</v>
      </c>
      <c r="I131" s="34" t="s">
        <v>76</v>
      </c>
      <c r="J131" s="8">
        <v>381.66</v>
      </c>
      <c r="K131" s="8">
        <v>0</v>
      </c>
      <c r="L131" s="8">
        <v>16</v>
      </c>
      <c r="M131" s="8">
        <v>61.07</v>
      </c>
      <c r="N131" s="8">
        <v>0</v>
      </c>
      <c r="O131" s="8">
        <f t="shared" si="22"/>
        <v>61.07</v>
      </c>
      <c r="P131" s="16" t="s">
        <v>54</v>
      </c>
      <c r="Q131" s="8">
        <f t="shared" si="23"/>
        <v>442.73</v>
      </c>
      <c r="R131" s="8">
        <v>0</v>
      </c>
      <c r="S131" s="8">
        <v>0</v>
      </c>
      <c r="T131" s="8">
        <f t="shared" si="24"/>
        <v>442.73</v>
      </c>
      <c r="V131">
        <f t="shared" si="14"/>
        <v>-4.3999999999968509E-3</v>
      </c>
    </row>
    <row r="132" spans="1:22" ht="16" customHeight="1" x14ac:dyDescent="0.35">
      <c r="A132" s="5" t="s">
        <v>43</v>
      </c>
      <c r="B132" s="5"/>
      <c r="C132" s="5" t="s">
        <v>28</v>
      </c>
      <c r="D132" s="6">
        <v>56</v>
      </c>
      <c r="E132" s="3"/>
      <c r="F132" s="7">
        <v>2023</v>
      </c>
      <c r="G132" s="5" t="s">
        <v>29</v>
      </c>
      <c r="H132" s="5" t="s">
        <v>202</v>
      </c>
      <c r="I132" s="34" t="s">
        <v>76</v>
      </c>
      <c r="J132" s="8">
        <v>492.56</v>
      </c>
      <c r="K132" s="8">
        <v>0</v>
      </c>
      <c r="L132" s="8">
        <v>16</v>
      </c>
      <c r="M132" s="8">
        <v>78.81</v>
      </c>
      <c r="N132" s="8">
        <v>0</v>
      </c>
      <c r="O132" s="8">
        <f t="shared" si="22"/>
        <v>78.81</v>
      </c>
      <c r="P132" s="16" t="s">
        <v>54</v>
      </c>
      <c r="Q132" s="8">
        <f t="shared" si="23"/>
        <v>571.37</v>
      </c>
      <c r="R132" s="8">
        <v>0</v>
      </c>
      <c r="S132" s="8">
        <v>0</v>
      </c>
      <c r="T132" s="8">
        <f t="shared" si="24"/>
        <v>571.37</v>
      </c>
      <c r="V132">
        <f t="shared" si="14"/>
        <v>-3.9999999999906777E-4</v>
      </c>
    </row>
    <row r="133" spans="1:22" ht="16" customHeight="1" x14ac:dyDescent="0.35">
      <c r="A133" s="5" t="s">
        <v>43</v>
      </c>
      <c r="B133" s="5"/>
      <c r="C133" s="5" t="s">
        <v>28</v>
      </c>
      <c r="D133" s="6">
        <v>56</v>
      </c>
      <c r="E133" s="3"/>
      <c r="F133" s="7">
        <v>2023</v>
      </c>
      <c r="G133" s="5" t="s">
        <v>29</v>
      </c>
      <c r="H133" s="5" t="s">
        <v>202</v>
      </c>
      <c r="I133" s="34" t="s">
        <v>76</v>
      </c>
      <c r="J133" s="8">
        <v>1697.15</v>
      </c>
      <c r="K133" s="8">
        <v>0</v>
      </c>
      <c r="L133" s="8">
        <v>16</v>
      </c>
      <c r="M133" s="8">
        <v>271.54000000000002</v>
      </c>
      <c r="N133" s="8">
        <v>0</v>
      </c>
      <c r="O133" s="8">
        <f t="shared" si="22"/>
        <v>271.54000000000002</v>
      </c>
      <c r="P133" s="16" t="s">
        <v>54</v>
      </c>
      <c r="Q133" s="8">
        <f t="shared" si="23"/>
        <v>1968.69</v>
      </c>
      <c r="R133" s="8">
        <v>0</v>
      </c>
      <c r="S133" s="8">
        <v>0</v>
      </c>
      <c r="T133" s="8">
        <f t="shared" si="24"/>
        <v>1968.69</v>
      </c>
      <c r="V133">
        <f t="shared" si="14"/>
        <v>4.0000000000190994E-3</v>
      </c>
    </row>
    <row r="134" spans="1:22" ht="16" customHeight="1" x14ac:dyDescent="0.35">
      <c r="A134" s="5" t="s">
        <v>43</v>
      </c>
      <c r="B134" s="5"/>
      <c r="C134" s="5" t="s">
        <v>28</v>
      </c>
      <c r="D134" s="6">
        <v>56</v>
      </c>
      <c r="E134" s="3"/>
      <c r="F134" s="7">
        <v>2023</v>
      </c>
      <c r="G134" s="5" t="s">
        <v>29</v>
      </c>
      <c r="H134" s="5" t="s">
        <v>202</v>
      </c>
      <c r="I134" s="34" t="s">
        <v>76</v>
      </c>
      <c r="J134" s="8">
        <v>1624.5</v>
      </c>
      <c r="K134" s="8">
        <v>0</v>
      </c>
      <c r="L134" s="8">
        <v>16</v>
      </c>
      <c r="M134" s="8">
        <v>259.92</v>
      </c>
      <c r="N134" s="8">
        <v>0</v>
      </c>
      <c r="O134" s="8">
        <f t="shared" si="22"/>
        <v>259.92</v>
      </c>
      <c r="P134" s="16" t="s">
        <v>54</v>
      </c>
      <c r="Q134" s="8">
        <f t="shared" si="23"/>
        <v>1884.42</v>
      </c>
      <c r="R134" s="8">
        <v>0</v>
      </c>
      <c r="S134" s="8">
        <v>0</v>
      </c>
      <c r="T134" s="8">
        <f t="shared" si="24"/>
        <v>1884.42</v>
      </c>
      <c r="V134">
        <f t="shared" si="14"/>
        <v>0</v>
      </c>
    </row>
    <row r="135" spans="1:22" ht="16" customHeight="1" x14ac:dyDescent="0.35">
      <c r="A135" s="5" t="s">
        <v>43</v>
      </c>
      <c r="B135" s="5"/>
      <c r="C135" s="5" t="s">
        <v>28</v>
      </c>
      <c r="D135" s="6">
        <v>56</v>
      </c>
      <c r="E135" s="3"/>
      <c r="F135" s="7">
        <v>2023</v>
      </c>
      <c r="G135" s="5" t="s">
        <v>29</v>
      </c>
      <c r="H135" s="5" t="s">
        <v>202</v>
      </c>
      <c r="I135" s="34" t="s">
        <v>76</v>
      </c>
      <c r="J135" s="41">
        <v>406.53</v>
      </c>
      <c r="K135" s="41">
        <v>0</v>
      </c>
      <c r="L135" s="41">
        <v>16</v>
      </c>
      <c r="M135" s="41">
        <v>65.040000000000006</v>
      </c>
      <c r="N135" s="41">
        <v>0</v>
      </c>
      <c r="O135" s="41">
        <f t="shared" si="22"/>
        <v>65.040000000000006</v>
      </c>
      <c r="P135" s="42" t="s">
        <v>54</v>
      </c>
      <c r="Q135" s="41">
        <f t="shared" si="23"/>
        <v>471.57</v>
      </c>
      <c r="R135" s="41">
        <v>0</v>
      </c>
      <c r="S135" s="41">
        <v>0</v>
      </c>
      <c r="T135" s="41">
        <f t="shared" si="24"/>
        <v>471.57</v>
      </c>
      <c r="V135">
        <f t="shared" si="14"/>
        <v>4.7999999999888132E-3</v>
      </c>
    </row>
    <row r="136" spans="1:22" ht="16" customHeight="1" x14ac:dyDescent="0.35">
      <c r="A136" s="5"/>
      <c r="B136" s="5"/>
      <c r="C136" s="5"/>
      <c r="D136" s="6"/>
      <c r="E136" s="3"/>
      <c r="F136" s="7"/>
      <c r="G136" s="5"/>
      <c r="H136" s="5"/>
      <c r="I136" s="40" t="s">
        <v>76</v>
      </c>
      <c r="J136" s="38">
        <f>SUM(J129:J135)</f>
        <v>5666.41</v>
      </c>
      <c r="K136" s="38">
        <f t="shared" ref="K136:T136" si="25">SUM(K129:K135)</f>
        <v>0</v>
      </c>
      <c r="L136" s="38"/>
      <c r="M136" s="38">
        <f t="shared" si="25"/>
        <v>906.62000000000012</v>
      </c>
      <c r="N136" s="38">
        <f t="shared" si="25"/>
        <v>0</v>
      </c>
      <c r="O136" s="38">
        <f t="shared" si="25"/>
        <v>906.62000000000012</v>
      </c>
      <c r="P136" s="38">
        <f t="shared" si="25"/>
        <v>0</v>
      </c>
      <c r="Q136" s="38">
        <f t="shared" si="25"/>
        <v>6573.03</v>
      </c>
      <c r="R136" s="38">
        <f t="shared" si="25"/>
        <v>0</v>
      </c>
      <c r="S136" s="38">
        <f t="shared" si="25"/>
        <v>0</v>
      </c>
      <c r="T136" s="38">
        <f t="shared" si="25"/>
        <v>6573.03</v>
      </c>
    </row>
    <row r="137" spans="1:22" ht="16" customHeight="1" x14ac:dyDescent="0.35">
      <c r="A137" s="5"/>
      <c r="B137" s="5"/>
      <c r="C137" s="5"/>
      <c r="D137" s="6"/>
      <c r="E137" s="3"/>
      <c r="F137" s="7"/>
      <c r="G137" s="5"/>
      <c r="H137" s="5"/>
      <c r="I137" s="40"/>
      <c r="J137" s="38"/>
      <c r="K137" s="38"/>
      <c r="L137" s="38"/>
      <c r="M137" s="38"/>
      <c r="N137" s="38"/>
      <c r="O137" s="38"/>
      <c r="P137" s="39"/>
      <c r="Q137" s="38"/>
      <c r="R137" s="38"/>
      <c r="S137" s="38"/>
      <c r="T137" s="38"/>
      <c r="V137">
        <f t="shared" ref="V137:V200" si="26">(J137*(L137/100))-M137</f>
        <v>0</v>
      </c>
    </row>
    <row r="138" spans="1:22" ht="16" customHeight="1" x14ac:dyDescent="0.35">
      <c r="A138" s="5" t="s">
        <v>39</v>
      </c>
      <c r="B138" s="5"/>
      <c r="C138" s="5" t="s">
        <v>28</v>
      </c>
      <c r="D138" s="6">
        <v>41</v>
      </c>
      <c r="E138" s="3"/>
      <c r="F138" s="7">
        <v>2023</v>
      </c>
      <c r="G138" s="5" t="s">
        <v>29</v>
      </c>
      <c r="H138" s="5" t="s">
        <v>230</v>
      </c>
      <c r="I138" s="40" t="s">
        <v>105</v>
      </c>
      <c r="J138" s="38">
        <v>34.409999999999997</v>
      </c>
      <c r="K138" s="38">
        <v>0</v>
      </c>
      <c r="L138" s="38">
        <v>16</v>
      </c>
      <c r="M138" s="38">
        <v>5.51</v>
      </c>
      <c r="N138" s="38">
        <v>0</v>
      </c>
      <c r="O138" s="38">
        <f>M138-N138</f>
        <v>5.51</v>
      </c>
      <c r="P138" s="39" t="s">
        <v>54</v>
      </c>
      <c r="Q138" s="38">
        <f>J138+M138</f>
        <v>39.919999999999995</v>
      </c>
      <c r="R138" s="38">
        <v>0</v>
      </c>
      <c r="S138" s="38">
        <v>0</v>
      </c>
      <c r="T138" s="38">
        <f>Q138-R138-S138</f>
        <v>39.919999999999995</v>
      </c>
      <c r="V138">
        <f>(J138*(L138/100))-M138</f>
        <v>-4.4000000000004036E-3</v>
      </c>
    </row>
    <row r="139" spans="1:22" ht="16" customHeight="1" x14ac:dyDescent="0.35">
      <c r="A139" s="5"/>
      <c r="B139" s="5"/>
      <c r="C139" s="5"/>
      <c r="D139" s="6"/>
      <c r="E139" s="3"/>
      <c r="F139" s="7"/>
      <c r="G139" s="5"/>
      <c r="H139" s="5"/>
      <c r="I139" s="40"/>
      <c r="J139" s="38"/>
      <c r="K139" s="38"/>
      <c r="L139" s="38"/>
      <c r="M139" s="38"/>
      <c r="N139" s="38"/>
      <c r="O139" s="38"/>
      <c r="P139" s="39"/>
      <c r="Q139" s="38"/>
      <c r="R139" s="38"/>
      <c r="S139" s="38"/>
      <c r="T139" s="38"/>
      <c r="V139">
        <f t="shared" si="26"/>
        <v>0</v>
      </c>
    </row>
    <row r="140" spans="1:22" ht="16" customHeight="1" x14ac:dyDescent="0.35">
      <c r="A140" s="5" t="s">
        <v>38</v>
      </c>
      <c r="B140" s="5"/>
      <c r="C140" s="5" t="s">
        <v>28</v>
      </c>
      <c r="D140" s="6">
        <v>29</v>
      </c>
      <c r="E140" s="3"/>
      <c r="F140" s="7">
        <v>2023</v>
      </c>
      <c r="G140" s="5" t="s">
        <v>29</v>
      </c>
      <c r="H140" s="5" t="s">
        <v>218</v>
      </c>
      <c r="I140" s="40" t="s">
        <v>93</v>
      </c>
      <c r="J140" s="38">
        <v>5500</v>
      </c>
      <c r="K140" s="38">
        <v>0</v>
      </c>
      <c r="L140" s="38">
        <v>16</v>
      </c>
      <c r="M140" s="38">
        <v>880</v>
      </c>
      <c r="N140" s="38">
        <v>411.49</v>
      </c>
      <c r="O140" s="38">
        <f>M140-N140</f>
        <v>468.51</v>
      </c>
      <c r="P140" s="39" t="s">
        <v>54</v>
      </c>
      <c r="Q140" s="38">
        <f>J140+M140</f>
        <v>6380</v>
      </c>
      <c r="R140" s="38">
        <v>0</v>
      </c>
      <c r="S140" s="38">
        <v>0</v>
      </c>
      <c r="T140" s="38">
        <f>Q140-R140-S140</f>
        <v>6380</v>
      </c>
      <c r="V140">
        <f>(J140*(L140/100))-M140</f>
        <v>0</v>
      </c>
    </row>
    <row r="141" spans="1:22" ht="16" customHeight="1" x14ac:dyDescent="0.35">
      <c r="A141" s="5"/>
      <c r="B141" s="5"/>
      <c r="C141" s="5"/>
      <c r="D141" s="6"/>
      <c r="E141" s="3"/>
      <c r="F141" s="7"/>
      <c r="G141" s="5"/>
      <c r="H141" s="5"/>
      <c r="I141" s="34"/>
      <c r="J141" s="8"/>
      <c r="K141" s="8"/>
      <c r="L141" s="8"/>
      <c r="M141" s="8"/>
      <c r="N141" s="8"/>
      <c r="O141" s="8"/>
      <c r="Q141" s="8"/>
      <c r="R141" s="8"/>
      <c r="S141" s="8"/>
      <c r="T141" s="8"/>
      <c r="V141">
        <f t="shared" si="26"/>
        <v>0</v>
      </c>
    </row>
    <row r="142" spans="1:22" ht="16" customHeight="1" x14ac:dyDescent="0.35">
      <c r="A142" s="5" t="s">
        <v>38</v>
      </c>
      <c r="B142" s="5"/>
      <c r="C142" s="5" t="s">
        <v>28</v>
      </c>
      <c r="D142" s="6">
        <v>24</v>
      </c>
      <c r="E142" s="3"/>
      <c r="F142" s="7">
        <v>2023</v>
      </c>
      <c r="G142" s="5" t="s">
        <v>29</v>
      </c>
      <c r="H142" s="5" t="s">
        <v>214</v>
      </c>
      <c r="I142" s="34" t="s">
        <v>89</v>
      </c>
      <c r="J142" s="8">
        <v>69534.13</v>
      </c>
      <c r="K142" s="8">
        <v>0</v>
      </c>
      <c r="L142" s="8">
        <v>16</v>
      </c>
      <c r="M142" s="8">
        <v>11125.47</v>
      </c>
      <c r="N142" s="8">
        <v>0</v>
      </c>
      <c r="O142" s="8">
        <f>M142-N142</f>
        <v>11125.47</v>
      </c>
      <c r="P142" s="16" t="s">
        <v>54</v>
      </c>
      <c r="Q142" s="8">
        <f>J142+M142</f>
        <v>80659.600000000006</v>
      </c>
      <c r="R142" s="8">
        <v>0</v>
      </c>
      <c r="S142" s="8">
        <v>0</v>
      </c>
      <c r="T142" s="8">
        <f>Q142-R142-S142</f>
        <v>80659.600000000006</v>
      </c>
      <c r="V142">
        <f t="shared" si="26"/>
        <v>-9.1999999986001058E-3</v>
      </c>
    </row>
    <row r="143" spans="1:22" ht="16" customHeight="1" x14ac:dyDescent="0.35">
      <c r="A143" s="5" t="s">
        <v>46</v>
      </c>
      <c r="B143" s="5"/>
      <c r="C143" s="5" t="s">
        <v>28</v>
      </c>
      <c r="D143" s="6">
        <v>72</v>
      </c>
      <c r="E143" s="3"/>
      <c r="F143" s="7">
        <v>2023</v>
      </c>
      <c r="G143" s="5" t="s">
        <v>29</v>
      </c>
      <c r="H143" s="5" t="s">
        <v>214</v>
      </c>
      <c r="I143" s="34" t="s">
        <v>89</v>
      </c>
      <c r="J143" s="41">
        <v>69543.539999999994</v>
      </c>
      <c r="K143" s="41">
        <v>0</v>
      </c>
      <c r="L143" s="41">
        <v>16</v>
      </c>
      <c r="M143" s="41">
        <v>11126.96</v>
      </c>
      <c r="N143" s="41">
        <v>0</v>
      </c>
      <c r="O143" s="41">
        <f>M143-N143</f>
        <v>11126.96</v>
      </c>
      <c r="P143" s="42" t="s">
        <v>54</v>
      </c>
      <c r="Q143" s="41">
        <f>J143+M143</f>
        <v>80670.5</v>
      </c>
      <c r="R143" s="41">
        <v>0</v>
      </c>
      <c r="S143" s="41">
        <v>0</v>
      </c>
      <c r="T143" s="41">
        <f>Q143-R143-S143</f>
        <v>80670.5</v>
      </c>
      <c r="V143">
        <f t="shared" si="26"/>
        <v>6.400000000212458E-3</v>
      </c>
    </row>
    <row r="144" spans="1:22" ht="16" customHeight="1" x14ac:dyDescent="0.35">
      <c r="A144" s="5"/>
      <c r="B144" s="5"/>
      <c r="C144" s="5"/>
      <c r="D144" s="6"/>
      <c r="E144" s="3"/>
      <c r="F144" s="7"/>
      <c r="G144" s="5"/>
      <c r="H144" s="5"/>
      <c r="I144" s="40" t="s">
        <v>89</v>
      </c>
      <c r="J144" s="38">
        <f>SUM(J142:J143)</f>
        <v>139077.66999999998</v>
      </c>
      <c r="K144" s="38">
        <f t="shared" ref="K144:T144" si="27">SUM(K142:K143)</f>
        <v>0</v>
      </c>
      <c r="L144" s="38"/>
      <c r="M144" s="38">
        <f t="shared" si="27"/>
        <v>22252.43</v>
      </c>
      <c r="N144" s="38">
        <f t="shared" si="27"/>
        <v>0</v>
      </c>
      <c r="O144" s="38">
        <f t="shared" si="27"/>
        <v>22252.43</v>
      </c>
      <c r="P144" s="38">
        <f t="shared" si="27"/>
        <v>0</v>
      </c>
      <c r="Q144" s="38">
        <f t="shared" si="27"/>
        <v>161330.1</v>
      </c>
      <c r="R144" s="38">
        <f t="shared" si="27"/>
        <v>0</v>
      </c>
      <c r="S144" s="38">
        <f t="shared" si="27"/>
        <v>0</v>
      </c>
      <c r="T144" s="38">
        <f t="shared" si="27"/>
        <v>161330.1</v>
      </c>
    </row>
    <row r="145" spans="1:22" ht="16" customHeight="1" x14ac:dyDescent="0.35">
      <c r="A145" s="5"/>
      <c r="B145" s="5"/>
      <c r="C145" s="5"/>
      <c r="D145" s="6"/>
      <c r="E145" s="3"/>
      <c r="F145" s="7"/>
      <c r="G145" s="5"/>
      <c r="H145" s="5"/>
      <c r="I145" s="40"/>
      <c r="J145" s="38"/>
      <c r="K145" s="38"/>
      <c r="L145" s="38"/>
      <c r="M145" s="38"/>
      <c r="N145" s="38"/>
      <c r="O145" s="38"/>
      <c r="P145" s="39"/>
      <c r="Q145" s="38"/>
      <c r="R145" s="38"/>
      <c r="S145" s="38"/>
      <c r="T145" s="38"/>
      <c r="V145">
        <f t="shared" si="26"/>
        <v>0</v>
      </c>
    </row>
    <row r="146" spans="1:22" ht="16" customHeight="1" x14ac:dyDescent="0.35">
      <c r="A146" s="5" t="s">
        <v>39</v>
      </c>
      <c r="B146" s="5"/>
      <c r="C146" s="5" t="s">
        <v>28</v>
      </c>
      <c r="D146" s="6">
        <v>41</v>
      </c>
      <c r="E146" s="3"/>
      <c r="F146" s="7">
        <v>2023</v>
      </c>
      <c r="G146" s="5" t="s">
        <v>29</v>
      </c>
      <c r="H146" s="5" t="s">
        <v>231</v>
      </c>
      <c r="I146" s="40" t="s">
        <v>106</v>
      </c>
      <c r="J146" s="38">
        <v>43.09</v>
      </c>
      <c r="K146" s="38">
        <v>0</v>
      </c>
      <c r="L146" s="38">
        <v>16</v>
      </c>
      <c r="M146" s="38">
        <v>6.9</v>
      </c>
      <c r="N146" s="38">
        <v>0</v>
      </c>
      <c r="O146" s="38">
        <f>M146-N146</f>
        <v>6.9</v>
      </c>
      <c r="P146" s="39" t="s">
        <v>54</v>
      </c>
      <c r="Q146" s="38">
        <f>J146+M146</f>
        <v>49.99</v>
      </c>
      <c r="R146" s="38">
        <v>0</v>
      </c>
      <c r="S146" s="38">
        <v>0</v>
      </c>
      <c r="T146" s="38">
        <f>Q146-R146-S146</f>
        <v>49.99</v>
      </c>
      <c r="V146">
        <f>(J146*(L146/100))-M146</f>
        <v>-5.5999999999993832E-3</v>
      </c>
    </row>
    <row r="147" spans="1:22" ht="16" customHeight="1" x14ac:dyDescent="0.35">
      <c r="A147" s="5"/>
      <c r="B147" s="5"/>
      <c r="C147" s="5"/>
      <c r="D147" s="6"/>
      <c r="E147" s="3"/>
      <c r="F147" s="7"/>
      <c r="G147" s="5"/>
      <c r="H147" s="5"/>
      <c r="I147" s="40"/>
      <c r="J147" s="38"/>
      <c r="K147" s="38"/>
      <c r="L147" s="38"/>
      <c r="M147" s="38"/>
      <c r="N147" s="38"/>
      <c r="O147" s="38"/>
      <c r="P147" s="39"/>
      <c r="Q147" s="38"/>
      <c r="R147" s="38"/>
      <c r="S147" s="38"/>
      <c r="T147" s="38"/>
      <c r="V147">
        <f t="shared" si="26"/>
        <v>0</v>
      </c>
    </row>
    <row r="148" spans="1:22" ht="16" customHeight="1" x14ac:dyDescent="0.35">
      <c r="A148" s="5" t="s">
        <v>42</v>
      </c>
      <c r="B148" s="5"/>
      <c r="C148" s="5" t="s">
        <v>28</v>
      </c>
      <c r="D148" s="6">
        <v>52</v>
      </c>
      <c r="E148" s="3"/>
      <c r="F148" s="7">
        <v>2023</v>
      </c>
      <c r="G148" s="5" t="s">
        <v>29</v>
      </c>
      <c r="H148" s="5" t="s">
        <v>239</v>
      </c>
      <c r="I148" s="40" t="s">
        <v>115</v>
      </c>
      <c r="J148" s="38">
        <v>450.86</v>
      </c>
      <c r="K148" s="38">
        <v>0</v>
      </c>
      <c r="L148" s="38">
        <v>16</v>
      </c>
      <c r="M148" s="38">
        <v>72.14</v>
      </c>
      <c r="N148" s="38">
        <v>0</v>
      </c>
      <c r="O148" s="38">
        <f>M148-N148</f>
        <v>72.14</v>
      </c>
      <c r="P148" s="39" t="s">
        <v>54</v>
      </c>
      <c r="Q148" s="38">
        <f>J148+M148</f>
        <v>523</v>
      </c>
      <c r="R148" s="38">
        <v>0</v>
      </c>
      <c r="S148" s="38">
        <v>0</v>
      </c>
      <c r="T148" s="38">
        <f>Q148-R148-S148</f>
        <v>523</v>
      </c>
      <c r="V148">
        <f>(J148*(L148/100))-M148</f>
        <v>-2.3999999999944066E-3</v>
      </c>
    </row>
    <row r="149" spans="1:22" ht="16" customHeight="1" x14ac:dyDescent="0.35">
      <c r="A149" s="5"/>
      <c r="B149" s="5"/>
      <c r="C149" s="5"/>
      <c r="D149" s="6"/>
      <c r="E149" s="3"/>
      <c r="F149" s="7"/>
      <c r="G149" s="5"/>
      <c r="H149" s="5"/>
      <c r="I149" s="34"/>
      <c r="J149" s="8"/>
      <c r="K149" s="8"/>
      <c r="L149" s="8"/>
      <c r="M149" s="8"/>
      <c r="N149" s="8"/>
      <c r="O149" s="8"/>
      <c r="Q149" s="8"/>
      <c r="R149" s="8"/>
      <c r="S149" s="8"/>
      <c r="T149" s="8"/>
      <c r="V149">
        <f t="shared" si="26"/>
        <v>0</v>
      </c>
    </row>
    <row r="150" spans="1:22" ht="16" customHeight="1" x14ac:dyDescent="0.35">
      <c r="A150" s="5" t="s">
        <v>42</v>
      </c>
      <c r="B150" s="5"/>
      <c r="C150" s="5" t="s">
        <v>28</v>
      </c>
      <c r="D150" s="6">
        <v>52</v>
      </c>
      <c r="E150" s="3"/>
      <c r="F150" s="7">
        <v>2023</v>
      </c>
      <c r="G150" s="5" t="s">
        <v>29</v>
      </c>
      <c r="H150" s="5" t="s">
        <v>240</v>
      </c>
      <c r="I150" s="34" t="s">
        <v>116</v>
      </c>
      <c r="J150" s="8">
        <v>21085.55</v>
      </c>
      <c r="K150" s="8">
        <v>0</v>
      </c>
      <c r="L150" s="8">
        <v>16</v>
      </c>
      <c r="M150" s="8">
        <v>3373.69</v>
      </c>
      <c r="N150" s="8">
        <v>0</v>
      </c>
      <c r="O150" s="8">
        <f>M150-N150</f>
        <v>3373.69</v>
      </c>
      <c r="P150" s="16" t="s">
        <v>54</v>
      </c>
      <c r="Q150" s="8">
        <f>J150+M150</f>
        <v>24459.239999999998</v>
      </c>
      <c r="R150" s="8">
        <v>0</v>
      </c>
      <c r="S150" s="8">
        <v>0</v>
      </c>
      <c r="T150" s="8">
        <f>Q150-R150-S150</f>
        <v>24459.239999999998</v>
      </c>
      <c r="V150">
        <f t="shared" si="26"/>
        <v>-1.9999999999527063E-3</v>
      </c>
    </row>
    <row r="151" spans="1:22" ht="16" customHeight="1" x14ac:dyDescent="0.35">
      <c r="A151" s="5" t="s">
        <v>42</v>
      </c>
      <c r="B151" s="5"/>
      <c r="C151" s="5" t="s">
        <v>28</v>
      </c>
      <c r="D151" s="6">
        <v>52</v>
      </c>
      <c r="E151" s="3"/>
      <c r="F151" s="7">
        <v>2023</v>
      </c>
      <c r="G151" s="5" t="s">
        <v>29</v>
      </c>
      <c r="H151" s="5" t="s">
        <v>240</v>
      </c>
      <c r="I151" s="34" t="s">
        <v>116</v>
      </c>
      <c r="J151" s="41">
        <v>14790.63</v>
      </c>
      <c r="K151" s="41">
        <v>0</v>
      </c>
      <c r="L151" s="41">
        <v>16</v>
      </c>
      <c r="M151" s="41">
        <v>2366.5</v>
      </c>
      <c r="N151" s="41">
        <v>0</v>
      </c>
      <c r="O151" s="41">
        <f>M151-N151</f>
        <v>2366.5</v>
      </c>
      <c r="P151" s="42" t="s">
        <v>54</v>
      </c>
      <c r="Q151" s="41">
        <f>J151+M151</f>
        <v>17157.129999999997</v>
      </c>
      <c r="R151" s="41">
        <v>0</v>
      </c>
      <c r="S151" s="41">
        <v>0</v>
      </c>
      <c r="T151" s="41">
        <f>Q151-R151-S151</f>
        <v>17157.129999999997</v>
      </c>
      <c r="V151">
        <f t="shared" si="26"/>
        <v>7.9999999979918357E-4</v>
      </c>
    </row>
    <row r="152" spans="1:22" ht="16" customHeight="1" x14ac:dyDescent="0.35">
      <c r="A152" s="5"/>
      <c r="B152" s="5"/>
      <c r="C152" s="5"/>
      <c r="D152" s="6"/>
      <c r="E152" s="3"/>
      <c r="F152" s="7"/>
      <c r="G152" s="5"/>
      <c r="H152" s="5"/>
      <c r="I152" s="40" t="s">
        <v>116</v>
      </c>
      <c r="J152" s="38">
        <f>SUM(J150:J151)</f>
        <v>35876.18</v>
      </c>
      <c r="K152" s="38">
        <f t="shared" ref="K152:T152" si="28">SUM(K150:K151)</f>
        <v>0</v>
      </c>
      <c r="L152" s="38"/>
      <c r="M152" s="38">
        <f t="shared" si="28"/>
        <v>5740.1900000000005</v>
      </c>
      <c r="N152" s="38">
        <f t="shared" si="28"/>
        <v>0</v>
      </c>
      <c r="O152" s="38">
        <f t="shared" si="28"/>
        <v>5740.1900000000005</v>
      </c>
      <c r="P152" s="38">
        <f t="shared" si="28"/>
        <v>0</v>
      </c>
      <c r="Q152" s="38">
        <f t="shared" si="28"/>
        <v>41616.369999999995</v>
      </c>
      <c r="R152" s="38">
        <f t="shared" si="28"/>
        <v>0</v>
      </c>
      <c r="S152" s="38">
        <f t="shared" si="28"/>
        <v>0</v>
      </c>
      <c r="T152" s="38">
        <f t="shared" si="28"/>
        <v>41616.369999999995</v>
      </c>
    </row>
    <row r="153" spans="1:22" ht="16" customHeight="1" x14ac:dyDescent="0.35">
      <c r="A153" s="5"/>
      <c r="B153" s="5"/>
      <c r="C153" s="5"/>
      <c r="D153" s="6"/>
      <c r="E153" s="3"/>
      <c r="F153" s="7"/>
      <c r="G153" s="5"/>
      <c r="H153" s="5"/>
      <c r="I153" s="40"/>
      <c r="J153" s="38"/>
      <c r="K153" s="38"/>
      <c r="L153" s="38"/>
      <c r="M153" s="38"/>
      <c r="N153" s="38"/>
      <c r="O153" s="38"/>
      <c r="P153" s="39"/>
      <c r="Q153" s="38"/>
      <c r="R153" s="38"/>
      <c r="S153" s="38"/>
      <c r="T153" s="38"/>
      <c r="V153">
        <f t="shared" si="26"/>
        <v>0</v>
      </c>
    </row>
    <row r="154" spans="1:22" ht="16" customHeight="1" x14ac:dyDescent="0.35">
      <c r="A154" s="5" t="s">
        <v>36</v>
      </c>
      <c r="B154" s="5"/>
      <c r="C154" s="5" t="s">
        <v>28</v>
      </c>
      <c r="D154" s="6">
        <v>20</v>
      </c>
      <c r="E154" s="3"/>
      <c r="F154" s="7">
        <v>2023</v>
      </c>
      <c r="G154" s="5" t="s">
        <v>29</v>
      </c>
      <c r="H154" s="5" t="s">
        <v>209</v>
      </c>
      <c r="I154" s="40" t="s">
        <v>84</v>
      </c>
      <c r="J154" s="38">
        <v>97</v>
      </c>
      <c r="K154" s="38">
        <v>0</v>
      </c>
      <c r="L154" s="38">
        <v>16</v>
      </c>
      <c r="M154" s="38">
        <v>15.52</v>
      </c>
      <c r="N154" s="38">
        <v>0</v>
      </c>
      <c r="O154" s="38">
        <f>M154-N154</f>
        <v>15.52</v>
      </c>
      <c r="P154" s="39" t="s">
        <v>54</v>
      </c>
      <c r="Q154" s="38">
        <f>J154+M154</f>
        <v>112.52</v>
      </c>
      <c r="R154" s="38">
        <v>0</v>
      </c>
      <c r="S154" s="38">
        <v>0</v>
      </c>
      <c r="T154" s="38">
        <f>Q154-R154-S154</f>
        <v>112.52</v>
      </c>
      <c r="V154">
        <f>(J154*(L154/100))-M154</f>
        <v>0</v>
      </c>
    </row>
    <row r="155" spans="1:22" ht="16" customHeight="1" x14ac:dyDescent="0.35">
      <c r="A155" s="5"/>
      <c r="B155" s="5"/>
      <c r="C155" s="5"/>
      <c r="D155" s="6"/>
      <c r="E155" s="3"/>
      <c r="F155" s="7"/>
      <c r="G155" s="5"/>
      <c r="H155" s="5"/>
      <c r="I155" s="40"/>
      <c r="J155" s="38"/>
      <c r="K155" s="38"/>
      <c r="L155" s="38"/>
      <c r="M155" s="38"/>
      <c r="N155" s="38"/>
      <c r="O155" s="38"/>
      <c r="P155" s="39"/>
      <c r="Q155" s="38"/>
      <c r="R155" s="38"/>
      <c r="S155" s="38"/>
      <c r="T155" s="38"/>
      <c r="V155">
        <f t="shared" si="26"/>
        <v>0</v>
      </c>
    </row>
    <row r="156" spans="1:22" ht="16" customHeight="1" x14ac:dyDescent="0.35">
      <c r="A156" s="5" t="s">
        <v>38</v>
      </c>
      <c r="B156" s="36" t="s">
        <v>129</v>
      </c>
      <c r="C156" s="5" t="s">
        <v>28</v>
      </c>
      <c r="D156" s="6">
        <v>27</v>
      </c>
      <c r="E156" s="3"/>
      <c r="F156" s="7">
        <v>2023</v>
      </c>
      <c r="G156" s="5" t="s">
        <v>29</v>
      </c>
      <c r="H156" s="5" t="s">
        <v>216</v>
      </c>
      <c r="I156" s="40" t="s">
        <v>91</v>
      </c>
      <c r="J156" s="38">
        <v>19850</v>
      </c>
      <c r="K156" s="38">
        <v>0</v>
      </c>
      <c r="L156" s="38">
        <v>16</v>
      </c>
      <c r="M156" s="38">
        <v>3176</v>
      </c>
      <c r="N156" s="38">
        <v>0</v>
      </c>
      <c r="O156" s="38">
        <f>M156-N156</f>
        <v>3176</v>
      </c>
      <c r="P156" s="39" t="s">
        <v>54</v>
      </c>
      <c r="Q156" s="38">
        <f>J156+M156</f>
        <v>23026</v>
      </c>
      <c r="R156" s="38">
        <v>2117.34</v>
      </c>
      <c r="S156" s="38">
        <v>1985</v>
      </c>
      <c r="T156" s="38">
        <f>Q156-R156-S156</f>
        <v>18923.66</v>
      </c>
      <c r="V156">
        <f>(J156*(L156/100))-M156</f>
        <v>0</v>
      </c>
    </row>
    <row r="157" spans="1:22" ht="16" customHeight="1" x14ac:dyDescent="0.35">
      <c r="A157" s="5"/>
      <c r="B157" s="36"/>
      <c r="C157" s="5"/>
      <c r="D157" s="6"/>
      <c r="E157" s="3"/>
      <c r="F157" s="7"/>
      <c r="G157" s="5"/>
      <c r="H157" s="5"/>
      <c r="I157" s="40"/>
      <c r="J157" s="38"/>
      <c r="K157" s="38"/>
      <c r="L157" s="38"/>
      <c r="M157" s="38"/>
      <c r="N157" s="38"/>
      <c r="O157" s="38"/>
      <c r="P157" s="39"/>
      <c r="Q157" s="38"/>
      <c r="R157" s="38"/>
      <c r="S157" s="38"/>
      <c r="T157" s="38"/>
      <c r="V157">
        <f t="shared" si="26"/>
        <v>0</v>
      </c>
    </row>
    <row r="158" spans="1:22" ht="16" customHeight="1" x14ac:dyDescent="0.35">
      <c r="A158" s="5" t="s">
        <v>39</v>
      </c>
      <c r="B158" s="5"/>
      <c r="C158" s="5" t="s">
        <v>28</v>
      </c>
      <c r="D158" s="6">
        <v>41</v>
      </c>
      <c r="E158" s="3"/>
      <c r="F158" s="7">
        <v>2023</v>
      </c>
      <c r="G158" s="5" t="s">
        <v>29</v>
      </c>
      <c r="H158" s="5" t="s">
        <v>229</v>
      </c>
      <c r="I158" s="40" t="s">
        <v>104</v>
      </c>
      <c r="J158" s="38">
        <v>4975.25</v>
      </c>
      <c r="K158" s="38">
        <v>0</v>
      </c>
      <c r="L158" s="38">
        <v>16</v>
      </c>
      <c r="M158" s="38">
        <v>796.04</v>
      </c>
      <c r="N158" s="38">
        <v>0</v>
      </c>
      <c r="O158" s="38">
        <f>M158-N158</f>
        <v>796.04</v>
      </c>
      <c r="P158" s="39" t="s">
        <v>54</v>
      </c>
      <c r="Q158" s="38">
        <f>J158+M158</f>
        <v>5771.29</v>
      </c>
      <c r="R158" s="38">
        <v>0</v>
      </c>
      <c r="S158" s="38">
        <v>0</v>
      </c>
      <c r="T158" s="38">
        <f>Q158-R158-S158</f>
        <v>5771.29</v>
      </c>
      <c r="V158">
        <f>(J158*(L158/100))-M158</f>
        <v>0</v>
      </c>
    </row>
    <row r="159" spans="1:22" ht="16" customHeight="1" x14ac:dyDescent="0.35">
      <c r="A159" s="5"/>
      <c r="B159" s="5"/>
      <c r="C159" s="5"/>
      <c r="D159" s="6"/>
      <c r="E159" s="3"/>
      <c r="F159" s="7"/>
      <c r="G159" s="5"/>
      <c r="H159" s="5"/>
      <c r="I159" s="34"/>
      <c r="J159" s="8"/>
      <c r="K159" s="8"/>
      <c r="L159" s="8"/>
      <c r="M159" s="8"/>
      <c r="N159" s="8"/>
      <c r="O159" s="8"/>
      <c r="Q159" s="8"/>
      <c r="R159" s="8"/>
      <c r="S159" s="8"/>
      <c r="T159" s="8"/>
      <c r="V159">
        <f t="shared" si="26"/>
        <v>0</v>
      </c>
    </row>
    <row r="160" spans="1:22" ht="16" customHeight="1" x14ac:dyDescent="0.35">
      <c r="A160" s="5" t="s">
        <v>27</v>
      </c>
      <c r="B160" s="5"/>
      <c r="C160" s="5" t="s">
        <v>28</v>
      </c>
      <c r="D160" s="6">
        <v>6</v>
      </c>
      <c r="E160" s="3"/>
      <c r="F160" s="7">
        <v>2023</v>
      </c>
      <c r="G160" s="5" t="s">
        <v>29</v>
      </c>
      <c r="H160" s="5" t="s">
        <v>198</v>
      </c>
      <c r="I160" s="34" t="s">
        <v>72</v>
      </c>
      <c r="J160" s="8">
        <v>47828.22</v>
      </c>
      <c r="K160" s="8">
        <v>0</v>
      </c>
      <c r="L160" s="8">
        <v>16</v>
      </c>
      <c r="M160" s="8">
        <v>7652.52</v>
      </c>
      <c r="N160" s="8">
        <v>0</v>
      </c>
      <c r="O160" s="8">
        <f>M160-N160</f>
        <v>7652.52</v>
      </c>
      <c r="P160" s="16" t="s">
        <v>54</v>
      </c>
      <c r="Q160" s="8">
        <f>J160+M160</f>
        <v>55480.740000000005</v>
      </c>
      <c r="R160" s="8">
        <v>0</v>
      </c>
      <c r="S160" s="8">
        <v>0</v>
      </c>
      <c r="T160" s="8">
        <f>Q160-R160-S160</f>
        <v>55480.740000000005</v>
      </c>
      <c r="V160">
        <f t="shared" si="26"/>
        <v>-4.7999999997045961E-3</v>
      </c>
    </row>
    <row r="161" spans="1:22" ht="16" customHeight="1" x14ac:dyDescent="0.35">
      <c r="A161" s="5" t="s">
        <v>43</v>
      </c>
      <c r="B161" s="5"/>
      <c r="C161" s="5" t="s">
        <v>28</v>
      </c>
      <c r="D161" s="6">
        <v>60</v>
      </c>
      <c r="E161" s="3"/>
      <c r="F161" s="7">
        <v>2023</v>
      </c>
      <c r="G161" s="5" t="s">
        <v>29</v>
      </c>
      <c r="H161" s="5" t="s">
        <v>198</v>
      </c>
      <c r="I161" s="34" t="s">
        <v>72</v>
      </c>
      <c r="J161" s="41">
        <v>107415.57</v>
      </c>
      <c r="K161" s="41">
        <v>0</v>
      </c>
      <c r="L161" s="41">
        <v>16</v>
      </c>
      <c r="M161" s="41">
        <v>17186.490000000002</v>
      </c>
      <c r="N161" s="41">
        <v>0</v>
      </c>
      <c r="O161" s="41">
        <f>M161-N161</f>
        <v>17186.490000000002</v>
      </c>
      <c r="P161" s="42" t="s">
        <v>54</v>
      </c>
      <c r="Q161" s="41">
        <f>J161+M161</f>
        <v>124602.06000000001</v>
      </c>
      <c r="R161" s="41">
        <v>0</v>
      </c>
      <c r="S161" s="41">
        <v>0</v>
      </c>
      <c r="T161" s="41">
        <f>Q161-R161-S161</f>
        <v>124602.06000000001</v>
      </c>
      <c r="V161">
        <f t="shared" si="26"/>
        <v>1.1999999987892807E-3</v>
      </c>
    </row>
    <row r="162" spans="1:22" ht="16" customHeight="1" x14ac:dyDescent="0.35">
      <c r="A162" s="5"/>
      <c r="B162" s="5"/>
      <c r="C162" s="5"/>
      <c r="D162" s="6"/>
      <c r="E162" s="3"/>
      <c r="F162" s="7"/>
      <c r="G162" s="5"/>
      <c r="H162" s="5"/>
      <c r="I162" s="40" t="s">
        <v>72</v>
      </c>
      <c r="J162" s="38">
        <f>SUM(J160:J161)</f>
        <v>155243.79</v>
      </c>
      <c r="K162" s="38">
        <f t="shared" ref="K162:T162" si="29">SUM(K160:K161)</f>
        <v>0</v>
      </c>
      <c r="L162" s="38"/>
      <c r="M162" s="38">
        <f t="shared" si="29"/>
        <v>24839.010000000002</v>
      </c>
      <c r="N162" s="38">
        <f t="shared" si="29"/>
        <v>0</v>
      </c>
      <c r="O162" s="38">
        <f t="shared" si="29"/>
        <v>24839.010000000002</v>
      </c>
      <c r="P162" s="38">
        <f t="shared" si="29"/>
        <v>0</v>
      </c>
      <c r="Q162" s="38">
        <f t="shared" si="29"/>
        <v>180082.80000000002</v>
      </c>
      <c r="R162" s="38">
        <f t="shared" si="29"/>
        <v>0</v>
      </c>
      <c r="S162" s="38">
        <f t="shared" si="29"/>
        <v>0</v>
      </c>
      <c r="T162" s="38">
        <f t="shared" si="29"/>
        <v>180082.80000000002</v>
      </c>
    </row>
    <row r="163" spans="1:22" ht="16" customHeight="1" x14ac:dyDescent="0.35">
      <c r="A163" s="5"/>
      <c r="B163" s="5"/>
      <c r="C163" s="5"/>
      <c r="D163" s="6"/>
      <c r="E163" s="3"/>
      <c r="F163" s="7"/>
      <c r="G163" s="5"/>
      <c r="H163" s="5"/>
      <c r="I163" s="40"/>
      <c r="J163" s="38"/>
      <c r="K163" s="38"/>
      <c r="L163" s="38"/>
      <c r="M163" s="38"/>
      <c r="N163" s="38"/>
      <c r="O163" s="38"/>
      <c r="P163" s="39"/>
      <c r="Q163" s="38"/>
      <c r="R163" s="38"/>
      <c r="S163" s="38"/>
      <c r="T163" s="38"/>
      <c r="V163">
        <f t="shared" si="26"/>
        <v>0</v>
      </c>
    </row>
    <row r="164" spans="1:22" ht="16" customHeight="1" x14ac:dyDescent="0.35">
      <c r="A164" s="5" t="s">
        <v>39</v>
      </c>
      <c r="B164" s="5"/>
      <c r="C164" s="5" t="s">
        <v>28</v>
      </c>
      <c r="D164" s="6">
        <v>41</v>
      </c>
      <c r="E164" s="3"/>
      <c r="F164" s="7">
        <v>2023</v>
      </c>
      <c r="G164" s="5" t="s">
        <v>29</v>
      </c>
      <c r="H164" s="5" t="s">
        <v>223</v>
      </c>
      <c r="I164" s="40" t="s">
        <v>98</v>
      </c>
      <c r="J164" s="38">
        <v>4050</v>
      </c>
      <c r="K164" s="38">
        <v>0</v>
      </c>
      <c r="L164" s="38">
        <v>16</v>
      </c>
      <c r="M164" s="38">
        <v>648</v>
      </c>
      <c r="N164" s="38">
        <v>0</v>
      </c>
      <c r="O164" s="38">
        <f>M164-N164</f>
        <v>648</v>
      </c>
      <c r="P164" s="39" t="s">
        <v>54</v>
      </c>
      <c r="Q164" s="38">
        <f>J164+M164</f>
        <v>4698</v>
      </c>
      <c r="R164" s="38">
        <v>0</v>
      </c>
      <c r="S164" s="38">
        <v>0</v>
      </c>
      <c r="T164" s="38">
        <f>Q164-R164-S164</f>
        <v>4698</v>
      </c>
      <c r="V164">
        <f>(J164*(L164/100))-M164</f>
        <v>0</v>
      </c>
    </row>
    <row r="165" spans="1:22" ht="16" customHeight="1" x14ac:dyDescent="0.35">
      <c r="A165" s="5"/>
      <c r="B165" s="5"/>
      <c r="C165" s="5"/>
      <c r="D165" s="6"/>
      <c r="E165" s="3"/>
      <c r="F165" s="7"/>
      <c r="G165" s="5"/>
      <c r="H165" s="5"/>
      <c r="I165" s="34"/>
      <c r="J165" s="8"/>
      <c r="K165" s="8"/>
      <c r="L165" s="8"/>
      <c r="M165" s="8"/>
      <c r="N165" s="8"/>
      <c r="O165" s="8"/>
      <c r="Q165" s="8"/>
      <c r="R165" s="8"/>
      <c r="S165" s="8"/>
      <c r="T165" s="8"/>
      <c r="V165">
        <f t="shared" si="26"/>
        <v>0</v>
      </c>
    </row>
    <row r="166" spans="1:22" ht="16" customHeight="1" x14ac:dyDescent="0.35">
      <c r="A166" s="5" t="s">
        <v>47</v>
      </c>
      <c r="B166" s="5"/>
      <c r="C166" s="5" t="s">
        <v>48</v>
      </c>
      <c r="D166" s="6">
        <v>113</v>
      </c>
      <c r="E166" s="3"/>
      <c r="F166" s="7">
        <v>2023</v>
      </c>
      <c r="G166" s="5" t="s">
        <v>29</v>
      </c>
      <c r="H166" s="5" t="s">
        <v>248</v>
      </c>
      <c r="I166" s="34" t="s">
        <v>123</v>
      </c>
      <c r="J166" s="8">
        <v>17390.82</v>
      </c>
      <c r="K166" s="8">
        <v>0</v>
      </c>
      <c r="L166" s="8">
        <v>16</v>
      </c>
      <c r="M166" s="8">
        <v>2782.53</v>
      </c>
      <c r="N166" s="8">
        <v>0</v>
      </c>
      <c r="O166" s="8">
        <f>M166-N166</f>
        <v>2782.53</v>
      </c>
      <c r="P166" s="16" t="s">
        <v>54</v>
      </c>
      <c r="Q166" s="8">
        <f>J166+M166</f>
        <v>20173.349999999999</v>
      </c>
      <c r="R166" s="8">
        <v>0</v>
      </c>
      <c r="S166" s="8">
        <v>0</v>
      </c>
      <c r="T166" s="8">
        <f>Q166-R166-S166</f>
        <v>20173.349999999999</v>
      </c>
      <c r="V166">
        <f t="shared" si="26"/>
        <v>1.1999999996987754E-3</v>
      </c>
    </row>
    <row r="167" spans="1:22" ht="16" customHeight="1" x14ac:dyDescent="0.35">
      <c r="A167" s="5" t="s">
        <v>47</v>
      </c>
      <c r="B167" s="5"/>
      <c r="C167" s="5" t="s">
        <v>48</v>
      </c>
      <c r="D167" s="6">
        <v>113</v>
      </c>
      <c r="E167" s="3"/>
      <c r="F167" s="7">
        <v>2023</v>
      </c>
      <c r="G167" s="5" t="s">
        <v>29</v>
      </c>
      <c r="H167" s="5" t="s">
        <v>248</v>
      </c>
      <c r="I167" s="34" t="s">
        <v>123</v>
      </c>
      <c r="J167" s="8">
        <v>7648.67</v>
      </c>
      <c r="K167" s="8">
        <v>0</v>
      </c>
      <c r="L167" s="8">
        <v>16</v>
      </c>
      <c r="M167" s="8">
        <v>1223.79</v>
      </c>
      <c r="N167" s="8">
        <v>0</v>
      </c>
      <c r="O167" s="8">
        <f>M167-N167</f>
        <v>1223.79</v>
      </c>
      <c r="P167" s="16" t="s">
        <v>54</v>
      </c>
      <c r="Q167" s="8">
        <f>J167+M167</f>
        <v>8872.4599999999991</v>
      </c>
      <c r="R167" s="8">
        <v>0</v>
      </c>
      <c r="S167" s="8">
        <v>0</v>
      </c>
      <c r="T167" s="8">
        <f>Q167-R167-S167</f>
        <v>8872.4599999999991</v>
      </c>
      <c r="V167">
        <f t="shared" si="26"/>
        <v>-2.7999999999792635E-3</v>
      </c>
    </row>
    <row r="168" spans="1:22" ht="16" customHeight="1" x14ac:dyDescent="0.35">
      <c r="A168" s="5" t="s">
        <v>47</v>
      </c>
      <c r="B168" s="5"/>
      <c r="C168" s="5" t="s">
        <v>48</v>
      </c>
      <c r="D168" s="6">
        <v>113</v>
      </c>
      <c r="E168" s="3"/>
      <c r="F168" s="7">
        <v>2023</v>
      </c>
      <c r="G168" s="5" t="s">
        <v>29</v>
      </c>
      <c r="H168" s="5" t="s">
        <v>248</v>
      </c>
      <c r="I168" s="34" t="s">
        <v>123</v>
      </c>
      <c r="J168" s="41">
        <v>4258.88</v>
      </c>
      <c r="K168" s="41">
        <v>0</v>
      </c>
      <c r="L168" s="41">
        <v>16</v>
      </c>
      <c r="M168" s="41">
        <v>681.42</v>
      </c>
      <c r="N168" s="41">
        <v>0</v>
      </c>
      <c r="O168" s="41">
        <f>M168-N168</f>
        <v>681.42</v>
      </c>
      <c r="P168" s="42" t="s">
        <v>54</v>
      </c>
      <c r="Q168" s="41">
        <f>J168+M168</f>
        <v>4940.3</v>
      </c>
      <c r="R168" s="41">
        <v>0</v>
      </c>
      <c r="S168" s="41">
        <v>0</v>
      </c>
      <c r="T168" s="41">
        <f>Q168-R168-S168</f>
        <v>4940.3</v>
      </c>
      <c r="V168">
        <f t="shared" si="26"/>
        <v>8.0000000002655725E-4</v>
      </c>
    </row>
    <row r="169" spans="1:22" ht="16" customHeight="1" x14ac:dyDescent="0.35">
      <c r="A169" s="5"/>
      <c r="B169" s="5"/>
      <c r="C169" s="5"/>
      <c r="D169" s="6"/>
      <c r="E169" s="3"/>
      <c r="F169" s="7"/>
      <c r="G169" s="5"/>
      <c r="H169" s="5"/>
      <c r="I169" s="40" t="s">
        <v>123</v>
      </c>
      <c r="J169" s="38">
        <f>SUM(J166:J168)</f>
        <v>29298.37</v>
      </c>
      <c r="K169" s="38">
        <f t="shared" ref="K169:T169" si="30">SUM(K166:K168)</f>
        <v>0</v>
      </c>
      <c r="L169" s="38"/>
      <c r="M169" s="38">
        <f t="shared" si="30"/>
        <v>4687.74</v>
      </c>
      <c r="N169" s="38">
        <f t="shared" si="30"/>
        <v>0</v>
      </c>
      <c r="O169" s="38">
        <f t="shared" si="30"/>
        <v>4687.74</v>
      </c>
      <c r="P169" s="38">
        <f t="shared" si="30"/>
        <v>0</v>
      </c>
      <c r="Q169" s="38">
        <f t="shared" si="30"/>
        <v>33986.11</v>
      </c>
      <c r="R169" s="38">
        <f t="shared" si="30"/>
        <v>0</v>
      </c>
      <c r="S169" s="38">
        <f t="shared" si="30"/>
        <v>0</v>
      </c>
      <c r="T169" s="38">
        <f t="shared" si="30"/>
        <v>33986.11</v>
      </c>
    </row>
    <row r="170" spans="1:22" ht="16" customHeight="1" x14ac:dyDescent="0.35">
      <c r="A170" s="5"/>
      <c r="B170" s="5"/>
      <c r="C170" s="5"/>
      <c r="D170" s="6"/>
      <c r="E170" s="3"/>
      <c r="F170" s="7"/>
      <c r="G170" s="5"/>
      <c r="H170" s="5"/>
      <c r="I170" s="34"/>
      <c r="J170" s="8"/>
      <c r="K170" s="8"/>
      <c r="L170" s="8"/>
      <c r="M170" s="8"/>
      <c r="N170" s="8"/>
      <c r="O170" s="8"/>
      <c r="Q170" s="8"/>
      <c r="R170" s="8"/>
      <c r="S170" s="8"/>
      <c r="T170" s="8"/>
      <c r="V170">
        <f t="shared" si="26"/>
        <v>0</v>
      </c>
    </row>
    <row r="171" spans="1:22" ht="16" customHeight="1" x14ac:dyDescent="0.35">
      <c r="A171" s="5" t="s">
        <v>47</v>
      </c>
      <c r="B171" s="5"/>
      <c r="C171" s="5" t="s">
        <v>48</v>
      </c>
      <c r="D171" s="6">
        <v>113</v>
      </c>
      <c r="E171" s="3"/>
      <c r="F171" s="7">
        <v>2023</v>
      </c>
      <c r="G171" s="5" t="s">
        <v>29</v>
      </c>
      <c r="H171" s="5" t="s">
        <v>248</v>
      </c>
      <c r="I171" s="34" t="s">
        <v>123</v>
      </c>
      <c r="J171" s="8">
        <v>1747.78</v>
      </c>
      <c r="K171" s="8">
        <v>0</v>
      </c>
      <c r="L171" s="8">
        <v>0</v>
      </c>
      <c r="M171" s="8">
        <v>0</v>
      </c>
      <c r="N171" s="8">
        <v>0</v>
      </c>
      <c r="O171" s="8">
        <f>M171-N171</f>
        <v>0</v>
      </c>
      <c r="P171" s="16" t="s">
        <v>54</v>
      </c>
      <c r="Q171" s="8">
        <f>J171+M171</f>
        <v>1747.78</v>
      </c>
      <c r="R171" s="8">
        <v>0</v>
      </c>
      <c r="S171" s="8">
        <v>0</v>
      </c>
      <c r="T171" s="8">
        <f>Q171-R171-S171</f>
        <v>1747.78</v>
      </c>
      <c r="V171">
        <f t="shared" si="26"/>
        <v>0</v>
      </c>
    </row>
    <row r="172" spans="1:22" ht="16" customHeight="1" x14ac:dyDescent="0.35">
      <c r="A172" s="5" t="s">
        <v>47</v>
      </c>
      <c r="B172" s="5"/>
      <c r="C172" s="5" t="s">
        <v>48</v>
      </c>
      <c r="D172" s="6">
        <v>113</v>
      </c>
      <c r="E172" s="3"/>
      <c r="F172" s="7">
        <v>2023</v>
      </c>
      <c r="G172" s="5" t="s">
        <v>29</v>
      </c>
      <c r="H172" s="5" t="s">
        <v>248</v>
      </c>
      <c r="I172" s="34" t="s">
        <v>123</v>
      </c>
      <c r="J172" s="8">
        <v>2044.12</v>
      </c>
      <c r="K172" s="8">
        <v>0</v>
      </c>
      <c r="L172" s="8">
        <v>0</v>
      </c>
      <c r="M172" s="8">
        <v>0</v>
      </c>
      <c r="N172" s="8">
        <v>0</v>
      </c>
      <c r="O172" s="8">
        <f>M172-N172</f>
        <v>0</v>
      </c>
      <c r="P172" s="16" t="s">
        <v>54</v>
      </c>
      <c r="Q172" s="8">
        <f>J172+M172</f>
        <v>2044.12</v>
      </c>
      <c r="R172" s="8">
        <v>0</v>
      </c>
      <c r="S172" s="8">
        <v>0</v>
      </c>
      <c r="T172" s="8">
        <f>Q172-R172-S172</f>
        <v>2044.12</v>
      </c>
      <c r="V172">
        <f t="shared" si="26"/>
        <v>0</v>
      </c>
    </row>
    <row r="173" spans="1:22" ht="16" customHeight="1" x14ac:dyDescent="0.35">
      <c r="A173" s="5" t="s">
        <v>47</v>
      </c>
      <c r="B173" s="5"/>
      <c r="C173" s="5" t="s">
        <v>48</v>
      </c>
      <c r="D173" s="6">
        <v>113</v>
      </c>
      <c r="E173" s="3"/>
      <c r="F173" s="7">
        <v>2023</v>
      </c>
      <c r="G173" s="5" t="s">
        <v>29</v>
      </c>
      <c r="H173" s="5" t="s">
        <v>248</v>
      </c>
      <c r="I173" s="34" t="s">
        <v>123</v>
      </c>
      <c r="J173" s="41">
        <v>678.95</v>
      </c>
      <c r="K173" s="41">
        <v>0</v>
      </c>
      <c r="L173" s="41">
        <v>0</v>
      </c>
      <c r="M173" s="41">
        <v>0</v>
      </c>
      <c r="N173" s="41">
        <v>0</v>
      </c>
      <c r="O173" s="41">
        <f>M173-N173</f>
        <v>0</v>
      </c>
      <c r="P173" s="42" t="s">
        <v>54</v>
      </c>
      <c r="Q173" s="41">
        <f>J173+M173</f>
        <v>678.95</v>
      </c>
      <c r="R173" s="41">
        <v>0</v>
      </c>
      <c r="S173" s="41">
        <v>0</v>
      </c>
      <c r="T173" s="41">
        <f>Q173-R173-S173</f>
        <v>678.95</v>
      </c>
      <c r="V173">
        <f t="shared" si="26"/>
        <v>0</v>
      </c>
    </row>
    <row r="174" spans="1:22" ht="16" customHeight="1" x14ac:dyDescent="0.35">
      <c r="A174" s="5"/>
      <c r="B174" s="5"/>
      <c r="C174" s="5"/>
      <c r="D174" s="6"/>
      <c r="E174" s="3"/>
      <c r="F174" s="7"/>
      <c r="G174" s="5"/>
      <c r="H174" s="5"/>
      <c r="I174" s="40" t="s">
        <v>123</v>
      </c>
      <c r="J174" s="38">
        <f>SUM(J171:J173)</f>
        <v>4470.8499999999995</v>
      </c>
      <c r="K174" s="38">
        <f t="shared" ref="K174:T174" si="31">SUM(K171:K173)</f>
        <v>0</v>
      </c>
      <c r="L174" s="38"/>
      <c r="M174" s="38">
        <f t="shared" si="31"/>
        <v>0</v>
      </c>
      <c r="N174" s="38">
        <f t="shared" si="31"/>
        <v>0</v>
      </c>
      <c r="O174" s="38">
        <f t="shared" si="31"/>
        <v>0</v>
      </c>
      <c r="P174" s="38">
        <f t="shared" si="31"/>
        <v>0</v>
      </c>
      <c r="Q174" s="38">
        <f t="shared" si="31"/>
        <v>4470.8499999999995</v>
      </c>
      <c r="R174" s="38">
        <f t="shared" si="31"/>
        <v>0</v>
      </c>
      <c r="S174" s="38">
        <f t="shared" si="31"/>
        <v>0</v>
      </c>
      <c r="T174" s="38">
        <f t="shared" si="31"/>
        <v>4470.8499999999995</v>
      </c>
      <c r="V174">
        <f t="shared" si="26"/>
        <v>0</v>
      </c>
    </row>
    <row r="175" spans="1:22" ht="16" customHeight="1" x14ac:dyDescent="0.35">
      <c r="A175" s="5"/>
      <c r="B175" s="5"/>
      <c r="C175" s="5"/>
      <c r="D175" s="6"/>
      <c r="E175" s="3"/>
      <c r="F175" s="7"/>
      <c r="G175" s="5"/>
      <c r="H175" s="5"/>
      <c r="I175" s="40"/>
      <c r="J175" s="38"/>
      <c r="K175" s="38"/>
      <c r="L175" s="38"/>
      <c r="M175" s="38"/>
      <c r="N175" s="38"/>
      <c r="O175" s="38"/>
      <c r="P175" s="39"/>
      <c r="Q175" s="38"/>
      <c r="R175" s="38"/>
      <c r="S175" s="38"/>
      <c r="T175" s="38"/>
      <c r="V175">
        <f t="shared" si="26"/>
        <v>0</v>
      </c>
    </row>
    <row r="176" spans="1:22" ht="16" customHeight="1" x14ac:dyDescent="0.35">
      <c r="A176" s="5" t="s">
        <v>27</v>
      </c>
      <c r="B176" s="5"/>
      <c r="C176" s="5" t="s">
        <v>28</v>
      </c>
      <c r="D176" s="6">
        <v>3</v>
      </c>
      <c r="E176" s="3"/>
      <c r="F176" s="7">
        <v>2023</v>
      </c>
      <c r="G176" s="5" t="s">
        <v>29</v>
      </c>
      <c r="H176" s="5" t="s">
        <v>196</v>
      </c>
      <c r="I176" s="40" t="s">
        <v>70</v>
      </c>
      <c r="J176" s="38">
        <v>1034.48</v>
      </c>
      <c r="K176" s="38">
        <v>0</v>
      </c>
      <c r="L176" s="38">
        <v>16</v>
      </c>
      <c r="M176" s="38">
        <v>165.52</v>
      </c>
      <c r="N176" s="38">
        <v>0</v>
      </c>
      <c r="O176" s="38">
        <f>M176-N176</f>
        <v>165.52</v>
      </c>
      <c r="P176" s="39" t="s">
        <v>54</v>
      </c>
      <c r="Q176" s="38">
        <f>J176+M176</f>
        <v>1200</v>
      </c>
      <c r="R176" s="38">
        <v>0</v>
      </c>
      <c r="S176" s="38">
        <v>0</v>
      </c>
      <c r="T176" s="38">
        <f>Q176-R176-S176</f>
        <v>1200</v>
      </c>
      <c r="V176">
        <f>(J176*(L176/100))-M176</f>
        <v>-3.1999999999925421E-3</v>
      </c>
    </row>
    <row r="177" spans="1:22" ht="16" customHeight="1" x14ac:dyDescent="0.35">
      <c r="A177" s="5"/>
      <c r="B177" s="5"/>
      <c r="C177" s="5"/>
      <c r="D177" s="6"/>
      <c r="E177" s="3"/>
      <c r="F177" s="7"/>
      <c r="G177" s="5"/>
      <c r="H177" s="5"/>
      <c r="I177" s="40"/>
      <c r="J177" s="38"/>
      <c r="K177" s="38"/>
      <c r="L177" s="38"/>
      <c r="M177" s="38"/>
      <c r="N177" s="38"/>
      <c r="O177" s="38"/>
      <c r="P177" s="39"/>
      <c r="Q177" s="38"/>
      <c r="R177" s="38"/>
      <c r="S177" s="38"/>
      <c r="T177" s="38"/>
      <c r="V177">
        <f t="shared" si="26"/>
        <v>0</v>
      </c>
    </row>
    <row r="178" spans="1:22" ht="16" customHeight="1" x14ac:dyDescent="0.35">
      <c r="A178" s="5" t="s">
        <v>39</v>
      </c>
      <c r="B178" s="5"/>
      <c r="C178" s="5" t="s">
        <v>28</v>
      </c>
      <c r="D178" s="6">
        <v>41</v>
      </c>
      <c r="E178" s="3"/>
      <c r="F178" s="7">
        <v>2023</v>
      </c>
      <c r="G178" s="5" t="s">
        <v>29</v>
      </c>
      <c r="H178" s="5" t="s">
        <v>224</v>
      </c>
      <c r="I178" s="40" t="s">
        <v>99</v>
      </c>
      <c r="J178" s="38">
        <v>129.26</v>
      </c>
      <c r="K178" s="38">
        <v>0</v>
      </c>
      <c r="L178" s="38">
        <v>16</v>
      </c>
      <c r="M178" s="38">
        <v>20.68</v>
      </c>
      <c r="N178" s="38">
        <v>0</v>
      </c>
      <c r="O178" s="38">
        <f>M178-N178</f>
        <v>20.68</v>
      </c>
      <c r="P178" s="39" t="s">
        <v>54</v>
      </c>
      <c r="Q178" s="38">
        <f>J178+M178</f>
        <v>149.94</v>
      </c>
      <c r="R178" s="38">
        <v>0</v>
      </c>
      <c r="S178" s="38">
        <v>0</v>
      </c>
      <c r="T178" s="38">
        <f>Q178-R178-S178</f>
        <v>149.94</v>
      </c>
      <c r="V178">
        <f>(J178*(L178/100))-M178</f>
        <v>1.5999999999998238E-3</v>
      </c>
    </row>
    <row r="179" spans="1:22" ht="16" customHeight="1" x14ac:dyDescent="0.35">
      <c r="A179" s="5"/>
      <c r="B179" s="5"/>
      <c r="C179" s="5"/>
      <c r="D179" s="6"/>
      <c r="E179" s="3"/>
      <c r="F179" s="7"/>
      <c r="G179" s="5"/>
      <c r="H179" s="5"/>
      <c r="I179" s="40"/>
      <c r="J179" s="38"/>
      <c r="K179" s="38"/>
      <c r="L179" s="38"/>
      <c r="M179" s="38"/>
      <c r="N179" s="38"/>
      <c r="O179" s="38"/>
      <c r="P179" s="39"/>
      <c r="Q179" s="38"/>
      <c r="R179" s="38"/>
      <c r="S179" s="38"/>
      <c r="T179" s="38"/>
      <c r="V179">
        <f t="shared" si="26"/>
        <v>0</v>
      </c>
    </row>
    <row r="180" spans="1:22" ht="16" customHeight="1" x14ac:dyDescent="0.35">
      <c r="A180" s="5" t="s">
        <v>39</v>
      </c>
      <c r="B180" s="5"/>
      <c r="C180" s="5" t="s">
        <v>28</v>
      </c>
      <c r="D180" s="6">
        <v>41</v>
      </c>
      <c r="E180" s="3"/>
      <c r="F180" s="7">
        <v>2023</v>
      </c>
      <c r="G180" s="5" t="s">
        <v>29</v>
      </c>
      <c r="H180" s="5" t="s">
        <v>234</v>
      </c>
      <c r="I180" s="40" t="s">
        <v>109</v>
      </c>
      <c r="J180" s="38">
        <v>77.53</v>
      </c>
      <c r="K180" s="38">
        <v>0</v>
      </c>
      <c r="L180" s="38">
        <v>16</v>
      </c>
      <c r="M180" s="38">
        <v>12.4</v>
      </c>
      <c r="N180" s="38">
        <v>0</v>
      </c>
      <c r="O180" s="38">
        <f>M180-N180</f>
        <v>12.4</v>
      </c>
      <c r="P180" s="39" t="s">
        <v>54</v>
      </c>
      <c r="Q180" s="38">
        <f>J180+M180</f>
        <v>89.93</v>
      </c>
      <c r="R180" s="38">
        <v>0</v>
      </c>
      <c r="S180" s="38">
        <v>0</v>
      </c>
      <c r="T180" s="38">
        <f>Q180-R180-S180</f>
        <v>89.93</v>
      </c>
      <c r="V180">
        <f>(J180*(L180/100))-M180</f>
        <v>4.7999999999994714E-3</v>
      </c>
    </row>
    <row r="181" spans="1:22" ht="16" customHeight="1" x14ac:dyDescent="0.35">
      <c r="A181" s="5"/>
      <c r="B181" s="5"/>
      <c r="C181" s="5"/>
      <c r="D181" s="6"/>
      <c r="E181" s="3"/>
      <c r="F181" s="7"/>
      <c r="G181" s="5"/>
      <c r="H181" s="5"/>
      <c r="I181" s="40"/>
      <c r="J181" s="38"/>
      <c r="K181" s="38"/>
      <c r="L181" s="38"/>
      <c r="M181" s="38"/>
      <c r="N181" s="38"/>
      <c r="O181" s="38"/>
      <c r="P181" s="39"/>
      <c r="Q181" s="38"/>
      <c r="R181" s="38"/>
      <c r="S181" s="38"/>
      <c r="T181" s="38"/>
      <c r="V181">
        <f t="shared" si="26"/>
        <v>0</v>
      </c>
    </row>
    <row r="182" spans="1:22" ht="16" customHeight="1" x14ac:dyDescent="0.35">
      <c r="A182" s="5" t="s">
        <v>32</v>
      </c>
      <c r="B182" s="36" t="s">
        <v>130</v>
      </c>
      <c r="C182" s="5" t="s">
        <v>28</v>
      </c>
      <c r="D182" s="6">
        <v>14</v>
      </c>
      <c r="E182" s="3"/>
      <c r="F182" s="7">
        <v>2023</v>
      </c>
      <c r="G182" s="5" t="s">
        <v>29</v>
      </c>
      <c r="H182" s="5" t="s">
        <v>199</v>
      </c>
      <c r="I182" s="40" t="s">
        <v>73</v>
      </c>
      <c r="J182" s="38">
        <v>6105.26</v>
      </c>
      <c r="K182" s="38">
        <v>0</v>
      </c>
      <c r="L182" s="38">
        <v>16</v>
      </c>
      <c r="M182" s="38">
        <v>976.84</v>
      </c>
      <c r="N182" s="38">
        <v>0</v>
      </c>
      <c r="O182" s="38">
        <f>M182-N182</f>
        <v>976.84</v>
      </c>
      <c r="P182" s="39" t="s">
        <v>54</v>
      </c>
      <c r="Q182" s="38">
        <f>J182+M182</f>
        <v>7082.1</v>
      </c>
      <c r="R182" s="38">
        <v>651.23</v>
      </c>
      <c r="S182" s="38">
        <v>610.53</v>
      </c>
      <c r="T182" s="38">
        <f>Q182-R182-S182</f>
        <v>5820.3400000000011</v>
      </c>
      <c r="V182">
        <f>(J182*(L182/100))-M182</f>
        <v>1.6000000000531145E-3</v>
      </c>
    </row>
    <row r="183" spans="1:22" ht="16" customHeight="1" x14ac:dyDescent="0.35">
      <c r="A183" s="5"/>
      <c r="B183" s="36"/>
      <c r="C183" s="5"/>
      <c r="D183" s="6"/>
      <c r="E183" s="3"/>
      <c r="F183" s="7"/>
      <c r="G183" s="5"/>
      <c r="H183" s="5"/>
      <c r="I183" s="40"/>
      <c r="J183" s="38"/>
      <c r="K183" s="38"/>
      <c r="L183" s="38"/>
      <c r="M183" s="38"/>
      <c r="N183" s="38"/>
      <c r="O183" s="38"/>
      <c r="P183" s="39"/>
      <c r="Q183" s="38"/>
      <c r="R183" s="38"/>
      <c r="S183" s="38"/>
      <c r="T183" s="38"/>
      <c r="V183">
        <f t="shared" si="26"/>
        <v>0</v>
      </c>
    </row>
    <row r="184" spans="1:22" ht="16" customHeight="1" x14ac:dyDescent="0.35">
      <c r="A184" s="5" t="s">
        <v>36</v>
      </c>
      <c r="B184" s="5"/>
      <c r="C184" s="5" t="s">
        <v>28</v>
      </c>
      <c r="D184" s="6">
        <v>20</v>
      </c>
      <c r="E184" s="3"/>
      <c r="F184" s="7">
        <v>2023</v>
      </c>
      <c r="G184" s="5" t="s">
        <v>29</v>
      </c>
      <c r="H184" s="5" t="s">
        <v>211</v>
      </c>
      <c r="I184" s="40" t="s">
        <v>86</v>
      </c>
      <c r="J184" s="38">
        <v>245.26</v>
      </c>
      <c r="K184" s="38">
        <v>0</v>
      </c>
      <c r="L184" s="38">
        <v>16</v>
      </c>
      <c r="M184" s="38">
        <v>39.24</v>
      </c>
      <c r="N184" s="38">
        <v>0</v>
      </c>
      <c r="O184" s="38">
        <f>M184-N184</f>
        <v>39.24</v>
      </c>
      <c r="P184" s="39" t="s">
        <v>54</v>
      </c>
      <c r="Q184" s="38">
        <f>J184+M184</f>
        <v>284.5</v>
      </c>
      <c r="R184" s="38">
        <v>0</v>
      </c>
      <c r="S184" s="38">
        <v>0</v>
      </c>
      <c r="T184" s="38">
        <f>Q184-R184-S184</f>
        <v>284.5</v>
      </c>
      <c r="V184">
        <f>(J184*(L184/100))-M184</f>
        <v>1.5999999999962711E-3</v>
      </c>
    </row>
    <row r="185" spans="1:22" ht="16" customHeight="1" x14ac:dyDescent="0.35">
      <c r="A185" s="5"/>
      <c r="B185" s="5"/>
      <c r="C185" s="5"/>
      <c r="D185" s="6"/>
      <c r="E185" s="3"/>
      <c r="F185" s="7"/>
      <c r="G185" s="5"/>
      <c r="H185" s="5"/>
      <c r="I185" s="40"/>
      <c r="J185" s="38"/>
      <c r="K185" s="38"/>
      <c r="L185" s="38"/>
      <c r="M185" s="38"/>
      <c r="N185" s="38"/>
      <c r="O185" s="38"/>
      <c r="P185" s="39"/>
      <c r="Q185" s="38"/>
      <c r="R185" s="38"/>
      <c r="S185" s="38"/>
      <c r="T185" s="38"/>
      <c r="V185">
        <f t="shared" si="26"/>
        <v>0</v>
      </c>
    </row>
    <row r="186" spans="1:22" ht="16" customHeight="1" x14ac:dyDescent="0.35">
      <c r="A186" s="5" t="s">
        <v>27</v>
      </c>
      <c r="B186" s="5"/>
      <c r="C186" s="5" t="s">
        <v>28</v>
      </c>
      <c r="D186" s="6">
        <v>2</v>
      </c>
      <c r="E186" s="3"/>
      <c r="F186" s="7">
        <v>2023</v>
      </c>
      <c r="G186" s="5" t="s">
        <v>29</v>
      </c>
      <c r="H186" s="5" t="s">
        <v>30</v>
      </c>
      <c r="I186" s="40" t="s">
        <v>69</v>
      </c>
      <c r="J186" s="38">
        <v>5017.24</v>
      </c>
      <c r="K186" s="38">
        <v>0</v>
      </c>
      <c r="L186" s="38">
        <v>16</v>
      </c>
      <c r="M186" s="38">
        <v>802.76</v>
      </c>
      <c r="N186" s="38">
        <v>0</v>
      </c>
      <c r="O186" s="38">
        <f>M186-N186</f>
        <v>802.76</v>
      </c>
      <c r="P186" s="39" t="s">
        <v>54</v>
      </c>
      <c r="Q186" s="38">
        <f>J186+M186</f>
        <v>5820</v>
      </c>
      <c r="R186" s="38">
        <v>0</v>
      </c>
      <c r="S186" s="38">
        <v>0</v>
      </c>
      <c r="T186" s="38">
        <f>Q186-R186-S186</f>
        <v>5820</v>
      </c>
      <c r="V186">
        <f>(J186*(L186/100))-M186</f>
        <v>-1.6000000000531145E-3</v>
      </c>
    </row>
    <row r="187" spans="1:22" ht="16" customHeight="1" x14ac:dyDescent="0.35">
      <c r="A187" s="5"/>
      <c r="B187" s="5"/>
      <c r="C187" s="5"/>
      <c r="D187" s="6"/>
      <c r="E187" s="3"/>
      <c r="F187" s="7"/>
      <c r="G187" s="5"/>
      <c r="H187" s="5"/>
      <c r="I187" s="34"/>
      <c r="J187" s="8"/>
      <c r="K187" s="8"/>
      <c r="L187" s="8"/>
      <c r="M187" s="8"/>
      <c r="N187" s="8"/>
      <c r="O187" s="8"/>
      <c r="Q187" s="8"/>
      <c r="R187" s="8"/>
      <c r="S187" s="8"/>
      <c r="T187" s="8"/>
      <c r="V187">
        <f t="shared" si="26"/>
        <v>0</v>
      </c>
    </row>
    <row r="188" spans="1:22" ht="16" customHeight="1" x14ac:dyDescent="0.35">
      <c r="A188" s="5" t="s">
        <v>36</v>
      </c>
      <c r="B188" s="5"/>
      <c r="C188" s="5" t="s">
        <v>28</v>
      </c>
      <c r="D188" s="6">
        <v>20</v>
      </c>
      <c r="E188" s="3"/>
      <c r="F188" s="7">
        <v>2023</v>
      </c>
      <c r="G188" s="5" t="s">
        <v>29</v>
      </c>
      <c r="H188" s="5" t="s">
        <v>207</v>
      </c>
      <c r="I188" s="34" t="s">
        <v>81</v>
      </c>
      <c r="J188" s="8">
        <v>705</v>
      </c>
      <c r="K188" s="8">
        <v>0</v>
      </c>
      <c r="L188" s="8">
        <v>16</v>
      </c>
      <c r="M188" s="8">
        <v>112.8</v>
      </c>
      <c r="N188" s="8">
        <v>0</v>
      </c>
      <c r="O188" s="8">
        <f t="shared" ref="O188:O194" si="32">M188-N188</f>
        <v>112.8</v>
      </c>
      <c r="P188" s="16" t="s">
        <v>54</v>
      </c>
      <c r="Q188" s="8">
        <f t="shared" ref="Q188:Q194" si="33">J188+M188</f>
        <v>817.8</v>
      </c>
      <c r="R188" s="8">
        <v>0</v>
      </c>
      <c r="S188" s="8">
        <v>0</v>
      </c>
      <c r="T188" s="8">
        <f t="shared" ref="T188:T194" si="34">Q188-R188-S188</f>
        <v>817.8</v>
      </c>
      <c r="V188">
        <f t="shared" si="26"/>
        <v>0</v>
      </c>
    </row>
    <row r="189" spans="1:22" ht="16" customHeight="1" x14ac:dyDescent="0.35">
      <c r="A189" s="5" t="s">
        <v>36</v>
      </c>
      <c r="B189" s="5"/>
      <c r="C189" s="5" t="s">
        <v>28</v>
      </c>
      <c r="D189" s="6">
        <v>20</v>
      </c>
      <c r="E189" s="3"/>
      <c r="F189" s="7">
        <v>2023</v>
      </c>
      <c r="G189" s="5" t="s">
        <v>29</v>
      </c>
      <c r="H189" s="5" t="s">
        <v>207</v>
      </c>
      <c r="I189" s="34" t="s">
        <v>81</v>
      </c>
      <c r="J189" s="8">
        <v>1084</v>
      </c>
      <c r="K189" s="8">
        <v>0</v>
      </c>
      <c r="L189" s="8">
        <v>16</v>
      </c>
      <c r="M189" s="8">
        <v>173.44</v>
      </c>
      <c r="N189" s="8">
        <v>0</v>
      </c>
      <c r="O189" s="8">
        <f t="shared" si="32"/>
        <v>173.44</v>
      </c>
      <c r="P189" s="16" t="s">
        <v>54</v>
      </c>
      <c r="Q189" s="8">
        <f t="shared" si="33"/>
        <v>1257.44</v>
      </c>
      <c r="R189" s="8">
        <v>0</v>
      </c>
      <c r="S189" s="8">
        <v>0</v>
      </c>
      <c r="T189" s="8">
        <f t="shared" si="34"/>
        <v>1257.44</v>
      </c>
      <c r="V189">
        <f t="shared" si="26"/>
        <v>0</v>
      </c>
    </row>
    <row r="190" spans="1:22" ht="16" customHeight="1" x14ac:dyDescent="0.35">
      <c r="A190" s="5" t="s">
        <v>36</v>
      </c>
      <c r="B190" s="5"/>
      <c r="C190" s="5" t="s">
        <v>28</v>
      </c>
      <c r="D190" s="6">
        <v>20</v>
      </c>
      <c r="E190" s="3"/>
      <c r="F190" s="7">
        <v>2023</v>
      </c>
      <c r="G190" s="5" t="s">
        <v>29</v>
      </c>
      <c r="H190" s="5" t="s">
        <v>207</v>
      </c>
      <c r="I190" s="34" t="s">
        <v>81</v>
      </c>
      <c r="J190" s="8">
        <v>1084</v>
      </c>
      <c r="K190" s="8">
        <v>0</v>
      </c>
      <c r="L190" s="8">
        <v>16</v>
      </c>
      <c r="M190" s="8">
        <v>173.44</v>
      </c>
      <c r="N190" s="8">
        <v>0</v>
      </c>
      <c r="O190" s="8">
        <f t="shared" si="32"/>
        <v>173.44</v>
      </c>
      <c r="P190" s="16" t="s">
        <v>54</v>
      </c>
      <c r="Q190" s="8">
        <f t="shared" si="33"/>
        <v>1257.44</v>
      </c>
      <c r="R190" s="8">
        <v>0</v>
      </c>
      <c r="S190" s="8">
        <v>0</v>
      </c>
      <c r="T190" s="8">
        <f t="shared" si="34"/>
        <v>1257.44</v>
      </c>
      <c r="V190">
        <f t="shared" si="26"/>
        <v>0</v>
      </c>
    </row>
    <row r="191" spans="1:22" ht="16" customHeight="1" x14ac:dyDescent="0.35">
      <c r="A191" s="5" t="s">
        <v>36</v>
      </c>
      <c r="B191" s="5"/>
      <c r="C191" s="5" t="s">
        <v>28</v>
      </c>
      <c r="D191" s="6">
        <v>20</v>
      </c>
      <c r="E191" s="3"/>
      <c r="F191" s="7">
        <v>2023</v>
      </c>
      <c r="G191" s="5" t="s">
        <v>29</v>
      </c>
      <c r="H191" s="5" t="s">
        <v>207</v>
      </c>
      <c r="I191" s="34" t="s">
        <v>81</v>
      </c>
      <c r="J191" s="8">
        <v>1410</v>
      </c>
      <c r="K191" s="8">
        <v>0</v>
      </c>
      <c r="L191" s="8">
        <v>16</v>
      </c>
      <c r="M191" s="8">
        <v>225.6</v>
      </c>
      <c r="N191" s="8">
        <v>0</v>
      </c>
      <c r="O191" s="8">
        <f t="shared" si="32"/>
        <v>225.6</v>
      </c>
      <c r="P191" s="16" t="s">
        <v>54</v>
      </c>
      <c r="Q191" s="8">
        <f t="shared" si="33"/>
        <v>1635.6</v>
      </c>
      <c r="R191" s="8">
        <v>0</v>
      </c>
      <c r="S191" s="8">
        <v>0</v>
      </c>
      <c r="T191" s="8">
        <f t="shared" si="34"/>
        <v>1635.6</v>
      </c>
      <c r="V191">
        <f t="shared" si="26"/>
        <v>0</v>
      </c>
    </row>
    <row r="192" spans="1:22" ht="16" customHeight="1" x14ac:dyDescent="0.35">
      <c r="A192" s="5" t="s">
        <v>36</v>
      </c>
      <c r="B192" s="5"/>
      <c r="C192" s="5" t="s">
        <v>28</v>
      </c>
      <c r="D192" s="6">
        <v>20</v>
      </c>
      <c r="E192" s="3"/>
      <c r="F192" s="7">
        <v>2023</v>
      </c>
      <c r="G192" s="5" t="s">
        <v>29</v>
      </c>
      <c r="H192" s="5" t="s">
        <v>207</v>
      </c>
      <c r="I192" s="34" t="s">
        <v>81</v>
      </c>
      <c r="J192" s="8">
        <v>1620</v>
      </c>
      <c r="K192" s="8">
        <v>0</v>
      </c>
      <c r="L192" s="8">
        <v>16</v>
      </c>
      <c r="M192" s="8">
        <v>259.2</v>
      </c>
      <c r="N192" s="8">
        <v>0</v>
      </c>
      <c r="O192" s="8">
        <f t="shared" si="32"/>
        <v>259.2</v>
      </c>
      <c r="P192" s="16" t="s">
        <v>54</v>
      </c>
      <c r="Q192" s="8">
        <f t="shared" si="33"/>
        <v>1879.2</v>
      </c>
      <c r="R192" s="8">
        <v>0</v>
      </c>
      <c r="S192" s="8">
        <v>0</v>
      </c>
      <c r="T192" s="8">
        <f t="shared" si="34"/>
        <v>1879.2</v>
      </c>
      <c r="V192">
        <f t="shared" si="26"/>
        <v>0</v>
      </c>
    </row>
    <row r="193" spans="1:22" ht="16" customHeight="1" x14ac:dyDescent="0.35">
      <c r="A193" s="5" t="s">
        <v>43</v>
      </c>
      <c r="B193" s="5"/>
      <c r="C193" s="5" t="s">
        <v>28</v>
      </c>
      <c r="D193" s="6">
        <v>57</v>
      </c>
      <c r="E193" s="3"/>
      <c r="F193" s="7">
        <v>2023</v>
      </c>
      <c r="G193" s="5" t="s">
        <v>29</v>
      </c>
      <c r="H193" s="5" t="s">
        <v>207</v>
      </c>
      <c r="I193" s="34" t="s">
        <v>81</v>
      </c>
      <c r="J193" s="8">
        <v>1020</v>
      </c>
      <c r="K193" s="8">
        <v>0</v>
      </c>
      <c r="L193" s="8">
        <v>16</v>
      </c>
      <c r="M193" s="8">
        <v>163.19999999999999</v>
      </c>
      <c r="N193" s="8">
        <v>0</v>
      </c>
      <c r="O193" s="8">
        <f t="shared" si="32"/>
        <v>163.19999999999999</v>
      </c>
      <c r="P193" s="16" t="s">
        <v>54</v>
      </c>
      <c r="Q193" s="8">
        <f t="shared" si="33"/>
        <v>1183.2</v>
      </c>
      <c r="R193" s="8">
        <v>0</v>
      </c>
      <c r="S193" s="8">
        <v>0</v>
      </c>
      <c r="T193" s="8">
        <f t="shared" si="34"/>
        <v>1183.2</v>
      </c>
      <c r="V193">
        <f t="shared" si="26"/>
        <v>0</v>
      </c>
    </row>
    <row r="194" spans="1:22" ht="16" customHeight="1" x14ac:dyDescent="0.35">
      <c r="A194" s="5" t="s">
        <v>43</v>
      </c>
      <c r="B194" s="5"/>
      <c r="C194" s="5" t="s">
        <v>28</v>
      </c>
      <c r="D194" s="6">
        <v>57</v>
      </c>
      <c r="E194" s="3"/>
      <c r="F194" s="7">
        <v>2023</v>
      </c>
      <c r="G194" s="5" t="s">
        <v>29</v>
      </c>
      <c r="H194" s="5" t="s">
        <v>207</v>
      </c>
      <c r="I194" s="34" t="s">
        <v>81</v>
      </c>
      <c r="J194" s="41">
        <v>1005</v>
      </c>
      <c r="K194" s="41">
        <v>0</v>
      </c>
      <c r="L194" s="41">
        <v>16</v>
      </c>
      <c r="M194" s="41">
        <v>160.80000000000001</v>
      </c>
      <c r="N194" s="41">
        <v>0</v>
      </c>
      <c r="O194" s="41">
        <f t="shared" si="32"/>
        <v>160.80000000000001</v>
      </c>
      <c r="P194" s="42" t="s">
        <v>54</v>
      </c>
      <c r="Q194" s="41">
        <f t="shared" si="33"/>
        <v>1165.8</v>
      </c>
      <c r="R194" s="41">
        <v>0</v>
      </c>
      <c r="S194" s="41">
        <v>0</v>
      </c>
      <c r="T194" s="41">
        <f t="shared" si="34"/>
        <v>1165.8</v>
      </c>
      <c r="V194">
        <f t="shared" si="26"/>
        <v>0</v>
      </c>
    </row>
    <row r="195" spans="1:22" ht="16" customHeight="1" x14ac:dyDescent="0.35">
      <c r="A195" s="5"/>
      <c r="B195" s="5"/>
      <c r="C195" s="5"/>
      <c r="D195" s="6"/>
      <c r="E195" s="3"/>
      <c r="F195" s="7"/>
      <c r="G195" s="5"/>
      <c r="H195" s="5"/>
      <c r="I195" s="40" t="s">
        <v>81</v>
      </c>
      <c r="J195" s="38">
        <f>SUM(J188:J194)</f>
        <v>7928</v>
      </c>
      <c r="K195" s="38">
        <f t="shared" ref="K195:T195" si="35">SUM(K188:K194)</f>
        <v>0</v>
      </c>
      <c r="L195" s="38"/>
      <c r="M195" s="38">
        <f t="shared" si="35"/>
        <v>1268.48</v>
      </c>
      <c r="N195" s="38">
        <f t="shared" si="35"/>
        <v>0</v>
      </c>
      <c r="O195" s="38">
        <f t="shared" si="35"/>
        <v>1268.48</v>
      </c>
      <c r="P195" s="38">
        <f t="shared" si="35"/>
        <v>0</v>
      </c>
      <c r="Q195" s="38">
        <f t="shared" si="35"/>
        <v>9196.48</v>
      </c>
      <c r="R195" s="38">
        <f t="shared" si="35"/>
        <v>0</v>
      </c>
      <c r="S195" s="38">
        <f t="shared" si="35"/>
        <v>0</v>
      </c>
      <c r="T195" s="38">
        <f t="shared" si="35"/>
        <v>9196.48</v>
      </c>
    </row>
    <row r="196" spans="1:22" ht="16" customHeight="1" x14ac:dyDescent="0.35">
      <c r="A196" s="5"/>
      <c r="B196" s="5"/>
      <c r="C196" s="5"/>
      <c r="D196" s="6"/>
      <c r="E196" s="3"/>
      <c r="F196" s="7"/>
      <c r="G196" s="5"/>
      <c r="H196" s="5"/>
      <c r="I196" s="34"/>
      <c r="J196" s="8"/>
      <c r="K196" s="8"/>
      <c r="L196" s="8"/>
      <c r="M196" s="8"/>
      <c r="N196" s="8"/>
      <c r="O196" s="8"/>
      <c r="Q196" s="8"/>
      <c r="R196" s="8"/>
      <c r="S196" s="8"/>
      <c r="T196" s="8"/>
      <c r="V196">
        <f t="shared" si="26"/>
        <v>0</v>
      </c>
    </row>
    <row r="197" spans="1:22" ht="16" customHeight="1" x14ac:dyDescent="0.35">
      <c r="A197" s="5" t="s">
        <v>36</v>
      </c>
      <c r="B197" s="5"/>
      <c r="C197" s="5" t="s">
        <v>28</v>
      </c>
      <c r="D197" s="6">
        <v>22</v>
      </c>
      <c r="E197" s="3"/>
      <c r="F197" s="7">
        <v>2023</v>
      </c>
      <c r="G197" s="5" t="s">
        <v>29</v>
      </c>
      <c r="H197" s="5" t="s">
        <v>212</v>
      </c>
      <c r="I197" s="34" t="s">
        <v>87</v>
      </c>
      <c r="J197" s="8">
        <v>650.66</v>
      </c>
      <c r="K197" s="8">
        <v>0</v>
      </c>
      <c r="L197" s="8">
        <v>16</v>
      </c>
      <c r="M197" s="8">
        <v>104.11</v>
      </c>
      <c r="N197" s="8">
        <v>0</v>
      </c>
      <c r="O197" s="8">
        <f t="shared" ref="O197:O231" si="36">M197-N197</f>
        <v>104.11</v>
      </c>
      <c r="P197" s="16" t="s">
        <v>54</v>
      </c>
      <c r="Q197" s="8">
        <f t="shared" ref="Q197:Q231" si="37">J197+M197</f>
        <v>754.77</v>
      </c>
      <c r="R197" s="8">
        <v>0</v>
      </c>
      <c r="S197" s="8">
        <v>0</v>
      </c>
      <c r="T197" s="8">
        <f t="shared" ref="T197:T231" si="38">Q197-R197-S197</f>
        <v>754.77</v>
      </c>
      <c r="V197">
        <f t="shared" si="26"/>
        <v>-4.4000000000039563E-3</v>
      </c>
    </row>
    <row r="198" spans="1:22" ht="16" customHeight="1" x14ac:dyDescent="0.35">
      <c r="A198" s="5" t="s">
        <v>39</v>
      </c>
      <c r="B198" s="5"/>
      <c r="C198" s="5" t="s">
        <v>28</v>
      </c>
      <c r="D198" s="6">
        <v>45</v>
      </c>
      <c r="E198" s="3"/>
      <c r="F198" s="7">
        <v>2023</v>
      </c>
      <c r="G198" s="5" t="s">
        <v>29</v>
      </c>
      <c r="H198" s="5" t="s">
        <v>212</v>
      </c>
      <c r="I198" s="34" t="s">
        <v>87</v>
      </c>
      <c r="J198" s="8">
        <v>805.17</v>
      </c>
      <c r="K198" s="8">
        <v>0</v>
      </c>
      <c r="L198" s="8">
        <v>16</v>
      </c>
      <c r="M198" s="8">
        <v>128.83000000000001</v>
      </c>
      <c r="N198" s="8">
        <v>0</v>
      </c>
      <c r="O198" s="8">
        <f t="shared" si="36"/>
        <v>128.83000000000001</v>
      </c>
      <c r="P198" s="16" t="s">
        <v>54</v>
      </c>
      <c r="Q198" s="8">
        <f t="shared" si="37"/>
        <v>934</v>
      </c>
      <c r="R198" s="8">
        <v>0</v>
      </c>
      <c r="S198" s="8">
        <v>0</v>
      </c>
      <c r="T198" s="8">
        <f t="shared" si="38"/>
        <v>934</v>
      </c>
      <c r="V198">
        <f t="shared" si="26"/>
        <v>-2.8000000000076852E-3</v>
      </c>
    </row>
    <row r="199" spans="1:22" ht="16" customHeight="1" x14ac:dyDescent="0.35">
      <c r="A199" s="5" t="s">
        <v>39</v>
      </c>
      <c r="B199" s="5"/>
      <c r="C199" s="5" t="s">
        <v>28</v>
      </c>
      <c r="D199" s="6">
        <v>45</v>
      </c>
      <c r="E199" s="3"/>
      <c r="F199" s="7">
        <v>2023</v>
      </c>
      <c r="G199" s="5" t="s">
        <v>29</v>
      </c>
      <c r="H199" s="5" t="s">
        <v>212</v>
      </c>
      <c r="I199" s="34" t="s">
        <v>87</v>
      </c>
      <c r="J199" s="8">
        <v>632.51</v>
      </c>
      <c r="K199" s="8">
        <v>0</v>
      </c>
      <c r="L199" s="8">
        <v>16</v>
      </c>
      <c r="M199" s="8">
        <v>101.2</v>
      </c>
      <c r="N199" s="8">
        <v>0</v>
      </c>
      <c r="O199" s="8">
        <f t="shared" si="36"/>
        <v>101.2</v>
      </c>
      <c r="P199" s="16" t="s">
        <v>54</v>
      </c>
      <c r="Q199" s="8">
        <f t="shared" si="37"/>
        <v>733.71</v>
      </c>
      <c r="R199" s="8">
        <v>0</v>
      </c>
      <c r="S199" s="8">
        <v>0</v>
      </c>
      <c r="T199" s="8">
        <f t="shared" si="38"/>
        <v>733.71</v>
      </c>
      <c r="V199">
        <f t="shared" si="26"/>
        <v>1.5999999999962711E-3</v>
      </c>
    </row>
    <row r="200" spans="1:22" ht="16" customHeight="1" x14ac:dyDescent="0.35">
      <c r="A200" s="5" t="s">
        <v>39</v>
      </c>
      <c r="B200" s="5"/>
      <c r="C200" s="5" t="s">
        <v>28</v>
      </c>
      <c r="D200" s="6">
        <v>45</v>
      </c>
      <c r="E200" s="3"/>
      <c r="F200" s="7">
        <v>2023</v>
      </c>
      <c r="G200" s="5" t="s">
        <v>29</v>
      </c>
      <c r="H200" s="5" t="s">
        <v>212</v>
      </c>
      <c r="I200" s="34" t="s">
        <v>87</v>
      </c>
      <c r="J200" s="8">
        <v>460.16</v>
      </c>
      <c r="K200" s="8">
        <v>0</v>
      </c>
      <c r="L200" s="8">
        <v>16</v>
      </c>
      <c r="M200" s="8">
        <v>73.63</v>
      </c>
      <c r="N200" s="8">
        <v>0</v>
      </c>
      <c r="O200" s="8">
        <f t="shared" si="36"/>
        <v>73.63</v>
      </c>
      <c r="P200" s="16" t="s">
        <v>54</v>
      </c>
      <c r="Q200" s="8">
        <f t="shared" si="37"/>
        <v>533.79</v>
      </c>
      <c r="R200" s="8">
        <v>0</v>
      </c>
      <c r="S200" s="8">
        <v>0</v>
      </c>
      <c r="T200" s="8">
        <f t="shared" si="38"/>
        <v>533.79</v>
      </c>
      <c r="V200">
        <f t="shared" si="26"/>
        <v>-4.3999999999897454E-3</v>
      </c>
    </row>
    <row r="201" spans="1:22" ht="16" customHeight="1" x14ac:dyDescent="0.35">
      <c r="A201" s="5" t="s">
        <v>39</v>
      </c>
      <c r="B201" s="5"/>
      <c r="C201" s="5" t="s">
        <v>28</v>
      </c>
      <c r="D201" s="6">
        <v>45</v>
      </c>
      <c r="E201" s="3"/>
      <c r="F201" s="7">
        <v>2023</v>
      </c>
      <c r="G201" s="5" t="s">
        <v>29</v>
      </c>
      <c r="H201" s="5" t="s">
        <v>212</v>
      </c>
      <c r="I201" s="34" t="s">
        <v>87</v>
      </c>
      <c r="J201" s="8">
        <v>805.17</v>
      </c>
      <c r="K201" s="8">
        <v>0</v>
      </c>
      <c r="L201" s="8">
        <v>16</v>
      </c>
      <c r="M201" s="8">
        <v>128.83000000000001</v>
      </c>
      <c r="N201" s="8">
        <v>0</v>
      </c>
      <c r="O201" s="8">
        <f t="shared" si="36"/>
        <v>128.83000000000001</v>
      </c>
      <c r="P201" s="16" t="s">
        <v>54</v>
      </c>
      <c r="Q201" s="8">
        <f t="shared" si="37"/>
        <v>934</v>
      </c>
      <c r="R201" s="8">
        <v>0</v>
      </c>
      <c r="S201" s="8">
        <v>0</v>
      </c>
      <c r="T201" s="8">
        <f t="shared" si="38"/>
        <v>934</v>
      </c>
      <c r="V201">
        <f t="shared" ref="V201:V231" si="39">(J201*(L201/100))-M201</f>
        <v>-2.8000000000076852E-3</v>
      </c>
    </row>
    <row r="202" spans="1:22" ht="16" customHeight="1" x14ac:dyDescent="0.35">
      <c r="A202" s="5" t="s">
        <v>39</v>
      </c>
      <c r="B202" s="5"/>
      <c r="C202" s="5" t="s">
        <v>28</v>
      </c>
      <c r="D202" s="6">
        <v>45</v>
      </c>
      <c r="E202" s="3"/>
      <c r="F202" s="7">
        <v>2023</v>
      </c>
      <c r="G202" s="5" t="s">
        <v>29</v>
      </c>
      <c r="H202" s="5" t="s">
        <v>212</v>
      </c>
      <c r="I202" s="34" t="s">
        <v>87</v>
      </c>
      <c r="J202" s="8">
        <v>471.57</v>
      </c>
      <c r="K202" s="8">
        <v>0</v>
      </c>
      <c r="L202" s="8">
        <v>16</v>
      </c>
      <c r="M202" s="8">
        <v>75.45</v>
      </c>
      <c r="N202" s="8">
        <v>0</v>
      </c>
      <c r="O202" s="8">
        <f t="shared" si="36"/>
        <v>75.45</v>
      </c>
      <c r="P202" s="16" t="s">
        <v>54</v>
      </c>
      <c r="Q202" s="8">
        <f t="shared" si="37"/>
        <v>547.02</v>
      </c>
      <c r="R202" s="8">
        <v>0</v>
      </c>
      <c r="S202" s="8">
        <v>0</v>
      </c>
      <c r="T202" s="8">
        <f t="shared" si="38"/>
        <v>547.02</v>
      </c>
      <c r="V202">
        <f t="shared" si="39"/>
        <v>1.1999999999972033E-3</v>
      </c>
    </row>
    <row r="203" spans="1:22" ht="16" customHeight="1" x14ac:dyDescent="0.35">
      <c r="A203" s="5" t="s">
        <v>39</v>
      </c>
      <c r="B203" s="5"/>
      <c r="C203" s="5" t="s">
        <v>28</v>
      </c>
      <c r="D203" s="6">
        <v>45</v>
      </c>
      <c r="E203" s="3"/>
      <c r="F203" s="7">
        <v>2023</v>
      </c>
      <c r="G203" s="5" t="s">
        <v>29</v>
      </c>
      <c r="H203" s="5" t="s">
        <v>212</v>
      </c>
      <c r="I203" s="34" t="s">
        <v>87</v>
      </c>
      <c r="J203" s="8">
        <v>561.17999999999995</v>
      </c>
      <c r="K203" s="8">
        <v>0</v>
      </c>
      <c r="L203" s="8">
        <v>16</v>
      </c>
      <c r="M203" s="8">
        <v>89.79</v>
      </c>
      <c r="N203" s="8">
        <v>0</v>
      </c>
      <c r="O203" s="8">
        <f t="shared" si="36"/>
        <v>89.79</v>
      </c>
      <c r="P203" s="16" t="s">
        <v>54</v>
      </c>
      <c r="Q203" s="8">
        <f t="shared" si="37"/>
        <v>650.96999999999991</v>
      </c>
      <c r="R203" s="8">
        <v>0</v>
      </c>
      <c r="S203" s="8">
        <v>0</v>
      </c>
      <c r="T203" s="8">
        <f t="shared" si="38"/>
        <v>650.96999999999991</v>
      </c>
      <c r="V203">
        <f t="shared" si="39"/>
        <v>-1.2000000000114142E-3</v>
      </c>
    </row>
    <row r="204" spans="1:22" ht="16" customHeight="1" x14ac:dyDescent="0.35">
      <c r="A204" s="5" t="s">
        <v>39</v>
      </c>
      <c r="B204" s="5"/>
      <c r="C204" s="5" t="s">
        <v>28</v>
      </c>
      <c r="D204" s="6">
        <v>45</v>
      </c>
      <c r="E204" s="3"/>
      <c r="F204" s="7">
        <v>2023</v>
      </c>
      <c r="G204" s="5" t="s">
        <v>29</v>
      </c>
      <c r="H204" s="5" t="s">
        <v>212</v>
      </c>
      <c r="I204" s="34" t="s">
        <v>87</v>
      </c>
      <c r="J204" s="8">
        <v>484.38</v>
      </c>
      <c r="K204" s="8">
        <v>0</v>
      </c>
      <c r="L204" s="8">
        <v>16</v>
      </c>
      <c r="M204" s="8">
        <v>77.5</v>
      </c>
      <c r="N204" s="8">
        <v>0</v>
      </c>
      <c r="O204" s="8">
        <f t="shared" si="36"/>
        <v>77.5</v>
      </c>
      <c r="P204" s="16" t="s">
        <v>54</v>
      </c>
      <c r="Q204" s="8">
        <f t="shared" si="37"/>
        <v>561.88</v>
      </c>
      <c r="R204" s="8">
        <v>0</v>
      </c>
      <c r="S204" s="8">
        <v>0</v>
      </c>
      <c r="T204" s="8">
        <f t="shared" si="38"/>
        <v>561.88</v>
      </c>
      <c r="V204">
        <f t="shared" si="39"/>
        <v>7.9999999999813554E-4</v>
      </c>
    </row>
    <row r="205" spans="1:22" ht="16" customHeight="1" x14ac:dyDescent="0.35">
      <c r="A205" s="5" t="s">
        <v>39</v>
      </c>
      <c r="B205" s="5"/>
      <c r="C205" s="5" t="s">
        <v>28</v>
      </c>
      <c r="D205" s="6">
        <v>45</v>
      </c>
      <c r="E205" s="3"/>
      <c r="F205" s="7">
        <v>2023</v>
      </c>
      <c r="G205" s="5" t="s">
        <v>29</v>
      </c>
      <c r="H205" s="5" t="s">
        <v>212</v>
      </c>
      <c r="I205" s="34" t="s">
        <v>87</v>
      </c>
      <c r="J205" s="8">
        <v>546.03</v>
      </c>
      <c r="K205" s="8">
        <v>0</v>
      </c>
      <c r="L205" s="8">
        <v>16</v>
      </c>
      <c r="M205" s="8">
        <v>87.36</v>
      </c>
      <c r="N205" s="8">
        <v>0</v>
      </c>
      <c r="O205" s="8">
        <f t="shared" si="36"/>
        <v>87.36</v>
      </c>
      <c r="P205" s="16" t="s">
        <v>54</v>
      </c>
      <c r="Q205" s="8">
        <f t="shared" si="37"/>
        <v>633.39</v>
      </c>
      <c r="R205" s="8">
        <v>0</v>
      </c>
      <c r="S205" s="8">
        <v>0</v>
      </c>
      <c r="T205" s="8">
        <f t="shared" si="38"/>
        <v>633.39</v>
      </c>
      <c r="V205">
        <f t="shared" si="39"/>
        <v>4.8000000000030241E-3</v>
      </c>
    </row>
    <row r="206" spans="1:22" ht="16" customHeight="1" x14ac:dyDescent="0.35">
      <c r="A206" s="5" t="s">
        <v>39</v>
      </c>
      <c r="B206" s="5"/>
      <c r="C206" s="5" t="s">
        <v>28</v>
      </c>
      <c r="D206" s="6">
        <v>45</v>
      </c>
      <c r="E206" s="3"/>
      <c r="F206" s="7">
        <v>2023</v>
      </c>
      <c r="G206" s="5" t="s">
        <v>29</v>
      </c>
      <c r="H206" s="5" t="s">
        <v>212</v>
      </c>
      <c r="I206" s="34" t="s">
        <v>87</v>
      </c>
      <c r="J206" s="8">
        <v>467.01</v>
      </c>
      <c r="K206" s="8">
        <v>0</v>
      </c>
      <c r="L206" s="8">
        <v>16</v>
      </c>
      <c r="M206" s="8">
        <v>74.72</v>
      </c>
      <c r="N206" s="8">
        <v>0</v>
      </c>
      <c r="O206" s="8">
        <f t="shared" si="36"/>
        <v>74.72</v>
      </c>
      <c r="P206" s="16" t="s">
        <v>54</v>
      </c>
      <c r="Q206" s="8">
        <f t="shared" si="37"/>
        <v>541.73</v>
      </c>
      <c r="R206" s="8">
        <v>0</v>
      </c>
      <c r="S206" s="8">
        <v>0</v>
      </c>
      <c r="T206" s="8">
        <f t="shared" si="38"/>
        <v>541.73</v>
      </c>
      <c r="V206">
        <f t="shared" si="39"/>
        <v>1.5999999999962711E-3</v>
      </c>
    </row>
    <row r="207" spans="1:22" ht="16" customHeight="1" x14ac:dyDescent="0.35">
      <c r="A207" s="5" t="s">
        <v>39</v>
      </c>
      <c r="B207" s="5"/>
      <c r="C207" s="5" t="s">
        <v>28</v>
      </c>
      <c r="D207" s="6">
        <v>45</v>
      </c>
      <c r="E207" s="3"/>
      <c r="F207" s="7">
        <v>2023</v>
      </c>
      <c r="G207" s="5" t="s">
        <v>29</v>
      </c>
      <c r="H207" s="5" t="s">
        <v>212</v>
      </c>
      <c r="I207" s="34" t="s">
        <v>87</v>
      </c>
      <c r="J207" s="8">
        <v>467.01</v>
      </c>
      <c r="K207" s="8">
        <v>0</v>
      </c>
      <c r="L207" s="8">
        <v>16</v>
      </c>
      <c r="M207" s="8">
        <v>74.72</v>
      </c>
      <c r="N207" s="8">
        <v>0</v>
      </c>
      <c r="O207" s="8">
        <f t="shared" si="36"/>
        <v>74.72</v>
      </c>
      <c r="P207" s="16" t="s">
        <v>54</v>
      </c>
      <c r="Q207" s="8">
        <f t="shared" si="37"/>
        <v>541.73</v>
      </c>
      <c r="R207" s="8">
        <v>0</v>
      </c>
      <c r="S207" s="8">
        <v>0</v>
      </c>
      <c r="T207" s="8">
        <f t="shared" si="38"/>
        <v>541.73</v>
      </c>
      <c r="V207">
        <f t="shared" si="39"/>
        <v>1.5999999999962711E-3</v>
      </c>
    </row>
    <row r="208" spans="1:22" ht="16" customHeight="1" x14ac:dyDescent="0.35">
      <c r="A208" s="5" t="s">
        <v>39</v>
      </c>
      <c r="B208" s="5"/>
      <c r="C208" s="5" t="s">
        <v>28</v>
      </c>
      <c r="D208" s="6">
        <v>45</v>
      </c>
      <c r="E208" s="3"/>
      <c r="F208" s="7">
        <v>2023</v>
      </c>
      <c r="G208" s="5" t="s">
        <v>29</v>
      </c>
      <c r="H208" s="5" t="s">
        <v>212</v>
      </c>
      <c r="I208" s="34" t="s">
        <v>87</v>
      </c>
      <c r="J208" s="8">
        <v>1116.8900000000001</v>
      </c>
      <c r="K208" s="8">
        <v>0</v>
      </c>
      <c r="L208" s="8">
        <v>16</v>
      </c>
      <c r="M208" s="8">
        <v>178.7</v>
      </c>
      <c r="N208" s="8">
        <v>0</v>
      </c>
      <c r="O208" s="8">
        <f t="shared" si="36"/>
        <v>178.7</v>
      </c>
      <c r="P208" s="16" t="s">
        <v>54</v>
      </c>
      <c r="Q208" s="8">
        <f t="shared" si="37"/>
        <v>1295.5900000000001</v>
      </c>
      <c r="R208" s="8">
        <v>0</v>
      </c>
      <c r="S208" s="8">
        <v>0</v>
      </c>
      <c r="T208" s="8">
        <f t="shared" si="38"/>
        <v>1295.5900000000001</v>
      </c>
      <c r="V208">
        <f t="shared" si="39"/>
        <v>2.4000000000228283E-3</v>
      </c>
    </row>
    <row r="209" spans="1:22" ht="16" customHeight="1" x14ac:dyDescent="0.35">
      <c r="A209" s="5" t="s">
        <v>39</v>
      </c>
      <c r="B209" s="5"/>
      <c r="C209" s="5" t="s">
        <v>28</v>
      </c>
      <c r="D209" s="6">
        <v>45</v>
      </c>
      <c r="E209" s="3"/>
      <c r="F209" s="7">
        <v>2023</v>
      </c>
      <c r="G209" s="5" t="s">
        <v>29</v>
      </c>
      <c r="H209" s="5" t="s">
        <v>212</v>
      </c>
      <c r="I209" s="34" t="s">
        <v>87</v>
      </c>
      <c r="J209" s="8">
        <v>1390.75</v>
      </c>
      <c r="K209" s="8">
        <v>0</v>
      </c>
      <c r="L209" s="8">
        <v>16</v>
      </c>
      <c r="M209" s="8">
        <v>222.52</v>
      </c>
      <c r="N209" s="8">
        <v>0</v>
      </c>
      <c r="O209" s="8">
        <f t="shared" si="36"/>
        <v>222.52</v>
      </c>
      <c r="P209" s="16" t="s">
        <v>54</v>
      </c>
      <c r="Q209" s="8">
        <f t="shared" si="37"/>
        <v>1613.27</v>
      </c>
      <c r="R209" s="8">
        <v>0</v>
      </c>
      <c r="S209" s="8">
        <v>0</v>
      </c>
      <c r="T209" s="8">
        <f t="shared" si="38"/>
        <v>1613.27</v>
      </c>
      <c r="V209">
        <f t="shared" si="39"/>
        <v>0</v>
      </c>
    </row>
    <row r="210" spans="1:22" ht="16" customHeight="1" x14ac:dyDescent="0.35">
      <c r="A210" s="5" t="s">
        <v>39</v>
      </c>
      <c r="B210" s="5"/>
      <c r="C210" s="5" t="s">
        <v>28</v>
      </c>
      <c r="D210" s="6">
        <v>45</v>
      </c>
      <c r="E210" s="3"/>
      <c r="F210" s="7">
        <v>2023</v>
      </c>
      <c r="G210" s="5" t="s">
        <v>29</v>
      </c>
      <c r="H210" s="5" t="s">
        <v>212</v>
      </c>
      <c r="I210" s="34" t="s">
        <v>87</v>
      </c>
      <c r="J210" s="8">
        <v>5402.23</v>
      </c>
      <c r="K210" s="8">
        <v>0</v>
      </c>
      <c r="L210" s="8">
        <v>16</v>
      </c>
      <c r="M210" s="8">
        <v>864.36</v>
      </c>
      <c r="N210" s="8">
        <v>0</v>
      </c>
      <c r="O210" s="8">
        <f t="shared" si="36"/>
        <v>864.36</v>
      </c>
      <c r="P210" s="16" t="s">
        <v>54</v>
      </c>
      <c r="Q210" s="8">
        <f t="shared" si="37"/>
        <v>6266.5899999999992</v>
      </c>
      <c r="R210" s="8">
        <v>0</v>
      </c>
      <c r="S210" s="8">
        <v>0</v>
      </c>
      <c r="T210" s="8">
        <f t="shared" si="38"/>
        <v>6266.5899999999992</v>
      </c>
      <c r="V210">
        <f t="shared" si="39"/>
        <v>-3.200000000106229E-3</v>
      </c>
    </row>
    <row r="211" spans="1:22" ht="16" customHeight="1" x14ac:dyDescent="0.35">
      <c r="A211" s="5" t="s">
        <v>39</v>
      </c>
      <c r="B211" s="5"/>
      <c r="C211" s="5" t="s">
        <v>28</v>
      </c>
      <c r="D211" s="6">
        <v>45</v>
      </c>
      <c r="E211" s="3"/>
      <c r="F211" s="7">
        <v>2023</v>
      </c>
      <c r="G211" s="5" t="s">
        <v>29</v>
      </c>
      <c r="H211" s="5" t="s">
        <v>212</v>
      </c>
      <c r="I211" s="34" t="s">
        <v>87</v>
      </c>
      <c r="J211" s="8">
        <v>967.97</v>
      </c>
      <c r="K211" s="8">
        <v>0</v>
      </c>
      <c r="L211" s="8">
        <v>16</v>
      </c>
      <c r="M211" s="8">
        <v>154.88</v>
      </c>
      <c r="N211" s="8">
        <v>0</v>
      </c>
      <c r="O211" s="8">
        <f t="shared" si="36"/>
        <v>154.88</v>
      </c>
      <c r="P211" s="16" t="s">
        <v>54</v>
      </c>
      <c r="Q211" s="8">
        <f t="shared" si="37"/>
        <v>1122.8499999999999</v>
      </c>
      <c r="R211" s="8">
        <v>0</v>
      </c>
      <c r="S211" s="8">
        <v>0</v>
      </c>
      <c r="T211" s="8">
        <f t="shared" si="38"/>
        <v>1122.8499999999999</v>
      </c>
      <c r="V211">
        <f t="shared" si="39"/>
        <v>-4.7999999999888132E-3</v>
      </c>
    </row>
    <row r="212" spans="1:22" ht="16" customHeight="1" x14ac:dyDescent="0.35">
      <c r="A212" s="5" t="s">
        <v>39</v>
      </c>
      <c r="B212" s="5"/>
      <c r="C212" s="5" t="s">
        <v>28</v>
      </c>
      <c r="D212" s="6">
        <v>45</v>
      </c>
      <c r="E212" s="3"/>
      <c r="F212" s="7">
        <v>2023</v>
      </c>
      <c r="G212" s="5" t="s">
        <v>29</v>
      </c>
      <c r="H212" s="5" t="s">
        <v>212</v>
      </c>
      <c r="I212" s="34" t="s">
        <v>87</v>
      </c>
      <c r="J212" s="8">
        <v>546.03</v>
      </c>
      <c r="K212" s="8">
        <v>0</v>
      </c>
      <c r="L212" s="8">
        <v>16</v>
      </c>
      <c r="M212" s="8">
        <v>87.36</v>
      </c>
      <c r="N212" s="8">
        <v>0</v>
      </c>
      <c r="O212" s="8">
        <f t="shared" si="36"/>
        <v>87.36</v>
      </c>
      <c r="P212" s="16" t="s">
        <v>54</v>
      </c>
      <c r="Q212" s="8">
        <f t="shared" si="37"/>
        <v>633.39</v>
      </c>
      <c r="R212" s="8">
        <v>0</v>
      </c>
      <c r="S212" s="8">
        <v>0</v>
      </c>
      <c r="T212" s="8">
        <f t="shared" si="38"/>
        <v>633.39</v>
      </c>
      <c r="V212">
        <f t="shared" si="39"/>
        <v>4.8000000000030241E-3</v>
      </c>
    </row>
    <row r="213" spans="1:22" ht="16" customHeight="1" x14ac:dyDescent="0.35">
      <c r="A213" s="5" t="s">
        <v>39</v>
      </c>
      <c r="B213" s="5"/>
      <c r="C213" s="5" t="s">
        <v>28</v>
      </c>
      <c r="D213" s="6">
        <v>45</v>
      </c>
      <c r="E213" s="3"/>
      <c r="F213" s="7">
        <v>2023</v>
      </c>
      <c r="G213" s="5" t="s">
        <v>29</v>
      </c>
      <c r="H213" s="5" t="s">
        <v>212</v>
      </c>
      <c r="I213" s="34" t="s">
        <v>87</v>
      </c>
      <c r="J213" s="8">
        <v>611.54</v>
      </c>
      <c r="K213" s="8">
        <v>0</v>
      </c>
      <c r="L213" s="8">
        <v>16</v>
      </c>
      <c r="M213" s="8">
        <v>97.85</v>
      </c>
      <c r="N213" s="8">
        <v>0</v>
      </c>
      <c r="O213" s="8">
        <f t="shared" si="36"/>
        <v>97.85</v>
      </c>
      <c r="P213" s="16" t="s">
        <v>54</v>
      </c>
      <c r="Q213" s="8">
        <f t="shared" si="37"/>
        <v>709.39</v>
      </c>
      <c r="R213" s="8">
        <v>0</v>
      </c>
      <c r="S213" s="8">
        <v>0</v>
      </c>
      <c r="T213" s="8">
        <f t="shared" si="38"/>
        <v>709.39</v>
      </c>
      <c r="V213">
        <f t="shared" si="39"/>
        <v>-3.5999999999916099E-3</v>
      </c>
    </row>
    <row r="214" spans="1:22" ht="16" customHeight="1" x14ac:dyDescent="0.35">
      <c r="A214" s="5" t="s">
        <v>39</v>
      </c>
      <c r="B214" s="5"/>
      <c r="C214" s="5" t="s">
        <v>28</v>
      </c>
      <c r="D214" s="6">
        <v>45</v>
      </c>
      <c r="E214" s="3"/>
      <c r="F214" s="7">
        <v>2023</v>
      </c>
      <c r="G214" s="5" t="s">
        <v>29</v>
      </c>
      <c r="H214" s="5" t="s">
        <v>212</v>
      </c>
      <c r="I214" s="34" t="s">
        <v>87</v>
      </c>
      <c r="J214" s="8">
        <v>1588.46</v>
      </c>
      <c r="K214" s="8">
        <v>0</v>
      </c>
      <c r="L214" s="8">
        <v>16</v>
      </c>
      <c r="M214" s="8">
        <v>254.15</v>
      </c>
      <c r="N214" s="8">
        <v>0</v>
      </c>
      <c r="O214" s="8">
        <f t="shared" si="36"/>
        <v>254.15</v>
      </c>
      <c r="P214" s="16" t="s">
        <v>54</v>
      </c>
      <c r="Q214" s="8">
        <f t="shared" si="37"/>
        <v>1842.6100000000001</v>
      </c>
      <c r="R214" s="8">
        <v>0</v>
      </c>
      <c r="S214" s="8">
        <v>0</v>
      </c>
      <c r="T214" s="8">
        <f t="shared" si="38"/>
        <v>1842.6100000000001</v>
      </c>
      <c r="V214">
        <f t="shared" si="39"/>
        <v>3.6000000000058208E-3</v>
      </c>
    </row>
    <row r="215" spans="1:22" ht="16" customHeight="1" x14ac:dyDescent="0.35">
      <c r="A215" s="5" t="s">
        <v>39</v>
      </c>
      <c r="B215" s="5"/>
      <c r="C215" s="5" t="s">
        <v>28</v>
      </c>
      <c r="D215" s="6">
        <v>45</v>
      </c>
      <c r="E215" s="3"/>
      <c r="F215" s="7">
        <v>2023</v>
      </c>
      <c r="G215" s="5" t="s">
        <v>29</v>
      </c>
      <c r="H215" s="5" t="s">
        <v>212</v>
      </c>
      <c r="I215" s="34" t="s">
        <v>87</v>
      </c>
      <c r="J215" s="8">
        <v>652.28</v>
      </c>
      <c r="K215" s="8">
        <v>0</v>
      </c>
      <c r="L215" s="8">
        <v>16</v>
      </c>
      <c r="M215" s="8">
        <v>104.36</v>
      </c>
      <c r="N215" s="8">
        <v>0</v>
      </c>
      <c r="O215" s="8">
        <f t="shared" si="36"/>
        <v>104.36</v>
      </c>
      <c r="P215" s="16" t="s">
        <v>54</v>
      </c>
      <c r="Q215" s="8">
        <f t="shared" si="37"/>
        <v>756.64</v>
      </c>
      <c r="R215" s="8">
        <v>0</v>
      </c>
      <c r="S215" s="8">
        <v>0</v>
      </c>
      <c r="T215" s="8">
        <f t="shared" si="38"/>
        <v>756.64</v>
      </c>
      <c r="V215">
        <f t="shared" si="39"/>
        <v>4.8000000000030241E-3</v>
      </c>
    </row>
    <row r="216" spans="1:22" ht="16" customHeight="1" x14ac:dyDescent="0.35">
      <c r="A216" s="5" t="s">
        <v>39</v>
      </c>
      <c r="B216" s="5"/>
      <c r="C216" s="5" t="s">
        <v>28</v>
      </c>
      <c r="D216" s="6">
        <v>45</v>
      </c>
      <c r="E216" s="3"/>
      <c r="F216" s="7">
        <v>2023</v>
      </c>
      <c r="G216" s="5" t="s">
        <v>29</v>
      </c>
      <c r="H216" s="5" t="s">
        <v>212</v>
      </c>
      <c r="I216" s="34" t="s">
        <v>87</v>
      </c>
      <c r="J216" s="8">
        <v>707.57</v>
      </c>
      <c r="K216" s="8">
        <v>0</v>
      </c>
      <c r="L216" s="8">
        <v>16</v>
      </c>
      <c r="M216" s="8">
        <v>113.21</v>
      </c>
      <c r="N216" s="8">
        <v>0</v>
      </c>
      <c r="O216" s="8">
        <f t="shared" si="36"/>
        <v>113.21</v>
      </c>
      <c r="P216" s="16" t="s">
        <v>54</v>
      </c>
      <c r="Q216" s="8">
        <f t="shared" si="37"/>
        <v>820.78000000000009</v>
      </c>
      <c r="R216" s="8">
        <v>0</v>
      </c>
      <c r="S216" s="8">
        <v>0</v>
      </c>
      <c r="T216" s="8">
        <f t="shared" si="38"/>
        <v>820.78000000000009</v>
      </c>
      <c r="V216">
        <f t="shared" si="39"/>
        <v>1.2000000000114142E-3</v>
      </c>
    </row>
    <row r="217" spans="1:22" ht="16" customHeight="1" x14ac:dyDescent="0.35">
      <c r="A217" s="5" t="s">
        <v>39</v>
      </c>
      <c r="B217" s="5"/>
      <c r="C217" s="5" t="s">
        <v>28</v>
      </c>
      <c r="D217" s="6">
        <v>45</v>
      </c>
      <c r="E217" s="3"/>
      <c r="F217" s="7">
        <v>2023</v>
      </c>
      <c r="G217" s="5" t="s">
        <v>29</v>
      </c>
      <c r="H217" s="5" t="s">
        <v>212</v>
      </c>
      <c r="I217" s="34" t="s">
        <v>87</v>
      </c>
      <c r="J217" s="8">
        <v>4667.83</v>
      </c>
      <c r="K217" s="8">
        <v>0</v>
      </c>
      <c r="L217" s="8">
        <v>16</v>
      </c>
      <c r="M217" s="8">
        <v>746.85</v>
      </c>
      <c r="N217" s="8">
        <v>0</v>
      </c>
      <c r="O217" s="8">
        <f t="shared" si="36"/>
        <v>746.85</v>
      </c>
      <c r="P217" s="16" t="s">
        <v>54</v>
      </c>
      <c r="Q217" s="8">
        <f t="shared" si="37"/>
        <v>5414.68</v>
      </c>
      <c r="R217" s="8">
        <v>0</v>
      </c>
      <c r="S217" s="8">
        <v>0</v>
      </c>
      <c r="T217" s="8">
        <f t="shared" si="38"/>
        <v>5414.68</v>
      </c>
      <c r="V217">
        <f t="shared" si="39"/>
        <v>2.7999999999792635E-3</v>
      </c>
    </row>
    <row r="218" spans="1:22" ht="16" customHeight="1" x14ac:dyDescent="0.35">
      <c r="A218" s="5" t="s">
        <v>39</v>
      </c>
      <c r="B218" s="5"/>
      <c r="C218" s="5" t="s">
        <v>28</v>
      </c>
      <c r="D218" s="6">
        <v>45</v>
      </c>
      <c r="E218" s="3"/>
      <c r="F218" s="7">
        <v>2023</v>
      </c>
      <c r="G218" s="5" t="s">
        <v>29</v>
      </c>
      <c r="H218" s="5" t="s">
        <v>212</v>
      </c>
      <c r="I218" s="34" t="s">
        <v>87</v>
      </c>
      <c r="J218" s="8">
        <v>463.58</v>
      </c>
      <c r="K218" s="8">
        <v>0</v>
      </c>
      <c r="L218" s="8">
        <v>16</v>
      </c>
      <c r="M218" s="8">
        <v>74.17</v>
      </c>
      <c r="N218" s="8">
        <v>0</v>
      </c>
      <c r="O218" s="8">
        <f t="shared" si="36"/>
        <v>74.17</v>
      </c>
      <c r="P218" s="16" t="s">
        <v>54</v>
      </c>
      <c r="Q218" s="8">
        <f t="shared" si="37"/>
        <v>537.75</v>
      </c>
      <c r="R218" s="8">
        <v>0</v>
      </c>
      <c r="S218" s="8">
        <v>0</v>
      </c>
      <c r="T218" s="8">
        <f t="shared" si="38"/>
        <v>537.75</v>
      </c>
      <c r="V218">
        <f t="shared" si="39"/>
        <v>2.7999999999934744E-3</v>
      </c>
    </row>
    <row r="219" spans="1:22" ht="16" customHeight="1" x14ac:dyDescent="0.35">
      <c r="A219" s="5" t="s">
        <v>39</v>
      </c>
      <c r="B219" s="5"/>
      <c r="C219" s="5" t="s">
        <v>28</v>
      </c>
      <c r="D219" s="6">
        <v>45</v>
      </c>
      <c r="E219" s="3"/>
      <c r="F219" s="7">
        <v>2023</v>
      </c>
      <c r="G219" s="5" t="s">
        <v>29</v>
      </c>
      <c r="H219" s="5" t="s">
        <v>212</v>
      </c>
      <c r="I219" s="34" t="s">
        <v>87</v>
      </c>
      <c r="J219" s="8">
        <v>467.01</v>
      </c>
      <c r="K219" s="8">
        <v>0</v>
      </c>
      <c r="L219" s="8">
        <v>16</v>
      </c>
      <c r="M219" s="8">
        <v>74.72</v>
      </c>
      <c r="N219" s="8">
        <v>0</v>
      </c>
      <c r="O219" s="8">
        <f t="shared" si="36"/>
        <v>74.72</v>
      </c>
      <c r="P219" s="16" t="s">
        <v>54</v>
      </c>
      <c r="Q219" s="8">
        <f t="shared" si="37"/>
        <v>541.73</v>
      </c>
      <c r="R219" s="8">
        <v>0</v>
      </c>
      <c r="S219" s="8">
        <v>0</v>
      </c>
      <c r="T219" s="8">
        <f t="shared" si="38"/>
        <v>541.73</v>
      </c>
      <c r="V219">
        <f t="shared" si="39"/>
        <v>1.5999999999962711E-3</v>
      </c>
    </row>
    <row r="220" spans="1:22" ht="16" customHeight="1" x14ac:dyDescent="0.35">
      <c r="A220" s="5" t="s">
        <v>39</v>
      </c>
      <c r="B220" s="5"/>
      <c r="C220" s="5" t="s">
        <v>28</v>
      </c>
      <c r="D220" s="6">
        <v>45</v>
      </c>
      <c r="E220" s="3"/>
      <c r="F220" s="7">
        <v>2023</v>
      </c>
      <c r="G220" s="5" t="s">
        <v>29</v>
      </c>
      <c r="H220" s="5" t="s">
        <v>212</v>
      </c>
      <c r="I220" s="34" t="s">
        <v>87</v>
      </c>
      <c r="J220" s="8">
        <v>540.19000000000005</v>
      </c>
      <c r="K220" s="8">
        <v>0</v>
      </c>
      <c r="L220" s="8">
        <v>16</v>
      </c>
      <c r="M220" s="8">
        <v>86.43</v>
      </c>
      <c r="N220" s="8">
        <v>0</v>
      </c>
      <c r="O220" s="8">
        <f t="shared" si="36"/>
        <v>86.43</v>
      </c>
      <c r="P220" s="16" t="s">
        <v>54</v>
      </c>
      <c r="Q220" s="8">
        <f t="shared" si="37"/>
        <v>626.62000000000012</v>
      </c>
      <c r="R220" s="8">
        <v>0</v>
      </c>
      <c r="S220" s="8">
        <v>0</v>
      </c>
      <c r="T220" s="8">
        <f t="shared" si="38"/>
        <v>626.62000000000012</v>
      </c>
      <c r="V220">
        <f t="shared" si="39"/>
        <v>3.9999999999906777E-4</v>
      </c>
    </row>
    <row r="221" spans="1:22" ht="16" customHeight="1" x14ac:dyDescent="0.35">
      <c r="A221" s="5" t="s">
        <v>39</v>
      </c>
      <c r="B221" s="5"/>
      <c r="C221" s="5" t="s">
        <v>28</v>
      </c>
      <c r="D221" s="6">
        <v>45</v>
      </c>
      <c r="E221" s="3"/>
      <c r="F221" s="7">
        <v>2023</v>
      </c>
      <c r="G221" s="5" t="s">
        <v>29</v>
      </c>
      <c r="H221" s="5" t="s">
        <v>212</v>
      </c>
      <c r="I221" s="34" t="s">
        <v>87</v>
      </c>
      <c r="J221" s="8">
        <v>893.87</v>
      </c>
      <c r="K221" s="8">
        <v>0</v>
      </c>
      <c r="L221" s="8">
        <v>16</v>
      </c>
      <c r="M221" s="8">
        <v>143.02000000000001</v>
      </c>
      <c r="N221" s="8">
        <v>0</v>
      </c>
      <c r="O221" s="8">
        <f t="shared" si="36"/>
        <v>143.02000000000001</v>
      </c>
      <c r="P221" s="16" t="s">
        <v>54</v>
      </c>
      <c r="Q221" s="8">
        <f t="shared" si="37"/>
        <v>1036.8900000000001</v>
      </c>
      <c r="R221" s="8">
        <v>0</v>
      </c>
      <c r="S221" s="8">
        <v>0</v>
      </c>
      <c r="T221" s="8">
        <f t="shared" si="38"/>
        <v>1036.8900000000001</v>
      </c>
      <c r="V221">
        <f t="shared" si="39"/>
        <v>-7.9999999999813554E-4</v>
      </c>
    </row>
    <row r="222" spans="1:22" ht="16" customHeight="1" x14ac:dyDescent="0.35">
      <c r="A222" s="5" t="s">
        <v>39</v>
      </c>
      <c r="B222" s="5"/>
      <c r="C222" s="5" t="s">
        <v>28</v>
      </c>
      <c r="D222" s="6">
        <v>45</v>
      </c>
      <c r="E222" s="3"/>
      <c r="F222" s="7">
        <v>2023</v>
      </c>
      <c r="G222" s="5" t="s">
        <v>29</v>
      </c>
      <c r="H222" s="5" t="s">
        <v>212</v>
      </c>
      <c r="I222" s="34" t="s">
        <v>87</v>
      </c>
      <c r="J222" s="8">
        <v>1387.32</v>
      </c>
      <c r="K222" s="8">
        <v>0</v>
      </c>
      <c r="L222" s="8">
        <v>16</v>
      </c>
      <c r="M222" s="8">
        <v>221.97</v>
      </c>
      <c r="N222" s="8">
        <v>0</v>
      </c>
      <c r="O222" s="8">
        <f t="shared" si="36"/>
        <v>221.97</v>
      </c>
      <c r="P222" s="16" t="s">
        <v>54</v>
      </c>
      <c r="Q222" s="8">
        <f t="shared" si="37"/>
        <v>1609.29</v>
      </c>
      <c r="R222" s="8">
        <v>0</v>
      </c>
      <c r="S222" s="8">
        <v>0</v>
      </c>
      <c r="T222" s="8">
        <f t="shared" si="38"/>
        <v>1609.29</v>
      </c>
      <c r="V222">
        <f t="shared" si="39"/>
        <v>1.1999999999829924E-3</v>
      </c>
    </row>
    <row r="223" spans="1:22" ht="16" customHeight="1" x14ac:dyDescent="0.35">
      <c r="A223" s="5" t="s">
        <v>39</v>
      </c>
      <c r="B223" s="5"/>
      <c r="C223" s="5" t="s">
        <v>28</v>
      </c>
      <c r="D223" s="6">
        <v>45</v>
      </c>
      <c r="E223" s="3"/>
      <c r="F223" s="7">
        <v>2023</v>
      </c>
      <c r="G223" s="5" t="s">
        <v>29</v>
      </c>
      <c r="H223" s="5" t="s">
        <v>212</v>
      </c>
      <c r="I223" s="34" t="s">
        <v>87</v>
      </c>
      <c r="J223" s="8">
        <v>898.32</v>
      </c>
      <c r="K223" s="8">
        <v>0</v>
      </c>
      <c r="L223" s="8">
        <v>16</v>
      </c>
      <c r="M223" s="8">
        <v>143.72999999999999</v>
      </c>
      <c r="N223" s="8">
        <v>0</v>
      </c>
      <c r="O223" s="8">
        <f t="shared" si="36"/>
        <v>143.72999999999999</v>
      </c>
      <c r="P223" s="16" t="s">
        <v>54</v>
      </c>
      <c r="Q223" s="8">
        <f t="shared" si="37"/>
        <v>1042.05</v>
      </c>
      <c r="R223" s="8">
        <v>0</v>
      </c>
      <c r="S223" s="8">
        <v>0</v>
      </c>
      <c r="T223" s="8">
        <f t="shared" si="38"/>
        <v>1042.05</v>
      </c>
      <c r="V223">
        <f t="shared" si="39"/>
        <v>1.2000000000114142E-3</v>
      </c>
    </row>
    <row r="224" spans="1:22" ht="16" customHeight="1" x14ac:dyDescent="0.35">
      <c r="A224" s="5" t="s">
        <v>39</v>
      </c>
      <c r="B224" s="5"/>
      <c r="C224" s="5" t="s">
        <v>28</v>
      </c>
      <c r="D224" s="6">
        <v>45</v>
      </c>
      <c r="E224" s="3"/>
      <c r="F224" s="7">
        <v>2023</v>
      </c>
      <c r="G224" s="5" t="s">
        <v>29</v>
      </c>
      <c r="H224" s="5" t="s">
        <v>212</v>
      </c>
      <c r="I224" s="34" t="s">
        <v>87</v>
      </c>
      <c r="J224" s="8">
        <v>1012.02</v>
      </c>
      <c r="K224" s="8">
        <v>0</v>
      </c>
      <c r="L224" s="8">
        <v>16</v>
      </c>
      <c r="M224" s="8">
        <v>161.91999999999999</v>
      </c>
      <c r="N224" s="8">
        <v>0</v>
      </c>
      <c r="O224" s="8">
        <f t="shared" si="36"/>
        <v>161.91999999999999</v>
      </c>
      <c r="P224" s="16" t="s">
        <v>54</v>
      </c>
      <c r="Q224" s="8">
        <f t="shared" si="37"/>
        <v>1173.94</v>
      </c>
      <c r="R224" s="8">
        <v>0</v>
      </c>
      <c r="S224" s="8">
        <v>0</v>
      </c>
      <c r="T224" s="8">
        <f t="shared" si="38"/>
        <v>1173.94</v>
      </c>
      <c r="V224">
        <f t="shared" si="39"/>
        <v>3.2000000000209639E-3</v>
      </c>
    </row>
    <row r="225" spans="1:22" ht="16" customHeight="1" x14ac:dyDescent="0.35">
      <c r="A225" s="5" t="s">
        <v>39</v>
      </c>
      <c r="B225" s="5"/>
      <c r="C225" s="5" t="s">
        <v>28</v>
      </c>
      <c r="D225" s="6">
        <v>45</v>
      </c>
      <c r="E225" s="3"/>
      <c r="F225" s="7">
        <v>2023</v>
      </c>
      <c r="G225" s="5" t="s">
        <v>29</v>
      </c>
      <c r="H225" s="5" t="s">
        <v>212</v>
      </c>
      <c r="I225" s="34" t="s">
        <v>87</v>
      </c>
      <c r="J225" s="8">
        <v>470.43</v>
      </c>
      <c r="K225" s="8">
        <v>0</v>
      </c>
      <c r="L225" s="8">
        <v>16</v>
      </c>
      <c r="M225" s="8">
        <v>75.27</v>
      </c>
      <c r="N225" s="8">
        <v>0</v>
      </c>
      <c r="O225" s="8">
        <f t="shared" si="36"/>
        <v>75.27</v>
      </c>
      <c r="P225" s="16" t="s">
        <v>54</v>
      </c>
      <c r="Q225" s="8">
        <f t="shared" si="37"/>
        <v>545.70000000000005</v>
      </c>
      <c r="R225" s="8">
        <v>0</v>
      </c>
      <c r="S225" s="8">
        <v>0</v>
      </c>
      <c r="T225" s="8">
        <f t="shared" si="38"/>
        <v>545.70000000000005</v>
      </c>
      <c r="V225">
        <f t="shared" si="39"/>
        <v>-1.1999999999972033E-3</v>
      </c>
    </row>
    <row r="226" spans="1:22" ht="16" customHeight="1" x14ac:dyDescent="0.35">
      <c r="A226" s="5" t="s">
        <v>39</v>
      </c>
      <c r="B226" s="5"/>
      <c r="C226" s="5" t="s">
        <v>28</v>
      </c>
      <c r="D226" s="6">
        <v>45</v>
      </c>
      <c r="E226" s="3"/>
      <c r="F226" s="7">
        <v>2023</v>
      </c>
      <c r="G226" s="5" t="s">
        <v>29</v>
      </c>
      <c r="H226" s="5" t="s">
        <v>212</v>
      </c>
      <c r="I226" s="34" t="s">
        <v>87</v>
      </c>
      <c r="J226" s="8">
        <v>805.17</v>
      </c>
      <c r="K226" s="8">
        <v>0</v>
      </c>
      <c r="L226" s="8">
        <v>16</v>
      </c>
      <c r="M226" s="8">
        <v>128.83000000000001</v>
      </c>
      <c r="N226" s="8">
        <v>0</v>
      </c>
      <c r="O226" s="8">
        <f t="shared" si="36"/>
        <v>128.83000000000001</v>
      </c>
      <c r="P226" s="16" t="s">
        <v>54</v>
      </c>
      <c r="Q226" s="8">
        <f t="shared" si="37"/>
        <v>934</v>
      </c>
      <c r="R226" s="8">
        <v>0</v>
      </c>
      <c r="S226" s="8">
        <v>0</v>
      </c>
      <c r="T226" s="8">
        <f t="shared" si="38"/>
        <v>934</v>
      </c>
      <c r="V226">
        <f t="shared" si="39"/>
        <v>-2.8000000000076852E-3</v>
      </c>
    </row>
    <row r="227" spans="1:22" ht="16" customHeight="1" x14ac:dyDescent="0.35">
      <c r="A227" s="5" t="s">
        <v>39</v>
      </c>
      <c r="B227" s="5"/>
      <c r="C227" s="5" t="s">
        <v>28</v>
      </c>
      <c r="D227" s="6">
        <v>45</v>
      </c>
      <c r="E227" s="3"/>
      <c r="F227" s="7">
        <v>2023</v>
      </c>
      <c r="G227" s="5" t="s">
        <v>29</v>
      </c>
      <c r="H227" s="5" t="s">
        <v>212</v>
      </c>
      <c r="I227" s="34" t="s">
        <v>87</v>
      </c>
      <c r="J227" s="8">
        <v>467.01</v>
      </c>
      <c r="K227" s="8">
        <v>0</v>
      </c>
      <c r="L227" s="8">
        <v>16</v>
      </c>
      <c r="M227" s="8">
        <v>74.72</v>
      </c>
      <c r="N227" s="8">
        <v>0</v>
      </c>
      <c r="O227" s="8">
        <f t="shared" si="36"/>
        <v>74.72</v>
      </c>
      <c r="P227" s="16" t="s">
        <v>54</v>
      </c>
      <c r="Q227" s="8">
        <f t="shared" si="37"/>
        <v>541.73</v>
      </c>
      <c r="R227" s="8">
        <v>0</v>
      </c>
      <c r="S227" s="8">
        <v>0</v>
      </c>
      <c r="T227" s="8">
        <f t="shared" si="38"/>
        <v>541.73</v>
      </c>
      <c r="V227">
        <f t="shared" si="39"/>
        <v>1.5999999999962711E-3</v>
      </c>
    </row>
    <row r="228" spans="1:22" ht="16" customHeight="1" x14ac:dyDescent="0.35">
      <c r="A228" s="5" t="s">
        <v>39</v>
      </c>
      <c r="B228" s="5"/>
      <c r="C228" s="5" t="s">
        <v>28</v>
      </c>
      <c r="D228" s="6">
        <v>45</v>
      </c>
      <c r="E228" s="3"/>
      <c r="F228" s="7">
        <v>2023</v>
      </c>
      <c r="G228" s="5" t="s">
        <v>29</v>
      </c>
      <c r="H228" s="5" t="s">
        <v>212</v>
      </c>
      <c r="I228" s="34" t="s">
        <v>87</v>
      </c>
      <c r="J228" s="8">
        <v>484.13</v>
      </c>
      <c r="K228" s="8">
        <v>0</v>
      </c>
      <c r="L228" s="8">
        <v>16</v>
      </c>
      <c r="M228" s="8">
        <v>77.459999999999994</v>
      </c>
      <c r="N228" s="8">
        <v>0</v>
      </c>
      <c r="O228" s="8">
        <f t="shared" si="36"/>
        <v>77.459999999999994</v>
      </c>
      <c r="P228" s="16" t="s">
        <v>54</v>
      </c>
      <c r="Q228" s="8">
        <f t="shared" si="37"/>
        <v>561.59</v>
      </c>
      <c r="R228" s="8">
        <v>0</v>
      </c>
      <c r="S228" s="8">
        <v>0</v>
      </c>
      <c r="T228" s="8">
        <f t="shared" si="38"/>
        <v>561.59</v>
      </c>
      <c r="V228">
        <f t="shared" si="39"/>
        <v>8.0000000001234639E-4</v>
      </c>
    </row>
    <row r="229" spans="1:22" ht="16" customHeight="1" x14ac:dyDescent="0.35">
      <c r="A229" s="5" t="s">
        <v>39</v>
      </c>
      <c r="B229" s="5"/>
      <c r="C229" s="5" t="s">
        <v>28</v>
      </c>
      <c r="D229" s="6">
        <v>45</v>
      </c>
      <c r="E229" s="3"/>
      <c r="F229" s="7">
        <v>2023</v>
      </c>
      <c r="G229" s="5" t="s">
        <v>29</v>
      </c>
      <c r="H229" s="5" t="s">
        <v>212</v>
      </c>
      <c r="I229" s="34" t="s">
        <v>87</v>
      </c>
      <c r="J229" s="8">
        <v>518.69000000000005</v>
      </c>
      <c r="K229" s="8">
        <v>0</v>
      </c>
      <c r="L229" s="8">
        <v>16</v>
      </c>
      <c r="M229" s="8">
        <v>82.99</v>
      </c>
      <c r="N229" s="8">
        <v>0</v>
      </c>
      <c r="O229" s="8">
        <f t="shared" si="36"/>
        <v>82.99</v>
      </c>
      <c r="P229" s="16" t="s">
        <v>54</v>
      </c>
      <c r="Q229" s="8">
        <f t="shared" si="37"/>
        <v>601.68000000000006</v>
      </c>
      <c r="R229" s="8">
        <v>0</v>
      </c>
      <c r="S229" s="8">
        <v>0</v>
      </c>
      <c r="T229" s="8">
        <f t="shared" si="38"/>
        <v>601.68000000000006</v>
      </c>
      <c r="V229">
        <f t="shared" si="39"/>
        <v>4.0000000001327862E-4</v>
      </c>
    </row>
    <row r="230" spans="1:22" ht="16" customHeight="1" x14ac:dyDescent="0.35">
      <c r="A230" s="5" t="s">
        <v>39</v>
      </c>
      <c r="B230" s="5"/>
      <c r="C230" s="5" t="s">
        <v>28</v>
      </c>
      <c r="D230" s="6">
        <v>45</v>
      </c>
      <c r="E230" s="3"/>
      <c r="F230" s="7">
        <v>2023</v>
      </c>
      <c r="G230" s="5" t="s">
        <v>29</v>
      </c>
      <c r="H230" s="5" t="s">
        <v>212</v>
      </c>
      <c r="I230" s="34" t="s">
        <v>87</v>
      </c>
      <c r="J230" s="8">
        <v>470.43</v>
      </c>
      <c r="K230" s="8">
        <v>0</v>
      </c>
      <c r="L230" s="8">
        <v>16</v>
      </c>
      <c r="M230" s="8">
        <v>75.27</v>
      </c>
      <c r="N230" s="8">
        <v>0</v>
      </c>
      <c r="O230" s="8">
        <f t="shared" si="36"/>
        <v>75.27</v>
      </c>
      <c r="P230" s="16" t="s">
        <v>54</v>
      </c>
      <c r="Q230" s="8">
        <f t="shared" si="37"/>
        <v>545.70000000000005</v>
      </c>
      <c r="R230" s="8">
        <v>0</v>
      </c>
      <c r="S230" s="8">
        <v>0</v>
      </c>
      <c r="T230" s="8">
        <f t="shared" si="38"/>
        <v>545.70000000000005</v>
      </c>
      <c r="V230">
        <f t="shared" si="39"/>
        <v>-1.1999999999972033E-3</v>
      </c>
    </row>
    <row r="231" spans="1:22" ht="16" customHeight="1" x14ac:dyDescent="0.35">
      <c r="A231" s="5" t="s">
        <v>45</v>
      </c>
      <c r="B231" s="5"/>
      <c r="C231" s="5" t="s">
        <v>28</v>
      </c>
      <c r="D231" s="6">
        <v>64</v>
      </c>
      <c r="E231" s="3"/>
      <c r="F231" s="7">
        <v>2023</v>
      </c>
      <c r="G231" s="5" t="s">
        <v>29</v>
      </c>
      <c r="H231" s="5" t="s">
        <v>212</v>
      </c>
      <c r="I231" s="34" t="s">
        <v>87</v>
      </c>
      <c r="J231" s="41">
        <v>485.58</v>
      </c>
      <c r="K231" s="41">
        <v>0</v>
      </c>
      <c r="L231" s="41">
        <v>16</v>
      </c>
      <c r="M231" s="41">
        <v>77.69</v>
      </c>
      <c r="N231" s="41">
        <v>0</v>
      </c>
      <c r="O231" s="41">
        <f t="shared" si="36"/>
        <v>77.69</v>
      </c>
      <c r="P231" s="42" t="s">
        <v>54</v>
      </c>
      <c r="Q231" s="41">
        <f t="shared" si="37"/>
        <v>563.27</v>
      </c>
      <c r="R231" s="41">
        <v>0</v>
      </c>
      <c r="S231" s="41">
        <v>0</v>
      </c>
      <c r="T231" s="41">
        <f t="shared" si="38"/>
        <v>563.27</v>
      </c>
      <c r="V231">
        <f t="shared" si="39"/>
        <v>2.8000000000076852E-3</v>
      </c>
    </row>
    <row r="232" spans="1:22" ht="16" customHeight="1" x14ac:dyDescent="0.35">
      <c r="A232" s="5"/>
      <c r="B232" s="5"/>
      <c r="C232" s="5"/>
      <c r="D232" s="6"/>
      <c r="E232" s="3"/>
      <c r="F232" s="7"/>
      <c r="G232" s="5"/>
      <c r="H232" s="5"/>
      <c r="I232" s="40" t="s">
        <v>87</v>
      </c>
      <c r="J232" s="38">
        <f>SUM(J197:J231)</f>
        <v>33366.149999999994</v>
      </c>
      <c r="K232" s="38">
        <f>SUM(K197:K231)</f>
        <v>0</v>
      </c>
      <c r="L232" s="38"/>
      <c r="M232" s="38">
        <f t="shared" ref="M232:T232" si="40">SUM(M197:M231)</f>
        <v>5338.5700000000006</v>
      </c>
      <c r="N232" s="38">
        <f t="shared" si="40"/>
        <v>0</v>
      </c>
      <c r="O232" s="38">
        <f t="shared" si="40"/>
        <v>5338.5700000000006</v>
      </c>
      <c r="P232" s="38">
        <f t="shared" si="40"/>
        <v>0</v>
      </c>
      <c r="Q232" s="38">
        <f t="shared" si="40"/>
        <v>38704.719999999987</v>
      </c>
      <c r="R232" s="38">
        <f t="shared" si="40"/>
        <v>0</v>
      </c>
      <c r="S232" s="38">
        <f t="shared" si="40"/>
        <v>0</v>
      </c>
      <c r="T232" s="38">
        <f t="shared" si="40"/>
        <v>38704.719999999987</v>
      </c>
    </row>
    <row r="233" spans="1:22" ht="16" customHeight="1" x14ac:dyDescent="0.35">
      <c r="A233" s="5"/>
      <c r="B233" s="5"/>
      <c r="C233" s="5"/>
      <c r="D233" s="6"/>
      <c r="E233" s="3"/>
      <c r="F233" s="7"/>
      <c r="G233" s="5"/>
      <c r="H233" s="5"/>
      <c r="I233" s="40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</row>
    <row r="234" spans="1:22" ht="16" customHeight="1" x14ac:dyDescent="0.35">
      <c r="A234" s="5" t="s">
        <v>45</v>
      </c>
      <c r="B234" s="5"/>
      <c r="C234" s="5" t="s">
        <v>28</v>
      </c>
      <c r="D234" s="6">
        <v>64</v>
      </c>
      <c r="E234" s="3"/>
      <c r="F234" s="7">
        <v>2023</v>
      </c>
      <c r="G234" s="5" t="s">
        <v>29</v>
      </c>
      <c r="H234" s="5" t="s">
        <v>212</v>
      </c>
      <c r="I234" s="34" t="s">
        <v>87</v>
      </c>
      <c r="J234" s="41">
        <v>1456.73</v>
      </c>
      <c r="K234" s="41">
        <v>0</v>
      </c>
      <c r="L234" s="41">
        <v>0</v>
      </c>
      <c r="M234" s="41">
        <v>0</v>
      </c>
      <c r="N234" s="41">
        <v>0</v>
      </c>
      <c r="O234" s="41">
        <f>M234-N234</f>
        <v>0</v>
      </c>
      <c r="P234" s="42" t="s">
        <v>54</v>
      </c>
      <c r="Q234" s="41">
        <f>J234+M234</f>
        <v>1456.73</v>
      </c>
      <c r="R234" s="41">
        <v>0</v>
      </c>
      <c r="S234" s="41">
        <v>0</v>
      </c>
      <c r="T234" s="41">
        <f>Q234-R234-S234</f>
        <v>1456.73</v>
      </c>
      <c r="V234">
        <f>(J234*(L234/100))-M234</f>
        <v>0</v>
      </c>
    </row>
    <row r="235" spans="1:22" ht="16" customHeight="1" x14ac:dyDescent="0.35">
      <c r="A235" s="5"/>
      <c r="B235" s="5"/>
      <c r="C235" s="5"/>
      <c r="D235" s="6"/>
      <c r="E235" s="3"/>
      <c r="F235" s="7"/>
      <c r="G235" s="5"/>
      <c r="H235" s="5"/>
      <c r="I235" s="40"/>
      <c r="J235" s="38"/>
      <c r="K235" s="38"/>
      <c r="L235" s="38"/>
      <c r="M235" s="38"/>
      <c r="N235" s="38"/>
      <c r="O235" s="38"/>
      <c r="P235" s="39"/>
      <c r="Q235" s="38"/>
      <c r="R235" s="38"/>
      <c r="S235" s="38"/>
      <c r="T235" s="38"/>
      <c r="V235">
        <f t="shared" ref="V235:V265" si="41">(J235*(L235/100))-M235</f>
        <v>0</v>
      </c>
    </row>
    <row r="236" spans="1:22" ht="16" customHeight="1" x14ac:dyDescent="0.35">
      <c r="A236" s="5" t="s">
        <v>47</v>
      </c>
      <c r="B236" s="5"/>
      <c r="C236" s="5" t="s">
        <v>48</v>
      </c>
      <c r="D236" s="6">
        <v>114</v>
      </c>
      <c r="E236" s="3"/>
      <c r="F236" s="7">
        <v>2023</v>
      </c>
      <c r="G236" s="5" t="s">
        <v>29</v>
      </c>
      <c r="H236" s="5" t="s">
        <v>195</v>
      </c>
      <c r="I236" s="40" t="s">
        <v>126</v>
      </c>
      <c r="J236" s="38">
        <v>14720.81</v>
      </c>
      <c r="K236" s="38">
        <v>0</v>
      </c>
      <c r="L236" s="38">
        <v>16</v>
      </c>
      <c r="M236" s="38">
        <v>2355.33</v>
      </c>
      <c r="N236" s="38">
        <v>405.69</v>
      </c>
      <c r="O236" s="38">
        <f>M236-N236</f>
        <v>1949.6399999999999</v>
      </c>
      <c r="P236" s="39" t="s">
        <v>54</v>
      </c>
      <c r="Q236" s="38">
        <f>J236+M236</f>
        <v>17076.14</v>
      </c>
      <c r="R236" s="38">
        <v>0</v>
      </c>
      <c r="S236" s="38">
        <v>0</v>
      </c>
      <c r="T236" s="38">
        <f>Q236-R236-S236</f>
        <v>17076.14</v>
      </c>
      <c r="V236">
        <f>(J236*(L236/100))-M236</f>
        <v>-3.9999999989959178E-4</v>
      </c>
    </row>
    <row r="237" spans="1:22" ht="16" customHeight="1" x14ac:dyDescent="0.35">
      <c r="A237" s="5"/>
      <c r="B237" s="5"/>
      <c r="C237" s="5"/>
      <c r="D237" s="6"/>
      <c r="E237" s="3"/>
      <c r="F237" s="7"/>
      <c r="G237" s="5"/>
      <c r="H237" s="5"/>
      <c r="I237" s="40"/>
      <c r="J237" s="38"/>
      <c r="K237" s="38"/>
      <c r="L237" s="38"/>
      <c r="M237" s="38"/>
      <c r="N237" s="38"/>
      <c r="O237" s="38"/>
      <c r="P237" s="39"/>
      <c r="Q237" s="38"/>
      <c r="R237" s="38"/>
      <c r="S237" s="38"/>
      <c r="T237" s="38"/>
      <c r="V237">
        <f t="shared" si="41"/>
        <v>0</v>
      </c>
    </row>
    <row r="238" spans="1:22" ht="16" customHeight="1" x14ac:dyDescent="0.35">
      <c r="A238" s="5" t="s">
        <v>39</v>
      </c>
      <c r="B238" s="5"/>
      <c r="C238" s="5" t="s">
        <v>28</v>
      </c>
      <c r="D238" s="6">
        <v>41</v>
      </c>
      <c r="E238" s="3"/>
      <c r="F238" s="7">
        <v>2023</v>
      </c>
      <c r="G238" s="5" t="s">
        <v>29</v>
      </c>
      <c r="H238" s="5" t="s">
        <v>222</v>
      </c>
      <c r="I238" s="40" t="s">
        <v>97</v>
      </c>
      <c r="J238" s="38">
        <v>34.47</v>
      </c>
      <c r="K238" s="38">
        <v>0</v>
      </c>
      <c r="L238" s="38">
        <v>16</v>
      </c>
      <c r="M238" s="38">
        <v>5.51</v>
      </c>
      <c r="N238" s="38">
        <v>0</v>
      </c>
      <c r="O238" s="38">
        <f>M238-N238</f>
        <v>5.51</v>
      </c>
      <c r="P238" s="39" t="s">
        <v>54</v>
      </c>
      <c r="Q238" s="38">
        <f>J238+M238</f>
        <v>39.979999999999997</v>
      </c>
      <c r="R238" s="38">
        <v>0</v>
      </c>
      <c r="S238" s="38">
        <v>0</v>
      </c>
      <c r="T238" s="38">
        <f>Q238-R238-S238</f>
        <v>39.979999999999997</v>
      </c>
      <c r="V238">
        <f>(J238*(L238/100))-M238</f>
        <v>5.2000000000003155E-3</v>
      </c>
    </row>
    <row r="239" spans="1:22" ht="16" customHeight="1" x14ac:dyDescent="0.35">
      <c r="A239" s="5"/>
      <c r="B239" s="5"/>
      <c r="C239" s="5"/>
      <c r="D239" s="6"/>
      <c r="E239" s="3"/>
      <c r="F239" s="7"/>
      <c r="G239" s="5"/>
      <c r="H239" s="5"/>
      <c r="I239" s="34"/>
      <c r="J239" s="8"/>
      <c r="K239" s="8"/>
      <c r="L239" s="8"/>
      <c r="M239" s="8"/>
      <c r="N239" s="8"/>
      <c r="O239" s="8"/>
      <c r="Q239" s="8"/>
      <c r="R239" s="8"/>
      <c r="S239" s="8"/>
      <c r="T239" s="8"/>
      <c r="V239">
        <f t="shared" si="41"/>
        <v>0</v>
      </c>
    </row>
    <row r="240" spans="1:22" ht="16" customHeight="1" x14ac:dyDescent="0.35">
      <c r="A240" s="5" t="s">
        <v>39</v>
      </c>
      <c r="B240" s="36" t="s">
        <v>130</v>
      </c>
      <c r="C240" s="5" t="s">
        <v>28</v>
      </c>
      <c r="D240" s="6">
        <v>49</v>
      </c>
      <c r="E240" s="3"/>
      <c r="F240" s="7">
        <v>2023</v>
      </c>
      <c r="G240" s="5" t="s">
        <v>29</v>
      </c>
      <c r="H240" s="5" t="s">
        <v>237</v>
      </c>
      <c r="I240" s="34" t="s">
        <v>112</v>
      </c>
      <c r="J240" s="8">
        <v>5244.39</v>
      </c>
      <c r="K240" s="8">
        <v>0</v>
      </c>
      <c r="L240" s="8">
        <v>16</v>
      </c>
      <c r="M240" s="8">
        <v>839.1</v>
      </c>
      <c r="N240" s="8">
        <v>0</v>
      </c>
      <c r="O240" s="8">
        <f>M240-N240</f>
        <v>839.1</v>
      </c>
      <c r="P240" s="16" t="s">
        <v>54</v>
      </c>
      <c r="Q240" s="8">
        <f>J240+M240</f>
        <v>6083.4900000000007</v>
      </c>
      <c r="R240" s="8">
        <v>559.04999999999995</v>
      </c>
      <c r="S240" s="8">
        <v>524.44000000000005</v>
      </c>
      <c r="T240" s="8">
        <f>Q240-R240-S240</f>
        <v>5000</v>
      </c>
      <c r="V240">
        <f t="shared" si="41"/>
        <v>2.4000000000796717E-3</v>
      </c>
    </row>
    <row r="241" spans="1:22" ht="16" customHeight="1" x14ac:dyDescent="0.35">
      <c r="A241" s="5" t="s">
        <v>39</v>
      </c>
      <c r="B241" s="36" t="s">
        <v>130</v>
      </c>
      <c r="C241" s="5" t="s">
        <v>28</v>
      </c>
      <c r="D241" s="6">
        <v>49</v>
      </c>
      <c r="E241" s="3"/>
      <c r="F241" s="7">
        <v>2023</v>
      </c>
      <c r="G241" s="5" t="s">
        <v>29</v>
      </c>
      <c r="H241" s="5" t="s">
        <v>237</v>
      </c>
      <c r="I241" s="34" t="s">
        <v>112</v>
      </c>
      <c r="J241" s="8">
        <v>5244.39</v>
      </c>
      <c r="K241" s="8">
        <v>0</v>
      </c>
      <c r="L241" s="8">
        <v>16</v>
      </c>
      <c r="M241" s="8">
        <v>839.1</v>
      </c>
      <c r="N241" s="8">
        <v>0</v>
      </c>
      <c r="O241" s="8">
        <f>M241-N241</f>
        <v>839.1</v>
      </c>
      <c r="P241" s="16" t="s">
        <v>54</v>
      </c>
      <c r="Q241" s="8">
        <f>J241+M241</f>
        <v>6083.4900000000007</v>
      </c>
      <c r="R241" s="8">
        <v>559.04999999999995</v>
      </c>
      <c r="S241" s="8">
        <v>524.44000000000005</v>
      </c>
      <c r="T241" s="8">
        <f>Q241-R241-S241</f>
        <v>5000</v>
      </c>
      <c r="V241">
        <f t="shared" si="41"/>
        <v>2.4000000000796717E-3</v>
      </c>
    </row>
    <row r="242" spans="1:22" ht="16" customHeight="1" x14ac:dyDescent="0.35">
      <c r="A242" s="5" t="s">
        <v>39</v>
      </c>
      <c r="B242" s="36" t="s">
        <v>130</v>
      </c>
      <c r="C242" s="5" t="s">
        <v>28</v>
      </c>
      <c r="D242" s="6">
        <v>49</v>
      </c>
      <c r="E242" s="3"/>
      <c r="F242" s="7">
        <v>2023</v>
      </c>
      <c r="G242" s="5" t="s">
        <v>29</v>
      </c>
      <c r="H242" s="5" t="s">
        <v>237</v>
      </c>
      <c r="I242" s="34" t="s">
        <v>112</v>
      </c>
      <c r="J242" s="41">
        <v>5244.39</v>
      </c>
      <c r="K242" s="41">
        <v>0</v>
      </c>
      <c r="L242" s="41">
        <v>16</v>
      </c>
      <c r="M242" s="41">
        <v>839.1</v>
      </c>
      <c r="N242" s="41">
        <v>0</v>
      </c>
      <c r="O242" s="41">
        <f>M242-N242</f>
        <v>839.1</v>
      </c>
      <c r="P242" s="42" t="s">
        <v>54</v>
      </c>
      <c r="Q242" s="41">
        <f>J242+M242</f>
        <v>6083.4900000000007</v>
      </c>
      <c r="R242" s="41">
        <v>559.04999999999995</v>
      </c>
      <c r="S242" s="41">
        <v>524.44000000000005</v>
      </c>
      <c r="T242" s="41">
        <f>Q242-R242-S242</f>
        <v>5000</v>
      </c>
      <c r="V242">
        <f t="shared" si="41"/>
        <v>2.4000000000796717E-3</v>
      </c>
    </row>
    <row r="243" spans="1:22" ht="16" customHeight="1" x14ac:dyDescent="0.35">
      <c r="A243" s="5"/>
      <c r="B243" s="36"/>
      <c r="C243" s="5"/>
      <c r="D243" s="6"/>
      <c r="E243" s="3"/>
      <c r="F243" s="7"/>
      <c r="G243" s="5"/>
      <c r="H243" s="5"/>
      <c r="I243" s="40" t="s">
        <v>112</v>
      </c>
      <c r="J243" s="38">
        <f>SUM(J240:J242)</f>
        <v>15733.170000000002</v>
      </c>
      <c r="K243" s="38">
        <f t="shared" ref="K243:T243" si="42">SUM(K240:K242)</f>
        <v>0</v>
      </c>
      <c r="L243" s="38"/>
      <c r="M243" s="38">
        <f t="shared" si="42"/>
        <v>2517.3000000000002</v>
      </c>
      <c r="N243" s="38">
        <f t="shared" si="42"/>
        <v>0</v>
      </c>
      <c r="O243" s="38">
        <f t="shared" si="42"/>
        <v>2517.3000000000002</v>
      </c>
      <c r="P243" s="38">
        <f t="shared" si="42"/>
        <v>0</v>
      </c>
      <c r="Q243" s="38">
        <f t="shared" si="42"/>
        <v>18250.47</v>
      </c>
      <c r="R243" s="38">
        <f t="shared" si="42"/>
        <v>1677.1499999999999</v>
      </c>
      <c r="S243" s="38">
        <f t="shared" si="42"/>
        <v>1573.3200000000002</v>
      </c>
      <c r="T243" s="38">
        <f t="shared" si="42"/>
        <v>15000</v>
      </c>
    </row>
    <row r="244" spans="1:22" ht="16" customHeight="1" x14ac:dyDescent="0.35">
      <c r="A244" s="5"/>
      <c r="B244" s="36"/>
      <c r="C244" s="5"/>
      <c r="D244" s="6"/>
      <c r="E244" s="3"/>
      <c r="F244" s="7"/>
      <c r="G244" s="5"/>
      <c r="H244" s="5"/>
      <c r="I244" s="34"/>
      <c r="J244" s="8"/>
      <c r="K244" s="8"/>
      <c r="L244" s="8"/>
      <c r="M244" s="8"/>
      <c r="N244" s="8"/>
      <c r="O244" s="8"/>
      <c r="Q244" s="8"/>
      <c r="R244" s="8"/>
      <c r="S244" s="8"/>
      <c r="T244" s="8"/>
      <c r="V244">
        <f t="shared" si="41"/>
        <v>0</v>
      </c>
    </row>
    <row r="245" spans="1:22" ht="16" customHeight="1" x14ac:dyDescent="0.35">
      <c r="A245" s="5" t="s">
        <v>36</v>
      </c>
      <c r="B245" s="5"/>
      <c r="C245" s="5" t="s">
        <v>28</v>
      </c>
      <c r="D245" s="6">
        <v>20</v>
      </c>
      <c r="E245" s="3"/>
      <c r="F245" s="7">
        <v>2023</v>
      </c>
      <c r="G245" s="5" t="s">
        <v>29</v>
      </c>
      <c r="H245" s="5" t="s">
        <v>210</v>
      </c>
      <c r="I245" s="34" t="s">
        <v>85</v>
      </c>
      <c r="J245" s="8">
        <v>436.3</v>
      </c>
      <c r="K245" s="8">
        <v>0</v>
      </c>
      <c r="L245" s="8">
        <v>16</v>
      </c>
      <c r="M245" s="8">
        <v>69.81</v>
      </c>
      <c r="N245" s="8">
        <v>0</v>
      </c>
      <c r="O245" s="8">
        <f>M245-N245</f>
        <v>69.81</v>
      </c>
      <c r="P245" s="16" t="s">
        <v>54</v>
      </c>
      <c r="Q245" s="8">
        <f>J245+M245</f>
        <v>506.11</v>
      </c>
      <c r="R245" s="8">
        <v>0</v>
      </c>
      <c r="S245" s="8">
        <v>0</v>
      </c>
      <c r="T245" s="8">
        <f>Q245-R245-S245</f>
        <v>506.11</v>
      </c>
      <c r="V245">
        <f t="shared" si="41"/>
        <v>-1.9999999999953388E-3</v>
      </c>
    </row>
    <row r="246" spans="1:22" ht="16" customHeight="1" x14ac:dyDescent="0.35">
      <c r="A246" s="5" t="s">
        <v>43</v>
      </c>
      <c r="B246" s="5"/>
      <c r="C246" s="5" t="s">
        <v>28</v>
      </c>
      <c r="D246" s="6">
        <v>57</v>
      </c>
      <c r="E246" s="3"/>
      <c r="F246" s="7">
        <v>2023</v>
      </c>
      <c r="G246" s="5" t="s">
        <v>29</v>
      </c>
      <c r="H246" s="5" t="s">
        <v>210</v>
      </c>
      <c r="I246" s="34" t="s">
        <v>85</v>
      </c>
      <c r="J246" s="41">
        <v>568.73</v>
      </c>
      <c r="K246" s="41">
        <v>0</v>
      </c>
      <c r="L246" s="41">
        <v>16</v>
      </c>
      <c r="M246" s="41">
        <v>91</v>
      </c>
      <c r="N246" s="41">
        <v>0</v>
      </c>
      <c r="O246" s="41">
        <f>M246-N246</f>
        <v>91</v>
      </c>
      <c r="P246" s="42" t="s">
        <v>54</v>
      </c>
      <c r="Q246" s="41">
        <f>J246+M246</f>
        <v>659.73</v>
      </c>
      <c r="R246" s="41">
        <v>0</v>
      </c>
      <c r="S246" s="41">
        <v>0</v>
      </c>
      <c r="T246" s="41">
        <f>Q246-R246-S246</f>
        <v>659.73</v>
      </c>
      <c r="V246">
        <f t="shared" si="41"/>
        <v>-3.1999999999925421E-3</v>
      </c>
    </row>
    <row r="247" spans="1:22" ht="16" customHeight="1" x14ac:dyDescent="0.35">
      <c r="A247" s="5"/>
      <c r="B247" s="5"/>
      <c r="C247" s="5"/>
      <c r="D247" s="6"/>
      <c r="E247" s="3"/>
      <c r="F247" s="7"/>
      <c r="G247" s="5"/>
      <c r="H247" s="5"/>
      <c r="I247" s="40" t="s">
        <v>85</v>
      </c>
      <c r="J247" s="38">
        <f>SUM(J245:J246)</f>
        <v>1005.03</v>
      </c>
      <c r="K247" s="38">
        <f t="shared" ref="K247:T247" si="43">SUM(K245:K246)</f>
        <v>0</v>
      </c>
      <c r="L247" s="38"/>
      <c r="M247" s="38">
        <f t="shared" si="43"/>
        <v>160.81</v>
      </c>
      <c r="N247" s="38">
        <f t="shared" si="43"/>
        <v>0</v>
      </c>
      <c r="O247" s="38">
        <f t="shared" si="43"/>
        <v>160.81</v>
      </c>
      <c r="P247" s="38">
        <f t="shared" si="43"/>
        <v>0</v>
      </c>
      <c r="Q247" s="38">
        <f t="shared" si="43"/>
        <v>1165.8400000000001</v>
      </c>
      <c r="R247" s="38">
        <f t="shared" si="43"/>
        <v>0</v>
      </c>
      <c r="S247" s="38">
        <f t="shared" si="43"/>
        <v>0</v>
      </c>
      <c r="T247" s="38">
        <f t="shared" si="43"/>
        <v>1165.8400000000001</v>
      </c>
    </row>
    <row r="248" spans="1:22" ht="16" customHeight="1" x14ac:dyDescent="0.35">
      <c r="A248" s="5"/>
      <c r="B248" s="5"/>
      <c r="C248" s="5"/>
      <c r="D248" s="6"/>
      <c r="E248" s="3"/>
      <c r="F248" s="7"/>
      <c r="G248" s="5"/>
      <c r="H248" s="5"/>
      <c r="I248" s="34"/>
      <c r="J248" s="8"/>
      <c r="K248" s="8"/>
      <c r="L248" s="8"/>
      <c r="M248" s="8"/>
      <c r="N248" s="8"/>
      <c r="O248" s="8"/>
      <c r="Q248" s="8"/>
      <c r="R248" s="8"/>
      <c r="S248" s="8"/>
      <c r="T248" s="8"/>
      <c r="V248">
        <f t="shared" si="41"/>
        <v>0</v>
      </c>
    </row>
    <row r="249" spans="1:22" ht="16" customHeight="1" x14ac:dyDescent="0.35">
      <c r="A249" s="5" t="s">
        <v>43</v>
      </c>
      <c r="B249" s="5"/>
      <c r="C249" s="5" t="s">
        <v>28</v>
      </c>
      <c r="D249" s="6">
        <v>58</v>
      </c>
      <c r="E249" s="3"/>
      <c r="F249" s="7">
        <v>2023</v>
      </c>
      <c r="G249" s="5" t="s">
        <v>29</v>
      </c>
      <c r="H249" s="5" t="s">
        <v>245</v>
      </c>
      <c r="I249" s="34" t="s">
        <v>121</v>
      </c>
      <c r="J249" s="8">
        <v>2450</v>
      </c>
      <c r="K249" s="8">
        <v>0</v>
      </c>
      <c r="L249" s="8">
        <v>16</v>
      </c>
      <c r="M249" s="8">
        <v>392</v>
      </c>
      <c r="N249" s="8">
        <v>0</v>
      </c>
      <c r="O249" s="8">
        <f>M249-N249</f>
        <v>392</v>
      </c>
      <c r="P249" s="16" t="s">
        <v>54</v>
      </c>
      <c r="Q249" s="8">
        <f>J249+M249</f>
        <v>2842</v>
      </c>
      <c r="R249" s="8">
        <v>0</v>
      </c>
      <c r="S249" s="8">
        <v>0</v>
      </c>
      <c r="T249" s="8">
        <f>Q249-R249-S249</f>
        <v>2842</v>
      </c>
      <c r="V249">
        <f t="shared" si="41"/>
        <v>0</v>
      </c>
    </row>
    <row r="250" spans="1:22" ht="16" customHeight="1" x14ac:dyDescent="0.35">
      <c r="A250" s="5" t="s">
        <v>43</v>
      </c>
      <c r="B250" s="5"/>
      <c r="C250" s="5" t="s">
        <v>28</v>
      </c>
      <c r="D250" s="6">
        <v>58</v>
      </c>
      <c r="E250" s="3"/>
      <c r="F250" s="7">
        <v>2023</v>
      </c>
      <c r="G250" s="5" t="s">
        <v>29</v>
      </c>
      <c r="H250" s="5" t="s">
        <v>245</v>
      </c>
      <c r="I250" s="34" t="s">
        <v>121</v>
      </c>
      <c r="J250" s="8">
        <v>700</v>
      </c>
      <c r="K250" s="8">
        <v>0</v>
      </c>
      <c r="L250" s="8">
        <v>16</v>
      </c>
      <c r="M250" s="8">
        <v>112</v>
      </c>
      <c r="N250" s="8">
        <v>0</v>
      </c>
      <c r="O250" s="8">
        <f>M250-N250</f>
        <v>112</v>
      </c>
      <c r="P250" s="16" t="s">
        <v>54</v>
      </c>
      <c r="Q250" s="8">
        <f>J250+M250</f>
        <v>812</v>
      </c>
      <c r="R250" s="8">
        <v>0</v>
      </c>
      <c r="S250" s="8">
        <v>0</v>
      </c>
      <c r="T250" s="8">
        <f>Q250-R250-S250</f>
        <v>812</v>
      </c>
      <c r="V250">
        <f t="shared" si="41"/>
        <v>0</v>
      </c>
    </row>
    <row r="251" spans="1:22" ht="16" customHeight="1" x14ac:dyDescent="0.35">
      <c r="A251" s="5" t="s">
        <v>43</v>
      </c>
      <c r="B251" s="5"/>
      <c r="C251" s="5" t="s">
        <v>28</v>
      </c>
      <c r="D251" s="6">
        <v>58</v>
      </c>
      <c r="E251" s="3"/>
      <c r="F251" s="7">
        <v>2023</v>
      </c>
      <c r="G251" s="5" t="s">
        <v>29</v>
      </c>
      <c r="H251" s="5" t="s">
        <v>245</v>
      </c>
      <c r="I251" s="34" t="s">
        <v>121</v>
      </c>
      <c r="J251" s="41">
        <v>700</v>
      </c>
      <c r="K251" s="41">
        <v>0</v>
      </c>
      <c r="L251" s="41">
        <v>16</v>
      </c>
      <c r="M251" s="41">
        <v>112</v>
      </c>
      <c r="N251" s="41">
        <v>0</v>
      </c>
      <c r="O251" s="41">
        <f>M251-N251</f>
        <v>112</v>
      </c>
      <c r="P251" s="42" t="s">
        <v>54</v>
      </c>
      <c r="Q251" s="41">
        <f>J251+M251</f>
        <v>812</v>
      </c>
      <c r="R251" s="41">
        <v>0</v>
      </c>
      <c r="S251" s="41">
        <v>0</v>
      </c>
      <c r="T251" s="41">
        <f>Q251-R251-S251</f>
        <v>812</v>
      </c>
      <c r="V251">
        <f t="shared" si="41"/>
        <v>0</v>
      </c>
    </row>
    <row r="252" spans="1:22" ht="16" customHeight="1" x14ac:dyDescent="0.35">
      <c r="A252" s="5"/>
      <c r="B252" s="5"/>
      <c r="C252" s="5"/>
      <c r="D252" s="6"/>
      <c r="E252" s="3"/>
      <c r="F252" s="7"/>
      <c r="G252" s="5"/>
      <c r="H252" s="5"/>
      <c r="I252" s="40" t="s">
        <v>121</v>
      </c>
      <c r="J252" s="38">
        <f>SUM(J249:J251)</f>
        <v>3850</v>
      </c>
      <c r="K252" s="38">
        <f t="shared" ref="K252:T252" si="44">SUM(K249:K251)</f>
        <v>0</v>
      </c>
      <c r="L252" s="38"/>
      <c r="M252" s="38">
        <f t="shared" si="44"/>
        <v>616</v>
      </c>
      <c r="N252" s="38">
        <f t="shared" si="44"/>
        <v>0</v>
      </c>
      <c r="O252" s="38">
        <f t="shared" si="44"/>
        <v>616</v>
      </c>
      <c r="P252" s="38">
        <f t="shared" si="44"/>
        <v>0</v>
      </c>
      <c r="Q252" s="38">
        <f t="shared" si="44"/>
        <v>4466</v>
      </c>
      <c r="R252" s="38">
        <f t="shared" si="44"/>
        <v>0</v>
      </c>
      <c r="S252" s="38">
        <f t="shared" si="44"/>
        <v>0</v>
      </c>
      <c r="T252" s="38">
        <f t="shared" si="44"/>
        <v>4466</v>
      </c>
    </row>
    <row r="253" spans="1:22" ht="16" customHeight="1" x14ac:dyDescent="0.35">
      <c r="A253" s="5"/>
      <c r="B253" s="5"/>
      <c r="C253" s="5"/>
      <c r="D253" s="6"/>
      <c r="E253" s="3"/>
      <c r="F253" s="7"/>
      <c r="G253" s="5"/>
      <c r="H253" s="5"/>
      <c r="I253" s="40"/>
      <c r="J253" s="38"/>
      <c r="K253" s="38"/>
      <c r="L253" s="38"/>
      <c r="M253" s="38"/>
      <c r="N253" s="38"/>
      <c r="O253" s="38"/>
      <c r="P253" s="39"/>
      <c r="Q253" s="38"/>
      <c r="R253" s="38"/>
      <c r="S253" s="38"/>
      <c r="T253" s="38"/>
      <c r="V253">
        <f t="shared" si="41"/>
        <v>0</v>
      </c>
    </row>
    <row r="254" spans="1:22" ht="16" customHeight="1" x14ac:dyDescent="0.35">
      <c r="A254" s="5" t="s">
        <v>36</v>
      </c>
      <c r="B254" s="5"/>
      <c r="C254" s="5" t="s">
        <v>28</v>
      </c>
      <c r="D254" s="6">
        <v>20</v>
      </c>
      <c r="E254" s="3"/>
      <c r="F254" s="7">
        <v>2023</v>
      </c>
      <c r="G254" s="5" t="s">
        <v>29</v>
      </c>
      <c r="H254" s="5" t="s">
        <v>244</v>
      </c>
      <c r="I254" s="40" t="s">
        <v>83</v>
      </c>
      <c r="J254" s="38">
        <v>107.46</v>
      </c>
      <c r="K254" s="38">
        <v>0</v>
      </c>
      <c r="L254" s="38">
        <v>16</v>
      </c>
      <c r="M254" s="38">
        <v>17.190000000000001</v>
      </c>
      <c r="N254" s="38">
        <v>0</v>
      </c>
      <c r="O254" s="38">
        <f>M254-N254</f>
        <v>17.190000000000001</v>
      </c>
      <c r="P254" s="39" t="s">
        <v>54</v>
      </c>
      <c r="Q254" s="38">
        <f>J254+M254</f>
        <v>124.64999999999999</v>
      </c>
      <c r="R254" s="38">
        <v>0</v>
      </c>
      <c r="S254" s="38">
        <v>0</v>
      </c>
      <c r="T254" s="38">
        <f>Q254-R254-S254</f>
        <v>124.64999999999999</v>
      </c>
      <c r="V254">
        <f>(J254*(L254/100))-M254</f>
        <v>3.5999999999987153E-3</v>
      </c>
    </row>
    <row r="255" spans="1:22" ht="16" customHeight="1" x14ac:dyDescent="0.35">
      <c r="A255" s="5"/>
      <c r="B255" s="5"/>
      <c r="C255" s="5"/>
      <c r="D255" s="6"/>
      <c r="E255" s="3"/>
      <c r="F255" s="7"/>
      <c r="G255" s="5"/>
      <c r="H255" s="5"/>
      <c r="I255" s="40"/>
      <c r="J255" s="38"/>
      <c r="K255" s="38"/>
      <c r="L255" s="38"/>
      <c r="M255" s="38"/>
      <c r="N255" s="38"/>
      <c r="O255" s="38"/>
      <c r="P255" s="39"/>
      <c r="Q255" s="38"/>
      <c r="R255" s="38"/>
      <c r="S255" s="38"/>
      <c r="T255" s="38"/>
      <c r="V255">
        <f t="shared" si="41"/>
        <v>0</v>
      </c>
    </row>
    <row r="256" spans="1:22" ht="16" customHeight="1" x14ac:dyDescent="0.35">
      <c r="A256" s="5" t="s">
        <v>43</v>
      </c>
      <c r="B256" s="5"/>
      <c r="C256" s="5" t="s">
        <v>28</v>
      </c>
      <c r="D256" s="6">
        <v>57</v>
      </c>
      <c r="E256" s="3"/>
      <c r="F256" s="7">
        <v>2023</v>
      </c>
      <c r="G256" s="5" t="s">
        <v>29</v>
      </c>
      <c r="H256" s="5" t="s">
        <v>244</v>
      </c>
      <c r="I256" s="40" t="s">
        <v>83</v>
      </c>
      <c r="J256" s="38">
        <v>72</v>
      </c>
      <c r="K256" s="38">
        <v>0</v>
      </c>
      <c r="L256" s="38">
        <v>0</v>
      </c>
      <c r="M256" s="38">
        <v>0</v>
      </c>
      <c r="N256" s="38">
        <v>0</v>
      </c>
      <c r="O256" s="38">
        <f>M256-N256</f>
        <v>0</v>
      </c>
      <c r="P256" s="39" t="s">
        <v>54</v>
      </c>
      <c r="Q256" s="38">
        <f>J256+M256</f>
        <v>72</v>
      </c>
      <c r="R256" s="38">
        <v>0</v>
      </c>
      <c r="S256" s="38">
        <v>0</v>
      </c>
      <c r="T256" s="38">
        <f>Q256-R256-S256</f>
        <v>72</v>
      </c>
      <c r="V256">
        <f t="shared" si="41"/>
        <v>0</v>
      </c>
    </row>
    <row r="257" spans="1:22" ht="16" customHeight="1" x14ac:dyDescent="0.35">
      <c r="A257" s="5"/>
      <c r="B257" s="5"/>
      <c r="C257" s="5"/>
      <c r="D257" s="6"/>
      <c r="E257" s="3"/>
      <c r="F257" s="7"/>
      <c r="G257" s="5"/>
      <c r="H257" s="5"/>
      <c r="I257" s="34"/>
      <c r="J257" s="8"/>
      <c r="K257" s="8"/>
      <c r="L257" s="8"/>
      <c r="M257" s="8"/>
      <c r="N257" s="8"/>
      <c r="O257" s="8"/>
      <c r="Q257" s="8"/>
      <c r="R257" s="8"/>
      <c r="S257" s="8"/>
      <c r="T257" s="8"/>
      <c r="V257">
        <f t="shared" si="41"/>
        <v>0</v>
      </c>
    </row>
    <row r="258" spans="1:22" ht="16" customHeight="1" x14ac:dyDescent="0.35">
      <c r="A258" s="5" t="s">
        <v>38</v>
      </c>
      <c r="B258" s="5"/>
      <c r="C258" s="5" t="s">
        <v>28</v>
      </c>
      <c r="D258" s="6">
        <v>26</v>
      </c>
      <c r="E258" s="3"/>
      <c r="F258" s="7">
        <v>2023</v>
      </c>
      <c r="G258" s="5" t="s">
        <v>29</v>
      </c>
      <c r="H258" s="5" t="s">
        <v>215</v>
      </c>
      <c r="I258" s="34" t="s">
        <v>90</v>
      </c>
      <c r="J258" s="8">
        <v>1104.8499999999999</v>
      </c>
      <c r="K258" s="8">
        <v>0</v>
      </c>
      <c r="L258" s="8">
        <v>16</v>
      </c>
      <c r="M258" s="8">
        <v>176.78</v>
      </c>
      <c r="N258" s="8">
        <v>0</v>
      </c>
      <c r="O258" s="8">
        <f t="shared" ref="O258:O275" si="45">M258-N258</f>
        <v>176.78</v>
      </c>
      <c r="P258" s="16" t="s">
        <v>54</v>
      </c>
      <c r="Q258" s="8">
        <f t="shared" ref="Q258:Q275" si="46">J258+M258</f>
        <v>1281.6299999999999</v>
      </c>
      <c r="R258" s="8">
        <v>44.19</v>
      </c>
      <c r="S258" s="8">
        <v>0</v>
      </c>
      <c r="T258" s="8">
        <f t="shared" ref="T258:T275" si="47">Q258-R258-S258</f>
        <v>1237.4399999999998</v>
      </c>
      <c r="V258">
        <f t="shared" si="41"/>
        <v>-4.0000000000190994E-3</v>
      </c>
    </row>
    <row r="259" spans="1:22" ht="16" customHeight="1" x14ac:dyDescent="0.35">
      <c r="A259" s="5" t="s">
        <v>38</v>
      </c>
      <c r="B259" s="5"/>
      <c r="C259" s="5" t="s">
        <v>28</v>
      </c>
      <c r="D259" s="6">
        <v>26</v>
      </c>
      <c r="E259" s="3"/>
      <c r="F259" s="7">
        <v>2023</v>
      </c>
      <c r="G259" s="5" t="s">
        <v>29</v>
      </c>
      <c r="H259" s="5" t="s">
        <v>215</v>
      </c>
      <c r="I259" s="34" t="s">
        <v>90</v>
      </c>
      <c r="J259" s="8">
        <v>1100.9000000000001</v>
      </c>
      <c r="K259" s="8">
        <v>0</v>
      </c>
      <c r="L259" s="8">
        <v>16</v>
      </c>
      <c r="M259" s="8">
        <v>176.14</v>
      </c>
      <c r="N259" s="8">
        <v>0</v>
      </c>
      <c r="O259" s="8">
        <f t="shared" si="45"/>
        <v>176.14</v>
      </c>
      <c r="P259" s="16" t="s">
        <v>54</v>
      </c>
      <c r="Q259" s="8">
        <f t="shared" si="46"/>
        <v>1277.04</v>
      </c>
      <c r="R259" s="8">
        <v>44.04</v>
      </c>
      <c r="S259" s="8">
        <v>0</v>
      </c>
      <c r="T259" s="8">
        <f t="shared" si="47"/>
        <v>1233</v>
      </c>
      <c r="V259">
        <f t="shared" si="41"/>
        <v>4.0000000000190994E-3</v>
      </c>
    </row>
    <row r="260" spans="1:22" ht="16" customHeight="1" x14ac:dyDescent="0.35">
      <c r="A260" s="5" t="s">
        <v>38</v>
      </c>
      <c r="B260" s="5"/>
      <c r="C260" s="5" t="s">
        <v>28</v>
      </c>
      <c r="D260" s="6">
        <v>26</v>
      </c>
      <c r="E260" s="3"/>
      <c r="F260" s="7">
        <v>2023</v>
      </c>
      <c r="G260" s="5" t="s">
        <v>29</v>
      </c>
      <c r="H260" s="5" t="s">
        <v>215</v>
      </c>
      <c r="I260" s="34" t="s">
        <v>90</v>
      </c>
      <c r="J260" s="8">
        <v>2580.9499999999998</v>
      </c>
      <c r="K260" s="8">
        <v>0</v>
      </c>
      <c r="L260" s="8">
        <v>16</v>
      </c>
      <c r="M260" s="8">
        <v>412.95</v>
      </c>
      <c r="N260" s="8">
        <v>0</v>
      </c>
      <c r="O260" s="8">
        <f t="shared" si="45"/>
        <v>412.95</v>
      </c>
      <c r="P260" s="16" t="s">
        <v>54</v>
      </c>
      <c r="Q260" s="8">
        <f t="shared" si="46"/>
        <v>2993.8999999999996</v>
      </c>
      <c r="R260" s="8">
        <v>103.24</v>
      </c>
      <c r="S260" s="8">
        <v>0</v>
      </c>
      <c r="T260" s="8">
        <f t="shared" si="47"/>
        <v>2890.66</v>
      </c>
      <c r="V260">
        <f t="shared" si="41"/>
        <v>2.0000000000095497E-3</v>
      </c>
    </row>
    <row r="261" spans="1:22" ht="16" customHeight="1" x14ac:dyDescent="0.35">
      <c r="A261" s="5" t="s">
        <v>38</v>
      </c>
      <c r="B261" s="5"/>
      <c r="C261" s="5" t="s">
        <v>28</v>
      </c>
      <c r="D261" s="6">
        <v>26</v>
      </c>
      <c r="E261" s="3"/>
      <c r="F261" s="7">
        <v>2023</v>
      </c>
      <c r="G261" s="5" t="s">
        <v>29</v>
      </c>
      <c r="H261" s="5" t="s">
        <v>215</v>
      </c>
      <c r="I261" s="34" t="s">
        <v>90</v>
      </c>
      <c r="J261" s="8">
        <v>244.03</v>
      </c>
      <c r="K261" s="8">
        <v>0</v>
      </c>
      <c r="L261" s="8">
        <v>16</v>
      </c>
      <c r="M261" s="8">
        <v>39.04</v>
      </c>
      <c r="N261" s="8">
        <v>0</v>
      </c>
      <c r="O261" s="8">
        <f t="shared" si="45"/>
        <v>39.04</v>
      </c>
      <c r="P261" s="16" t="s">
        <v>54</v>
      </c>
      <c r="Q261" s="8">
        <f t="shared" si="46"/>
        <v>283.07</v>
      </c>
      <c r="R261" s="8">
        <v>0</v>
      </c>
      <c r="S261" s="8">
        <v>0</v>
      </c>
      <c r="T261" s="8">
        <f t="shared" si="47"/>
        <v>283.07</v>
      </c>
      <c r="V261">
        <f t="shared" si="41"/>
        <v>4.8000000000030241E-3</v>
      </c>
    </row>
    <row r="262" spans="1:22" ht="16" customHeight="1" x14ac:dyDescent="0.35">
      <c r="A262" s="5" t="s">
        <v>39</v>
      </c>
      <c r="B262" s="5"/>
      <c r="C262" s="5" t="s">
        <v>28</v>
      </c>
      <c r="D262" s="6">
        <v>48</v>
      </c>
      <c r="E262" s="3"/>
      <c r="F262" s="7">
        <v>2023</v>
      </c>
      <c r="G262" s="5" t="s">
        <v>29</v>
      </c>
      <c r="H262" s="5" t="s">
        <v>215</v>
      </c>
      <c r="I262" s="34" t="s">
        <v>90</v>
      </c>
      <c r="J262" s="8">
        <v>7431.1</v>
      </c>
      <c r="K262" s="8">
        <v>0</v>
      </c>
      <c r="L262" s="8">
        <v>16</v>
      </c>
      <c r="M262" s="8">
        <v>1188.98</v>
      </c>
      <c r="N262" s="8">
        <v>0</v>
      </c>
      <c r="O262" s="8">
        <f t="shared" si="45"/>
        <v>1188.98</v>
      </c>
      <c r="P262" s="16" t="s">
        <v>54</v>
      </c>
      <c r="Q262" s="8">
        <f t="shared" si="46"/>
        <v>8620.08</v>
      </c>
      <c r="R262" s="8">
        <v>297.24</v>
      </c>
      <c r="S262" s="8">
        <v>0</v>
      </c>
      <c r="T262" s="8">
        <f t="shared" si="47"/>
        <v>8322.84</v>
      </c>
      <c r="V262">
        <f t="shared" si="41"/>
        <v>-3.9999999999054126E-3</v>
      </c>
    </row>
    <row r="263" spans="1:22" ht="16" customHeight="1" x14ac:dyDescent="0.35">
      <c r="A263" s="5" t="s">
        <v>39</v>
      </c>
      <c r="B263" s="5"/>
      <c r="C263" s="5" t="s">
        <v>28</v>
      </c>
      <c r="D263" s="6">
        <v>48</v>
      </c>
      <c r="E263" s="3"/>
      <c r="F263" s="7">
        <v>2023</v>
      </c>
      <c r="G263" s="5" t="s">
        <v>29</v>
      </c>
      <c r="H263" s="5" t="s">
        <v>215</v>
      </c>
      <c r="I263" s="34" t="s">
        <v>90</v>
      </c>
      <c r="J263" s="8">
        <v>1118.57</v>
      </c>
      <c r="K263" s="8">
        <v>0</v>
      </c>
      <c r="L263" s="8">
        <v>16</v>
      </c>
      <c r="M263" s="8">
        <v>178.97</v>
      </c>
      <c r="N263" s="8">
        <v>0</v>
      </c>
      <c r="O263" s="8">
        <f t="shared" si="45"/>
        <v>178.97</v>
      </c>
      <c r="P263" s="16" t="s">
        <v>54</v>
      </c>
      <c r="Q263" s="8">
        <f t="shared" si="46"/>
        <v>1297.54</v>
      </c>
      <c r="R263" s="8">
        <v>44.74</v>
      </c>
      <c r="S263" s="8">
        <v>0</v>
      </c>
      <c r="T263" s="8">
        <f t="shared" si="47"/>
        <v>1252.8</v>
      </c>
      <c r="V263">
        <f t="shared" si="41"/>
        <v>1.1999999999829924E-3</v>
      </c>
    </row>
    <row r="264" spans="1:22" ht="16" customHeight="1" x14ac:dyDescent="0.35">
      <c r="A264" s="5" t="s">
        <v>39</v>
      </c>
      <c r="B264" s="5"/>
      <c r="C264" s="5" t="s">
        <v>28</v>
      </c>
      <c r="D264" s="6">
        <v>48</v>
      </c>
      <c r="E264" s="3"/>
      <c r="F264" s="7">
        <v>2023</v>
      </c>
      <c r="G264" s="5" t="s">
        <v>29</v>
      </c>
      <c r="H264" s="5" t="s">
        <v>215</v>
      </c>
      <c r="I264" s="34" t="s">
        <v>90</v>
      </c>
      <c r="J264" s="8">
        <v>8783.6200000000008</v>
      </c>
      <c r="K264" s="8">
        <v>0</v>
      </c>
      <c r="L264" s="8">
        <v>16</v>
      </c>
      <c r="M264" s="8">
        <v>1405.38</v>
      </c>
      <c r="N264" s="8">
        <v>0</v>
      </c>
      <c r="O264" s="8">
        <f t="shared" si="45"/>
        <v>1405.38</v>
      </c>
      <c r="P264" s="16" t="s">
        <v>54</v>
      </c>
      <c r="Q264" s="8">
        <f t="shared" si="46"/>
        <v>10189</v>
      </c>
      <c r="R264" s="8">
        <v>351.34</v>
      </c>
      <c r="S264" s="8">
        <v>0</v>
      </c>
      <c r="T264" s="8">
        <f t="shared" si="47"/>
        <v>9837.66</v>
      </c>
      <c r="V264">
        <f t="shared" si="41"/>
        <v>-8.0000000002655725E-4</v>
      </c>
    </row>
    <row r="265" spans="1:22" ht="16" customHeight="1" x14ac:dyDescent="0.35">
      <c r="A265" s="5" t="s">
        <v>39</v>
      </c>
      <c r="B265" s="5"/>
      <c r="C265" s="5" t="s">
        <v>28</v>
      </c>
      <c r="D265" s="6">
        <v>48</v>
      </c>
      <c r="E265" s="3"/>
      <c r="F265" s="7">
        <v>2023</v>
      </c>
      <c r="G265" s="5" t="s">
        <v>29</v>
      </c>
      <c r="H265" s="5" t="s">
        <v>215</v>
      </c>
      <c r="I265" s="34" t="s">
        <v>90</v>
      </c>
      <c r="J265" s="8">
        <v>245.08</v>
      </c>
      <c r="K265" s="8">
        <v>0</v>
      </c>
      <c r="L265" s="8">
        <v>16</v>
      </c>
      <c r="M265" s="8">
        <v>39.21</v>
      </c>
      <c r="N265" s="8">
        <v>0</v>
      </c>
      <c r="O265" s="8">
        <f t="shared" si="45"/>
        <v>39.21</v>
      </c>
      <c r="P265" s="16" t="s">
        <v>54</v>
      </c>
      <c r="Q265" s="8">
        <f t="shared" si="46"/>
        <v>284.29000000000002</v>
      </c>
      <c r="R265" s="8">
        <v>0</v>
      </c>
      <c r="S265" s="8">
        <v>0</v>
      </c>
      <c r="T265" s="8">
        <f t="shared" si="47"/>
        <v>284.29000000000002</v>
      </c>
      <c r="V265">
        <f t="shared" si="41"/>
        <v>2.8000000000005798E-3</v>
      </c>
    </row>
    <row r="266" spans="1:22" ht="16" customHeight="1" x14ac:dyDescent="0.35">
      <c r="A266" s="5" t="s">
        <v>39</v>
      </c>
      <c r="B266" s="5"/>
      <c r="C266" s="5" t="s">
        <v>28</v>
      </c>
      <c r="D266" s="6">
        <v>48</v>
      </c>
      <c r="E266" s="3"/>
      <c r="F266" s="7">
        <v>2023</v>
      </c>
      <c r="G266" s="5" t="s">
        <v>29</v>
      </c>
      <c r="H266" s="5" t="s">
        <v>215</v>
      </c>
      <c r="I266" s="34" t="s">
        <v>90</v>
      </c>
      <c r="J266" s="8">
        <v>244.24</v>
      </c>
      <c r="K266" s="8">
        <v>0</v>
      </c>
      <c r="L266" s="8">
        <v>16</v>
      </c>
      <c r="M266" s="8">
        <v>39.08</v>
      </c>
      <c r="N266" s="8">
        <v>0</v>
      </c>
      <c r="O266" s="8">
        <f t="shared" si="45"/>
        <v>39.08</v>
      </c>
      <c r="P266" s="16" t="s">
        <v>54</v>
      </c>
      <c r="Q266" s="8">
        <f t="shared" si="46"/>
        <v>283.32</v>
      </c>
      <c r="R266" s="8">
        <v>0</v>
      </c>
      <c r="S266" s="8">
        <v>0</v>
      </c>
      <c r="T266" s="8">
        <f t="shared" si="47"/>
        <v>283.32</v>
      </c>
      <c r="V266">
        <f t="shared" ref="V266:V275" si="48">(J266*(L266/100))-M266</f>
        <v>-1.5999999999962711E-3</v>
      </c>
    </row>
    <row r="267" spans="1:22" ht="16" customHeight="1" x14ac:dyDescent="0.35">
      <c r="A267" s="5" t="s">
        <v>39</v>
      </c>
      <c r="B267" s="5"/>
      <c r="C267" s="5" t="s">
        <v>28</v>
      </c>
      <c r="D267" s="6">
        <v>48</v>
      </c>
      <c r="E267" s="3"/>
      <c r="F267" s="7">
        <v>2023</v>
      </c>
      <c r="G267" s="5" t="s">
        <v>29</v>
      </c>
      <c r="H267" s="5" t="s">
        <v>215</v>
      </c>
      <c r="I267" s="34" t="s">
        <v>90</v>
      </c>
      <c r="J267" s="8">
        <v>2751.28</v>
      </c>
      <c r="K267" s="8">
        <v>0</v>
      </c>
      <c r="L267" s="8">
        <v>16</v>
      </c>
      <c r="M267" s="8">
        <v>440.2</v>
      </c>
      <c r="N267" s="8">
        <v>0</v>
      </c>
      <c r="O267" s="8">
        <f t="shared" si="45"/>
        <v>440.2</v>
      </c>
      <c r="P267" s="16" t="s">
        <v>54</v>
      </c>
      <c r="Q267" s="8">
        <f t="shared" si="46"/>
        <v>3191.48</v>
      </c>
      <c r="R267" s="8">
        <v>0</v>
      </c>
      <c r="S267" s="8">
        <v>0</v>
      </c>
      <c r="T267" s="8">
        <f t="shared" si="47"/>
        <v>3191.48</v>
      </c>
      <c r="V267">
        <f t="shared" si="48"/>
        <v>4.8000000000456566E-3</v>
      </c>
    </row>
    <row r="268" spans="1:22" ht="16" customHeight="1" x14ac:dyDescent="0.35">
      <c r="A268" s="5" t="s">
        <v>39</v>
      </c>
      <c r="B268" s="5"/>
      <c r="C268" s="5" t="s">
        <v>28</v>
      </c>
      <c r="D268" s="6">
        <v>48</v>
      </c>
      <c r="E268" s="3"/>
      <c r="F268" s="7">
        <v>2023</v>
      </c>
      <c r="G268" s="5" t="s">
        <v>29</v>
      </c>
      <c r="H268" s="5" t="s">
        <v>215</v>
      </c>
      <c r="I268" s="34" t="s">
        <v>90</v>
      </c>
      <c r="J268" s="8">
        <v>3588.84</v>
      </c>
      <c r="K268" s="8">
        <v>0</v>
      </c>
      <c r="L268" s="8">
        <v>16</v>
      </c>
      <c r="M268" s="8">
        <v>574.21</v>
      </c>
      <c r="N268" s="8">
        <v>0</v>
      </c>
      <c r="O268" s="8">
        <f t="shared" si="45"/>
        <v>574.21</v>
      </c>
      <c r="P268" s="16" t="s">
        <v>54</v>
      </c>
      <c r="Q268" s="8">
        <f t="shared" si="46"/>
        <v>4163.05</v>
      </c>
      <c r="R268" s="8">
        <v>143.55000000000001</v>
      </c>
      <c r="S268" s="8">
        <v>0</v>
      </c>
      <c r="T268" s="8">
        <f t="shared" si="47"/>
        <v>4019.5</v>
      </c>
      <c r="V268">
        <f t="shared" si="48"/>
        <v>4.400000000032378E-3</v>
      </c>
    </row>
    <row r="269" spans="1:22" ht="16" customHeight="1" x14ac:dyDescent="0.35">
      <c r="A269" s="5" t="s">
        <v>39</v>
      </c>
      <c r="B269" s="5"/>
      <c r="C269" s="5" t="s">
        <v>28</v>
      </c>
      <c r="D269" s="6">
        <v>48</v>
      </c>
      <c r="E269" s="3"/>
      <c r="F269" s="7">
        <v>2023</v>
      </c>
      <c r="G269" s="5" t="s">
        <v>29</v>
      </c>
      <c r="H269" s="5" t="s">
        <v>215</v>
      </c>
      <c r="I269" s="34" t="s">
        <v>90</v>
      </c>
      <c r="J269" s="8">
        <v>1476.42</v>
      </c>
      <c r="K269" s="8">
        <v>0</v>
      </c>
      <c r="L269" s="8">
        <v>16</v>
      </c>
      <c r="M269" s="8">
        <v>236.23</v>
      </c>
      <c r="N269" s="8">
        <v>0</v>
      </c>
      <c r="O269" s="8">
        <f t="shared" si="45"/>
        <v>236.23</v>
      </c>
      <c r="P269" s="16" t="s">
        <v>54</v>
      </c>
      <c r="Q269" s="8">
        <f t="shared" si="46"/>
        <v>1712.65</v>
      </c>
      <c r="R269" s="8">
        <v>59.06</v>
      </c>
      <c r="S269" s="8">
        <v>0</v>
      </c>
      <c r="T269" s="8">
        <f t="shared" si="47"/>
        <v>1653.5900000000001</v>
      </c>
      <c r="V269">
        <f t="shared" si="48"/>
        <v>-2.7999999999792635E-3</v>
      </c>
    </row>
    <row r="270" spans="1:22" ht="16" customHeight="1" x14ac:dyDescent="0.35">
      <c r="A270" s="5" t="s">
        <v>39</v>
      </c>
      <c r="B270" s="5"/>
      <c r="C270" s="5" t="s">
        <v>28</v>
      </c>
      <c r="D270" s="6">
        <v>48</v>
      </c>
      <c r="E270" s="3"/>
      <c r="F270" s="7">
        <v>2023</v>
      </c>
      <c r="G270" s="5" t="s">
        <v>29</v>
      </c>
      <c r="H270" s="5" t="s">
        <v>215</v>
      </c>
      <c r="I270" s="34" t="s">
        <v>90</v>
      </c>
      <c r="J270" s="8">
        <v>243</v>
      </c>
      <c r="K270" s="8">
        <v>0</v>
      </c>
      <c r="L270" s="8">
        <v>16</v>
      </c>
      <c r="M270" s="8">
        <v>38.880000000000003</v>
      </c>
      <c r="N270" s="8">
        <v>0</v>
      </c>
      <c r="O270" s="8">
        <f t="shared" si="45"/>
        <v>38.880000000000003</v>
      </c>
      <c r="P270" s="16" t="s">
        <v>54</v>
      </c>
      <c r="Q270" s="8">
        <f t="shared" si="46"/>
        <v>281.88</v>
      </c>
      <c r="R270" s="8">
        <v>0</v>
      </c>
      <c r="S270" s="8">
        <v>0</v>
      </c>
      <c r="T270" s="8">
        <f t="shared" si="47"/>
        <v>281.88</v>
      </c>
      <c r="V270">
        <f t="shared" si="48"/>
        <v>0</v>
      </c>
    </row>
    <row r="271" spans="1:22" ht="16" customHeight="1" x14ac:dyDescent="0.35">
      <c r="A271" s="5" t="s">
        <v>39</v>
      </c>
      <c r="B271" s="5"/>
      <c r="C271" s="5" t="s">
        <v>28</v>
      </c>
      <c r="D271" s="6">
        <v>48</v>
      </c>
      <c r="E271" s="3"/>
      <c r="F271" s="7">
        <v>2023</v>
      </c>
      <c r="G271" s="5" t="s">
        <v>29</v>
      </c>
      <c r="H271" s="5" t="s">
        <v>215</v>
      </c>
      <c r="I271" s="34" t="s">
        <v>90</v>
      </c>
      <c r="J271" s="8">
        <v>1090.2</v>
      </c>
      <c r="K271" s="8">
        <v>0</v>
      </c>
      <c r="L271" s="8">
        <v>16</v>
      </c>
      <c r="M271" s="8">
        <v>174.43</v>
      </c>
      <c r="N271" s="8">
        <v>0</v>
      </c>
      <c r="O271" s="8">
        <f t="shared" si="45"/>
        <v>174.43</v>
      </c>
      <c r="P271" s="16" t="s">
        <v>54</v>
      </c>
      <c r="Q271" s="8">
        <f t="shared" si="46"/>
        <v>1264.6300000000001</v>
      </c>
      <c r="R271" s="8">
        <v>43.61</v>
      </c>
      <c r="S271" s="8">
        <v>0</v>
      </c>
      <c r="T271" s="8">
        <f t="shared" si="47"/>
        <v>1221.0200000000002</v>
      </c>
      <c r="V271">
        <f t="shared" si="48"/>
        <v>2.0000000000095497E-3</v>
      </c>
    </row>
    <row r="272" spans="1:22" ht="16" customHeight="1" x14ac:dyDescent="0.35">
      <c r="A272" s="5" t="s">
        <v>39</v>
      </c>
      <c r="B272" s="5"/>
      <c r="C272" s="5" t="s">
        <v>28</v>
      </c>
      <c r="D272" s="6">
        <v>48</v>
      </c>
      <c r="E272" s="3"/>
      <c r="F272" s="7">
        <v>2023</v>
      </c>
      <c r="G272" s="5" t="s">
        <v>29</v>
      </c>
      <c r="H272" s="5" t="s">
        <v>215</v>
      </c>
      <c r="I272" s="34" t="s">
        <v>90</v>
      </c>
      <c r="J272" s="8">
        <v>1275.58</v>
      </c>
      <c r="K272" s="8">
        <v>0</v>
      </c>
      <c r="L272" s="8">
        <v>16</v>
      </c>
      <c r="M272" s="8">
        <v>204.09</v>
      </c>
      <c r="N272" s="8">
        <v>0</v>
      </c>
      <c r="O272" s="8">
        <f t="shared" si="45"/>
        <v>204.09</v>
      </c>
      <c r="P272" s="16" t="s">
        <v>54</v>
      </c>
      <c r="Q272" s="8">
        <f t="shared" si="46"/>
        <v>1479.6699999999998</v>
      </c>
      <c r="R272" s="8">
        <v>51.02</v>
      </c>
      <c r="S272" s="8">
        <v>0</v>
      </c>
      <c r="T272" s="8">
        <f t="shared" si="47"/>
        <v>1428.6499999999999</v>
      </c>
      <c r="V272">
        <f t="shared" si="48"/>
        <v>2.7999999999792635E-3</v>
      </c>
    </row>
    <row r="273" spans="1:22" ht="16" customHeight="1" x14ac:dyDescent="0.35">
      <c r="A273" s="5" t="s">
        <v>39</v>
      </c>
      <c r="B273" s="5"/>
      <c r="C273" s="5" t="s">
        <v>28</v>
      </c>
      <c r="D273" s="6">
        <v>48</v>
      </c>
      <c r="E273" s="3"/>
      <c r="F273" s="7">
        <v>2023</v>
      </c>
      <c r="G273" s="5" t="s">
        <v>29</v>
      </c>
      <c r="H273" s="5" t="s">
        <v>215</v>
      </c>
      <c r="I273" s="34" t="s">
        <v>90</v>
      </c>
      <c r="J273" s="8">
        <v>8760.8700000000008</v>
      </c>
      <c r="K273" s="8">
        <v>0</v>
      </c>
      <c r="L273" s="8">
        <v>16</v>
      </c>
      <c r="M273" s="8">
        <v>1401.74</v>
      </c>
      <c r="N273" s="8">
        <v>0</v>
      </c>
      <c r="O273" s="8">
        <f t="shared" si="45"/>
        <v>1401.74</v>
      </c>
      <c r="P273" s="16" t="s">
        <v>54</v>
      </c>
      <c r="Q273" s="8">
        <f t="shared" si="46"/>
        <v>10162.61</v>
      </c>
      <c r="R273" s="8">
        <v>350.43</v>
      </c>
      <c r="S273" s="8">
        <v>0</v>
      </c>
      <c r="T273" s="8">
        <f t="shared" si="47"/>
        <v>9812.18</v>
      </c>
      <c r="V273">
        <f t="shared" si="48"/>
        <v>-7.9999999979918357E-4</v>
      </c>
    </row>
    <row r="274" spans="1:22" ht="16" customHeight="1" x14ac:dyDescent="0.35">
      <c r="A274" s="5" t="s">
        <v>39</v>
      </c>
      <c r="B274" s="5"/>
      <c r="C274" s="5" t="s">
        <v>28</v>
      </c>
      <c r="D274" s="6">
        <v>48</v>
      </c>
      <c r="E274" s="3"/>
      <c r="F274" s="7">
        <v>2023</v>
      </c>
      <c r="G274" s="5" t="s">
        <v>29</v>
      </c>
      <c r="H274" s="5" t="s">
        <v>215</v>
      </c>
      <c r="I274" s="34" t="s">
        <v>90</v>
      </c>
      <c r="J274" s="8">
        <v>1104.6400000000001</v>
      </c>
      <c r="K274" s="8">
        <v>0</v>
      </c>
      <c r="L274" s="8">
        <v>16</v>
      </c>
      <c r="M274" s="8">
        <v>176.74</v>
      </c>
      <c r="N274" s="8">
        <v>0</v>
      </c>
      <c r="O274" s="8">
        <f t="shared" si="45"/>
        <v>176.74</v>
      </c>
      <c r="P274" s="16" t="s">
        <v>54</v>
      </c>
      <c r="Q274" s="8">
        <f t="shared" si="46"/>
        <v>1281.3800000000001</v>
      </c>
      <c r="R274" s="8">
        <v>44.19</v>
      </c>
      <c r="S274" s="8">
        <v>0</v>
      </c>
      <c r="T274" s="8">
        <f t="shared" si="47"/>
        <v>1237.19</v>
      </c>
      <c r="V274">
        <f t="shared" si="48"/>
        <v>2.4000000000228283E-3</v>
      </c>
    </row>
    <row r="275" spans="1:22" ht="16" customHeight="1" x14ac:dyDescent="0.35">
      <c r="A275" s="5" t="s">
        <v>46</v>
      </c>
      <c r="B275" s="5"/>
      <c r="C275" s="5" t="s">
        <v>28</v>
      </c>
      <c r="D275" s="6">
        <v>70</v>
      </c>
      <c r="E275" s="3"/>
      <c r="F275" s="7">
        <v>2023</v>
      </c>
      <c r="G275" s="5" t="s">
        <v>29</v>
      </c>
      <c r="H275" s="5" t="s">
        <v>215</v>
      </c>
      <c r="I275" s="34" t="s">
        <v>90</v>
      </c>
      <c r="J275" s="41">
        <v>1104.5</v>
      </c>
      <c r="K275" s="41">
        <v>0</v>
      </c>
      <c r="L275" s="41">
        <v>16</v>
      </c>
      <c r="M275" s="41">
        <v>176.72</v>
      </c>
      <c r="N275" s="41">
        <v>0</v>
      </c>
      <c r="O275" s="41">
        <f t="shared" si="45"/>
        <v>176.72</v>
      </c>
      <c r="P275" s="42" t="s">
        <v>54</v>
      </c>
      <c r="Q275" s="41">
        <f t="shared" si="46"/>
        <v>1281.22</v>
      </c>
      <c r="R275" s="41">
        <v>44.18</v>
      </c>
      <c r="S275" s="41">
        <v>0</v>
      </c>
      <c r="T275" s="41">
        <f t="shared" si="47"/>
        <v>1237.04</v>
      </c>
      <c r="V275">
        <f t="shared" si="48"/>
        <v>0</v>
      </c>
    </row>
    <row r="276" spans="1:22" ht="16" customHeight="1" x14ac:dyDescent="0.35">
      <c r="A276" s="5"/>
      <c r="B276" s="5"/>
      <c r="C276" s="5"/>
      <c r="D276" s="6"/>
      <c r="E276" s="3"/>
      <c r="F276" s="7"/>
      <c r="G276" s="5"/>
      <c r="H276" s="5"/>
      <c r="I276" s="40" t="s">
        <v>90</v>
      </c>
      <c r="J276" s="38">
        <f>SUM(J258:J275)</f>
        <v>44248.670000000006</v>
      </c>
      <c r="K276" s="38">
        <f t="shared" ref="K276:T276" si="49">SUM(K258:K275)</f>
        <v>0</v>
      </c>
      <c r="L276" s="38"/>
      <c r="M276" s="38">
        <f t="shared" si="49"/>
        <v>7079.7699999999995</v>
      </c>
      <c r="N276" s="38">
        <f t="shared" si="49"/>
        <v>0</v>
      </c>
      <c r="O276" s="38">
        <f t="shared" si="49"/>
        <v>7079.7699999999995</v>
      </c>
      <c r="P276" s="38">
        <f t="shared" si="49"/>
        <v>0</v>
      </c>
      <c r="Q276" s="38">
        <f t="shared" si="49"/>
        <v>51328.439999999995</v>
      </c>
      <c r="R276" s="38">
        <f t="shared" si="49"/>
        <v>1620.83</v>
      </c>
      <c r="S276" s="38">
        <f t="shared" si="49"/>
        <v>0</v>
      </c>
      <c r="T276" s="38">
        <f t="shared" si="49"/>
        <v>49707.609999999993</v>
      </c>
    </row>
    <row r="277" spans="1:22" ht="16" customHeight="1" x14ac:dyDescent="0.35">
      <c r="A277" s="5"/>
      <c r="B277" s="5"/>
      <c r="C277" s="5"/>
      <c r="D277" s="6"/>
      <c r="E277" s="3"/>
      <c r="F277" s="7"/>
      <c r="G277" s="5"/>
      <c r="H277" s="5"/>
      <c r="I277" s="34"/>
      <c r="J277" s="8"/>
      <c r="K277" s="8"/>
      <c r="L277" s="8"/>
      <c r="M277" s="8"/>
      <c r="N277" s="8"/>
      <c r="O277" s="8"/>
      <c r="Q277" s="8"/>
      <c r="R277" s="8"/>
      <c r="S277" s="8"/>
      <c r="T277" s="8"/>
      <c r="V277">
        <f t="shared" ref="V277:V285" si="50">(J277*(L277/100))-M277</f>
        <v>0</v>
      </c>
    </row>
    <row r="278" spans="1:22" ht="16" customHeight="1" x14ac:dyDescent="0.35">
      <c r="A278" s="5" t="s">
        <v>39</v>
      </c>
      <c r="B278" s="5"/>
      <c r="C278" s="5" t="s">
        <v>28</v>
      </c>
      <c r="D278" s="6">
        <v>41</v>
      </c>
      <c r="E278" s="3"/>
      <c r="F278" s="7">
        <v>2023</v>
      </c>
      <c r="G278" s="5" t="s">
        <v>29</v>
      </c>
      <c r="H278" s="5" t="s">
        <v>221</v>
      </c>
      <c r="I278" s="34" t="s">
        <v>96</v>
      </c>
      <c r="J278" s="8">
        <v>4724.29</v>
      </c>
      <c r="K278" s="8">
        <v>0</v>
      </c>
      <c r="L278" s="8">
        <v>16</v>
      </c>
      <c r="M278" s="8">
        <v>755.88</v>
      </c>
      <c r="N278" s="8">
        <v>0</v>
      </c>
      <c r="O278" s="8">
        <f>M278-N278</f>
        <v>755.88</v>
      </c>
      <c r="P278" s="16" t="s">
        <v>54</v>
      </c>
      <c r="Q278" s="8">
        <f>J278+M278</f>
        <v>5480.17</v>
      </c>
      <c r="R278" s="8">
        <v>0</v>
      </c>
      <c r="S278" s="8">
        <v>0</v>
      </c>
      <c r="T278" s="8">
        <f>Q278-R278-S278</f>
        <v>5480.17</v>
      </c>
      <c r="V278">
        <f t="shared" si="50"/>
        <v>6.3999999999850843E-3</v>
      </c>
    </row>
    <row r="279" spans="1:22" ht="16" customHeight="1" x14ac:dyDescent="0.35">
      <c r="A279" s="5" t="s">
        <v>39</v>
      </c>
      <c r="B279" s="5"/>
      <c r="C279" s="5" t="s">
        <v>28</v>
      </c>
      <c r="D279" s="6">
        <v>41</v>
      </c>
      <c r="E279" s="3"/>
      <c r="F279" s="7">
        <v>2023</v>
      </c>
      <c r="G279" s="5" t="s">
        <v>29</v>
      </c>
      <c r="H279" s="5" t="s">
        <v>221</v>
      </c>
      <c r="I279" s="34" t="s">
        <v>96</v>
      </c>
      <c r="J279" s="8">
        <v>4380.5</v>
      </c>
      <c r="K279" s="8">
        <v>0</v>
      </c>
      <c r="L279" s="8">
        <v>16</v>
      </c>
      <c r="M279" s="8">
        <v>700.87</v>
      </c>
      <c r="N279" s="8">
        <v>0</v>
      </c>
      <c r="O279" s="8">
        <f>M279-N279</f>
        <v>700.87</v>
      </c>
      <c r="P279" s="16" t="s">
        <v>54</v>
      </c>
      <c r="Q279" s="8">
        <f>J279+M279</f>
        <v>5081.37</v>
      </c>
      <c r="R279" s="8">
        <v>0</v>
      </c>
      <c r="S279" s="8">
        <v>0</v>
      </c>
      <c r="T279" s="8">
        <f>Q279-R279-S279</f>
        <v>5081.37</v>
      </c>
      <c r="V279">
        <f t="shared" si="50"/>
        <v>9.9999999999909051E-3</v>
      </c>
    </row>
    <row r="280" spans="1:22" ht="16" customHeight="1" x14ac:dyDescent="0.35">
      <c r="A280" s="5" t="s">
        <v>39</v>
      </c>
      <c r="B280" s="5"/>
      <c r="C280" s="5" t="s">
        <v>28</v>
      </c>
      <c r="D280" s="6">
        <v>41</v>
      </c>
      <c r="E280" s="3"/>
      <c r="F280" s="7">
        <v>2023</v>
      </c>
      <c r="G280" s="5" t="s">
        <v>29</v>
      </c>
      <c r="H280" s="5" t="s">
        <v>221</v>
      </c>
      <c r="I280" s="34" t="s">
        <v>96</v>
      </c>
      <c r="J280" s="41">
        <v>493.18</v>
      </c>
      <c r="K280" s="41">
        <v>0</v>
      </c>
      <c r="L280" s="41">
        <v>16</v>
      </c>
      <c r="M280" s="41">
        <v>78.91</v>
      </c>
      <c r="N280" s="41">
        <v>0</v>
      </c>
      <c r="O280" s="41">
        <f>M280-N280</f>
        <v>78.91</v>
      </c>
      <c r="P280" s="42" t="s">
        <v>54</v>
      </c>
      <c r="Q280" s="41">
        <f>J280+M280</f>
        <v>572.09</v>
      </c>
      <c r="R280" s="41">
        <v>0</v>
      </c>
      <c r="S280" s="41">
        <v>0</v>
      </c>
      <c r="T280" s="41">
        <f>Q280-R280-S280</f>
        <v>572.09</v>
      </c>
      <c r="V280">
        <f t="shared" si="50"/>
        <v>-1.1999999999972033E-3</v>
      </c>
    </row>
    <row r="281" spans="1:22" ht="16" customHeight="1" x14ac:dyDescent="0.35">
      <c r="A281" s="5"/>
      <c r="B281" s="5"/>
      <c r="C281" s="5"/>
      <c r="D281" s="6"/>
      <c r="E281" s="3"/>
      <c r="F281" s="7"/>
      <c r="G281" s="5"/>
      <c r="H281" s="5"/>
      <c r="I281" s="40" t="s">
        <v>96</v>
      </c>
      <c r="J281" s="38">
        <f>SUM(J278:J280)</f>
        <v>9597.9700000000012</v>
      </c>
      <c r="K281" s="38">
        <f t="shared" ref="K281:T281" si="51">SUM(K278:K280)</f>
        <v>0</v>
      </c>
      <c r="L281" s="38"/>
      <c r="M281" s="38">
        <f t="shared" si="51"/>
        <v>1535.66</v>
      </c>
      <c r="N281" s="38">
        <f t="shared" si="51"/>
        <v>0</v>
      </c>
      <c r="O281" s="38">
        <f t="shared" si="51"/>
        <v>1535.66</v>
      </c>
      <c r="P281" s="38">
        <f t="shared" si="51"/>
        <v>0</v>
      </c>
      <c r="Q281" s="38">
        <f t="shared" si="51"/>
        <v>11133.630000000001</v>
      </c>
      <c r="R281" s="38">
        <f t="shared" si="51"/>
        <v>0</v>
      </c>
      <c r="S281" s="38">
        <f t="shared" si="51"/>
        <v>0</v>
      </c>
      <c r="T281" s="38">
        <f t="shared" si="51"/>
        <v>11133.630000000001</v>
      </c>
    </row>
    <row r="282" spans="1:22" ht="16" customHeight="1" x14ac:dyDescent="0.35">
      <c r="A282" s="5"/>
      <c r="B282" s="5"/>
      <c r="C282" s="5"/>
      <c r="D282" s="6"/>
      <c r="E282" s="3"/>
      <c r="F282" s="7"/>
      <c r="G282" s="5"/>
      <c r="H282" s="5"/>
      <c r="I282" s="40"/>
      <c r="J282" s="38"/>
      <c r="K282" s="38"/>
      <c r="L282" s="38"/>
      <c r="M282" s="38"/>
      <c r="N282" s="38"/>
      <c r="O282" s="38"/>
      <c r="P282" s="39"/>
      <c r="Q282" s="38"/>
      <c r="R282" s="38"/>
      <c r="S282" s="38"/>
      <c r="T282" s="38"/>
      <c r="V282">
        <f t="shared" si="50"/>
        <v>0</v>
      </c>
    </row>
    <row r="283" spans="1:22" ht="16" customHeight="1" x14ac:dyDescent="0.35">
      <c r="A283" s="5" t="s">
        <v>47</v>
      </c>
      <c r="B283" s="5"/>
      <c r="C283" s="5" t="s">
        <v>48</v>
      </c>
      <c r="D283" s="6">
        <v>113</v>
      </c>
      <c r="E283" s="3"/>
      <c r="F283" s="7">
        <v>2023</v>
      </c>
      <c r="G283" s="5" t="s">
        <v>29</v>
      </c>
      <c r="H283" s="5" t="s">
        <v>49</v>
      </c>
      <c r="I283" s="40" t="s">
        <v>124</v>
      </c>
      <c r="J283" s="38">
        <v>5140.09</v>
      </c>
      <c r="K283" s="38">
        <v>0</v>
      </c>
      <c r="L283" s="38">
        <v>16</v>
      </c>
      <c r="M283" s="38">
        <v>822.41</v>
      </c>
      <c r="N283" s="38">
        <v>0</v>
      </c>
      <c r="O283" s="38">
        <f>M283-N283</f>
        <v>822.41</v>
      </c>
      <c r="P283" s="39" t="s">
        <v>54</v>
      </c>
      <c r="Q283" s="38">
        <f>J283+M283</f>
        <v>5962.5</v>
      </c>
      <c r="R283" s="38">
        <v>0</v>
      </c>
      <c r="S283" s="38">
        <v>0</v>
      </c>
      <c r="T283" s="38">
        <f>Q283-R283-S283</f>
        <v>5962.5</v>
      </c>
      <c r="V283">
        <f>(J283*(L283/100))-M283</f>
        <v>4.400000000032378E-3</v>
      </c>
    </row>
    <row r="284" spans="1:22" ht="16" customHeight="1" x14ac:dyDescent="0.35">
      <c r="A284" s="5"/>
      <c r="B284" s="5"/>
      <c r="C284" s="5"/>
      <c r="D284" s="6"/>
      <c r="E284" s="3"/>
      <c r="F284" s="7"/>
      <c r="G284" s="5"/>
      <c r="H284" s="5"/>
      <c r="I284" s="40"/>
      <c r="J284" s="38"/>
      <c r="K284" s="38"/>
      <c r="L284" s="38"/>
      <c r="M284" s="38"/>
      <c r="N284" s="38"/>
      <c r="O284" s="38"/>
      <c r="P284" s="39"/>
      <c r="Q284" s="38"/>
      <c r="R284" s="38"/>
      <c r="S284" s="38"/>
      <c r="T284" s="38"/>
      <c r="V284">
        <f t="shared" si="50"/>
        <v>0</v>
      </c>
    </row>
    <row r="285" spans="1:22" ht="16" customHeight="1" x14ac:dyDescent="0.35">
      <c r="A285" s="5" t="s">
        <v>47</v>
      </c>
      <c r="B285" s="5"/>
      <c r="C285" s="5" t="s">
        <v>48</v>
      </c>
      <c r="D285" s="6">
        <v>113</v>
      </c>
      <c r="E285" s="3"/>
      <c r="F285" s="7">
        <v>2023</v>
      </c>
      <c r="G285" s="5" t="s">
        <v>29</v>
      </c>
      <c r="H285" s="5" t="s">
        <v>49</v>
      </c>
      <c r="I285" s="40" t="s">
        <v>124</v>
      </c>
      <c r="J285" s="38">
        <v>6925.21</v>
      </c>
      <c r="K285" s="38">
        <v>0</v>
      </c>
      <c r="L285" s="38">
        <v>0</v>
      </c>
      <c r="M285" s="38">
        <v>0</v>
      </c>
      <c r="N285" s="38">
        <v>0</v>
      </c>
      <c r="O285" s="38">
        <f>M285-N285</f>
        <v>0</v>
      </c>
      <c r="P285" s="39" t="s">
        <v>54</v>
      </c>
      <c r="Q285" s="38">
        <f>J285+M285</f>
        <v>6925.21</v>
      </c>
      <c r="R285" s="38">
        <v>0</v>
      </c>
      <c r="S285" s="38">
        <v>0</v>
      </c>
      <c r="T285" s="38">
        <f>Q285-R285-S285</f>
        <v>6925.21</v>
      </c>
      <c r="V285">
        <f t="shared" si="50"/>
        <v>0</v>
      </c>
    </row>
    <row r="286" spans="1:22" x14ac:dyDescent="0.35">
      <c r="V286">
        <f>SUBTOTAL(9,V8:V283)</f>
        <v>0.28360000000273589</v>
      </c>
    </row>
    <row r="288" spans="1:22" x14ac:dyDescent="0.35">
      <c r="H288" s="17">
        <v>44986</v>
      </c>
      <c r="I288" s="18"/>
      <c r="J288" s="18"/>
      <c r="K288" s="18"/>
      <c r="L288" s="18"/>
      <c r="M288" s="18"/>
      <c r="N288" s="18"/>
      <c r="O288" s="19"/>
      <c r="P288" s="20"/>
      <c r="Q288" s="18"/>
      <c r="R288" s="18"/>
    </row>
    <row r="289" spans="9:18" x14ac:dyDescent="0.35">
      <c r="J289" s="44"/>
      <c r="K289" s="44"/>
      <c r="L289" s="44"/>
      <c r="M289" s="45" t="s">
        <v>9</v>
      </c>
      <c r="N289" s="45" t="s">
        <v>55</v>
      </c>
      <c r="O289" s="45" t="s">
        <v>56</v>
      </c>
      <c r="P289" s="44"/>
      <c r="R289" s="45" t="s">
        <v>9</v>
      </c>
    </row>
    <row r="290" spans="9:18" x14ac:dyDescent="0.35">
      <c r="J290" s="45" t="s">
        <v>57</v>
      </c>
      <c r="K290" s="44"/>
      <c r="L290" s="44"/>
      <c r="M290" s="45" t="s">
        <v>11</v>
      </c>
      <c r="N290" s="45" t="s">
        <v>131</v>
      </c>
      <c r="O290" s="45" t="s">
        <v>131</v>
      </c>
      <c r="P290" s="44"/>
      <c r="R290" s="45" t="s">
        <v>132</v>
      </c>
    </row>
    <row r="291" spans="9:18" x14ac:dyDescent="0.35">
      <c r="I291" s="46" t="s">
        <v>58</v>
      </c>
      <c r="J291" s="47">
        <f>(SUMIF(L8:L285,16,J8:J285))-J294</f>
        <v>1133428.7100000009</v>
      </c>
      <c r="K291" s="48"/>
      <c r="L291" s="48"/>
      <c r="M291" s="48">
        <f>J291*0.16</f>
        <v>181348.59360000014</v>
      </c>
      <c r="N291" s="47">
        <f>(SUMIF(L8:L285,16,N8:N285))-N294</f>
        <v>5703.91</v>
      </c>
      <c r="O291" s="48">
        <f>M291-N291</f>
        <v>175644.68360000013</v>
      </c>
      <c r="P291" s="48"/>
      <c r="R291" s="48"/>
    </row>
    <row r="292" spans="9:18" x14ac:dyDescent="0.35">
      <c r="I292" s="46" t="s">
        <v>59</v>
      </c>
      <c r="J292" s="47">
        <f>SUMIF(L8:L285,0,J8:J285)</f>
        <v>27118.35</v>
      </c>
      <c r="K292" s="48"/>
      <c r="L292" s="48"/>
      <c r="M292" s="48">
        <f>J292*0%</f>
        <v>0</v>
      </c>
      <c r="N292" s="47">
        <f>SUMIF(L8:L285,0,N8:N285)</f>
        <v>0</v>
      </c>
      <c r="O292" s="48">
        <f>M292-N292</f>
        <v>0</v>
      </c>
      <c r="P292" s="48"/>
      <c r="R292" s="48"/>
    </row>
    <row r="293" spans="9:18" x14ac:dyDescent="0.35">
      <c r="I293" s="46" t="s">
        <v>60</v>
      </c>
      <c r="J293" s="49">
        <f>SUMIF(L8:L285,"Exenta",J8:J285)</f>
        <v>4059462.4000000004</v>
      </c>
      <c r="K293" s="48"/>
      <c r="L293" s="48"/>
      <c r="M293" s="48">
        <f>J293*0%</f>
        <v>0</v>
      </c>
      <c r="N293" s="47">
        <f>SUMIF(L8:L285,"Exenta",N8:N285)</f>
        <v>0</v>
      </c>
      <c r="O293" s="48">
        <f>M293-N293</f>
        <v>0</v>
      </c>
      <c r="P293" s="48"/>
      <c r="R293" s="48"/>
    </row>
    <row r="294" spans="9:18" x14ac:dyDescent="0.35">
      <c r="I294" s="46" t="s">
        <v>61</v>
      </c>
      <c r="J294" s="50">
        <f>SUMIFS(J8:J285,B8:B285,"Importación",L8:L285,16)</f>
        <v>33000</v>
      </c>
      <c r="K294" s="48"/>
      <c r="L294" s="48"/>
      <c r="M294" s="51">
        <f>J294*0.16</f>
        <v>5280</v>
      </c>
      <c r="N294" s="50">
        <f>SUMIFS(N8:N285,B8:B285,"Importación",L8:L285,16)</f>
        <v>0</v>
      </c>
      <c r="O294" s="51">
        <f>M294-N294</f>
        <v>5280</v>
      </c>
      <c r="P294" s="48"/>
      <c r="R294" s="48"/>
    </row>
    <row r="295" spans="9:18" x14ac:dyDescent="0.35">
      <c r="I295" s="46" t="s">
        <v>62</v>
      </c>
      <c r="J295" s="52">
        <f>SUM(J291:J294)</f>
        <v>5253009.4600000009</v>
      </c>
      <c r="K295" s="48"/>
      <c r="L295" s="48"/>
      <c r="M295" s="52">
        <f>SUM(M291:M294)</f>
        <v>186628.59360000014</v>
      </c>
      <c r="N295" s="52">
        <f>SUM(N291:N294)</f>
        <v>5703.91</v>
      </c>
      <c r="O295" s="52">
        <f>SUM(O291:O294)</f>
        <v>180924.68360000013</v>
      </c>
      <c r="P295" s="48"/>
      <c r="R295" s="48"/>
    </row>
    <row r="296" spans="9:18" x14ac:dyDescent="0.35">
      <c r="I296" s="46" t="s">
        <v>63</v>
      </c>
      <c r="J296" s="50">
        <f>SUMIF(L8:L285,16,J8:J285)+SUMIF(L8:L285,0,J8:J285)+SUMIF(L8:L285,"Exenta",J8:J285)</f>
        <v>5253009.4600000009</v>
      </c>
      <c r="K296" s="51" t="e">
        <f>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#REF!+K147+K158+K162+K166+K175+K179+K181+K183+K191+#REF!+K198+K202+K205+K209+K220+K225+K229+K232+K238+K242+K259+K246+K265+K269+K271+K275+K279+K283</f>
        <v>#REF!</v>
      </c>
      <c r="L296" s="51"/>
      <c r="M296" s="50">
        <f>SUMIF(L8:L285,16,M8:M285)+SUMIF(L8:L285,0,M8:M285)+SUMIF(L8:L285,"Exenta",M8:M285)</f>
        <v>186628.30999999994</v>
      </c>
      <c r="N296" s="50">
        <f>SUMIF(L8:L285,16,N8:N285)+SUMIF(L8:L285,0,N8:N285)+SUMIF(L8:L285,"Exenta",N8:N285)</f>
        <v>5703.91</v>
      </c>
      <c r="O296" s="50">
        <f>SUMIF(L8:L285,16,O8:O285)+SUMIF(L8:L285,0,O8:O285)+SUMIF(L8:L285,"Exenta",O8:O285)</f>
        <v>180924.39999999997</v>
      </c>
      <c r="P296" s="51"/>
      <c r="Q296" s="51"/>
      <c r="R296" s="50">
        <f>SUMIF(L8:L285,16,R8:R285)+SUMIF(L8:L285,0,R8:R285)+SUMIF(L8:L285,"Exenta",R8:R285)</f>
        <v>6077.21</v>
      </c>
    </row>
    <row r="297" spans="9:18" x14ac:dyDescent="0.35">
      <c r="I297" s="46" t="s">
        <v>64</v>
      </c>
      <c r="J297" s="52">
        <f>J295-J296</f>
        <v>0</v>
      </c>
      <c r="K297" s="48"/>
      <c r="L297" s="48"/>
      <c r="M297" s="52">
        <f>M295-M296</f>
        <v>0.2836000001989305</v>
      </c>
      <c r="N297" s="52">
        <f>N295-N296</f>
        <v>0</v>
      </c>
      <c r="O297" s="52">
        <f>O295-O296</f>
        <v>0.28360000016982667</v>
      </c>
      <c r="P297" s="52"/>
      <c r="Q297" s="48"/>
    </row>
  </sheetData>
  <sortState xmlns:xlrd2="http://schemas.microsoft.com/office/spreadsheetml/2017/richdata2" ref="A8:T285">
    <sortCondition ref="I8:I285"/>
    <sortCondition descending="1" ref="L8:L285"/>
  </sortState>
  <pageMargins left="0.47244094488188981" right="0.35433070866141736" top="0.74803149606299213" bottom="0.55118110236220474" header="0.31496062992125984" footer="0.31496062992125984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57EA-D7AE-4C33-94C2-40EC9388DE0D}">
  <sheetPr>
    <pageSetUpPr fitToPage="1"/>
  </sheetPr>
  <dimension ref="A1:S235"/>
  <sheetViews>
    <sheetView topLeftCell="A5" workbookViewId="0">
      <pane xSplit="7" ySplit="2" topLeftCell="H58" activePane="bottomRight" state="frozen"/>
      <selection activeCell="A5" sqref="A5"/>
      <selection pane="topRight" activeCell="H5" sqref="H5"/>
      <selection pane="bottomLeft" activeCell="A7" sqref="A7"/>
      <selection pane="bottomRight" activeCell="G73" sqref="G73"/>
    </sheetView>
  </sheetViews>
  <sheetFormatPr baseColWidth="10" defaultColWidth="8.7265625" defaultRowHeight="14.5" outlineLevelRow="2" x14ac:dyDescent="0.35"/>
  <cols>
    <col min="1" max="1" width="9.81640625" customWidth="1"/>
    <col min="2" max="2" width="6.7265625" customWidth="1"/>
    <col min="3" max="3" width="4.453125" customWidth="1"/>
    <col min="4" max="6" width="13.6328125" hidden="1" customWidth="1"/>
    <col min="7" max="8" width="13.6328125" customWidth="1"/>
    <col min="9" max="9" width="12.453125" customWidth="1"/>
    <col min="10" max="10" width="10.81640625" hidden="1" customWidth="1"/>
    <col min="11" max="11" width="7.7265625" customWidth="1"/>
    <col min="12" max="12" width="10" customWidth="1"/>
    <col min="13" max="13" width="9.81640625" bestFit="1" customWidth="1"/>
    <col min="14" max="14" width="11.26953125" customWidth="1"/>
    <col min="15" max="15" width="4.36328125" style="16" customWidth="1"/>
    <col min="16" max="16" width="12.453125" customWidth="1"/>
    <col min="17" max="17" width="7.453125" customWidth="1"/>
    <col min="18" max="18" width="8.1796875" customWidth="1"/>
    <col min="19" max="19" width="11.6328125" customWidth="1"/>
  </cols>
  <sheetData>
    <row r="1" spans="1:19" ht="24" customHeight="1" x14ac:dyDescent="0.35">
      <c r="A1" s="14" t="s">
        <v>0</v>
      </c>
      <c r="I1" s="1" t="s">
        <v>1</v>
      </c>
      <c r="S1" s="2" t="s">
        <v>2</v>
      </c>
    </row>
    <row r="2" spans="1:19" ht="24" customHeight="1" x14ac:dyDescent="0.35">
      <c r="A2" s="15" t="s">
        <v>3</v>
      </c>
      <c r="S2" s="2" t="s">
        <v>4</v>
      </c>
    </row>
    <row r="3" spans="1:19" ht="24" customHeight="1" x14ac:dyDescent="0.35">
      <c r="A3" s="15" t="s">
        <v>5</v>
      </c>
    </row>
    <row r="4" spans="1:19" ht="12" customHeight="1" x14ac:dyDescent="0.35"/>
    <row r="5" spans="1:19" ht="16" customHeight="1" x14ac:dyDescent="0.35">
      <c r="A5" s="3"/>
      <c r="B5" s="3"/>
      <c r="C5" s="3"/>
      <c r="D5" s="3"/>
      <c r="E5" s="3"/>
      <c r="F5" s="3"/>
      <c r="G5" s="3"/>
      <c r="H5" s="3"/>
      <c r="I5" s="4" t="s">
        <v>6</v>
      </c>
      <c r="J5" s="4" t="s">
        <v>7</v>
      </c>
      <c r="K5" s="3"/>
      <c r="L5" s="4" t="s">
        <v>6</v>
      </c>
      <c r="M5" s="4" t="s">
        <v>12</v>
      </c>
      <c r="N5" s="4" t="s">
        <v>12</v>
      </c>
      <c r="P5" s="4" t="s">
        <v>8</v>
      </c>
      <c r="Q5" s="4" t="s">
        <v>9</v>
      </c>
      <c r="R5" s="4" t="s">
        <v>10</v>
      </c>
      <c r="S5" s="4" t="s">
        <v>11</v>
      </c>
    </row>
    <row r="6" spans="1:19" ht="16" customHeight="1" x14ac:dyDescent="0.35">
      <c r="A6" s="5" t="s">
        <v>13</v>
      </c>
      <c r="B6" s="5" t="s">
        <v>14</v>
      </c>
      <c r="C6" s="5" t="s">
        <v>15</v>
      </c>
      <c r="D6" s="5" t="s">
        <v>16</v>
      </c>
      <c r="E6" s="5" t="s">
        <v>17</v>
      </c>
      <c r="F6" s="5" t="s">
        <v>18</v>
      </c>
      <c r="G6" s="4" t="s">
        <v>19</v>
      </c>
      <c r="H6" s="4" t="s">
        <v>52</v>
      </c>
      <c r="I6" s="4" t="s">
        <v>20</v>
      </c>
      <c r="J6" s="4" t="s">
        <v>21</v>
      </c>
      <c r="K6" s="4" t="s">
        <v>22</v>
      </c>
      <c r="L6" s="4" t="s">
        <v>9</v>
      </c>
      <c r="M6" s="4" t="s">
        <v>26</v>
      </c>
      <c r="N6" s="4" t="s">
        <v>53</v>
      </c>
      <c r="P6" s="4" t="s">
        <v>23</v>
      </c>
      <c r="Q6" s="4" t="s">
        <v>24</v>
      </c>
      <c r="R6" s="4" t="s">
        <v>24</v>
      </c>
      <c r="S6" s="4" t="s">
        <v>25</v>
      </c>
    </row>
    <row r="7" spans="1:19" ht="12" customHeight="1" x14ac:dyDescent="0.35"/>
    <row r="8" spans="1:19" ht="16" customHeight="1" outlineLevel="2" x14ac:dyDescent="0.35">
      <c r="A8" s="5" t="s">
        <v>34</v>
      </c>
      <c r="B8" s="5" t="s">
        <v>28</v>
      </c>
      <c r="C8" s="6">
        <v>16</v>
      </c>
      <c r="D8" s="3"/>
      <c r="E8" s="7">
        <v>2023</v>
      </c>
      <c r="F8" s="5" t="s">
        <v>29</v>
      </c>
      <c r="G8" s="5" t="s">
        <v>203</v>
      </c>
      <c r="H8" s="34" t="s">
        <v>77</v>
      </c>
      <c r="I8" s="8">
        <v>2710</v>
      </c>
      <c r="J8" s="8">
        <v>0</v>
      </c>
      <c r="K8" s="8">
        <v>16</v>
      </c>
      <c r="L8" s="8">
        <v>433.6</v>
      </c>
      <c r="M8" s="8">
        <v>0</v>
      </c>
      <c r="N8" s="8">
        <f>L8-M8</f>
        <v>433.6</v>
      </c>
      <c r="O8" s="16" t="s">
        <v>54</v>
      </c>
      <c r="P8" s="8">
        <f>I8+L8</f>
        <v>3143.6</v>
      </c>
      <c r="Q8" s="8">
        <v>0</v>
      </c>
      <c r="R8" s="8">
        <v>0</v>
      </c>
      <c r="S8" s="8">
        <f>P8-Q8-R8</f>
        <v>3143.6</v>
      </c>
    </row>
    <row r="9" spans="1:19" ht="16" customHeight="1" outlineLevel="1" x14ac:dyDescent="0.35">
      <c r="A9" s="5"/>
      <c r="B9" s="5"/>
      <c r="C9" s="6"/>
      <c r="D9" s="3"/>
      <c r="E9" s="7"/>
      <c r="F9" s="5"/>
      <c r="G9" s="5"/>
      <c r="H9" s="40" t="s">
        <v>141</v>
      </c>
      <c r="I9" s="8">
        <f>SUBTOTAL(9,I8:I8)</f>
        <v>2710</v>
      </c>
      <c r="J9" s="8"/>
      <c r="K9" s="8"/>
      <c r="L9" s="8">
        <f>SUBTOTAL(9,L8:L8)</f>
        <v>433.6</v>
      </c>
      <c r="M9" s="8"/>
      <c r="N9" s="8"/>
      <c r="P9" s="8"/>
      <c r="Q9" s="8"/>
      <c r="R9" s="8"/>
      <c r="S9" s="8"/>
    </row>
    <row r="10" spans="1:19" ht="16" customHeight="1" outlineLevel="2" x14ac:dyDescent="0.35">
      <c r="A10" s="5" t="s">
        <v>39</v>
      </c>
      <c r="B10" s="5" t="s">
        <v>28</v>
      </c>
      <c r="C10" s="6">
        <v>41</v>
      </c>
      <c r="D10" s="3"/>
      <c r="E10" s="7">
        <v>2023</v>
      </c>
      <c r="F10" s="5" t="s">
        <v>29</v>
      </c>
      <c r="G10" s="5" t="s">
        <v>219</v>
      </c>
      <c r="H10" s="34" t="s">
        <v>94</v>
      </c>
      <c r="I10" s="8">
        <v>77.59</v>
      </c>
      <c r="J10" s="8">
        <v>0</v>
      </c>
      <c r="K10" s="8">
        <v>16</v>
      </c>
      <c r="L10" s="8">
        <v>12.41</v>
      </c>
      <c r="M10" s="8">
        <v>0</v>
      </c>
      <c r="N10" s="8">
        <f>L10-M10</f>
        <v>12.41</v>
      </c>
      <c r="O10" s="16" t="s">
        <v>54</v>
      </c>
      <c r="P10" s="8">
        <f>I10+L10</f>
        <v>90</v>
      </c>
      <c r="Q10" s="8">
        <v>0</v>
      </c>
      <c r="R10" s="8">
        <v>0</v>
      </c>
      <c r="S10" s="8">
        <f>P10-Q10-R10</f>
        <v>90</v>
      </c>
    </row>
    <row r="11" spans="1:19" ht="16" customHeight="1" outlineLevel="1" x14ac:dyDescent="0.35">
      <c r="A11" s="5"/>
      <c r="B11" s="5"/>
      <c r="C11" s="6"/>
      <c r="D11" s="3"/>
      <c r="E11" s="7"/>
      <c r="F11" s="5"/>
      <c r="G11" s="5"/>
      <c r="H11" s="40" t="s">
        <v>158</v>
      </c>
      <c r="I11" s="8">
        <f>SUBTOTAL(9,I10:I10)</f>
        <v>77.59</v>
      </c>
      <c r="J11" s="8"/>
      <c r="K11" s="8"/>
      <c r="L11" s="8">
        <f>SUBTOTAL(9,L10:L10)</f>
        <v>12.41</v>
      </c>
      <c r="M11" s="8"/>
      <c r="N11" s="8"/>
      <c r="P11" s="8"/>
      <c r="Q11" s="8"/>
      <c r="R11" s="8"/>
      <c r="S11" s="8"/>
    </row>
    <row r="12" spans="1:19" ht="16" customHeight="1" outlineLevel="2" x14ac:dyDescent="0.35">
      <c r="A12" s="5" t="s">
        <v>39</v>
      </c>
      <c r="B12" s="5" t="s">
        <v>28</v>
      </c>
      <c r="C12" s="6">
        <v>41</v>
      </c>
      <c r="D12" s="10">
        <v>66901113492481</v>
      </c>
      <c r="E12" s="7">
        <v>2023</v>
      </c>
      <c r="F12" s="5" t="s">
        <v>29</v>
      </c>
      <c r="G12" s="5" t="s">
        <v>225</v>
      </c>
      <c r="H12" s="34" t="s">
        <v>100</v>
      </c>
      <c r="I12" s="8">
        <v>313.79000000000002</v>
      </c>
      <c r="J12" s="8">
        <v>0</v>
      </c>
      <c r="K12" s="8">
        <v>16</v>
      </c>
      <c r="L12" s="8">
        <v>50.21</v>
      </c>
      <c r="M12" s="8">
        <v>0</v>
      </c>
      <c r="N12" s="8">
        <f>L12-M12</f>
        <v>50.21</v>
      </c>
      <c r="O12" s="16" t="s">
        <v>54</v>
      </c>
      <c r="P12" s="8">
        <f>I12+L12</f>
        <v>364</v>
      </c>
      <c r="Q12" s="8">
        <v>0</v>
      </c>
      <c r="R12" s="8">
        <v>0</v>
      </c>
      <c r="S12" s="8">
        <f>P12-Q12-R12</f>
        <v>364</v>
      </c>
    </row>
    <row r="13" spans="1:19" ht="16" customHeight="1" outlineLevel="1" x14ac:dyDescent="0.35">
      <c r="A13" s="5"/>
      <c r="B13" s="5"/>
      <c r="C13" s="6"/>
      <c r="D13" s="10"/>
      <c r="E13" s="7"/>
      <c r="F13" s="5"/>
      <c r="G13" s="5"/>
      <c r="H13" s="40" t="s">
        <v>164</v>
      </c>
      <c r="I13" s="8">
        <f>SUBTOTAL(9,I12:I12)</f>
        <v>313.79000000000002</v>
      </c>
      <c r="J13" s="8"/>
      <c r="K13" s="8"/>
      <c r="L13" s="8">
        <f>SUBTOTAL(9,L12:L12)</f>
        <v>50.21</v>
      </c>
      <c r="M13" s="8"/>
      <c r="N13" s="8"/>
      <c r="P13" s="8"/>
      <c r="Q13" s="8"/>
      <c r="R13" s="8"/>
      <c r="S13" s="8"/>
    </row>
    <row r="14" spans="1:19" ht="16" customHeight="1" outlineLevel="2" x14ac:dyDescent="0.35">
      <c r="A14" s="5" t="s">
        <v>32</v>
      </c>
      <c r="B14" s="5" t="s">
        <v>28</v>
      </c>
      <c r="C14" s="6">
        <v>15</v>
      </c>
      <c r="D14" s="10">
        <v>111049202</v>
      </c>
      <c r="E14" s="7">
        <v>2023</v>
      </c>
      <c r="F14" s="5" t="s">
        <v>29</v>
      </c>
      <c r="G14" s="5" t="s">
        <v>200</v>
      </c>
      <c r="H14" s="34" t="s">
        <v>74</v>
      </c>
      <c r="I14" s="8">
        <v>5813.11</v>
      </c>
      <c r="J14" s="8">
        <v>0</v>
      </c>
      <c r="K14" s="8">
        <v>16</v>
      </c>
      <c r="L14" s="8">
        <v>930.09</v>
      </c>
      <c r="M14" s="8">
        <v>0</v>
      </c>
      <c r="N14" s="8">
        <f t="shared" ref="N14:N24" si="0">L14-M14</f>
        <v>930.09</v>
      </c>
      <c r="O14" s="16" t="s">
        <v>54</v>
      </c>
      <c r="P14" s="8">
        <f t="shared" ref="P14:P24" si="1">I14+L14</f>
        <v>6743.2</v>
      </c>
      <c r="Q14" s="8">
        <v>0</v>
      </c>
      <c r="R14" s="8">
        <v>0</v>
      </c>
      <c r="S14" s="8">
        <f t="shared" ref="S14:S24" si="2">P14-Q14-R14</f>
        <v>6743.2</v>
      </c>
    </row>
    <row r="15" spans="1:19" ht="16" customHeight="1" outlineLevel="2" x14ac:dyDescent="0.35">
      <c r="A15" s="5" t="s">
        <v>32</v>
      </c>
      <c r="B15" s="5" t="s">
        <v>28</v>
      </c>
      <c r="C15" s="6">
        <v>15</v>
      </c>
      <c r="D15" s="10">
        <v>111049201</v>
      </c>
      <c r="E15" s="7">
        <v>2023</v>
      </c>
      <c r="F15" s="5" t="s">
        <v>29</v>
      </c>
      <c r="G15" s="5" t="s">
        <v>200</v>
      </c>
      <c r="H15" s="34" t="s">
        <v>74</v>
      </c>
      <c r="I15" s="8">
        <v>8373.92</v>
      </c>
      <c r="J15" s="8">
        <v>0</v>
      </c>
      <c r="K15" s="8">
        <v>16</v>
      </c>
      <c r="L15" s="8">
        <v>1339.82</v>
      </c>
      <c r="M15" s="8">
        <v>0</v>
      </c>
      <c r="N15" s="8">
        <f t="shared" si="0"/>
        <v>1339.82</v>
      </c>
      <c r="O15" s="16" t="s">
        <v>54</v>
      </c>
      <c r="P15" s="8">
        <f t="shared" si="1"/>
        <v>9713.74</v>
      </c>
      <c r="Q15" s="8">
        <v>0</v>
      </c>
      <c r="R15" s="8">
        <v>0</v>
      </c>
      <c r="S15" s="8">
        <f t="shared" si="2"/>
        <v>9713.74</v>
      </c>
    </row>
    <row r="16" spans="1:19" ht="16" customHeight="1" outlineLevel="2" x14ac:dyDescent="0.35">
      <c r="A16" s="5" t="s">
        <v>32</v>
      </c>
      <c r="B16" s="5" t="s">
        <v>28</v>
      </c>
      <c r="C16" s="6">
        <v>15</v>
      </c>
      <c r="D16" s="10">
        <v>111146201</v>
      </c>
      <c r="E16" s="7">
        <v>2023</v>
      </c>
      <c r="F16" s="5" t="s">
        <v>29</v>
      </c>
      <c r="G16" s="5" t="s">
        <v>200</v>
      </c>
      <c r="H16" s="34" t="s">
        <v>74</v>
      </c>
      <c r="I16" s="8">
        <v>8373.9500000000007</v>
      </c>
      <c r="J16" s="8">
        <v>0</v>
      </c>
      <c r="K16" s="8">
        <v>16</v>
      </c>
      <c r="L16" s="8">
        <v>1339.83</v>
      </c>
      <c r="M16" s="8">
        <v>0</v>
      </c>
      <c r="N16" s="8">
        <f t="shared" si="0"/>
        <v>1339.83</v>
      </c>
      <c r="O16" s="16" t="s">
        <v>54</v>
      </c>
      <c r="P16" s="8">
        <f t="shared" si="1"/>
        <v>9713.7800000000007</v>
      </c>
      <c r="Q16" s="8">
        <v>0</v>
      </c>
      <c r="R16" s="8">
        <v>0</v>
      </c>
      <c r="S16" s="8">
        <f t="shared" si="2"/>
        <v>9713.7800000000007</v>
      </c>
    </row>
    <row r="17" spans="1:19" ht="16" customHeight="1" outlineLevel="2" x14ac:dyDescent="0.35">
      <c r="A17" s="5" t="s">
        <v>32</v>
      </c>
      <c r="B17" s="5" t="s">
        <v>28</v>
      </c>
      <c r="C17" s="6">
        <v>15</v>
      </c>
      <c r="D17" s="10">
        <v>111243202</v>
      </c>
      <c r="E17" s="7">
        <v>2023</v>
      </c>
      <c r="F17" s="5" t="s">
        <v>29</v>
      </c>
      <c r="G17" s="5" t="s">
        <v>200</v>
      </c>
      <c r="H17" s="34" t="s">
        <v>74</v>
      </c>
      <c r="I17" s="8">
        <v>5069.53</v>
      </c>
      <c r="J17" s="8">
        <v>0</v>
      </c>
      <c r="K17" s="8">
        <v>16</v>
      </c>
      <c r="L17" s="8">
        <v>811.12</v>
      </c>
      <c r="M17" s="8">
        <v>0</v>
      </c>
      <c r="N17" s="8">
        <f t="shared" si="0"/>
        <v>811.12</v>
      </c>
      <c r="O17" s="16" t="s">
        <v>54</v>
      </c>
      <c r="P17" s="8">
        <f t="shared" si="1"/>
        <v>5880.65</v>
      </c>
      <c r="Q17" s="8">
        <v>0</v>
      </c>
      <c r="R17" s="8">
        <v>0</v>
      </c>
      <c r="S17" s="8">
        <f t="shared" si="2"/>
        <v>5880.65</v>
      </c>
    </row>
    <row r="18" spans="1:19" ht="16" customHeight="1" outlineLevel="2" x14ac:dyDescent="0.35">
      <c r="A18" s="5" t="s">
        <v>32</v>
      </c>
      <c r="B18" s="5" t="s">
        <v>28</v>
      </c>
      <c r="C18" s="6">
        <v>15</v>
      </c>
      <c r="D18" s="10">
        <v>111243201</v>
      </c>
      <c r="E18" s="7">
        <v>2023</v>
      </c>
      <c r="F18" s="5" t="s">
        <v>29</v>
      </c>
      <c r="G18" s="5" t="s">
        <v>200</v>
      </c>
      <c r="H18" s="34" t="s">
        <v>74</v>
      </c>
      <c r="I18" s="8">
        <v>8280.23</v>
      </c>
      <c r="J18" s="8">
        <v>0</v>
      </c>
      <c r="K18" s="8">
        <v>16</v>
      </c>
      <c r="L18" s="8">
        <v>1324.83</v>
      </c>
      <c r="M18" s="8">
        <v>0</v>
      </c>
      <c r="N18" s="8">
        <f t="shared" si="0"/>
        <v>1324.83</v>
      </c>
      <c r="O18" s="16" t="s">
        <v>54</v>
      </c>
      <c r="P18" s="8">
        <f t="shared" si="1"/>
        <v>9605.06</v>
      </c>
      <c r="Q18" s="8">
        <v>0</v>
      </c>
      <c r="R18" s="8">
        <v>0</v>
      </c>
      <c r="S18" s="8">
        <f t="shared" si="2"/>
        <v>9605.06</v>
      </c>
    </row>
    <row r="19" spans="1:19" ht="16" customHeight="1" outlineLevel="2" x14ac:dyDescent="0.35">
      <c r="A19" s="5" t="s">
        <v>32</v>
      </c>
      <c r="B19" s="5" t="s">
        <v>28</v>
      </c>
      <c r="C19" s="6">
        <v>15</v>
      </c>
      <c r="D19" s="10">
        <v>111146202</v>
      </c>
      <c r="E19" s="7">
        <v>2023</v>
      </c>
      <c r="F19" s="5" t="s">
        <v>29</v>
      </c>
      <c r="G19" s="5" t="s">
        <v>200</v>
      </c>
      <c r="H19" s="34" t="s">
        <v>74</v>
      </c>
      <c r="I19" s="8">
        <v>7306.55</v>
      </c>
      <c r="J19" s="8">
        <v>0</v>
      </c>
      <c r="K19" s="8">
        <v>16</v>
      </c>
      <c r="L19" s="8">
        <v>1169.04</v>
      </c>
      <c r="M19" s="8">
        <v>0</v>
      </c>
      <c r="N19" s="8">
        <f t="shared" si="0"/>
        <v>1169.04</v>
      </c>
      <c r="O19" s="16" t="s">
        <v>54</v>
      </c>
      <c r="P19" s="8">
        <f t="shared" si="1"/>
        <v>8475.59</v>
      </c>
      <c r="Q19" s="8">
        <v>0</v>
      </c>
      <c r="R19" s="8">
        <v>0</v>
      </c>
      <c r="S19" s="8">
        <f t="shared" si="2"/>
        <v>8475.59</v>
      </c>
    </row>
    <row r="20" spans="1:19" ht="16" customHeight="1" outlineLevel="2" x14ac:dyDescent="0.35">
      <c r="A20" s="5" t="s">
        <v>38</v>
      </c>
      <c r="B20" s="5" t="s">
        <v>28</v>
      </c>
      <c r="C20" s="6">
        <v>25</v>
      </c>
      <c r="D20" s="10">
        <v>111439202</v>
      </c>
      <c r="E20" s="7">
        <v>2023</v>
      </c>
      <c r="F20" s="5" t="s">
        <v>29</v>
      </c>
      <c r="G20" s="5" t="s">
        <v>200</v>
      </c>
      <c r="H20" s="34" t="s">
        <v>74</v>
      </c>
      <c r="I20" s="8">
        <v>6685.53</v>
      </c>
      <c r="J20" s="8">
        <v>0</v>
      </c>
      <c r="K20" s="8">
        <v>16</v>
      </c>
      <c r="L20" s="8">
        <v>1069.68</v>
      </c>
      <c r="M20" s="8">
        <v>0</v>
      </c>
      <c r="N20" s="8">
        <f t="shared" si="0"/>
        <v>1069.68</v>
      </c>
      <c r="O20" s="16" t="s">
        <v>54</v>
      </c>
      <c r="P20" s="8">
        <f t="shared" si="1"/>
        <v>7755.21</v>
      </c>
      <c r="Q20" s="8">
        <v>0</v>
      </c>
      <c r="R20" s="8">
        <v>0</v>
      </c>
      <c r="S20" s="8">
        <f t="shared" si="2"/>
        <v>7755.21</v>
      </c>
    </row>
    <row r="21" spans="1:19" ht="16" customHeight="1" outlineLevel="2" x14ac:dyDescent="0.35">
      <c r="A21" s="5" t="s">
        <v>38</v>
      </c>
      <c r="B21" s="5" t="s">
        <v>28</v>
      </c>
      <c r="C21" s="6">
        <v>25</v>
      </c>
      <c r="D21" s="10">
        <v>111306201</v>
      </c>
      <c r="E21" s="7">
        <v>2023</v>
      </c>
      <c r="F21" s="5" t="s">
        <v>29</v>
      </c>
      <c r="G21" s="5" t="s">
        <v>200</v>
      </c>
      <c r="H21" s="34" t="s">
        <v>74</v>
      </c>
      <c r="I21" s="8">
        <v>11561.06</v>
      </c>
      <c r="J21" s="8">
        <v>0</v>
      </c>
      <c r="K21" s="8">
        <v>16</v>
      </c>
      <c r="L21" s="8">
        <v>1849.76</v>
      </c>
      <c r="M21" s="8">
        <v>0</v>
      </c>
      <c r="N21" s="8">
        <f t="shared" si="0"/>
        <v>1849.76</v>
      </c>
      <c r="O21" s="16" t="s">
        <v>54</v>
      </c>
      <c r="P21" s="8">
        <f t="shared" si="1"/>
        <v>13410.82</v>
      </c>
      <c r="Q21" s="8">
        <v>0</v>
      </c>
      <c r="R21" s="8">
        <v>0</v>
      </c>
      <c r="S21" s="8">
        <f t="shared" si="2"/>
        <v>13410.82</v>
      </c>
    </row>
    <row r="22" spans="1:19" ht="16" customHeight="1" outlineLevel="2" x14ac:dyDescent="0.35">
      <c r="A22" s="5" t="s">
        <v>38</v>
      </c>
      <c r="B22" s="5" t="s">
        <v>28</v>
      </c>
      <c r="C22" s="6">
        <v>25</v>
      </c>
      <c r="D22" s="10">
        <v>111439201</v>
      </c>
      <c r="E22" s="7">
        <v>2023</v>
      </c>
      <c r="F22" s="5" t="s">
        <v>29</v>
      </c>
      <c r="G22" s="5" t="s">
        <v>200</v>
      </c>
      <c r="H22" s="34" t="s">
        <v>74</v>
      </c>
      <c r="I22" s="8">
        <v>5093.12</v>
      </c>
      <c r="J22" s="8">
        <v>0</v>
      </c>
      <c r="K22" s="8">
        <v>16</v>
      </c>
      <c r="L22" s="8">
        <v>814.89</v>
      </c>
      <c r="M22" s="8">
        <v>0</v>
      </c>
      <c r="N22" s="8">
        <f t="shared" si="0"/>
        <v>814.89</v>
      </c>
      <c r="O22" s="16" t="s">
        <v>54</v>
      </c>
      <c r="P22" s="8">
        <f t="shared" si="1"/>
        <v>5908.01</v>
      </c>
      <c r="Q22" s="8">
        <v>0</v>
      </c>
      <c r="R22" s="8">
        <v>0</v>
      </c>
      <c r="S22" s="8">
        <f t="shared" si="2"/>
        <v>5908.01</v>
      </c>
    </row>
    <row r="23" spans="1:19" ht="16" customHeight="1" outlineLevel="2" x14ac:dyDescent="0.35">
      <c r="A23" s="5" t="s">
        <v>38</v>
      </c>
      <c r="B23" s="5" t="s">
        <v>28</v>
      </c>
      <c r="C23" s="6">
        <v>25</v>
      </c>
      <c r="D23" s="10">
        <v>111306202</v>
      </c>
      <c r="E23" s="7">
        <v>2023</v>
      </c>
      <c r="F23" s="5" t="s">
        <v>29</v>
      </c>
      <c r="G23" s="5" t="s">
        <v>200</v>
      </c>
      <c r="H23" s="34" t="s">
        <v>74</v>
      </c>
      <c r="I23" s="8">
        <v>8728.99</v>
      </c>
      <c r="J23" s="8">
        <v>0</v>
      </c>
      <c r="K23" s="8">
        <v>16</v>
      </c>
      <c r="L23" s="8">
        <v>1396.63</v>
      </c>
      <c r="M23" s="8">
        <v>0</v>
      </c>
      <c r="N23" s="8">
        <f t="shared" si="0"/>
        <v>1396.63</v>
      </c>
      <c r="O23" s="16" t="s">
        <v>54</v>
      </c>
      <c r="P23" s="8">
        <f t="shared" si="1"/>
        <v>10125.619999999999</v>
      </c>
      <c r="Q23" s="8">
        <v>0</v>
      </c>
      <c r="R23" s="8">
        <v>0</v>
      </c>
      <c r="S23" s="8">
        <f t="shared" si="2"/>
        <v>10125.619999999999</v>
      </c>
    </row>
    <row r="24" spans="1:19" ht="16" customHeight="1" outlineLevel="2" x14ac:dyDescent="0.35">
      <c r="A24" s="5" t="s">
        <v>43</v>
      </c>
      <c r="B24" s="5" t="s">
        <v>28</v>
      </c>
      <c r="C24" s="6">
        <v>61</v>
      </c>
      <c r="D24" s="3"/>
      <c r="E24" s="7">
        <v>2023</v>
      </c>
      <c r="F24" s="5" t="s">
        <v>29</v>
      </c>
      <c r="G24" s="5" t="s">
        <v>200</v>
      </c>
      <c r="H24" s="34" t="s">
        <v>74</v>
      </c>
      <c r="I24" s="8">
        <v>16364</v>
      </c>
      <c r="J24" s="8">
        <v>0</v>
      </c>
      <c r="K24" s="8">
        <v>16</v>
      </c>
      <c r="L24" s="8">
        <v>2618.2399999999998</v>
      </c>
      <c r="M24" s="8">
        <v>0</v>
      </c>
      <c r="N24" s="8">
        <f t="shared" si="0"/>
        <v>2618.2399999999998</v>
      </c>
      <c r="O24" s="16" t="s">
        <v>54</v>
      </c>
      <c r="P24" s="8">
        <f t="shared" si="1"/>
        <v>18982.239999999998</v>
      </c>
      <c r="Q24" s="8">
        <v>0</v>
      </c>
      <c r="R24" s="8">
        <v>0</v>
      </c>
      <c r="S24" s="8">
        <f t="shared" si="2"/>
        <v>18982.239999999998</v>
      </c>
    </row>
    <row r="25" spans="1:19" ht="16" customHeight="1" outlineLevel="1" x14ac:dyDescent="0.35">
      <c r="A25" s="5"/>
      <c r="B25" s="5"/>
      <c r="C25" s="6"/>
      <c r="D25" s="3"/>
      <c r="E25" s="7"/>
      <c r="F25" s="5"/>
      <c r="G25" s="5"/>
      <c r="H25" s="40" t="s">
        <v>139</v>
      </c>
      <c r="I25" s="8">
        <f>SUBTOTAL(9,I14:I24)</f>
        <v>91649.99</v>
      </c>
      <c r="J25" s="8"/>
      <c r="K25" s="8"/>
      <c r="L25" s="8">
        <f>SUBTOTAL(9,L14:L24)</f>
        <v>14663.929999999998</v>
      </c>
      <c r="M25" s="8"/>
      <c r="N25" s="8"/>
      <c r="P25" s="8"/>
      <c r="Q25" s="8"/>
      <c r="R25" s="8"/>
      <c r="S25" s="8"/>
    </row>
    <row r="26" spans="1:19" ht="16" customHeight="1" outlineLevel="2" x14ac:dyDescent="0.35">
      <c r="A26" s="5" t="s">
        <v>39</v>
      </c>
      <c r="B26" s="5" t="s">
        <v>28</v>
      </c>
      <c r="C26" s="6">
        <v>41</v>
      </c>
      <c r="D26" s="10">
        <v>1392136154290</v>
      </c>
      <c r="E26" s="7">
        <v>2023</v>
      </c>
      <c r="F26" s="5" t="s">
        <v>29</v>
      </c>
      <c r="G26" s="5" t="s">
        <v>220</v>
      </c>
      <c r="H26" s="34" t="s">
        <v>95</v>
      </c>
      <c r="I26" s="8">
        <v>5984.48</v>
      </c>
      <c r="J26" s="8">
        <v>0</v>
      </c>
      <c r="K26" s="8">
        <v>16</v>
      </c>
      <c r="L26" s="8">
        <v>957.52</v>
      </c>
      <c r="M26" s="8">
        <v>0</v>
      </c>
      <c r="N26" s="8">
        <f t="shared" ref="N26:N32" si="3">L26-M26</f>
        <v>957.52</v>
      </c>
      <c r="O26" s="16" t="s">
        <v>54</v>
      </c>
      <c r="P26" s="8">
        <f t="shared" ref="P26:P32" si="4">I26+L26</f>
        <v>6942</v>
      </c>
      <c r="Q26" s="8">
        <v>0</v>
      </c>
      <c r="R26" s="8">
        <v>0</v>
      </c>
      <c r="S26" s="8">
        <f t="shared" ref="S26:S32" si="5">P26-Q26-R26</f>
        <v>6942</v>
      </c>
    </row>
    <row r="27" spans="1:19" ht="16" customHeight="1" outlineLevel="2" x14ac:dyDescent="0.35">
      <c r="A27" s="5" t="s">
        <v>39</v>
      </c>
      <c r="B27" s="5" t="s">
        <v>28</v>
      </c>
      <c r="C27" s="6">
        <v>41</v>
      </c>
      <c r="D27" s="10">
        <v>1394404523544</v>
      </c>
      <c r="E27" s="7">
        <v>2023</v>
      </c>
      <c r="F27" s="5" t="s">
        <v>29</v>
      </c>
      <c r="G27" s="5" t="s">
        <v>220</v>
      </c>
      <c r="H27" s="34" t="s">
        <v>95</v>
      </c>
      <c r="I27" s="8">
        <v>344.83</v>
      </c>
      <c r="J27" s="8">
        <v>0</v>
      </c>
      <c r="K27" s="8">
        <v>16</v>
      </c>
      <c r="L27" s="8">
        <v>55.17</v>
      </c>
      <c r="M27" s="8">
        <v>0</v>
      </c>
      <c r="N27" s="8">
        <f t="shared" si="3"/>
        <v>55.17</v>
      </c>
      <c r="O27" s="16" t="s">
        <v>54</v>
      </c>
      <c r="P27" s="8">
        <f t="shared" si="4"/>
        <v>400</v>
      </c>
      <c r="Q27" s="8">
        <v>0</v>
      </c>
      <c r="R27" s="8">
        <v>0</v>
      </c>
      <c r="S27" s="8">
        <f t="shared" si="5"/>
        <v>400</v>
      </c>
    </row>
    <row r="28" spans="1:19" ht="16" customHeight="1" outlineLevel="2" x14ac:dyDescent="0.35">
      <c r="A28" s="5" t="s">
        <v>39</v>
      </c>
      <c r="B28" s="5" t="s">
        <v>28</v>
      </c>
      <c r="C28" s="6">
        <v>41</v>
      </c>
      <c r="D28" s="10">
        <v>1394404523211</v>
      </c>
      <c r="E28" s="7">
        <v>2023</v>
      </c>
      <c r="F28" s="5" t="s">
        <v>29</v>
      </c>
      <c r="G28" s="5" t="s">
        <v>220</v>
      </c>
      <c r="H28" s="34" t="s">
        <v>95</v>
      </c>
      <c r="I28" s="8">
        <v>100</v>
      </c>
      <c r="J28" s="8">
        <v>0</v>
      </c>
      <c r="K28" s="8">
        <v>16</v>
      </c>
      <c r="L28" s="8">
        <v>16</v>
      </c>
      <c r="M28" s="8">
        <v>0</v>
      </c>
      <c r="N28" s="8">
        <f t="shared" si="3"/>
        <v>16</v>
      </c>
      <c r="O28" s="16" t="s">
        <v>54</v>
      </c>
      <c r="P28" s="8">
        <f t="shared" si="4"/>
        <v>116</v>
      </c>
      <c r="Q28" s="8">
        <v>0</v>
      </c>
      <c r="R28" s="8">
        <v>0</v>
      </c>
      <c r="S28" s="8">
        <f t="shared" si="5"/>
        <v>116</v>
      </c>
    </row>
    <row r="29" spans="1:19" ht="16" customHeight="1" outlineLevel="2" x14ac:dyDescent="0.35">
      <c r="A29" s="5" t="s">
        <v>39</v>
      </c>
      <c r="B29" s="5" t="s">
        <v>28</v>
      </c>
      <c r="C29" s="6">
        <v>41</v>
      </c>
      <c r="D29" s="10">
        <v>1394404774031</v>
      </c>
      <c r="E29" s="7">
        <v>2023</v>
      </c>
      <c r="F29" s="5" t="s">
        <v>29</v>
      </c>
      <c r="G29" s="5" t="s">
        <v>220</v>
      </c>
      <c r="H29" s="34" t="s">
        <v>95</v>
      </c>
      <c r="I29" s="8">
        <v>100</v>
      </c>
      <c r="J29" s="8">
        <v>0</v>
      </c>
      <c r="K29" s="8">
        <v>16</v>
      </c>
      <c r="L29" s="8">
        <v>16</v>
      </c>
      <c r="M29" s="8">
        <v>0</v>
      </c>
      <c r="N29" s="8">
        <f t="shared" si="3"/>
        <v>16</v>
      </c>
      <c r="O29" s="16" t="s">
        <v>54</v>
      </c>
      <c r="P29" s="8">
        <f t="shared" si="4"/>
        <v>116</v>
      </c>
      <c r="Q29" s="8">
        <v>0</v>
      </c>
      <c r="R29" s="8">
        <v>0</v>
      </c>
      <c r="S29" s="8">
        <f t="shared" si="5"/>
        <v>116</v>
      </c>
    </row>
    <row r="30" spans="1:19" ht="16" customHeight="1" outlineLevel="2" x14ac:dyDescent="0.35">
      <c r="A30" s="5" t="s">
        <v>39</v>
      </c>
      <c r="B30" s="5" t="s">
        <v>28</v>
      </c>
      <c r="C30" s="6">
        <v>41</v>
      </c>
      <c r="D30" s="10">
        <v>1392135807288</v>
      </c>
      <c r="E30" s="7">
        <v>2023</v>
      </c>
      <c r="F30" s="5" t="s">
        <v>29</v>
      </c>
      <c r="G30" s="5" t="s">
        <v>220</v>
      </c>
      <c r="H30" s="34" t="s">
        <v>95</v>
      </c>
      <c r="I30" s="8">
        <v>1932.76</v>
      </c>
      <c r="J30" s="8">
        <v>0</v>
      </c>
      <c r="K30" s="8">
        <v>16</v>
      </c>
      <c r="L30" s="8">
        <v>309.24</v>
      </c>
      <c r="M30" s="8">
        <v>0</v>
      </c>
      <c r="N30" s="8">
        <f t="shared" si="3"/>
        <v>309.24</v>
      </c>
      <c r="O30" s="16" t="s">
        <v>54</v>
      </c>
      <c r="P30" s="8">
        <f t="shared" si="4"/>
        <v>2242</v>
      </c>
      <c r="Q30" s="8">
        <v>0</v>
      </c>
      <c r="R30" s="8">
        <v>0</v>
      </c>
      <c r="S30" s="8">
        <f t="shared" si="5"/>
        <v>2242</v>
      </c>
    </row>
    <row r="31" spans="1:19" ht="16" customHeight="1" outlineLevel="2" x14ac:dyDescent="0.35">
      <c r="A31" s="5" t="s">
        <v>39</v>
      </c>
      <c r="B31" s="5" t="s">
        <v>28</v>
      </c>
      <c r="C31" s="6">
        <v>41</v>
      </c>
      <c r="D31" s="10">
        <v>1392136086532</v>
      </c>
      <c r="E31" s="7">
        <v>2023</v>
      </c>
      <c r="F31" s="5" t="s">
        <v>29</v>
      </c>
      <c r="G31" s="5" t="s">
        <v>220</v>
      </c>
      <c r="H31" s="34" t="s">
        <v>95</v>
      </c>
      <c r="I31" s="8">
        <v>1806.03</v>
      </c>
      <c r="J31" s="8">
        <v>0</v>
      </c>
      <c r="K31" s="8">
        <v>16</v>
      </c>
      <c r="L31" s="8">
        <v>288.97000000000003</v>
      </c>
      <c r="M31" s="8">
        <v>0</v>
      </c>
      <c r="N31" s="8">
        <f t="shared" si="3"/>
        <v>288.97000000000003</v>
      </c>
      <c r="O31" s="16" t="s">
        <v>54</v>
      </c>
      <c r="P31" s="8">
        <f t="shared" si="4"/>
        <v>2095</v>
      </c>
      <c r="Q31" s="8">
        <v>0</v>
      </c>
      <c r="R31" s="8">
        <v>0</v>
      </c>
      <c r="S31" s="8">
        <f t="shared" si="5"/>
        <v>2095</v>
      </c>
    </row>
    <row r="32" spans="1:19" ht="16" customHeight="1" outlineLevel="2" x14ac:dyDescent="0.35">
      <c r="A32" s="5" t="s">
        <v>39</v>
      </c>
      <c r="B32" s="5" t="s">
        <v>28</v>
      </c>
      <c r="C32" s="6">
        <v>41</v>
      </c>
      <c r="D32" s="10">
        <v>1394404773327</v>
      </c>
      <c r="E32" s="7">
        <v>2023</v>
      </c>
      <c r="F32" s="5" t="s">
        <v>29</v>
      </c>
      <c r="G32" s="5" t="s">
        <v>220</v>
      </c>
      <c r="H32" s="34" t="s">
        <v>95</v>
      </c>
      <c r="I32" s="8">
        <v>344.83</v>
      </c>
      <c r="J32" s="8">
        <v>0</v>
      </c>
      <c r="K32" s="8">
        <v>16</v>
      </c>
      <c r="L32" s="8">
        <v>55.17</v>
      </c>
      <c r="M32" s="8">
        <v>55.17</v>
      </c>
      <c r="N32" s="8">
        <f t="shared" si="3"/>
        <v>0</v>
      </c>
      <c r="O32" s="16" t="s">
        <v>54</v>
      </c>
      <c r="P32" s="8">
        <f t="shared" si="4"/>
        <v>400</v>
      </c>
      <c r="Q32" s="8">
        <v>0</v>
      </c>
      <c r="R32" s="8">
        <v>0</v>
      </c>
      <c r="S32" s="8">
        <f t="shared" si="5"/>
        <v>400</v>
      </c>
    </row>
    <row r="33" spans="1:19" ht="16" customHeight="1" outlineLevel="1" x14ac:dyDescent="0.35">
      <c r="A33" s="5"/>
      <c r="B33" s="5"/>
      <c r="C33" s="6"/>
      <c r="D33" s="10"/>
      <c r="E33" s="7"/>
      <c r="F33" s="5"/>
      <c r="G33" s="5"/>
      <c r="H33" s="40" t="s">
        <v>159</v>
      </c>
      <c r="I33" s="8">
        <f>SUBTOTAL(9,I26:I32)</f>
        <v>10612.93</v>
      </c>
      <c r="J33" s="8"/>
      <c r="K33" s="8"/>
      <c r="L33" s="8">
        <f>SUBTOTAL(9,L26:L32)</f>
        <v>1698.0700000000002</v>
      </c>
      <c r="M33" s="8"/>
      <c r="N33" s="8"/>
      <c r="P33" s="8"/>
      <c r="Q33" s="8"/>
      <c r="R33" s="8"/>
      <c r="S33" s="8"/>
    </row>
    <row r="34" spans="1:19" ht="16" hidden="1" customHeight="1" outlineLevel="2" x14ac:dyDescent="0.35">
      <c r="A34" s="5" t="s">
        <v>43</v>
      </c>
      <c r="B34" s="5" t="s">
        <v>28</v>
      </c>
      <c r="C34" s="6">
        <v>57</v>
      </c>
      <c r="D34" s="3"/>
      <c r="E34" s="7">
        <v>2023</v>
      </c>
      <c r="F34" s="5" t="s">
        <v>29</v>
      </c>
      <c r="G34" s="5" t="s">
        <v>44</v>
      </c>
      <c r="H34" s="34" t="s">
        <v>120</v>
      </c>
      <c r="I34" s="8">
        <v>465.52</v>
      </c>
      <c r="J34" s="8">
        <v>0</v>
      </c>
      <c r="K34" s="8">
        <v>16</v>
      </c>
      <c r="L34" s="8">
        <v>74.48</v>
      </c>
      <c r="M34" s="8">
        <v>0</v>
      </c>
      <c r="N34" s="8">
        <f>L34-M34</f>
        <v>74.48</v>
      </c>
      <c r="O34" s="16" t="s">
        <v>54</v>
      </c>
      <c r="P34" s="8">
        <f>I34+L34</f>
        <v>540</v>
      </c>
      <c r="Q34" s="8">
        <v>0</v>
      </c>
      <c r="R34" s="8">
        <v>0</v>
      </c>
      <c r="S34" s="8">
        <f>P34-Q34-R34</f>
        <v>540</v>
      </c>
    </row>
    <row r="35" spans="1:19" ht="16" customHeight="1" outlineLevel="1" collapsed="1" x14ac:dyDescent="0.35">
      <c r="A35" s="5"/>
      <c r="B35" s="5"/>
      <c r="C35" s="6"/>
      <c r="D35" s="3"/>
      <c r="E35" s="7"/>
      <c r="F35" s="5"/>
      <c r="G35" s="5"/>
      <c r="H35" s="40" t="s">
        <v>184</v>
      </c>
      <c r="I35" s="8">
        <f>SUBTOTAL(9,I34:I34)</f>
        <v>465.52</v>
      </c>
      <c r="J35" s="8"/>
      <c r="K35" s="8"/>
      <c r="L35" s="8">
        <f>SUBTOTAL(9,L34:L34)</f>
        <v>74.48</v>
      </c>
      <c r="M35" s="8"/>
      <c r="N35" s="8"/>
      <c r="P35" s="8"/>
      <c r="Q35" s="8"/>
      <c r="R35" s="8"/>
      <c r="S35" s="8"/>
    </row>
    <row r="36" spans="1:19" ht="16" hidden="1" customHeight="1" outlineLevel="2" x14ac:dyDescent="0.35">
      <c r="A36" s="5" t="s">
        <v>39</v>
      </c>
      <c r="B36" s="5" t="s">
        <v>28</v>
      </c>
      <c r="C36" s="6">
        <v>41</v>
      </c>
      <c r="D36" s="3"/>
      <c r="E36" s="7">
        <v>2023</v>
      </c>
      <c r="F36" s="5" t="s">
        <v>29</v>
      </c>
      <c r="G36" s="5" t="s">
        <v>226</v>
      </c>
      <c r="H36" s="34" t="s">
        <v>101</v>
      </c>
      <c r="I36" s="8">
        <v>1248</v>
      </c>
      <c r="J36" s="8">
        <v>0</v>
      </c>
      <c r="K36" s="8">
        <v>16</v>
      </c>
      <c r="L36" s="8">
        <v>199.68</v>
      </c>
      <c r="M36" s="8">
        <v>0</v>
      </c>
      <c r="N36" s="8">
        <f>L36-M36</f>
        <v>199.68</v>
      </c>
      <c r="O36" s="16" t="s">
        <v>54</v>
      </c>
      <c r="P36" s="8">
        <f>I36+L36</f>
        <v>1447.68</v>
      </c>
      <c r="Q36" s="8">
        <v>0</v>
      </c>
      <c r="R36" s="8">
        <v>0</v>
      </c>
      <c r="S36" s="8">
        <f>P36-Q36-R36</f>
        <v>1447.68</v>
      </c>
    </row>
    <row r="37" spans="1:19" ht="16" customHeight="1" outlineLevel="1" collapsed="1" x14ac:dyDescent="0.35">
      <c r="A37" s="5"/>
      <c r="B37" s="5"/>
      <c r="C37" s="6"/>
      <c r="D37" s="3"/>
      <c r="E37" s="7"/>
      <c r="F37" s="5"/>
      <c r="G37" s="5"/>
      <c r="H37" s="40" t="s">
        <v>165</v>
      </c>
      <c r="I37" s="8">
        <f>SUBTOTAL(9,I36:I36)</f>
        <v>1248</v>
      </c>
      <c r="J37" s="8"/>
      <c r="K37" s="8"/>
      <c r="L37" s="8">
        <f>SUBTOTAL(9,L36:L36)</f>
        <v>199.68</v>
      </c>
      <c r="M37" s="8"/>
      <c r="N37" s="8"/>
      <c r="P37" s="8"/>
      <c r="Q37" s="8"/>
      <c r="R37" s="8"/>
      <c r="S37" s="8"/>
    </row>
    <row r="38" spans="1:19" ht="16" hidden="1" customHeight="1" outlineLevel="2" x14ac:dyDescent="0.35">
      <c r="A38" s="5" t="s">
        <v>36</v>
      </c>
      <c r="B38" s="5" t="s">
        <v>28</v>
      </c>
      <c r="C38" s="6">
        <v>18</v>
      </c>
      <c r="D38" s="3"/>
      <c r="E38" s="7">
        <v>2023</v>
      </c>
      <c r="F38" s="5" t="s">
        <v>29</v>
      </c>
      <c r="G38" s="5" t="s">
        <v>205</v>
      </c>
      <c r="H38" s="34" t="s">
        <v>79</v>
      </c>
      <c r="I38" s="8">
        <v>7041.6</v>
      </c>
      <c r="J38" s="8">
        <v>0</v>
      </c>
      <c r="K38" s="8">
        <v>16</v>
      </c>
      <c r="L38" s="8">
        <v>1126.6600000000001</v>
      </c>
      <c r="M38" s="8">
        <v>0</v>
      </c>
      <c r="N38" s="8">
        <f>L38-M38</f>
        <v>1126.6600000000001</v>
      </c>
      <c r="O38" s="16" t="s">
        <v>54</v>
      </c>
      <c r="P38" s="8">
        <f>I38+L38</f>
        <v>8168.26</v>
      </c>
      <c r="Q38" s="8">
        <v>0</v>
      </c>
      <c r="R38" s="8">
        <v>0</v>
      </c>
      <c r="S38" s="8">
        <f>P38-Q38-R38</f>
        <v>8168.26</v>
      </c>
    </row>
    <row r="39" spans="1:19" ht="16" hidden="1" customHeight="1" outlineLevel="2" x14ac:dyDescent="0.35">
      <c r="A39" s="5" t="s">
        <v>39</v>
      </c>
      <c r="B39" s="5" t="s">
        <v>28</v>
      </c>
      <c r="C39" s="6">
        <v>46</v>
      </c>
      <c r="D39" s="3"/>
      <c r="E39" s="7">
        <v>2023</v>
      </c>
      <c r="F39" s="5" t="s">
        <v>29</v>
      </c>
      <c r="G39" s="5" t="s">
        <v>205</v>
      </c>
      <c r="H39" s="34" t="s">
        <v>79</v>
      </c>
      <c r="I39" s="8">
        <v>6000</v>
      </c>
      <c r="J39" s="8">
        <v>0</v>
      </c>
      <c r="K39" s="8">
        <v>16</v>
      </c>
      <c r="L39" s="8">
        <v>960</v>
      </c>
      <c r="M39" s="8">
        <v>0</v>
      </c>
      <c r="N39" s="8">
        <f>L39-M39</f>
        <v>960</v>
      </c>
      <c r="O39" s="16" t="s">
        <v>54</v>
      </c>
      <c r="P39" s="8">
        <f>I39+L39</f>
        <v>6960</v>
      </c>
      <c r="Q39" s="8">
        <v>0</v>
      </c>
      <c r="R39" s="8">
        <v>0</v>
      </c>
      <c r="S39" s="8">
        <f>P39-Q39-R39</f>
        <v>6960</v>
      </c>
    </row>
    <row r="40" spans="1:19" ht="16" customHeight="1" outlineLevel="1" collapsed="1" x14ac:dyDescent="0.35">
      <c r="A40" s="5"/>
      <c r="B40" s="5"/>
      <c r="C40" s="6"/>
      <c r="D40" s="3"/>
      <c r="E40" s="7"/>
      <c r="F40" s="5"/>
      <c r="G40" s="5"/>
      <c r="H40" s="40" t="s">
        <v>143</v>
      </c>
      <c r="I40" s="8">
        <f>SUBTOTAL(9,I38:I39)</f>
        <v>13041.6</v>
      </c>
      <c r="J40" s="8"/>
      <c r="K40" s="8"/>
      <c r="L40" s="8">
        <f>SUBTOTAL(9,L38:L39)</f>
        <v>2086.66</v>
      </c>
      <c r="M40" s="8"/>
      <c r="N40" s="8"/>
      <c r="P40" s="8"/>
      <c r="Q40" s="8"/>
      <c r="R40" s="8"/>
      <c r="S40" s="8"/>
    </row>
    <row r="41" spans="1:19" ht="16" hidden="1" customHeight="1" outlineLevel="2" x14ac:dyDescent="0.35">
      <c r="A41" s="5" t="s">
        <v>39</v>
      </c>
      <c r="B41" s="5" t="s">
        <v>28</v>
      </c>
      <c r="C41" s="6">
        <v>53</v>
      </c>
      <c r="D41" s="3"/>
      <c r="E41" s="7">
        <v>2023</v>
      </c>
      <c r="F41" s="5" t="s">
        <v>29</v>
      </c>
      <c r="G41" s="5" t="s">
        <v>41</v>
      </c>
      <c r="H41" s="34" t="s">
        <v>113</v>
      </c>
      <c r="I41" s="8">
        <v>263388.38</v>
      </c>
      <c r="J41" s="8">
        <v>0</v>
      </c>
      <c r="K41" s="8">
        <v>16</v>
      </c>
      <c r="L41" s="8">
        <v>42142.14</v>
      </c>
      <c r="M41" s="8">
        <v>0</v>
      </c>
      <c r="N41" s="8">
        <f>L41-M41</f>
        <v>42142.14</v>
      </c>
      <c r="O41" s="16" t="s">
        <v>54</v>
      </c>
      <c r="P41" s="8">
        <f>I41+L41</f>
        <v>305530.52</v>
      </c>
      <c r="Q41" s="8">
        <v>0</v>
      </c>
      <c r="R41" s="8">
        <v>0</v>
      </c>
      <c r="S41" s="8">
        <f>P41-Q41-R41</f>
        <v>305530.52</v>
      </c>
    </row>
    <row r="42" spans="1:19" ht="16" hidden="1" customHeight="1" outlineLevel="2" x14ac:dyDescent="0.35">
      <c r="A42" s="5" t="s">
        <v>39</v>
      </c>
      <c r="B42" s="5" t="s">
        <v>28</v>
      </c>
      <c r="C42" s="6">
        <v>54</v>
      </c>
      <c r="D42" s="3"/>
      <c r="E42" s="7">
        <v>2023</v>
      </c>
      <c r="F42" s="5" t="s">
        <v>29</v>
      </c>
      <c r="G42" s="5" t="s">
        <v>41</v>
      </c>
      <c r="H42" s="34" t="s">
        <v>113</v>
      </c>
      <c r="I42" s="8">
        <v>2310.21</v>
      </c>
      <c r="J42" s="8">
        <v>0</v>
      </c>
      <c r="K42" s="8">
        <v>16</v>
      </c>
      <c r="L42" s="8">
        <v>369.63</v>
      </c>
      <c r="M42" s="8">
        <v>0</v>
      </c>
      <c r="N42" s="8">
        <f>L42-M42</f>
        <v>369.63</v>
      </c>
      <c r="O42" s="16" t="s">
        <v>54</v>
      </c>
      <c r="P42" s="8">
        <f>I42+L42</f>
        <v>2679.84</v>
      </c>
      <c r="Q42" s="8">
        <v>0</v>
      </c>
      <c r="R42" s="8">
        <v>0</v>
      </c>
      <c r="S42" s="8">
        <f>P42-Q42-R42</f>
        <v>2679.84</v>
      </c>
    </row>
    <row r="43" spans="1:19" ht="16" hidden="1" customHeight="1" outlineLevel="2" x14ac:dyDescent="0.35">
      <c r="A43" s="5" t="s">
        <v>39</v>
      </c>
      <c r="B43" s="5" t="s">
        <v>28</v>
      </c>
      <c r="C43" s="6">
        <v>54</v>
      </c>
      <c r="D43" s="3"/>
      <c r="E43" s="7">
        <v>2023</v>
      </c>
      <c r="F43" s="5" t="s">
        <v>29</v>
      </c>
      <c r="G43" s="5" t="s">
        <v>41</v>
      </c>
      <c r="H43" s="34" t="s">
        <v>113</v>
      </c>
      <c r="I43" s="8">
        <v>0.62</v>
      </c>
      <c r="J43" s="8">
        <v>0</v>
      </c>
      <c r="K43" s="8">
        <v>16</v>
      </c>
      <c r="L43" s="8">
        <v>0.1</v>
      </c>
      <c r="M43" s="8">
        <v>0</v>
      </c>
      <c r="N43" s="8">
        <f>L43-M43</f>
        <v>0.1</v>
      </c>
      <c r="O43" s="16" t="s">
        <v>54</v>
      </c>
      <c r="P43" s="8">
        <f>I43+L43</f>
        <v>0.72</v>
      </c>
      <c r="Q43" s="8">
        <v>0</v>
      </c>
      <c r="R43" s="8">
        <v>0</v>
      </c>
      <c r="S43" s="8">
        <f>P43-Q43-R43</f>
        <v>0.72</v>
      </c>
    </row>
    <row r="44" spans="1:19" ht="16" hidden="1" customHeight="1" outlineLevel="2" x14ac:dyDescent="0.35">
      <c r="A44" s="5" t="s">
        <v>39</v>
      </c>
      <c r="B44" s="5" t="s">
        <v>28</v>
      </c>
      <c r="C44" s="6">
        <v>54</v>
      </c>
      <c r="D44" s="3"/>
      <c r="E44" s="7">
        <v>2023</v>
      </c>
      <c r="F44" s="5" t="s">
        <v>29</v>
      </c>
      <c r="G44" s="5" t="s">
        <v>41</v>
      </c>
      <c r="H44" s="34" t="s">
        <v>113</v>
      </c>
      <c r="I44" s="8">
        <v>0.53</v>
      </c>
      <c r="J44" s="8">
        <v>0</v>
      </c>
      <c r="K44" s="8">
        <v>16</v>
      </c>
      <c r="L44" s="8">
        <v>0.08</v>
      </c>
      <c r="M44" s="8">
        <v>0</v>
      </c>
      <c r="N44" s="8">
        <f>L44-M44</f>
        <v>0.08</v>
      </c>
      <c r="O44" s="16" t="s">
        <v>54</v>
      </c>
      <c r="P44" s="8">
        <f>I44+L44</f>
        <v>0.61</v>
      </c>
      <c r="Q44" s="8">
        <v>0</v>
      </c>
      <c r="R44" s="8">
        <v>0</v>
      </c>
      <c r="S44" s="8">
        <f>P44-Q44-R44</f>
        <v>0.61</v>
      </c>
    </row>
    <row r="45" spans="1:19" ht="16" hidden="1" customHeight="1" outlineLevel="2" x14ac:dyDescent="0.35">
      <c r="A45" s="5" t="s">
        <v>39</v>
      </c>
      <c r="B45" s="5" t="s">
        <v>28</v>
      </c>
      <c r="C45" s="6">
        <v>54</v>
      </c>
      <c r="D45" s="3"/>
      <c r="E45" s="7">
        <v>2023</v>
      </c>
      <c r="F45" s="5" t="s">
        <v>29</v>
      </c>
      <c r="G45" s="5" t="s">
        <v>41</v>
      </c>
      <c r="H45" s="34" t="s">
        <v>113</v>
      </c>
      <c r="I45" s="8">
        <v>5364.51</v>
      </c>
      <c r="J45" s="8">
        <v>0</v>
      </c>
      <c r="K45" s="8">
        <v>16</v>
      </c>
      <c r="L45" s="8">
        <v>858.32</v>
      </c>
      <c r="M45" s="8">
        <v>0</v>
      </c>
      <c r="N45" s="8">
        <f>L45-M45</f>
        <v>858.32</v>
      </c>
      <c r="O45" s="16" t="s">
        <v>54</v>
      </c>
      <c r="P45" s="8">
        <f>I45+L45</f>
        <v>6222.83</v>
      </c>
      <c r="Q45" s="8">
        <v>0</v>
      </c>
      <c r="R45" s="8">
        <v>0</v>
      </c>
      <c r="S45" s="8">
        <f>P45-Q45-R45</f>
        <v>6222.83</v>
      </c>
    </row>
    <row r="46" spans="1:19" ht="16" customHeight="1" outlineLevel="1" collapsed="1" x14ac:dyDescent="0.35">
      <c r="A46" s="5"/>
      <c r="B46" s="5"/>
      <c r="C46" s="6"/>
      <c r="D46" s="3"/>
      <c r="E46" s="7"/>
      <c r="F46" s="5"/>
      <c r="G46" s="5"/>
      <c r="H46" s="40" t="s">
        <v>177</v>
      </c>
      <c r="I46" s="8">
        <f>SUBTOTAL(9,I41:I45)</f>
        <v>271064.25000000006</v>
      </c>
      <c r="J46" s="8"/>
      <c r="K46" s="8"/>
      <c r="L46" s="8">
        <f>SUBTOTAL(9,L41:L45)</f>
        <v>43370.27</v>
      </c>
      <c r="M46" s="8"/>
      <c r="N46" s="8"/>
      <c r="P46" s="8"/>
      <c r="Q46" s="8"/>
      <c r="R46" s="8"/>
      <c r="S46" s="8"/>
    </row>
    <row r="47" spans="1:19" ht="16" customHeight="1" outlineLevel="2" x14ac:dyDescent="0.35">
      <c r="A47" s="5" t="s">
        <v>42</v>
      </c>
      <c r="B47" s="5" t="s">
        <v>28</v>
      </c>
      <c r="C47" s="6">
        <v>55</v>
      </c>
      <c r="D47" s="3"/>
      <c r="E47" s="7">
        <v>2023</v>
      </c>
      <c r="F47" s="5" t="s">
        <v>29</v>
      </c>
      <c r="G47" s="5" t="s">
        <v>241</v>
      </c>
      <c r="H47" s="34" t="s">
        <v>117</v>
      </c>
      <c r="I47" s="8">
        <v>552.05999999999995</v>
      </c>
      <c r="J47" s="8">
        <v>0</v>
      </c>
      <c r="K47" s="8">
        <v>16</v>
      </c>
      <c r="L47" s="8">
        <v>88.33</v>
      </c>
      <c r="M47" s="8">
        <v>0</v>
      </c>
      <c r="N47" s="8">
        <f>L47-M47</f>
        <v>88.33</v>
      </c>
      <c r="O47" s="16" t="s">
        <v>54</v>
      </c>
      <c r="P47" s="8">
        <f>I47+L47</f>
        <v>640.39</v>
      </c>
      <c r="Q47" s="8">
        <v>0</v>
      </c>
      <c r="R47" s="8">
        <v>0</v>
      </c>
      <c r="S47" s="8">
        <f>P47-Q47-R47</f>
        <v>640.39</v>
      </c>
    </row>
    <row r="48" spans="1:19" ht="16" customHeight="1" outlineLevel="1" x14ac:dyDescent="0.35">
      <c r="A48" s="5"/>
      <c r="B48" s="5"/>
      <c r="C48" s="6"/>
      <c r="D48" s="3"/>
      <c r="E48" s="7"/>
      <c r="F48" s="5"/>
      <c r="G48" s="5"/>
      <c r="H48" s="40" t="s">
        <v>181</v>
      </c>
      <c r="I48" s="8">
        <f>SUBTOTAL(9,I47:I47)</f>
        <v>552.05999999999995</v>
      </c>
      <c r="J48" s="8"/>
      <c r="K48" s="8"/>
      <c r="L48" s="8">
        <f>SUBTOTAL(9,L47:L47)</f>
        <v>88.33</v>
      </c>
      <c r="M48" s="8"/>
      <c r="N48" s="8"/>
      <c r="P48" s="8"/>
      <c r="Q48" s="8"/>
      <c r="R48" s="8"/>
      <c r="S48" s="8"/>
    </row>
    <row r="49" spans="1:19" ht="16" hidden="1" customHeight="1" outlineLevel="2" x14ac:dyDescent="0.35">
      <c r="A49" s="5" t="s">
        <v>38</v>
      </c>
      <c r="B49" s="5" t="s">
        <v>28</v>
      </c>
      <c r="C49" s="6">
        <v>28</v>
      </c>
      <c r="D49" s="3"/>
      <c r="E49" s="7">
        <v>2023</v>
      </c>
      <c r="F49" s="5" t="s">
        <v>29</v>
      </c>
      <c r="G49" s="5" t="s">
        <v>217</v>
      </c>
      <c r="H49" s="34" t="s">
        <v>92</v>
      </c>
      <c r="I49" s="8">
        <v>28392.3</v>
      </c>
      <c r="J49" s="8">
        <v>0</v>
      </c>
      <c r="K49" s="8">
        <v>16</v>
      </c>
      <c r="L49" s="8">
        <v>4542.76</v>
      </c>
      <c r="M49" s="8">
        <v>4542.76</v>
      </c>
      <c r="N49" s="8">
        <f>L49-M49</f>
        <v>0</v>
      </c>
      <c r="O49" s="16" t="s">
        <v>54</v>
      </c>
      <c r="P49" s="8">
        <f>I49+L49</f>
        <v>32935.06</v>
      </c>
      <c r="Q49" s="8">
        <v>0</v>
      </c>
      <c r="R49" s="8">
        <v>0</v>
      </c>
      <c r="S49" s="8">
        <f>P49-Q49-R49</f>
        <v>32935.06</v>
      </c>
    </row>
    <row r="50" spans="1:19" ht="16" customHeight="1" outlineLevel="1" collapsed="1" x14ac:dyDescent="0.35">
      <c r="A50" s="5"/>
      <c r="B50" s="5"/>
      <c r="C50" s="6"/>
      <c r="D50" s="3"/>
      <c r="E50" s="7"/>
      <c r="F50" s="5"/>
      <c r="G50" s="5"/>
      <c r="H50" s="40" t="s">
        <v>156</v>
      </c>
      <c r="I50" s="8">
        <f>SUBTOTAL(9,I49:I49)</f>
        <v>28392.3</v>
      </c>
      <c r="J50" s="8"/>
      <c r="K50" s="8"/>
      <c r="L50" s="8">
        <f>SUBTOTAL(9,L49:L49)</f>
        <v>4542.76</v>
      </c>
      <c r="M50" s="8"/>
      <c r="N50" s="8"/>
      <c r="P50" s="8"/>
      <c r="Q50" s="8"/>
      <c r="R50" s="8"/>
      <c r="S50" s="8"/>
    </row>
    <row r="51" spans="1:19" ht="16" hidden="1" customHeight="1" outlineLevel="2" x14ac:dyDescent="0.35">
      <c r="A51" s="5" t="s">
        <v>43</v>
      </c>
      <c r="B51" s="5" t="s">
        <v>28</v>
      </c>
      <c r="C51" s="6">
        <v>57</v>
      </c>
      <c r="D51" s="3"/>
      <c r="E51" s="7">
        <v>2023</v>
      </c>
      <c r="F51" s="5" t="s">
        <v>29</v>
      </c>
      <c r="G51" s="5" t="s">
        <v>243</v>
      </c>
      <c r="H51" s="34" t="s">
        <v>119</v>
      </c>
      <c r="I51" s="8">
        <v>100</v>
      </c>
      <c r="J51" s="8">
        <v>0</v>
      </c>
      <c r="K51" s="8">
        <v>16</v>
      </c>
      <c r="L51" s="8">
        <v>16</v>
      </c>
      <c r="M51" s="8">
        <v>0</v>
      </c>
      <c r="N51" s="8">
        <f>L51-M51</f>
        <v>16</v>
      </c>
      <c r="O51" s="16" t="s">
        <v>54</v>
      </c>
      <c r="P51" s="8">
        <f>I51+L51</f>
        <v>116</v>
      </c>
      <c r="Q51" s="8">
        <v>10.66</v>
      </c>
      <c r="R51" s="8">
        <v>10</v>
      </c>
      <c r="S51" s="8">
        <f>P51-Q51-R51</f>
        <v>95.34</v>
      </c>
    </row>
    <row r="52" spans="1:19" ht="16" customHeight="1" outlineLevel="1" collapsed="1" x14ac:dyDescent="0.35">
      <c r="A52" s="5"/>
      <c r="B52" s="5"/>
      <c r="C52" s="6"/>
      <c r="D52" s="3"/>
      <c r="E52" s="7"/>
      <c r="F52" s="5"/>
      <c r="G52" s="5"/>
      <c r="H52" s="40" t="s">
        <v>183</v>
      </c>
      <c r="I52" s="8">
        <f>SUBTOTAL(9,I51:I51)</f>
        <v>100</v>
      </c>
      <c r="J52" s="8"/>
      <c r="K52" s="8"/>
      <c r="L52" s="8">
        <f>SUBTOTAL(9,L51:L51)</f>
        <v>16</v>
      </c>
      <c r="M52" s="8"/>
      <c r="N52" s="8"/>
      <c r="P52" s="8"/>
      <c r="Q52" s="8"/>
      <c r="R52" s="8"/>
      <c r="S52" s="8"/>
    </row>
    <row r="53" spans="1:19" ht="16" hidden="1" customHeight="1" outlineLevel="2" x14ac:dyDescent="0.35">
      <c r="A53" s="5" t="s">
        <v>43</v>
      </c>
      <c r="B53" s="5" t="s">
        <v>28</v>
      </c>
      <c r="C53" s="6">
        <v>59</v>
      </c>
      <c r="D53" s="3"/>
      <c r="E53" s="7">
        <v>2023</v>
      </c>
      <c r="F53" s="5" t="s">
        <v>29</v>
      </c>
      <c r="G53" s="5" t="s">
        <v>246</v>
      </c>
      <c r="H53" s="34" t="s">
        <v>122</v>
      </c>
      <c r="I53" s="8">
        <v>2482.73</v>
      </c>
      <c r="J53" s="8">
        <v>0</v>
      </c>
      <c r="K53" s="8">
        <v>16</v>
      </c>
      <c r="L53" s="8">
        <v>397.08</v>
      </c>
      <c r="M53" s="8">
        <v>0</v>
      </c>
      <c r="N53" s="8">
        <f>L53-M53</f>
        <v>397.08</v>
      </c>
      <c r="O53" s="16" t="s">
        <v>54</v>
      </c>
      <c r="P53" s="8">
        <f>I53+L53</f>
        <v>2879.81</v>
      </c>
      <c r="Q53" s="8">
        <v>0</v>
      </c>
      <c r="R53" s="8">
        <v>0</v>
      </c>
      <c r="S53" s="8">
        <f>P53-Q53-R53</f>
        <v>2879.81</v>
      </c>
    </row>
    <row r="54" spans="1:19" ht="16" hidden="1" customHeight="1" outlineLevel="2" x14ac:dyDescent="0.35">
      <c r="A54" s="5" t="s">
        <v>43</v>
      </c>
      <c r="B54" s="5" t="s">
        <v>28</v>
      </c>
      <c r="C54" s="6">
        <v>59</v>
      </c>
      <c r="D54" s="3"/>
      <c r="E54" s="7">
        <v>2023</v>
      </c>
      <c r="F54" s="5" t="s">
        <v>29</v>
      </c>
      <c r="G54" s="5" t="s">
        <v>246</v>
      </c>
      <c r="H54" s="34" t="s">
        <v>122</v>
      </c>
      <c r="I54" s="8">
        <v>2214.4499999999998</v>
      </c>
      <c r="J54" s="8">
        <v>0</v>
      </c>
      <c r="K54" s="8">
        <v>16</v>
      </c>
      <c r="L54" s="8">
        <v>354.18</v>
      </c>
      <c r="M54" s="8">
        <v>0</v>
      </c>
      <c r="N54" s="8">
        <f>L54-M54</f>
        <v>354.18</v>
      </c>
      <c r="O54" s="16" t="s">
        <v>54</v>
      </c>
      <c r="P54" s="8">
        <f>I54+L54</f>
        <v>2568.6299999999997</v>
      </c>
      <c r="Q54" s="8">
        <v>0</v>
      </c>
      <c r="R54" s="8">
        <v>0</v>
      </c>
      <c r="S54" s="8">
        <f>P54-Q54-R54</f>
        <v>2568.6299999999997</v>
      </c>
    </row>
    <row r="55" spans="1:19" ht="16" customHeight="1" outlineLevel="1" collapsed="1" x14ac:dyDescent="0.35">
      <c r="A55" s="5"/>
      <c r="B55" s="5"/>
      <c r="C55" s="6"/>
      <c r="D55" s="3"/>
      <c r="E55" s="7"/>
      <c r="F55" s="5"/>
      <c r="G55" s="5"/>
      <c r="H55" s="40" t="s">
        <v>186</v>
      </c>
      <c r="I55" s="8">
        <f>SUBTOTAL(9,I53:I54)</f>
        <v>4697.18</v>
      </c>
      <c r="J55" s="8"/>
      <c r="K55" s="8"/>
      <c r="L55" s="8">
        <f>SUBTOTAL(9,L53:L54)</f>
        <v>751.26</v>
      </c>
      <c r="M55" s="8"/>
      <c r="N55" s="8"/>
      <c r="P55" s="8"/>
      <c r="Q55" s="8"/>
      <c r="R55" s="8"/>
      <c r="S55" s="8"/>
    </row>
    <row r="56" spans="1:19" ht="16" hidden="1" customHeight="1" outlineLevel="2" x14ac:dyDescent="0.35">
      <c r="A56" s="5" t="s">
        <v>47</v>
      </c>
      <c r="B56" s="5" t="s">
        <v>28</v>
      </c>
      <c r="C56" s="6">
        <v>79</v>
      </c>
      <c r="D56" s="10">
        <v>82500141101</v>
      </c>
      <c r="E56" s="7">
        <v>2023</v>
      </c>
      <c r="F56" s="5" t="s">
        <v>29</v>
      </c>
      <c r="G56" s="5" t="s">
        <v>201</v>
      </c>
      <c r="H56" s="34" t="s">
        <v>75</v>
      </c>
      <c r="I56" s="8">
        <v>1194.1500000000001</v>
      </c>
      <c r="J56" s="8">
        <v>0</v>
      </c>
      <c r="K56" s="8">
        <v>16</v>
      </c>
      <c r="L56" s="8">
        <v>191.06</v>
      </c>
      <c r="M56" s="8">
        <v>0</v>
      </c>
      <c r="N56" s="8">
        <f>L56-M56</f>
        <v>191.06</v>
      </c>
      <c r="O56" s="16" t="s">
        <v>54</v>
      </c>
      <c r="P56" s="8">
        <f>I56+L56</f>
        <v>1385.21</v>
      </c>
      <c r="Q56" s="8">
        <v>0</v>
      </c>
      <c r="R56" s="8">
        <v>0</v>
      </c>
      <c r="S56" s="8">
        <f>P56-Q56-R56</f>
        <v>1385.21</v>
      </c>
    </row>
    <row r="57" spans="1:19" ht="16" hidden="1" customHeight="1" outlineLevel="2" x14ac:dyDescent="0.35">
      <c r="A57" s="5" t="s">
        <v>47</v>
      </c>
      <c r="B57" s="5" t="s">
        <v>28</v>
      </c>
      <c r="C57" s="6">
        <v>80</v>
      </c>
      <c r="D57" s="10">
        <v>65500541473</v>
      </c>
      <c r="E57" s="7">
        <v>2023</v>
      </c>
      <c r="F57" s="5" t="s">
        <v>29</v>
      </c>
      <c r="G57" s="5" t="s">
        <v>201</v>
      </c>
      <c r="H57" s="34" t="s">
        <v>75</v>
      </c>
      <c r="I57" s="8">
        <v>290</v>
      </c>
      <c r="J57" s="8">
        <v>0</v>
      </c>
      <c r="K57" s="8">
        <v>16</v>
      </c>
      <c r="L57" s="8">
        <v>46.4</v>
      </c>
      <c r="M57" s="8">
        <v>0</v>
      </c>
      <c r="N57" s="8">
        <f>L57-M57</f>
        <v>46.4</v>
      </c>
      <c r="O57" s="16" t="s">
        <v>54</v>
      </c>
      <c r="P57" s="8">
        <f>I57+L57</f>
        <v>336.4</v>
      </c>
      <c r="Q57" s="8">
        <v>0</v>
      </c>
      <c r="R57" s="8">
        <v>0</v>
      </c>
      <c r="S57" s="8">
        <f>P57-Q57-R57</f>
        <v>336.4</v>
      </c>
    </row>
    <row r="58" spans="1:19" ht="16" customHeight="1" outlineLevel="1" collapsed="1" x14ac:dyDescent="0.35">
      <c r="A58" s="5"/>
      <c r="B58" s="5"/>
      <c r="C58" s="6"/>
      <c r="D58" s="10"/>
      <c r="E58" s="7"/>
      <c r="F58" s="5"/>
      <c r="G58" s="5"/>
      <c r="H58" s="40" t="s">
        <v>187</v>
      </c>
      <c r="I58" s="8">
        <f>SUBTOTAL(9,I56:I57)</f>
        <v>1484.15</v>
      </c>
      <c r="J58" s="8"/>
      <c r="K58" s="8"/>
      <c r="L58" s="8">
        <f>SUBTOTAL(9,L56:L57)</f>
        <v>237.46</v>
      </c>
      <c r="M58" s="8"/>
      <c r="N58" s="8"/>
      <c r="P58" s="8"/>
      <c r="Q58" s="8"/>
      <c r="R58" s="8"/>
      <c r="S58" s="8"/>
    </row>
    <row r="59" spans="1:19" ht="16" hidden="1" customHeight="1" outlineLevel="2" x14ac:dyDescent="0.35">
      <c r="A59" s="5" t="s">
        <v>39</v>
      </c>
      <c r="B59" s="5" t="s">
        <v>28</v>
      </c>
      <c r="C59" s="6">
        <v>41</v>
      </c>
      <c r="D59" s="3"/>
      <c r="E59" s="7">
        <v>2023</v>
      </c>
      <c r="F59" s="5" t="s">
        <v>29</v>
      </c>
      <c r="G59" s="5" t="s">
        <v>232</v>
      </c>
      <c r="H59" s="34" t="s">
        <v>107</v>
      </c>
      <c r="I59" s="8">
        <v>120.55</v>
      </c>
      <c r="J59" s="8">
        <v>0</v>
      </c>
      <c r="K59" s="8">
        <v>16</v>
      </c>
      <c r="L59" s="8">
        <v>19.29</v>
      </c>
      <c r="M59" s="8">
        <v>0</v>
      </c>
      <c r="N59" s="8">
        <f>L59-M59</f>
        <v>19.29</v>
      </c>
      <c r="O59" s="16" t="s">
        <v>54</v>
      </c>
      <c r="P59" s="8">
        <f>I59+L59</f>
        <v>139.84</v>
      </c>
      <c r="Q59" s="8">
        <v>0</v>
      </c>
      <c r="R59" s="8">
        <v>0</v>
      </c>
      <c r="S59" s="8">
        <f>P59-Q59-R59</f>
        <v>139.84</v>
      </c>
    </row>
    <row r="60" spans="1:19" ht="16" customHeight="1" outlineLevel="1" collapsed="1" x14ac:dyDescent="0.35">
      <c r="A60" s="5"/>
      <c r="B60" s="5"/>
      <c r="C60" s="6"/>
      <c r="D60" s="3"/>
      <c r="E60" s="7"/>
      <c r="F60" s="5"/>
      <c r="G60" s="5"/>
      <c r="H60" s="40" t="s">
        <v>171</v>
      </c>
      <c r="I60" s="8">
        <f>SUBTOTAL(9,I59:I59)</f>
        <v>120.55</v>
      </c>
      <c r="J60" s="8"/>
      <c r="K60" s="8"/>
      <c r="L60" s="8">
        <f>SUBTOTAL(9,L59:L59)</f>
        <v>19.29</v>
      </c>
      <c r="M60" s="8"/>
      <c r="N60" s="8"/>
      <c r="P60" s="8"/>
      <c r="Q60" s="8"/>
      <c r="R60" s="8"/>
      <c r="S60" s="8"/>
    </row>
    <row r="61" spans="1:19" ht="16" hidden="1" customHeight="1" outlineLevel="2" x14ac:dyDescent="0.35">
      <c r="A61" s="5" t="s">
        <v>39</v>
      </c>
      <c r="B61" s="5" t="s">
        <v>28</v>
      </c>
      <c r="C61" s="6">
        <v>44</v>
      </c>
      <c r="D61" s="3"/>
      <c r="E61" s="7">
        <v>2023</v>
      </c>
      <c r="F61" s="5" t="s">
        <v>29</v>
      </c>
      <c r="G61" s="5" t="s">
        <v>236</v>
      </c>
      <c r="H61" s="34" t="s">
        <v>111</v>
      </c>
      <c r="I61" s="8">
        <v>2133.62</v>
      </c>
      <c r="J61" s="8">
        <v>0</v>
      </c>
      <c r="K61" s="8">
        <v>16</v>
      </c>
      <c r="L61" s="8">
        <v>341.38</v>
      </c>
      <c r="M61" s="8">
        <v>0</v>
      </c>
      <c r="N61" s="8">
        <f>L61-M61</f>
        <v>341.38</v>
      </c>
      <c r="O61" s="16" t="s">
        <v>54</v>
      </c>
      <c r="P61" s="8">
        <f>I61+L61</f>
        <v>2475</v>
      </c>
      <c r="Q61" s="8">
        <v>0</v>
      </c>
      <c r="R61" s="8">
        <v>0</v>
      </c>
      <c r="S61" s="8">
        <f>P61-Q61-R61</f>
        <v>2475</v>
      </c>
    </row>
    <row r="62" spans="1:19" ht="16" customHeight="1" outlineLevel="1" collapsed="1" x14ac:dyDescent="0.35">
      <c r="A62" s="5"/>
      <c r="B62" s="5"/>
      <c r="C62" s="6"/>
      <c r="D62" s="3"/>
      <c r="E62" s="7"/>
      <c r="F62" s="5"/>
      <c r="G62" s="5"/>
      <c r="H62" s="40" t="s">
        <v>175</v>
      </c>
      <c r="I62" s="8">
        <f>SUBTOTAL(9,I61:I61)</f>
        <v>2133.62</v>
      </c>
      <c r="J62" s="8"/>
      <c r="K62" s="8"/>
      <c r="L62" s="8">
        <f>SUBTOTAL(9,L61:L61)</f>
        <v>341.38</v>
      </c>
      <c r="M62" s="8"/>
      <c r="N62" s="8"/>
      <c r="P62" s="8"/>
      <c r="Q62" s="8"/>
      <c r="R62" s="8"/>
      <c r="S62" s="8"/>
    </row>
    <row r="63" spans="1:19" ht="16" hidden="1" customHeight="1" outlineLevel="2" x14ac:dyDescent="0.35">
      <c r="A63" s="5" t="s">
        <v>36</v>
      </c>
      <c r="B63" s="5" t="s">
        <v>28</v>
      </c>
      <c r="C63" s="6">
        <v>19</v>
      </c>
      <c r="D63" s="3"/>
      <c r="E63" s="7">
        <v>2023</v>
      </c>
      <c r="F63" s="5" t="s">
        <v>29</v>
      </c>
      <c r="G63" s="5" t="s">
        <v>206</v>
      </c>
      <c r="H63" s="34" t="s">
        <v>80</v>
      </c>
      <c r="I63" s="8">
        <v>42400</v>
      </c>
      <c r="J63" s="8">
        <v>0</v>
      </c>
      <c r="K63" s="8">
        <v>16</v>
      </c>
      <c r="L63" s="8">
        <v>6784</v>
      </c>
      <c r="M63" s="8">
        <v>0</v>
      </c>
      <c r="N63" s="8">
        <f>L63-M63</f>
        <v>6784</v>
      </c>
      <c r="O63" s="16" t="s">
        <v>54</v>
      </c>
      <c r="P63" s="8">
        <f>I63+L63</f>
        <v>49184</v>
      </c>
      <c r="Q63" s="8">
        <v>0</v>
      </c>
      <c r="R63" s="8">
        <v>0</v>
      </c>
      <c r="S63" s="8">
        <f>P63-Q63-R63</f>
        <v>49184</v>
      </c>
    </row>
    <row r="64" spans="1:19" ht="16" customHeight="1" outlineLevel="1" collapsed="1" x14ac:dyDescent="0.35">
      <c r="A64" s="5"/>
      <c r="B64" s="5"/>
      <c r="C64" s="6"/>
      <c r="D64" s="3"/>
      <c r="E64" s="7"/>
      <c r="F64" s="5"/>
      <c r="G64" s="5"/>
      <c r="H64" s="40" t="s">
        <v>144</v>
      </c>
      <c r="I64" s="8">
        <f>SUBTOTAL(9,I63:I63)</f>
        <v>42400</v>
      </c>
      <c r="J64" s="8"/>
      <c r="K64" s="8"/>
      <c r="L64" s="8">
        <f>SUBTOTAL(9,L63:L63)</f>
        <v>6784</v>
      </c>
      <c r="M64" s="8"/>
      <c r="N64" s="8"/>
      <c r="P64" s="8"/>
      <c r="Q64" s="8"/>
      <c r="R64" s="8"/>
      <c r="S64" s="8"/>
    </row>
    <row r="65" spans="1:19" ht="16" hidden="1" customHeight="1" outlineLevel="2" x14ac:dyDescent="0.35">
      <c r="A65" s="5" t="s">
        <v>43</v>
      </c>
      <c r="B65" s="5" t="s">
        <v>28</v>
      </c>
      <c r="C65" s="6">
        <v>57</v>
      </c>
      <c r="D65" s="3"/>
      <c r="E65" s="7">
        <v>2023</v>
      </c>
      <c r="F65" s="5" t="s">
        <v>29</v>
      </c>
      <c r="G65" s="5" t="s">
        <v>242</v>
      </c>
      <c r="H65" s="34" t="s">
        <v>118</v>
      </c>
      <c r="I65" s="8">
        <v>46.55</v>
      </c>
      <c r="J65" s="8">
        <v>0</v>
      </c>
      <c r="K65" s="8">
        <v>16</v>
      </c>
      <c r="L65" s="8">
        <v>7.45</v>
      </c>
      <c r="M65" s="8">
        <v>0</v>
      </c>
      <c r="N65" s="8">
        <f>L65-M65</f>
        <v>7.45</v>
      </c>
      <c r="O65" s="16" t="s">
        <v>54</v>
      </c>
      <c r="P65" s="8">
        <f>I65+L65</f>
        <v>54</v>
      </c>
      <c r="Q65" s="8">
        <v>0</v>
      </c>
      <c r="R65" s="8">
        <v>0</v>
      </c>
      <c r="S65" s="8">
        <f>P65-Q65-R65</f>
        <v>54</v>
      </c>
    </row>
    <row r="66" spans="1:19" ht="16" customHeight="1" outlineLevel="1" collapsed="1" x14ac:dyDescent="0.35">
      <c r="A66" s="5"/>
      <c r="B66" s="5"/>
      <c r="C66" s="6"/>
      <c r="D66" s="3"/>
      <c r="E66" s="7"/>
      <c r="F66" s="5"/>
      <c r="G66" s="5"/>
      <c r="H66" s="40" t="s">
        <v>182</v>
      </c>
      <c r="I66" s="8">
        <f>SUBTOTAL(9,I65:I65)</f>
        <v>46.55</v>
      </c>
      <c r="J66" s="8"/>
      <c r="K66" s="8"/>
      <c r="L66" s="8">
        <f>SUBTOTAL(9,L65:L65)</f>
        <v>7.45</v>
      </c>
      <c r="M66" s="8"/>
      <c r="N66" s="8"/>
      <c r="P66" s="8"/>
      <c r="Q66" s="8"/>
      <c r="R66" s="8"/>
      <c r="S66" s="8"/>
    </row>
    <row r="67" spans="1:19" ht="16" hidden="1" customHeight="1" outlineLevel="2" x14ac:dyDescent="0.35">
      <c r="A67" s="5" t="s">
        <v>39</v>
      </c>
      <c r="B67" s="5" t="s">
        <v>28</v>
      </c>
      <c r="C67" s="6">
        <v>41</v>
      </c>
      <c r="D67" s="5" t="s">
        <v>40</v>
      </c>
      <c r="E67" s="7">
        <v>2023</v>
      </c>
      <c r="F67" s="5" t="s">
        <v>29</v>
      </c>
      <c r="G67" s="5" t="s">
        <v>233</v>
      </c>
      <c r="H67" s="34" t="s">
        <v>108</v>
      </c>
      <c r="I67" s="8">
        <v>5588.81</v>
      </c>
      <c r="J67" s="8">
        <v>0</v>
      </c>
      <c r="K67" s="8">
        <v>16</v>
      </c>
      <c r="L67" s="8">
        <v>894.34</v>
      </c>
      <c r="M67" s="8">
        <v>0</v>
      </c>
      <c r="N67" s="8">
        <f>L67-M67</f>
        <v>894.34</v>
      </c>
      <c r="O67" s="16" t="s">
        <v>54</v>
      </c>
      <c r="P67" s="8">
        <f>I67+L67</f>
        <v>6483.1500000000005</v>
      </c>
      <c r="Q67" s="8">
        <v>0</v>
      </c>
      <c r="R67" s="8">
        <v>0</v>
      </c>
      <c r="S67" s="8">
        <f>P67-Q67-R67</f>
        <v>6483.1500000000005</v>
      </c>
    </row>
    <row r="68" spans="1:19" ht="16" customHeight="1" outlineLevel="1" collapsed="1" x14ac:dyDescent="0.35">
      <c r="A68" s="5"/>
      <c r="B68" s="5"/>
      <c r="C68" s="6"/>
      <c r="D68" s="5"/>
      <c r="E68" s="7"/>
      <c r="F68" s="5"/>
      <c r="G68" s="5"/>
      <c r="H68" s="40" t="s">
        <v>172</v>
      </c>
      <c r="I68" s="8">
        <f>SUBTOTAL(9,I67:I67)</f>
        <v>5588.81</v>
      </c>
      <c r="J68" s="8"/>
      <c r="K68" s="8"/>
      <c r="L68" s="8">
        <f>SUBTOTAL(9,L67:L67)</f>
        <v>894.34</v>
      </c>
      <c r="M68" s="8"/>
      <c r="N68" s="8"/>
      <c r="P68" s="8"/>
      <c r="Q68" s="8"/>
      <c r="R68" s="8"/>
      <c r="S68" s="8"/>
    </row>
    <row r="69" spans="1:19" ht="16" customHeight="1" outlineLevel="2" x14ac:dyDescent="0.35">
      <c r="A69" s="5" t="s">
        <v>47</v>
      </c>
      <c r="B69" s="5" t="s">
        <v>48</v>
      </c>
      <c r="C69" s="6">
        <v>113</v>
      </c>
      <c r="D69" s="3"/>
      <c r="E69" s="7">
        <v>2023</v>
      </c>
      <c r="F69" s="5" t="s">
        <v>29</v>
      </c>
      <c r="G69" s="5" t="s">
        <v>249</v>
      </c>
      <c r="H69" s="34" t="s">
        <v>125</v>
      </c>
      <c r="I69" s="8">
        <v>3100.5</v>
      </c>
      <c r="J69" s="8">
        <v>0</v>
      </c>
      <c r="K69" s="8">
        <v>16</v>
      </c>
      <c r="L69" s="8">
        <v>496.08</v>
      </c>
      <c r="M69" s="8">
        <v>0</v>
      </c>
      <c r="N69" s="8">
        <f>L69-M69</f>
        <v>496.08</v>
      </c>
      <c r="O69" s="16" t="s">
        <v>54</v>
      </c>
      <c r="P69" s="8">
        <f>I69+L69</f>
        <v>3596.58</v>
      </c>
      <c r="Q69" s="8">
        <v>0</v>
      </c>
      <c r="R69" s="8">
        <v>0</v>
      </c>
      <c r="S69" s="8">
        <f>P69-Q69-R69</f>
        <v>3596.58</v>
      </c>
    </row>
    <row r="70" spans="1:19" ht="16" customHeight="1" outlineLevel="1" x14ac:dyDescent="0.35">
      <c r="A70" s="5"/>
      <c r="B70" s="5"/>
      <c r="C70" s="6"/>
      <c r="D70" s="3"/>
      <c r="E70" s="7"/>
      <c r="F70" s="5"/>
      <c r="G70" s="5"/>
      <c r="H70" s="40" t="s">
        <v>190</v>
      </c>
      <c r="I70" s="8">
        <f>SUBTOTAL(9,I69:I69)</f>
        <v>3100.5</v>
      </c>
      <c r="J70" s="8"/>
      <c r="K70" s="8"/>
      <c r="L70" s="8">
        <f>SUBTOTAL(9,L69:L69)</f>
        <v>496.08</v>
      </c>
      <c r="M70" s="8"/>
      <c r="N70" s="8"/>
      <c r="P70" s="8"/>
      <c r="Q70" s="8"/>
      <c r="R70" s="8"/>
      <c r="S70" s="8"/>
    </row>
    <row r="71" spans="1:19" ht="16" hidden="1" customHeight="1" outlineLevel="2" x14ac:dyDescent="0.35">
      <c r="A71" s="5" t="s">
        <v>34</v>
      </c>
      <c r="B71" s="5" t="s">
        <v>28</v>
      </c>
      <c r="C71" s="6">
        <v>16</v>
      </c>
      <c r="D71" s="3"/>
      <c r="E71" s="7">
        <v>2023</v>
      </c>
      <c r="F71" s="5" t="s">
        <v>29</v>
      </c>
      <c r="G71" s="5" t="s">
        <v>204</v>
      </c>
      <c r="H71" s="34" t="s">
        <v>78</v>
      </c>
      <c r="I71" s="8">
        <v>869</v>
      </c>
      <c r="J71" s="8">
        <v>0</v>
      </c>
      <c r="K71" s="8">
        <v>16</v>
      </c>
      <c r="L71" s="8">
        <v>139.04</v>
      </c>
      <c r="M71" s="8">
        <v>0</v>
      </c>
      <c r="N71" s="8">
        <f>L71-M71</f>
        <v>139.04</v>
      </c>
      <c r="O71" s="16" t="s">
        <v>54</v>
      </c>
      <c r="P71" s="8">
        <f>I71+L71</f>
        <v>1008.04</v>
      </c>
      <c r="Q71" s="8">
        <v>0</v>
      </c>
      <c r="R71" s="8">
        <v>0</v>
      </c>
      <c r="S71" s="8">
        <f>P71-Q71-R71</f>
        <v>1008.04</v>
      </c>
    </row>
    <row r="72" spans="1:19" ht="16" customHeight="1" outlineLevel="1" collapsed="1" x14ac:dyDescent="0.35">
      <c r="A72" s="5"/>
      <c r="B72" s="5"/>
      <c r="C72" s="6"/>
      <c r="D72" s="3"/>
      <c r="E72" s="7"/>
      <c r="F72" s="5"/>
      <c r="G72" s="5"/>
      <c r="H72" s="40" t="s">
        <v>142</v>
      </c>
      <c r="I72" s="8">
        <f>SUBTOTAL(9,I71:I71)</f>
        <v>869</v>
      </c>
      <c r="J72" s="8"/>
      <c r="K72" s="8"/>
      <c r="L72" s="8">
        <f>SUBTOTAL(9,L71:L71)</f>
        <v>139.04</v>
      </c>
      <c r="M72" s="8"/>
      <c r="N72" s="8"/>
      <c r="P72" s="8"/>
      <c r="Q72" s="8"/>
      <c r="R72" s="8"/>
      <c r="S72" s="8"/>
    </row>
    <row r="73" spans="1:19" ht="16" hidden="1" customHeight="1" outlineLevel="2" x14ac:dyDescent="0.35">
      <c r="A73" s="5" t="s">
        <v>27</v>
      </c>
      <c r="B73" s="5" t="s">
        <v>28</v>
      </c>
      <c r="C73" s="6">
        <v>1</v>
      </c>
      <c r="D73" s="3"/>
      <c r="E73" s="7">
        <v>2023</v>
      </c>
      <c r="F73" s="5" t="s">
        <v>29</v>
      </c>
      <c r="G73" s="5" t="s">
        <v>194</v>
      </c>
      <c r="H73" s="34" t="s">
        <v>68</v>
      </c>
      <c r="I73" s="8">
        <v>3841.9</v>
      </c>
      <c r="J73" s="8">
        <v>0</v>
      </c>
      <c r="K73" s="8">
        <v>16</v>
      </c>
      <c r="L73" s="8">
        <v>614.70000000000005</v>
      </c>
      <c r="M73" s="8">
        <v>0</v>
      </c>
      <c r="N73" s="8">
        <f>L73-M73</f>
        <v>614.70000000000005</v>
      </c>
      <c r="O73" s="16" t="s">
        <v>54</v>
      </c>
      <c r="P73" s="8">
        <f>I73+L73</f>
        <v>4456.6000000000004</v>
      </c>
      <c r="Q73" s="8">
        <v>0</v>
      </c>
      <c r="R73" s="8">
        <v>0</v>
      </c>
      <c r="S73" s="8">
        <f>P73-Q73-R73</f>
        <v>4456.6000000000004</v>
      </c>
    </row>
    <row r="74" spans="1:19" ht="16" customHeight="1" outlineLevel="1" collapsed="1" x14ac:dyDescent="0.35">
      <c r="A74" s="5"/>
      <c r="B74" s="5"/>
      <c r="C74" s="6"/>
      <c r="D74" s="3"/>
      <c r="E74" s="7"/>
      <c r="F74" s="5"/>
      <c r="G74" s="5"/>
      <c r="H74" s="40" t="s">
        <v>134</v>
      </c>
      <c r="I74" s="8">
        <f>SUBTOTAL(9,I73:I73)</f>
        <v>3841.9</v>
      </c>
      <c r="J74" s="8"/>
      <c r="K74" s="8"/>
      <c r="L74" s="8">
        <f>SUBTOTAL(9,L73:L73)</f>
        <v>614.70000000000005</v>
      </c>
      <c r="M74" s="8"/>
      <c r="N74" s="8"/>
      <c r="P74" s="8"/>
      <c r="Q74" s="8"/>
      <c r="R74" s="8"/>
      <c r="S74" s="8"/>
    </row>
    <row r="75" spans="1:19" ht="16" hidden="1" customHeight="1" outlineLevel="2" x14ac:dyDescent="0.35">
      <c r="A75" s="5" t="s">
        <v>42</v>
      </c>
      <c r="B75" s="5" t="s">
        <v>28</v>
      </c>
      <c r="C75" s="6">
        <v>52</v>
      </c>
      <c r="D75" s="3"/>
      <c r="E75" s="7">
        <v>2023</v>
      </c>
      <c r="F75" s="5" t="s">
        <v>29</v>
      </c>
      <c r="G75" s="5" t="s">
        <v>238</v>
      </c>
      <c r="H75" s="34" t="s">
        <v>114</v>
      </c>
      <c r="I75" s="8">
        <v>8134.24</v>
      </c>
      <c r="J75" s="8">
        <v>0</v>
      </c>
      <c r="K75" s="8">
        <v>16</v>
      </c>
      <c r="L75" s="8">
        <v>1301.48</v>
      </c>
      <c r="M75" s="8">
        <v>288.8</v>
      </c>
      <c r="N75" s="8">
        <f>L75-M75</f>
        <v>1012.6800000000001</v>
      </c>
      <c r="O75" s="16" t="s">
        <v>54</v>
      </c>
      <c r="P75" s="8">
        <f>I75+L75</f>
        <v>9435.7199999999993</v>
      </c>
      <c r="Q75" s="8">
        <v>0</v>
      </c>
      <c r="R75" s="8">
        <v>0</v>
      </c>
      <c r="S75" s="8">
        <f>P75-Q75-R75</f>
        <v>9435.7199999999993</v>
      </c>
    </row>
    <row r="76" spans="1:19" ht="16" customHeight="1" outlineLevel="1" collapsed="1" x14ac:dyDescent="0.35">
      <c r="A76" s="5"/>
      <c r="B76" s="5"/>
      <c r="C76" s="6"/>
      <c r="D76" s="3"/>
      <c r="E76" s="7"/>
      <c r="F76" s="5"/>
      <c r="G76" s="5"/>
      <c r="H76" s="40" t="s">
        <v>178</v>
      </c>
      <c r="I76" s="8">
        <f>SUBTOTAL(9,I75:I75)</f>
        <v>8134.24</v>
      </c>
      <c r="J76" s="8"/>
      <c r="K76" s="8"/>
      <c r="L76" s="8">
        <f>SUBTOTAL(9,L75:L75)</f>
        <v>1301.48</v>
      </c>
      <c r="M76" s="8"/>
      <c r="N76" s="8"/>
      <c r="P76" s="8"/>
      <c r="Q76" s="8"/>
      <c r="R76" s="8"/>
      <c r="S76" s="8"/>
    </row>
    <row r="77" spans="1:19" ht="16" hidden="1" customHeight="1" outlineLevel="2" x14ac:dyDescent="0.35">
      <c r="A77" s="5" t="s">
        <v>39</v>
      </c>
      <c r="B77" s="5" t="s">
        <v>28</v>
      </c>
      <c r="C77" s="6">
        <v>41</v>
      </c>
      <c r="D77" s="3"/>
      <c r="E77" s="7">
        <v>2023</v>
      </c>
      <c r="F77" s="5" t="s">
        <v>29</v>
      </c>
      <c r="G77" s="5" t="s">
        <v>227</v>
      </c>
      <c r="H77" s="34" t="s">
        <v>102</v>
      </c>
      <c r="I77" s="8">
        <v>86.14</v>
      </c>
      <c r="J77" s="8">
        <v>0</v>
      </c>
      <c r="K77" s="8">
        <v>16</v>
      </c>
      <c r="L77" s="8">
        <v>13.78</v>
      </c>
      <c r="M77" s="8">
        <v>0</v>
      </c>
      <c r="N77" s="8">
        <f>L77-M77</f>
        <v>13.78</v>
      </c>
      <c r="O77" s="16" t="s">
        <v>54</v>
      </c>
      <c r="P77" s="8">
        <f>I77+L77</f>
        <v>99.92</v>
      </c>
      <c r="Q77" s="8">
        <v>0</v>
      </c>
      <c r="R77" s="8">
        <v>0</v>
      </c>
      <c r="S77" s="8">
        <f>P77-Q77-R77</f>
        <v>99.92</v>
      </c>
    </row>
    <row r="78" spans="1:19" ht="16" customHeight="1" outlineLevel="1" collapsed="1" x14ac:dyDescent="0.35">
      <c r="A78" s="5"/>
      <c r="B78" s="5"/>
      <c r="C78" s="6"/>
      <c r="D78" s="3"/>
      <c r="E78" s="7"/>
      <c r="F78" s="5"/>
      <c r="G78" s="5"/>
      <c r="H78" s="40" t="s">
        <v>166</v>
      </c>
      <c r="I78" s="8">
        <f>SUBTOTAL(9,I77:I77)</f>
        <v>86.14</v>
      </c>
      <c r="J78" s="8"/>
      <c r="K78" s="8"/>
      <c r="L78" s="8">
        <f>SUBTOTAL(9,L77:L77)</f>
        <v>13.78</v>
      </c>
      <c r="M78" s="8"/>
      <c r="N78" s="8"/>
      <c r="P78" s="8"/>
      <c r="Q78" s="8"/>
      <c r="R78" s="8"/>
      <c r="S78" s="8"/>
    </row>
    <row r="79" spans="1:19" ht="16" hidden="1" customHeight="1" outlineLevel="2" x14ac:dyDescent="0.35">
      <c r="A79" s="5" t="s">
        <v>36</v>
      </c>
      <c r="B79" s="5" t="s">
        <v>28</v>
      </c>
      <c r="C79" s="6">
        <v>20</v>
      </c>
      <c r="D79" s="3"/>
      <c r="E79" s="7">
        <v>2023</v>
      </c>
      <c r="F79" s="5" t="s">
        <v>29</v>
      </c>
      <c r="G79" s="5" t="s">
        <v>208</v>
      </c>
      <c r="H79" s="34" t="s">
        <v>82</v>
      </c>
      <c r="I79" s="8">
        <v>1459.46</v>
      </c>
      <c r="J79" s="8">
        <v>0</v>
      </c>
      <c r="K79" s="8">
        <v>16</v>
      </c>
      <c r="L79" s="8">
        <v>233.51</v>
      </c>
      <c r="M79" s="8">
        <v>0</v>
      </c>
      <c r="N79" s="8">
        <f>L79-M79</f>
        <v>233.51</v>
      </c>
      <c r="O79" s="16" t="s">
        <v>54</v>
      </c>
      <c r="P79" s="8">
        <f>I79+L79</f>
        <v>1692.97</v>
      </c>
      <c r="Q79" s="8">
        <v>0</v>
      </c>
      <c r="R79" s="8">
        <v>0</v>
      </c>
      <c r="S79" s="8">
        <f>P79-Q79-R79</f>
        <v>1692.97</v>
      </c>
    </row>
    <row r="80" spans="1:19" ht="16" hidden="1" customHeight="1" outlineLevel="2" x14ac:dyDescent="0.35">
      <c r="A80" s="5" t="s">
        <v>36</v>
      </c>
      <c r="B80" s="5" t="s">
        <v>28</v>
      </c>
      <c r="C80" s="6">
        <v>20</v>
      </c>
      <c r="D80" s="3"/>
      <c r="E80" s="7">
        <v>2023</v>
      </c>
      <c r="F80" s="5" t="s">
        <v>29</v>
      </c>
      <c r="G80" s="5" t="s">
        <v>208</v>
      </c>
      <c r="H80" s="34" t="s">
        <v>82</v>
      </c>
      <c r="I80" s="8">
        <v>1541.28</v>
      </c>
      <c r="J80" s="8">
        <v>0</v>
      </c>
      <c r="K80" s="8">
        <v>16</v>
      </c>
      <c r="L80" s="8">
        <v>246.6</v>
      </c>
      <c r="M80" s="8">
        <v>0</v>
      </c>
      <c r="N80" s="8">
        <f>L80-M80</f>
        <v>246.6</v>
      </c>
      <c r="O80" s="16" t="s">
        <v>54</v>
      </c>
      <c r="P80" s="8">
        <f>I80+L80</f>
        <v>1787.8799999999999</v>
      </c>
      <c r="Q80" s="8">
        <v>0</v>
      </c>
      <c r="R80" s="8">
        <v>0</v>
      </c>
      <c r="S80" s="8">
        <f>P80-Q80-R80</f>
        <v>1787.8799999999999</v>
      </c>
    </row>
    <row r="81" spans="1:19" ht="16" hidden="1" customHeight="1" outlineLevel="2" x14ac:dyDescent="0.35">
      <c r="A81" s="5" t="s">
        <v>43</v>
      </c>
      <c r="B81" s="5" t="s">
        <v>28</v>
      </c>
      <c r="C81" s="6">
        <v>57</v>
      </c>
      <c r="D81" s="3"/>
      <c r="E81" s="7">
        <v>2023</v>
      </c>
      <c r="F81" s="5" t="s">
        <v>29</v>
      </c>
      <c r="G81" s="5" t="s">
        <v>208</v>
      </c>
      <c r="H81" s="34" t="s">
        <v>82</v>
      </c>
      <c r="I81" s="8">
        <v>1541.28</v>
      </c>
      <c r="J81" s="8">
        <v>0</v>
      </c>
      <c r="K81" s="8">
        <v>16</v>
      </c>
      <c r="L81" s="8">
        <v>246.6</v>
      </c>
      <c r="M81" s="8">
        <v>0</v>
      </c>
      <c r="N81" s="8">
        <f>L81-M81</f>
        <v>246.6</v>
      </c>
      <c r="O81" s="16" t="s">
        <v>54</v>
      </c>
      <c r="P81" s="8">
        <f>I81+L81</f>
        <v>1787.8799999999999</v>
      </c>
      <c r="Q81" s="8">
        <v>0</v>
      </c>
      <c r="R81" s="8">
        <v>0</v>
      </c>
      <c r="S81" s="8">
        <f>P81-Q81-R81</f>
        <v>1787.8799999999999</v>
      </c>
    </row>
    <row r="82" spans="1:19" ht="16" hidden="1" customHeight="1" outlineLevel="2" x14ac:dyDescent="0.35">
      <c r="A82" s="5" t="s">
        <v>43</v>
      </c>
      <c r="B82" s="5" t="s">
        <v>28</v>
      </c>
      <c r="C82" s="6">
        <v>57</v>
      </c>
      <c r="D82" s="3"/>
      <c r="E82" s="7">
        <v>2023</v>
      </c>
      <c r="F82" s="5" t="s">
        <v>29</v>
      </c>
      <c r="G82" s="5" t="s">
        <v>208</v>
      </c>
      <c r="H82" s="34" t="s">
        <v>82</v>
      </c>
      <c r="I82" s="8">
        <v>1084</v>
      </c>
      <c r="J82" s="8">
        <v>0</v>
      </c>
      <c r="K82" s="8">
        <v>16</v>
      </c>
      <c r="L82" s="8">
        <v>173.44</v>
      </c>
      <c r="M82" s="8">
        <v>0</v>
      </c>
      <c r="N82" s="8">
        <f>L82-M82</f>
        <v>173.44</v>
      </c>
      <c r="O82" s="16" t="s">
        <v>54</v>
      </c>
      <c r="P82" s="8">
        <f>I82+L82</f>
        <v>1257.44</v>
      </c>
      <c r="Q82" s="8">
        <v>0</v>
      </c>
      <c r="R82" s="8">
        <v>0</v>
      </c>
      <c r="S82" s="8">
        <f>P82-Q82-R82</f>
        <v>1257.44</v>
      </c>
    </row>
    <row r="83" spans="1:19" ht="16" hidden="1" customHeight="1" outlineLevel="2" x14ac:dyDescent="0.35">
      <c r="A83" s="5" t="s">
        <v>43</v>
      </c>
      <c r="B83" s="5" t="s">
        <v>28</v>
      </c>
      <c r="C83" s="6">
        <v>57</v>
      </c>
      <c r="D83" s="3"/>
      <c r="E83" s="7">
        <v>2023</v>
      </c>
      <c r="F83" s="5" t="s">
        <v>29</v>
      </c>
      <c r="G83" s="5" t="s">
        <v>208</v>
      </c>
      <c r="H83" s="34" t="s">
        <v>82</v>
      </c>
      <c r="I83" s="8">
        <v>1084</v>
      </c>
      <c r="J83" s="8">
        <v>0</v>
      </c>
      <c r="K83" s="8">
        <v>16</v>
      </c>
      <c r="L83" s="8">
        <v>173.44</v>
      </c>
      <c r="M83" s="8">
        <v>0</v>
      </c>
      <c r="N83" s="8">
        <f>L83-M83</f>
        <v>173.44</v>
      </c>
      <c r="O83" s="16" t="s">
        <v>54</v>
      </c>
      <c r="P83" s="8">
        <f>I83+L83</f>
        <v>1257.44</v>
      </c>
      <c r="Q83" s="8">
        <v>0</v>
      </c>
      <c r="R83" s="8">
        <v>0</v>
      </c>
      <c r="S83" s="8">
        <f>P83-Q83-R83</f>
        <v>1257.44</v>
      </c>
    </row>
    <row r="84" spans="1:19" ht="16" customHeight="1" outlineLevel="1" collapsed="1" x14ac:dyDescent="0.35">
      <c r="A84" s="5"/>
      <c r="B84" s="5"/>
      <c r="C84" s="6"/>
      <c r="D84" s="3"/>
      <c r="E84" s="7"/>
      <c r="F84" s="5"/>
      <c r="G84" s="5"/>
      <c r="H84" s="40" t="s">
        <v>146</v>
      </c>
      <c r="I84" s="8">
        <f>SUBTOTAL(9,I79:I83)</f>
        <v>6710.0199999999995</v>
      </c>
      <c r="J84" s="8"/>
      <c r="K84" s="8"/>
      <c r="L84" s="8">
        <f>SUBTOTAL(9,L79:L83)</f>
        <v>1073.5900000000001</v>
      </c>
      <c r="M84" s="8"/>
      <c r="N84" s="8"/>
      <c r="P84" s="8"/>
      <c r="Q84" s="8"/>
      <c r="R84" s="8"/>
      <c r="S84" s="8"/>
    </row>
    <row r="85" spans="1:19" ht="16" hidden="1" customHeight="1" outlineLevel="2" x14ac:dyDescent="0.35">
      <c r="A85" s="5" t="s">
        <v>38</v>
      </c>
      <c r="B85" s="5" t="s">
        <v>28</v>
      </c>
      <c r="C85" s="6">
        <v>23</v>
      </c>
      <c r="D85" s="3"/>
      <c r="E85" s="7">
        <v>2023</v>
      </c>
      <c r="F85" s="5" t="s">
        <v>29</v>
      </c>
      <c r="G85" s="5" t="s">
        <v>213</v>
      </c>
      <c r="H85" s="34" t="s">
        <v>88</v>
      </c>
      <c r="I85" s="8">
        <v>11766.05</v>
      </c>
      <c r="J85" s="8">
        <v>0</v>
      </c>
      <c r="K85" s="8">
        <v>16</v>
      </c>
      <c r="L85" s="8">
        <v>1882.57</v>
      </c>
      <c r="M85" s="8">
        <v>0</v>
      </c>
      <c r="N85" s="8">
        <f t="shared" ref="N85:N91" si="6">L85-M85</f>
        <v>1882.57</v>
      </c>
      <c r="O85" s="16" t="s">
        <v>54</v>
      </c>
      <c r="P85" s="8">
        <f t="shared" ref="P85:P91" si="7">I85+L85</f>
        <v>13648.619999999999</v>
      </c>
      <c r="Q85" s="8">
        <v>0</v>
      </c>
      <c r="R85" s="8">
        <v>0</v>
      </c>
      <c r="S85" s="8">
        <f t="shared" ref="S85:S91" si="8">P85-Q85-R85</f>
        <v>13648.619999999999</v>
      </c>
    </row>
    <row r="86" spans="1:19" ht="16" hidden="1" customHeight="1" outlineLevel="2" x14ac:dyDescent="0.35">
      <c r="A86" s="5" t="s">
        <v>38</v>
      </c>
      <c r="B86" s="5" t="s">
        <v>28</v>
      </c>
      <c r="C86" s="6">
        <v>23</v>
      </c>
      <c r="D86" s="3"/>
      <c r="E86" s="7">
        <v>2023</v>
      </c>
      <c r="F86" s="5" t="s">
        <v>29</v>
      </c>
      <c r="G86" s="5" t="s">
        <v>213</v>
      </c>
      <c r="H86" s="34" t="s">
        <v>88</v>
      </c>
      <c r="I86" s="8">
        <v>4538.68</v>
      </c>
      <c r="J86" s="8">
        <v>0</v>
      </c>
      <c r="K86" s="8">
        <v>16</v>
      </c>
      <c r="L86" s="8">
        <v>726.19</v>
      </c>
      <c r="M86" s="8">
        <v>0</v>
      </c>
      <c r="N86" s="8">
        <f t="shared" si="6"/>
        <v>726.19</v>
      </c>
      <c r="O86" s="16" t="s">
        <v>54</v>
      </c>
      <c r="P86" s="8">
        <f t="shared" si="7"/>
        <v>5264.8700000000008</v>
      </c>
      <c r="Q86" s="8">
        <v>0</v>
      </c>
      <c r="R86" s="8">
        <v>0</v>
      </c>
      <c r="S86" s="8">
        <f t="shared" si="8"/>
        <v>5264.8700000000008</v>
      </c>
    </row>
    <row r="87" spans="1:19" ht="16" hidden="1" customHeight="1" outlineLevel="2" x14ac:dyDescent="0.35">
      <c r="A87" s="5" t="s">
        <v>38</v>
      </c>
      <c r="B87" s="5" t="s">
        <v>28</v>
      </c>
      <c r="C87" s="6">
        <v>23</v>
      </c>
      <c r="D87" s="3"/>
      <c r="E87" s="7">
        <v>2023</v>
      </c>
      <c r="F87" s="5" t="s">
        <v>29</v>
      </c>
      <c r="G87" s="5" t="s">
        <v>213</v>
      </c>
      <c r="H87" s="34" t="s">
        <v>88</v>
      </c>
      <c r="I87" s="8">
        <v>7059.63</v>
      </c>
      <c r="J87" s="8">
        <v>0</v>
      </c>
      <c r="K87" s="8">
        <v>16</v>
      </c>
      <c r="L87" s="8">
        <v>1129.54</v>
      </c>
      <c r="M87" s="8">
        <v>0</v>
      </c>
      <c r="N87" s="8">
        <f t="shared" si="6"/>
        <v>1129.54</v>
      </c>
      <c r="O87" s="16" t="s">
        <v>54</v>
      </c>
      <c r="P87" s="8">
        <f t="shared" si="7"/>
        <v>8189.17</v>
      </c>
      <c r="Q87" s="8">
        <v>0</v>
      </c>
      <c r="R87" s="8">
        <v>0</v>
      </c>
      <c r="S87" s="8">
        <f t="shared" si="8"/>
        <v>8189.17</v>
      </c>
    </row>
    <row r="88" spans="1:19" ht="16" hidden="1" customHeight="1" outlineLevel="2" x14ac:dyDescent="0.35">
      <c r="A88" s="5" t="s">
        <v>38</v>
      </c>
      <c r="B88" s="5" t="s">
        <v>28</v>
      </c>
      <c r="C88" s="6">
        <v>23</v>
      </c>
      <c r="D88" s="3"/>
      <c r="E88" s="7">
        <v>2023</v>
      </c>
      <c r="F88" s="5" t="s">
        <v>29</v>
      </c>
      <c r="G88" s="5" t="s">
        <v>213</v>
      </c>
      <c r="H88" s="34" t="s">
        <v>88</v>
      </c>
      <c r="I88" s="8">
        <v>11255.57</v>
      </c>
      <c r="J88" s="8">
        <v>0</v>
      </c>
      <c r="K88" s="8">
        <v>16</v>
      </c>
      <c r="L88" s="8">
        <v>1800.89</v>
      </c>
      <c r="M88" s="8">
        <v>0</v>
      </c>
      <c r="N88" s="8">
        <f t="shared" si="6"/>
        <v>1800.89</v>
      </c>
      <c r="O88" s="16" t="s">
        <v>54</v>
      </c>
      <c r="P88" s="8">
        <f t="shared" si="7"/>
        <v>13056.46</v>
      </c>
      <c r="Q88" s="8">
        <v>0</v>
      </c>
      <c r="R88" s="8">
        <v>0</v>
      </c>
      <c r="S88" s="8">
        <f t="shared" si="8"/>
        <v>13056.46</v>
      </c>
    </row>
    <row r="89" spans="1:19" ht="16" hidden="1" customHeight="1" outlineLevel="2" x14ac:dyDescent="0.35">
      <c r="A89" s="5" t="s">
        <v>39</v>
      </c>
      <c r="B89" s="5" t="s">
        <v>28</v>
      </c>
      <c r="C89" s="6">
        <v>47</v>
      </c>
      <c r="D89" s="3"/>
      <c r="E89" s="7">
        <v>2023</v>
      </c>
      <c r="F89" s="5" t="s">
        <v>29</v>
      </c>
      <c r="G89" s="5" t="s">
        <v>213</v>
      </c>
      <c r="H89" s="34" t="s">
        <v>88</v>
      </c>
      <c r="I89" s="8">
        <v>9026.86</v>
      </c>
      <c r="J89" s="8">
        <v>0</v>
      </c>
      <c r="K89" s="8">
        <v>16</v>
      </c>
      <c r="L89" s="8">
        <v>1444.3</v>
      </c>
      <c r="M89" s="8">
        <v>0</v>
      </c>
      <c r="N89" s="8">
        <f t="shared" si="6"/>
        <v>1444.3</v>
      </c>
      <c r="O89" s="16" t="s">
        <v>54</v>
      </c>
      <c r="P89" s="8">
        <f t="shared" si="7"/>
        <v>10471.16</v>
      </c>
      <c r="Q89" s="8">
        <v>0</v>
      </c>
      <c r="R89" s="8">
        <v>0</v>
      </c>
      <c r="S89" s="8">
        <f t="shared" si="8"/>
        <v>10471.16</v>
      </c>
    </row>
    <row r="90" spans="1:19" ht="16" hidden="1" customHeight="1" outlineLevel="2" x14ac:dyDescent="0.35">
      <c r="A90" s="5" t="s">
        <v>39</v>
      </c>
      <c r="B90" s="5" t="s">
        <v>28</v>
      </c>
      <c r="C90" s="6">
        <v>47</v>
      </c>
      <c r="D90" s="3"/>
      <c r="E90" s="7">
        <v>2023</v>
      </c>
      <c r="F90" s="5" t="s">
        <v>29</v>
      </c>
      <c r="G90" s="5" t="s">
        <v>213</v>
      </c>
      <c r="H90" s="34" t="s">
        <v>88</v>
      </c>
      <c r="I90" s="8">
        <v>32420.35</v>
      </c>
      <c r="J90" s="8">
        <v>0</v>
      </c>
      <c r="K90" s="8">
        <v>16</v>
      </c>
      <c r="L90" s="8">
        <v>5187.26</v>
      </c>
      <c r="M90" s="8">
        <v>0</v>
      </c>
      <c r="N90" s="8">
        <f t="shared" si="6"/>
        <v>5187.26</v>
      </c>
      <c r="O90" s="16" t="s">
        <v>54</v>
      </c>
      <c r="P90" s="8">
        <f t="shared" si="7"/>
        <v>37607.61</v>
      </c>
      <c r="Q90" s="8">
        <v>0</v>
      </c>
      <c r="R90" s="8">
        <v>0</v>
      </c>
      <c r="S90" s="8">
        <f t="shared" si="8"/>
        <v>37607.61</v>
      </c>
    </row>
    <row r="91" spans="1:19" ht="16" hidden="1" customHeight="1" outlineLevel="2" x14ac:dyDescent="0.35">
      <c r="A91" s="5" t="s">
        <v>46</v>
      </c>
      <c r="B91" s="5" t="s">
        <v>28</v>
      </c>
      <c r="C91" s="6">
        <v>71</v>
      </c>
      <c r="D91" s="3"/>
      <c r="E91" s="7">
        <v>2023</v>
      </c>
      <c r="F91" s="5" t="s">
        <v>29</v>
      </c>
      <c r="G91" s="5" t="s">
        <v>213</v>
      </c>
      <c r="H91" s="34" t="s">
        <v>88</v>
      </c>
      <c r="I91" s="8">
        <v>7181.67</v>
      </c>
      <c r="J91" s="8">
        <v>0</v>
      </c>
      <c r="K91" s="8">
        <v>16</v>
      </c>
      <c r="L91" s="8">
        <v>1149.07</v>
      </c>
      <c r="M91" s="8">
        <v>0</v>
      </c>
      <c r="N91" s="8">
        <f t="shared" si="6"/>
        <v>1149.07</v>
      </c>
      <c r="O91" s="16" t="s">
        <v>54</v>
      </c>
      <c r="P91" s="8">
        <f t="shared" si="7"/>
        <v>8330.74</v>
      </c>
      <c r="Q91" s="8">
        <v>0</v>
      </c>
      <c r="R91" s="8">
        <v>0</v>
      </c>
      <c r="S91" s="8">
        <f t="shared" si="8"/>
        <v>8330.74</v>
      </c>
    </row>
    <row r="92" spans="1:19" ht="16" customHeight="1" outlineLevel="1" collapsed="1" x14ac:dyDescent="0.35">
      <c r="A92" s="5"/>
      <c r="B92" s="5"/>
      <c r="C92" s="6"/>
      <c r="D92" s="3"/>
      <c r="E92" s="7"/>
      <c r="F92" s="5"/>
      <c r="G92" s="5"/>
      <c r="H92" s="40" t="s">
        <v>152</v>
      </c>
      <c r="I92" s="8">
        <f>SUBTOTAL(9,I85:I91)</f>
        <v>83248.81</v>
      </c>
      <c r="J92" s="8"/>
      <c r="K92" s="8"/>
      <c r="L92" s="8">
        <f>SUBTOTAL(9,L85:L91)</f>
        <v>13319.82</v>
      </c>
      <c r="M92" s="8"/>
      <c r="N92" s="8"/>
      <c r="P92" s="8"/>
      <c r="Q92" s="8"/>
      <c r="R92" s="8"/>
      <c r="S92" s="8"/>
    </row>
    <row r="93" spans="1:19" ht="16" hidden="1" customHeight="1" outlineLevel="2" x14ac:dyDescent="0.35">
      <c r="A93" s="5" t="s">
        <v>39</v>
      </c>
      <c r="B93" s="5" t="s">
        <v>28</v>
      </c>
      <c r="C93" s="6">
        <v>41</v>
      </c>
      <c r="D93" s="3"/>
      <c r="E93" s="7">
        <v>2023</v>
      </c>
      <c r="F93" s="5" t="s">
        <v>29</v>
      </c>
      <c r="G93" s="5" t="s">
        <v>228</v>
      </c>
      <c r="H93" s="34" t="s">
        <v>103</v>
      </c>
      <c r="I93" s="8">
        <v>201.72</v>
      </c>
      <c r="J93" s="8">
        <v>0</v>
      </c>
      <c r="K93" s="8">
        <v>16</v>
      </c>
      <c r="L93" s="8">
        <v>32.28</v>
      </c>
      <c r="M93" s="8">
        <v>0</v>
      </c>
      <c r="N93" s="8">
        <f>L93-M93</f>
        <v>32.28</v>
      </c>
      <c r="O93" s="16" t="s">
        <v>54</v>
      </c>
      <c r="P93" s="8">
        <f>I93+L93</f>
        <v>234</v>
      </c>
      <c r="Q93" s="8">
        <v>0</v>
      </c>
      <c r="R93" s="8">
        <v>0</v>
      </c>
      <c r="S93" s="8">
        <f>P93-Q93-R93</f>
        <v>234</v>
      </c>
    </row>
    <row r="94" spans="1:19" ht="16" customHeight="1" outlineLevel="1" collapsed="1" x14ac:dyDescent="0.35">
      <c r="A94" s="5"/>
      <c r="B94" s="5"/>
      <c r="C94" s="6"/>
      <c r="D94" s="3"/>
      <c r="E94" s="7"/>
      <c r="F94" s="5"/>
      <c r="G94" s="5"/>
      <c r="H94" s="40" t="s">
        <v>167</v>
      </c>
      <c r="I94" s="8">
        <f>SUBTOTAL(9,I93:I93)</f>
        <v>201.72</v>
      </c>
      <c r="J94" s="8"/>
      <c r="K94" s="8"/>
      <c r="L94" s="8">
        <f>SUBTOTAL(9,L93:L93)</f>
        <v>32.28</v>
      </c>
      <c r="M94" s="8"/>
      <c r="N94" s="8"/>
      <c r="P94" s="8"/>
      <c r="Q94" s="8"/>
      <c r="R94" s="8"/>
      <c r="S94" s="8"/>
    </row>
    <row r="95" spans="1:19" ht="16" hidden="1" customHeight="1" outlineLevel="2" x14ac:dyDescent="0.35">
      <c r="A95" s="5" t="s">
        <v>39</v>
      </c>
      <c r="B95" s="5" t="s">
        <v>28</v>
      </c>
      <c r="C95" s="6">
        <v>43</v>
      </c>
      <c r="D95" s="3"/>
      <c r="E95" s="7">
        <v>2023</v>
      </c>
      <c r="F95" s="5" t="s">
        <v>29</v>
      </c>
      <c r="G95" s="5" t="s">
        <v>235</v>
      </c>
      <c r="H95" s="34" t="s">
        <v>110</v>
      </c>
      <c r="I95" s="8">
        <v>371.55</v>
      </c>
      <c r="J95" s="8">
        <v>0</v>
      </c>
      <c r="K95" s="8">
        <v>16</v>
      </c>
      <c r="L95" s="8">
        <v>59.45</v>
      </c>
      <c r="M95" s="8">
        <v>0</v>
      </c>
      <c r="N95" s="8">
        <f>L95-M95</f>
        <v>59.45</v>
      </c>
      <c r="O95" s="16" t="s">
        <v>54</v>
      </c>
      <c r="P95" s="8">
        <f>I95+L95</f>
        <v>431</v>
      </c>
      <c r="Q95" s="8">
        <v>0</v>
      </c>
      <c r="R95" s="8">
        <v>0</v>
      </c>
      <c r="S95" s="8">
        <f>P95-Q95-R95</f>
        <v>431</v>
      </c>
    </row>
    <row r="96" spans="1:19" ht="16" hidden="1" customHeight="1" outlineLevel="2" x14ac:dyDescent="0.35">
      <c r="A96" s="5" t="s">
        <v>42</v>
      </c>
      <c r="B96" s="5" t="s">
        <v>28</v>
      </c>
      <c r="C96" s="6">
        <v>52</v>
      </c>
      <c r="D96" s="3"/>
      <c r="E96" s="7">
        <v>2023</v>
      </c>
      <c r="F96" s="5" t="s">
        <v>29</v>
      </c>
      <c r="G96" s="5" t="s">
        <v>235</v>
      </c>
      <c r="H96" s="34" t="s">
        <v>110</v>
      </c>
      <c r="I96" s="8">
        <v>268.10000000000002</v>
      </c>
      <c r="J96" s="8">
        <v>0</v>
      </c>
      <c r="K96" s="8">
        <v>16</v>
      </c>
      <c r="L96" s="8">
        <v>42.9</v>
      </c>
      <c r="M96" s="8">
        <v>0</v>
      </c>
      <c r="N96" s="8">
        <f>L96-M96</f>
        <v>42.9</v>
      </c>
      <c r="O96" s="16" t="s">
        <v>54</v>
      </c>
      <c r="P96" s="8">
        <f>I96+L96</f>
        <v>311</v>
      </c>
      <c r="Q96" s="8">
        <v>0</v>
      </c>
      <c r="R96" s="8">
        <v>0</v>
      </c>
      <c r="S96" s="8">
        <f>P96-Q96-R96</f>
        <v>311</v>
      </c>
    </row>
    <row r="97" spans="1:19" ht="16" hidden="1" customHeight="1" outlineLevel="2" x14ac:dyDescent="0.35">
      <c r="A97" s="5" t="s">
        <v>42</v>
      </c>
      <c r="B97" s="5" t="s">
        <v>28</v>
      </c>
      <c r="C97" s="6">
        <v>52</v>
      </c>
      <c r="D97" s="3"/>
      <c r="E97" s="7">
        <v>2023</v>
      </c>
      <c r="F97" s="5" t="s">
        <v>29</v>
      </c>
      <c r="G97" s="5" t="s">
        <v>235</v>
      </c>
      <c r="H97" s="34" t="s">
        <v>110</v>
      </c>
      <c r="I97" s="8">
        <v>1060.3399999999999</v>
      </c>
      <c r="J97" s="8">
        <v>0</v>
      </c>
      <c r="K97" s="8">
        <v>16</v>
      </c>
      <c r="L97" s="8">
        <v>169.66</v>
      </c>
      <c r="M97" s="8">
        <v>0</v>
      </c>
      <c r="N97" s="8">
        <f>L97-M97</f>
        <v>169.66</v>
      </c>
      <c r="O97" s="16" t="s">
        <v>54</v>
      </c>
      <c r="P97" s="8">
        <f>I97+L97</f>
        <v>1230</v>
      </c>
      <c r="Q97" s="8">
        <v>0</v>
      </c>
      <c r="R97" s="8">
        <v>0</v>
      </c>
      <c r="S97" s="8">
        <f>P97-Q97-R97</f>
        <v>1230</v>
      </c>
    </row>
    <row r="98" spans="1:19" ht="16" hidden="1" customHeight="1" outlineLevel="2" x14ac:dyDescent="0.35">
      <c r="A98" s="5" t="s">
        <v>42</v>
      </c>
      <c r="B98" s="5" t="s">
        <v>28</v>
      </c>
      <c r="C98" s="6">
        <v>52</v>
      </c>
      <c r="D98" s="3"/>
      <c r="E98" s="7">
        <v>2023</v>
      </c>
      <c r="F98" s="5" t="s">
        <v>29</v>
      </c>
      <c r="G98" s="5" t="s">
        <v>235</v>
      </c>
      <c r="H98" s="34" t="s">
        <v>110</v>
      </c>
      <c r="I98" s="8">
        <v>333.62</v>
      </c>
      <c r="J98" s="8">
        <v>0</v>
      </c>
      <c r="K98" s="8">
        <v>16</v>
      </c>
      <c r="L98" s="8">
        <v>53.38</v>
      </c>
      <c r="M98" s="8">
        <v>0</v>
      </c>
      <c r="N98" s="8">
        <f>L98-M98</f>
        <v>53.38</v>
      </c>
      <c r="O98" s="16" t="s">
        <v>54</v>
      </c>
      <c r="P98" s="8">
        <f>I98+L98</f>
        <v>387</v>
      </c>
      <c r="Q98" s="8">
        <v>0</v>
      </c>
      <c r="R98" s="8">
        <v>0</v>
      </c>
      <c r="S98" s="8">
        <f>P98-Q98-R98</f>
        <v>387</v>
      </c>
    </row>
    <row r="99" spans="1:19" ht="16" customHeight="1" outlineLevel="1" collapsed="1" x14ac:dyDescent="0.35">
      <c r="A99" s="5"/>
      <c r="B99" s="5"/>
      <c r="C99" s="6"/>
      <c r="D99" s="3"/>
      <c r="E99" s="7"/>
      <c r="F99" s="5"/>
      <c r="G99" s="5"/>
      <c r="H99" s="40" t="s">
        <v>174</v>
      </c>
      <c r="I99" s="8">
        <f>SUBTOTAL(9,I95:I98)</f>
        <v>2033.6100000000001</v>
      </c>
      <c r="J99" s="8"/>
      <c r="K99" s="8"/>
      <c r="L99" s="8">
        <f>SUBTOTAL(9,L95:L98)</f>
        <v>325.39</v>
      </c>
      <c r="M99" s="8"/>
      <c r="N99" s="8"/>
      <c r="P99" s="8"/>
      <c r="Q99" s="8"/>
      <c r="R99" s="8"/>
      <c r="S99" s="8"/>
    </row>
    <row r="100" spans="1:19" ht="16" hidden="1" customHeight="1" outlineLevel="2" x14ac:dyDescent="0.35">
      <c r="A100" s="5" t="s">
        <v>34</v>
      </c>
      <c r="B100" s="5" t="s">
        <v>28</v>
      </c>
      <c r="C100" s="6">
        <v>16</v>
      </c>
      <c r="D100" s="3"/>
      <c r="E100" s="7">
        <v>2023</v>
      </c>
      <c r="F100" s="5" t="s">
        <v>29</v>
      </c>
      <c r="G100" s="5" t="s">
        <v>202</v>
      </c>
      <c r="H100" s="34" t="s">
        <v>76</v>
      </c>
      <c r="I100" s="8">
        <v>529.01</v>
      </c>
      <c r="J100" s="8">
        <v>0</v>
      </c>
      <c r="K100" s="8">
        <v>16</v>
      </c>
      <c r="L100" s="8">
        <v>84.64</v>
      </c>
      <c r="M100" s="8">
        <v>0</v>
      </c>
      <c r="N100" s="8">
        <f t="shared" ref="N100:N106" si="9">L100-M100</f>
        <v>84.64</v>
      </c>
      <c r="O100" s="16" t="s">
        <v>54</v>
      </c>
      <c r="P100" s="8">
        <f t="shared" ref="P100:P106" si="10">I100+L100</f>
        <v>613.65</v>
      </c>
      <c r="Q100" s="8">
        <v>0</v>
      </c>
      <c r="R100" s="8">
        <v>0</v>
      </c>
      <c r="S100" s="8">
        <f t="shared" ref="S100:S106" si="11">P100-Q100-R100</f>
        <v>613.65</v>
      </c>
    </row>
    <row r="101" spans="1:19" ht="16" hidden="1" customHeight="1" outlineLevel="2" x14ac:dyDescent="0.35">
      <c r="A101" s="5" t="s">
        <v>36</v>
      </c>
      <c r="B101" s="5" t="s">
        <v>28</v>
      </c>
      <c r="C101" s="6">
        <v>21</v>
      </c>
      <c r="D101" s="3"/>
      <c r="E101" s="7">
        <v>2023</v>
      </c>
      <c r="F101" s="5" t="s">
        <v>29</v>
      </c>
      <c r="G101" s="5" t="s">
        <v>202</v>
      </c>
      <c r="H101" s="34" t="s">
        <v>76</v>
      </c>
      <c r="I101" s="8">
        <v>535</v>
      </c>
      <c r="J101" s="8">
        <v>0</v>
      </c>
      <c r="K101" s="8">
        <v>16</v>
      </c>
      <c r="L101" s="8">
        <v>85.6</v>
      </c>
      <c r="M101" s="8">
        <v>0</v>
      </c>
      <c r="N101" s="8">
        <f t="shared" si="9"/>
        <v>85.6</v>
      </c>
      <c r="O101" s="16" t="s">
        <v>54</v>
      </c>
      <c r="P101" s="8">
        <f t="shared" si="10"/>
        <v>620.6</v>
      </c>
      <c r="Q101" s="8">
        <v>0</v>
      </c>
      <c r="R101" s="8">
        <v>0</v>
      </c>
      <c r="S101" s="8">
        <f t="shared" si="11"/>
        <v>620.6</v>
      </c>
    </row>
    <row r="102" spans="1:19" ht="16" hidden="1" customHeight="1" outlineLevel="2" x14ac:dyDescent="0.35">
      <c r="A102" s="5" t="s">
        <v>36</v>
      </c>
      <c r="B102" s="5" t="s">
        <v>28</v>
      </c>
      <c r="C102" s="6">
        <v>21</v>
      </c>
      <c r="D102" s="3"/>
      <c r="E102" s="7">
        <v>2023</v>
      </c>
      <c r="F102" s="5" t="s">
        <v>29</v>
      </c>
      <c r="G102" s="5" t="s">
        <v>202</v>
      </c>
      <c r="H102" s="34" t="s">
        <v>76</v>
      </c>
      <c r="I102" s="8">
        <v>381.66</v>
      </c>
      <c r="J102" s="8">
        <v>0</v>
      </c>
      <c r="K102" s="8">
        <v>16</v>
      </c>
      <c r="L102" s="8">
        <v>61.07</v>
      </c>
      <c r="M102" s="8">
        <v>0</v>
      </c>
      <c r="N102" s="8">
        <f t="shared" si="9"/>
        <v>61.07</v>
      </c>
      <c r="O102" s="16" t="s">
        <v>54</v>
      </c>
      <c r="P102" s="8">
        <f t="shared" si="10"/>
        <v>442.73</v>
      </c>
      <c r="Q102" s="8">
        <v>0</v>
      </c>
      <c r="R102" s="8">
        <v>0</v>
      </c>
      <c r="S102" s="8">
        <f t="shared" si="11"/>
        <v>442.73</v>
      </c>
    </row>
    <row r="103" spans="1:19" ht="16" hidden="1" customHeight="1" outlineLevel="2" x14ac:dyDescent="0.35">
      <c r="A103" s="5" t="s">
        <v>43</v>
      </c>
      <c r="B103" s="5" t="s">
        <v>28</v>
      </c>
      <c r="C103" s="6">
        <v>56</v>
      </c>
      <c r="D103" s="3"/>
      <c r="E103" s="7">
        <v>2023</v>
      </c>
      <c r="F103" s="5" t="s">
        <v>29</v>
      </c>
      <c r="G103" s="5" t="s">
        <v>202</v>
      </c>
      <c r="H103" s="34" t="s">
        <v>76</v>
      </c>
      <c r="I103" s="8">
        <v>492.56</v>
      </c>
      <c r="J103" s="8">
        <v>0</v>
      </c>
      <c r="K103" s="8">
        <v>16</v>
      </c>
      <c r="L103" s="8">
        <v>78.81</v>
      </c>
      <c r="M103" s="8">
        <v>0</v>
      </c>
      <c r="N103" s="8">
        <f t="shared" si="9"/>
        <v>78.81</v>
      </c>
      <c r="O103" s="16" t="s">
        <v>54</v>
      </c>
      <c r="P103" s="8">
        <f t="shared" si="10"/>
        <v>571.37</v>
      </c>
      <c r="Q103" s="8">
        <v>0</v>
      </c>
      <c r="R103" s="8">
        <v>0</v>
      </c>
      <c r="S103" s="8">
        <f t="shared" si="11"/>
        <v>571.37</v>
      </c>
    </row>
    <row r="104" spans="1:19" ht="16" hidden="1" customHeight="1" outlineLevel="2" x14ac:dyDescent="0.35">
      <c r="A104" s="5" t="s">
        <v>43</v>
      </c>
      <c r="B104" s="5" t="s">
        <v>28</v>
      </c>
      <c r="C104" s="6">
        <v>56</v>
      </c>
      <c r="D104" s="3"/>
      <c r="E104" s="7">
        <v>2023</v>
      </c>
      <c r="F104" s="5" t="s">
        <v>29</v>
      </c>
      <c r="G104" s="5" t="s">
        <v>202</v>
      </c>
      <c r="H104" s="34" t="s">
        <v>76</v>
      </c>
      <c r="I104" s="8">
        <v>1697.15</v>
      </c>
      <c r="J104" s="8">
        <v>0</v>
      </c>
      <c r="K104" s="8">
        <v>16</v>
      </c>
      <c r="L104" s="8">
        <v>271.54000000000002</v>
      </c>
      <c r="M104" s="8">
        <v>0</v>
      </c>
      <c r="N104" s="8">
        <f t="shared" si="9"/>
        <v>271.54000000000002</v>
      </c>
      <c r="O104" s="16" t="s">
        <v>54</v>
      </c>
      <c r="P104" s="8">
        <f t="shared" si="10"/>
        <v>1968.69</v>
      </c>
      <c r="Q104" s="8">
        <v>0</v>
      </c>
      <c r="R104" s="8">
        <v>0</v>
      </c>
      <c r="S104" s="8">
        <f t="shared" si="11"/>
        <v>1968.69</v>
      </c>
    </row>
    <row r="105" spans="1:19" ht="16" hidden="1" customHeight="1" outlineLevel="2" x14ac:dyDescent="0.35">
      <c r="A105" s="5" t="s">
        <v>43</v>
      </c>
      <c r="B105" s="5" t="s">
        <v>28</v>
      </c>
      <c r="C105" s="6">
        <v>56</v>
      </c>
      <c r="D105" s="3"/>
      <c r="E105" s="7">
        <v>2023</v>
      </c>
      <c r="F105" s="5" t="s">
        <v>29</v>
      </c>
      <c r="G105" s="5" t="s">
        <v>202</v>
      </c>
      <c r="H105" s="34" t="s">
        <v>76</v>
      </c>
      <c r="I105" s="8">
        <v>1624.5</v>
      </c>
      <c r="J105" s="8">
        <v>0</v>
      </c>
      <c r="K105" s="8">
        <v>16</v>
      </c>
      <c r="L105" s="8">
        <v>259.92</v>
      </c>
      <c r="M105" s="8">
        <v>0</v>
      </c>
      <c r="N105" s="8">
        <f t="shared" si="9"/>
        <v>259.92</v>
      </c>
      <c r="O105" s="16" t="s">
        <v>54</v>
      </c>
      <c r="P105" s="8">
        <f t="shared" si="10"/>
        <v>1884.42</v>
      </c>
      <c r="Q105" s="8">
        <v>0</v>
      </c>
      <c r="R105" s="8">
        <v>0</v>
      </c>
      <c r="S105" s="8">
        <f t="shared" si="11"/>
        <v>1884.42</v>
      </c>
    </row>
    <row r="106" spans="1:19" ht="16" hidden="1" customHeight="1" outlineLevel="2" x14ac:dyDescent="0.35">
      <c r="A106" s="5" t="s">
        <v>43</v>
      </c>
      <c r="B106" s="5" t="s">
        <v>28</v>
      </c>
      <c r="C106" s="6">
        <v>56</v>
      </c>
      <c r="D106" s="3"/>
      <c r="E106" s="7">
        <v>2023</v>
      </c>
      <c r="F106" s="5" t="s">
        <v>29</v>
      </c>
      <c r="G106" s="5" t="s">
        <v>202</v>
      </c>
      <c r="H106" s="34" t="s">
        <v>76</v>
      </c>
      <c r="I106" s="8">
        <v>406.53</v>
      </c>
      <c r="J106" s="8">
        <v>0</v>
      </c>
      <c r="K106" s="8">
        <v>16</v>
      </c>
      <c r="L106" s="8">
        <v>65.040000000000006</v>
      </c>
      <c r="M106" s="8">
        <v>0</v>
      </c>
      <c r="N106" s="8">
        <f t="shared" si="9"/>
        <v>65.040000000000006</v>
      </c>
      <c r="O106" s="16" t="s">
        <v>54</v>
      </c>
      <c r="P106" s="8">
        <f t="shared" si="10"/>
        <v>471.57</v>
      </c>
      <c r="Q106" s="8">
        <v>0</v>
      </c>
      <c r="R106" s="8">
        <v>0</v>
      </c>
      <c r="S106" s="8">
        <f t="shared" si="11"/>
        <v>471.57</v>
      </c>
    </row>
    <row r="107" spans="1:19" ht="16" customHeight="1" outlineLevel="1" collapsed="1" x14ac:dyDescent="0.35">
      <c r="A107" s="5"/>
      <c r="B107" s="5"/>
      <c r="C107" s="6"/>
      <c r="D107" s="3"/>
      <c r="E107" s="7"/>
      <c r="F107" s="5"/>
      <c r="G107" s="5"/>
      <c r="H107" s="40" t="s">
        <v>140</v>
      </c>
      <c r="I107" s="8">
        <f>SUBTOTAL(9,I100:I106)</f>
        <v>5666.41</v>
      </c>
      <c r="J107" s="8"/>
      <c r="K107" s="8"/>
      <c r="L107" s="8">
        <f>SUBTOTAL(9,L100:L106)</f>
        <v>906.62000000000012</v>
      </c>
      <c r="M107" s="8"/>
      <c r="N107" s="8"/>
      <c r="P107" s="8"/>
      <c r="Q107" s="8"/>
      <c r="R107" s="8"/>
      <c r="S107" s="8"/>
    </row>
    <row r="108" spans="1:19" ht="16" hidden="1" customHeight="1" outlineLevel="2" x14ac:dyDescent="0.35">
      <c r="A108" s="5" t="s">
        <v>39</v>
      </c>
      <c r="B108" s="5" t="s">
        <v>28</v>
      </c>
      <c r="C108" s="6">
        <v>41</v>
      </c>
      <c r="D108" s="3"/>
      <c r="E108" s="7">
        <v>2023</v>
      </c>
      <c r="F108" s="5" t="s">
        <v>29</v>
      </c>
      <c r="G108" s="5" t="s">
        <v>230</v>
      </c>
      <c r="H108" s="34" t="s">
        <v>105</v>
      </c>
      <c r="I108" s="8">
        <v>34.409999999999997</v>
      </c>
      <c r="J108" s="8">
        <v>0</v>
      </c>
      <c r="K108" s="8">
        <v>16</v>
      </c>
      <c r="L108" s="8">
        <v>5.51</v>
      </c>
      <c r="M108" s="8">
        <v>0</v>
      </c>
      <c r="N108" s="8">
        <f>L108-M108</f>
        <v>5.51</v>
      </c>
      <c r="O108" s="16" t="s">
        <v>54</v>
      </c>
      <c r="P108" s="8">
        <f>I108+L108</f>
        <v>39.919999999999995</v>
      </c>
      <c r="Q108" s="8">
        <v>0</v>
      </c>
      <c r="R108" s="8">
        <v>0</v>
      </c>
      <c r="S108" s="8">
        <f>P108-Q108-R108</f>
        <v>39.919999999999995</v>
      </c>
    </row>
    <row r="109" spans="1:19" ht="16" customHeight="1" outlineLevel="1" collapsed="1" x14ac:dyDescent="0.35">
      <c r="A109" s="5"/>
      <c r="B109" s="5"/>
      <c r="C109" s="6"/>
      <c r="D109" s="3"/>
      <c r="E109" s="7"/>
      <c r="F109" s="5"/>
      <c r="G109" s="5"/>
      <c r="H109" s="40" t="s">
        <v>169</v>
      </c>
      <c r="I109" s="8">
        <f>SUBTOTAL(9,I108:I108)</f>
        <v>34.409999999999997</v>
      </c>
      <c r="J109" s="8"/>
      <c r="K109" s="8"/>
      <c r="L109" s="8">
        <f>SUBTOTAL(9,L108:L108)</f>
        <v>5.51</v>
      </c>
      <c r="M109" s="8"/>
      <c r="N109" s="8"/>
      <c r="P109" s="8"/>
      <c r="Q109" s="8"/>
      <c r="R109" s="8"/>
      <c r="S109" s="8"/>
    </row>
    <row r="110" spans="1:19" ht="16" hidden="1" customHeight="1" outlineLevel="2" x14ac:dyDescent="0.35">
      <c r="A110" s="5" t="s">
        <v>38</v>
      </c>
      <c r="B110" s="5" t="s">
        <v>28</v>
      </c>
      <c r="C110" s="6">
        <v>29</v>
      </c>
      <c r="D110" s="3"/>
      <c r="E110" s="7">
        <v>2023</v>
      </c>
      <c r="F110" s="5" t="s">
        <v>29</v>
      </c>
      <c r="G110" s="5" t="s">
        <v>218</v>
      </c>
      <c r="H110" s="34" t="s">
        <v>93</v>
      </c>
      <c r="I110" s="8">
        <v>5500</v>
      </c>
      <c r="J110" s="8">
        <v>0</v>
      </c>
      <c r="K110" s="8">
        <v>16</v>
      </c>
      <c r="L110" s="8">
        <v>880</v>
      </c>
      <c r="M110" s="8">
        <v>411.49</v>
      </c>
      <c r="N110" s="8">
        <f>L110-M110</f>
        <v>468.51</v>
      </c>
      <c r="O110" s="16" t="s">
        <v>54</v>
      </c>
      <c r="P110" s="8">
        <f>I110+L110</f>
        <v>6380</v>
      </c>
      <c r="Q110" s="8">
        <v>0</v>
      </c>
      <c r="R110" s="8">
        <v>0</v>
      </c>
      <c r="S110" s="8">
        <f>P110-Q110-R110</f>
        <v>6380</v>
      </c>
    </row>
    <row r="111" spans="1:19" ht="16" customHeight="1" outlineLevel="1" collapsed="1" x14ac:dyDescent="0.35">
      <c r="A111" s="5"/>
      <c r="B111" s="5"/>
      <c r="C111" s="6"/>
      <c r="D111" s="3"/>
      <c r="E111" s="7"/>
      <c r="F111" s="5"/>
      <c r="G111" s="5"/>
      <c r="H111" s="40" t="s">
        <v>157</v>
      </c>
      <c r="I111" s="8">
        <f>SUBTOTAL(9,I110:I110)</f>
        <v>5500</v>
      </c>
      <c r="J111" s="8"/>
      <c r="K111" s="8"/>
      <c r="L111" s="8">
        <f>SUBTOTAL(9,L110:L110)</f>
        <v>880</v>
      </c>
      <c r="M111" s="8"/>
      <c r="N111" s="8"/>
      <c r="P111" s="8"/>
      <c r="Q111" s="8"/>
      <c r="R111" s="8"/>
      <c r="S111" s="8"/>
    </row>
    <row r="112" spans="1:19" ht="16" hidden="1" customHeight="1" outlineLevel="2" x14ac:dyDescent="0.35">
      <c r="A112" s="5" t="s">
        <v>38</v>
      </c>
      <c r="B112" s="5" t="s">
        <v>28</v>
      </c>
      <c r="C112" s="6">
        <v>24</v>
      </c>
      <c r="D112" s="3"/>
      <c r="E112" s="7">
        <v>2023</v>
      </c>
      <c r="F112" s="5" t="s">
        <v>29</v>
      </c>
      <c r="G112" s="5" t="s">
        <v>214</v>
      </c>
      <c r="H112" s="34" t="s">
        <v>89</v>
      </c>
      <c r="I112" s="8">
        <v>69534.13</v>
      </c>
      <c r="J112" s="8">
        <v>0</v>
      </c>
      <c r="K112" s="8">
        <v>16</v>
      </c>
      <c r="L112" s="8">
        <v>11125.47</v>
      </c>
      <c r="M112" s="8">
        <v>0</v>
      </c>
      <c r="N112" s="8">
        <f>L112-M112</f>
        <v>11125.47</v>
      </c>
      <c r="O112" s="16" t="s">
        <v>54</v>
      </c>
      <c r="P112" s="8">
        <f>I112+L112</f>
        <v>80659.600000000006</v>
      </c>
      <c r="Q112" s="8">
        <v>0</v>
      </c>
      <c r="R112" s="8">
        <v>0</v>
      </c>
      <c r="S112" s="8">
        <f>P112-Q112-R112</f>
        <v>80659.600000000006</v>
      </c>
    </row>
    <row r="113" spans="1:19" ht="16" hidden="1" customHeight="1" outlineLevel="2" x14ac:dyDescent="0.35">
      <c r="A113" s="5" t="s">
        <v>46</v>
      </c>
      <c r="B113" s="5" t="s">
        <v>28</v>
      </c>
      <c r="C113" s="6">
        <v>72</v>
      </c>
      <c r="D113" s="3"/>
      <c r="E113" s="7">
        <v>2023</v>
      </c>
      <c r="F113" s="5" t="s">
        <v>29</v>
      </c>
      <c r="G113" s="5" t="s">
        <v>214</v>
      </c>
      <c r="H113" s="34" t="s">
        <v>89</v>
      </c>
      <c r="I113" s="8">
        <v>69543.539999999994</v>
      </c>
      <c r="J113" s="8">
        <v>0</v>
      </c>
      <c r="K113" s="8">
        <v>16</v>
      </c>
      <c r="L113" s="8">
        <v>11126.96</v>
      </c>
      <c r="M113" s="8">
        <v>0</v>
      </c>
      <c r="N113" s="8">
        <f>L113-M113</f>
        <v>11126.96</v>
      </c>
      <c r="O113" s="16" t="s">
        <v>54</v>
      </c>
      <c r="P113" s="8">
        <f>I113+L113</f>
        <v>80670.5</v>
      </c>
      <c r="Q113" s="8">
        <v>0</v>
      </c>
      <c r="R113" s="8">
        <v>0</v>
      </c>
      <c r="S113" s="8">
        <f>P113-Q113-R113</f>
        <v>80670.5</v>
      </c>
    </row>
    <row r="114" spans="1:19" ht="16" customHeight="1" outlineLevel="1" collapsed="1" x14ac:dyDescent="0.35">
      <c r="A114" s="5"/>
      <c r="B114" s="5"/>
      <c r="C114" s="6"/>
      <c r="D114" s="3"/>
      <c r="E114" s="7"/>
      <c r="F114" s="5"/>
      <c r="G114" s="5"/>
      <c r="H114" s="40" t="s">
        <v>153</v>
      </c>
      <c r="I114" s="8">
        <f>SUBTOTAL(9,I112:I113)</f>
        <v>139077.66999999998</v>
      </c>
      <c r="J114" s="8"/>
      <c r="K114" s="8"/>
      <c r="L114" s="8">
        <f>SUBTOTAL(9,L112:L113)</f>
        <v>22252.43</v>
      </c>
      <c r="M114" s="8"/>
      <c r="N114" s="8"/>
      <c r="P114" s="8"/>
      <c r="Q114" s="8"/>
      <c r="R114" s="8"/>
      <c r="S114" s="8"/>
    </row>
    <row r="115" spans="1:19" ht="16" hidden="1" customHeight="1" outlineLevel="2" x14ac:dyDescent="0.35">
      <c r="A115" s="5" t="s">
        <v>39</v>
      </c>
      <c r="B115" s="5" t="s">
        <v>28</v>
      </c>
      <c r="C115" s="6">
        <v>41</v>
      </c>
      <c r="D115" s="3"/>
      <c r="E115" s="7">
        <v>2023</v>
      </c>
      <c r="F115" s="5" t="s">
        <v>29</v>
      </c>
      <c r="G115" s="5" t="s">
        <v>231</v>
      </c>
      <c r="H115" s="34" t="s">
        <v>106</v>
      </c>
      <c r="I115" s="8">
        <v>43.09</v>
      </c>
      <c r="J115" s="8">
        <v>0</v>
      </c>
      <c r="K115" s="8">
        <v>16</v>
      </c>
      <c r="L115" s="8">
        <v>6.9</v>
      </c>
      <c r="M115" s="8">
        <v>0</v>
      </c>
      <c r="N115" s="8">
        <f>L115-M115</f>
        <v>6.9</v>
      </c>
      <c r="O115" s="16" t="s">
        <v>54</v>
      </c>
      <c r="P115" s="8">
        <f>I115+L115</f>
        <v>49.99</v>
      </c>
      <c r="Q115" s="8">
        <v>0</v>
      </c>
      <c r="R115" s="8">
        <v>0</v>
      </c>
      <c r="S115" s="8">
        <f>P115-Q115-R115</f>
        <v>49.99</v>
      </c>
    </row>
    <row r="116" spans="1:19" ht="16" customHeight="1" outlineLevel="1" collapsed="1" x14ac:dyDescent="0.35">
      <c r="A116" s="5"/>
      <c r="B116" s="5"/>
      <c r="C116" s="6"/>
      <c r="D116" s="3"/>
      <c r="E116" s="7"/>
      <c r="F116" s="5"/>
      <c r="G116" s="5"/>
      <c r="H116" s="40" t="s">
        <v>170</v>
      </c>
      <c r="I116" s="8">
        <f>SUBTOTAL(9,I115:I115)</f>
        <v>43.09</v>
      </c>
      <c r="J116" s="8"/>
      <c r="K116" s="8"/>
      <c r="L116" s="8">
        <f>SUBTOTAL(9,L115:L115)</f>
        <v>6.9</v>
      </c>
      <c r="M116" s="8"/>
      <c r="N116" s="8"/>
      <c r="P116" s="8"/>
      <c r="Q116" s="8"/>
      <c r="R116" s="8"/>
      <c r="S116" s="8"/>
    </row>
    <row r="117" spans="1:19" ht="16" hidden="1" customHeight="1" outlineLevel="2" x14ac:dyDescent="0.35">
      <c r="A117" s="5" t="s">
        <v>42</v>
      </c>
      <c r="B117" s="5" t="s">
        <v>28</v>
      </c>
      <c r="C117" s="6">
        <v>52</v>
      </c>
      <c r="D117" s="3"/>
      <c r="E117" s="7">
        <v>2023</v>
      </c>
      <c r="F117" s="5" t="s">
        <v>29</v>
      </c>
      <c r="G117" s="5" t="s">
        <v>239</v>
      </c>
      <c r="H117" s="34" t="s">
        <v>115</v>
      </c>
      <c r="I117" s="8">
        <v>450.86</v>
      </c>
      <c r="J117" s="8">
        <v>0</v>
      </c>
      <c r="K117" s="8">
        <v>16</v>
      </c>
      <c r="L117" s="8">
        <v>72.14</v>
      </c>
      <c r="M117" s="8">
        <v>0</v>
      </c>
      <c r="N117" s="8">
        <f>L117-M117</f>
        <v>72.14</v>
      </c>
      <c r="O117" s="16" t="s">
        <v>54</v>
      </c>
      <c r="P117" s="8">
        <f>I117+L117</f>
        <v>523</v>
      </c>
      <c r="Q117" s="8">
        <v>0</v>
      </c>
      <c r="R117" s="8">
        <v>0</v>
      </c>
      <c r="S117" s="8">
        <f>P117-Q117-R117</f>
        <v>523</v>
      </c>
    </row>
    <row r="118" spans="1:19" ht="16" customHeight="1" outlineLevel="1" collapsed="1" x14ac:dyDescent="0.35">
      <c r="A118" s="5"/>
      <c r="B118" s="5"/>
      <c r="C118" s="6"/>
      <c r="D118" s="3"/>
      <c r="E118" s="7"/>
      <c r="F118" s="5"/>
      <c r="G118" s="5"/>
      <c r="H118" s="40" t="s">
        <v>179</v>
      </c>
      <c r="I118" s="8">
        <f>SUBTOTAL(9,I117:I117)</f>
        <v>450.86</v>
      </c>
      <c r="J118" s="8"/>
      <c r="K118" s="8"/>
      <c r="L118" s="8">
        <f>SUBTOTAL(9,L117:L117)</f>
        <v>72.14</v>
      </c>
      <c r="M118" s="8"/>
      <c r="N118" s="8"/>
      <c r="P118" s="8"/>
      <c r="Q118" s="8"/>
      <c r="R118" s="8"/>
      <c r="S118" s="8"/>
    </row>
    <row r="119" spans="1:19" ht="16" hidden="1" customHeight="1" outlineLevel="2" x14ac:dyDescent="0.35">
      <c r="A119" s="5" t="s">
        <v>42</v>
      </c>
      <c r="B119" s="5" t="s">
        <v>28</v>
      </c>
      <c r="C119" s="6">
        <v>52</v>
      </c>
      <c r="D119" s="3"/>
      <c r="E119" s="7">
        <v>2023</v>
      </c>
      <c r="F119" s="5" t="s">
        <v>29</v>
      </c>
      <c r="G119" s="5" t="s">
        <v>240</v>
      </c>
      <c r="H119" s="34" t="s">
        <v>116</v>
      </c>
      <c r="I119" s="8">
        <v>21085.55</v>
      </c>
      <c r="J119" s="8">
        <v>0</v>
      </c>
      <c r="K119" s="8">
        <v>16</v>
      </c>
      <c r="L119" s="8">
        <v>3373.69</v>
      </c>
      <c r="M119" s="8">
        <v>0</v>
      </c>
      <c r="N119" s="8">
        <f>L119-M119</f>
        <v>3373.69</v>
      </c>
      <c r="O119" s="16" t="s">
        <v>54</v>
      </c>
      <c r="P119" s="8">
        <f>I119+L119</f>
        <v>24459.239999999998</v>
      </c>
      <c r="Q119" s="8">
        <v>0</v>
      </c>
      <c r="R119" s="8">
        <v>0</v>
      </c>
      <c r="S119" s="8">
        <f>P119-Q119-R119</f>
        <v>24459.239999999998</v>
      </c>
    </row>
    <row r="120" spans="1:19" ht="16" hidden="1" customHeight="1" outlineLevel="2" x14ac:dyDescent="0.35">
      <c r="A120" s="5" t="s">
        <v>42</v>
      </c>
      <c r="B120" s="5" t="s">
        <v>28</v>
      </c>
      <c r="C120" s="6">
        <v>52</v>
      </c>
      <c r="D120" s="3"/>
      <c r="E120" s="7">
        <v>2023</v>
      </c>
      <c r="F120" s="5" t="s">
        <v>29</v>
      </c>
      <c r="G120" s="5" t="s">
        <v>240</v>
      </c>
      <c r="H120" s="34" t="s">
        <v>116</v>
      </c>
      <c r="I120" s="8">
        <v>14790.63</v>
      </c>
      <c r="J120" s="8">
        <v>0</v>
      </c>
      <c r="K120" s="8">
        <v>16</v>
      </c>
      <c r="L120" s="8">
        <v>2366.5</v>
      </c>
      <c r="M120" s="8">
        <v>0</v>
      </c>
      <c r="N120" s="8">
        <f>L120-M120</f>
        <v>2366.5</v>
      </c>
      <c r="O120" s="16" t="s">
        <v>54</v>
      </c>
      <c r="P120" s="8">
        <f>I120+L120</f>
        <v>17157.129999999997</v>
      </c>
      <c r="Q120" s="8">
        <v>0</v>
      </c>
      <c r="R120" s="8">
        <v>0</v>
      </c>
      <c r="S120" s="8">
        <f>P120-Q120-R120</f>
        <v>17157.129999999997</v>
      </c>
    </row>
    <row r="121" spans="1:19" ht="16" customHeight="1" outlineLevel="1" collapsed="1" x14ac:dyDescent="0.35">
      <c r="A121" s="5"/>
      <c r="B121" s="5"/>
      <c r="C121" s="6"/>
      <c r="D121" s="3"/>
      <c r="E121" s="7"/>
      <c r="F121" s="5"/>
      <c r="G121" s="5"/>
      <c r="H121" s="40" t="s">
        <v>180</v>
      </c>
      <c r="I121" s="8">
        <f>SUBTOTAL(9,I119:I120)</f>
        <v>35876.18</v>
      </c>
      <c r="J121" s="8"/>
      <c r="K121" s="8"/>
      <c r="L121" s="8">
        <f>SUBTOTAL(9,L119:L120)</f>
        <v>5740.1900000000005</v>
      </c>
      <c r="M121" s="8"/>
      <c r="N121" s="8"/>
      <c r="P121" s="8"/>
      <c r="Q121" s="8"/>
      <c r="R121" s="8"/>
      <c r="S121" s="8"/>
    </row>
    <row r="122" spans="1:19" ht="16" hidden="1" customHeight="1" outlineLevel="2" x14ac:dyDescent="0.35">
      <c r="A122" s="5" t="s">
        <v>36</v>
      </c>
      <c r="B122" s="5" t="s">
        <v>28</v>
      </c>
      <c r="C122" s="6">
        <v>20</v>
      </c>
      <c r="D122" s="3"/>
      <c r="E122" s="7">
        <v>2023</v>
      </c>
      <c r="F122" s="5" t="s">
        <v>29</v>
      </c>
      <c r="G122" s="5" t="s">
        <v>209</v>
      </c>
      <c r="H122" s="34" t="s">
        <v>84</v>
      </c>
      <c r="I122" s="8">
        <v>97</v>
      </c>
      <c r="J122" s="8">
        <v>0</v>
      </c>
      <c r="K122" s="8">
        <v>16</v>
      </c>
      <c r="L122" s="8">
        <v>15.52</v>
      </c>
      <c r="M122" s="8">
        <v>0</v>
      </c>
      <c r="N122" s="8">
        <f>L122-M122</f>
        <v>15.52</v>
      </c>
      <c r="O122" s="16" t="s">
        <v>54</v>
      </c>
      <c r="P122" s="8">
        <f>I122+L122</f>
        <v>112.52</v>
      </c>
      <c r="Q122" s="8">
        <v>0</v>
      </c>
      <c r="R122" s="8">
        <v>0</v>
      </c>
      <c r="S122" s="8">
        <f>P122-Q122-R122</f>
        <v>112.52</v>
      </c>
    </row>
    <row r="123" spans="1:19" ht="16" customHeight="1" outlineLevel="1" collapsed="1" x14ac:dyDescent="0.35">
      <c r="A123" s="5"/>
      <c r="B123" s="5"/>
      <c r="C123" s="6"/>
      <c r="D123" s="3"/>
      <c r="E123" s="7"/>
      <c r="F123" s="5"/>
      <c r="G123" s="5"/>
      <c r="H123" s="40" t="s">
        <v>148</v>
      </c>
      <c r="I123" s="8">
        <f>SUBTOTAL(9,I122:I122)</f>
        <v>97</v>
      </c>
      <c r="J123" s="8"/>
      <c r="K123" s="8"/>
      <c r="L123" s="8">
        <f>SUBTOTAL(9,L122:L122)</f>
        <v>15.52</v>
      </c>
      <c r="M123" s="8"/>
      <c r="N123" s="8"/>
      <c r="P123" s="8"/>
      <c r="Q123" s="8"/>
      <c r="R123" s="8"/>
      <c r="S123" s="8"/>
    </row>
    <row r="124" spans="1:19" ht="16" hidden="1" customHeight="1" outlineLevel="2" x14ac:dyDescent="0.35">
      <c r="A124" s="5" t="s">
        <v>38</v>
      </c>
      <c r="B124" s="5" t="s">
        <v>28</v>
      </c>
      <c r="C124" s="6">
        <v>27</v>
      </c>
      <c r="D124" s="3"/>
      <c r="E124" s="7">
        <v>2023</v>
      </c>
      <c r="F124" s="5" t="s">
        <v>29</v>
      </c>
      <c r="G124" s="5" t="s">
        <v>216</v>
      </c>
      <c r="H124" s="34" t="s">
        <v>91</v>
      </c>
      <c r="I124" s="8">
        <v>19850</v>
      </c>
      <c r="J124" s="8">
        <v>0</v>
      </c>
      <c r="K124" s="8">
        <v>16</v>
      </c>
      <c r="L124" s="8">
        <v>3176</v>
      </c>
      <c r="M124" s="8">
        <v>0</v>
      </c>
      <c r="N124" s="8">
        <f>L124-M124</f>
        <v>3176</v>
      </c>
      <c r="O124" s="16" t="s">
        <v>54</v>
      </c>
      <c r="P124" s="8">
        <f>I124+L124</f>
        <v>23026</v>
      </c>
      <c r="Q124" s="8">
        <v>2117.34</v>
      </c>
      <c r="R124" s="8">
        <v>1985</v>
      </c>
      <c r="S124" s="8">
        <f>P124-Q124-R124</f>
        <v>18923.66</v>
      </c>
    </row>
    <row r="125" spans="1:19" ht="16" customHeight="1" outlineLevel="1" collapsed="1" x14ac:dyDescent="0.35">
      <c r="A125" s="5"/>
      <c r="B125" s="5"/>
      <c r="C125" s="6"/>
      <c r="D125" s="3"/>
      <c r="E125" s="7"/>
      <c r="F125" s="5"/>
      <c r="G125" s="5"/>
      <c r="H125" s="40" t="s">
        <v>155</v>
      </c>
      <c r="I125" s="8">
        <f>SUBTOTAL(9,I124:I124)</f>
        <v>19850</v>
      </c>
      <c r="J125" s="8"/>
      <c r="K125" s="8"/>
      <c r="L125" s="8">
        <f>SUBTOTAL(9,L124:L124)</f>
        <v>3176</v>
      </c>
      <c r="M125" s="8"/>
      <c r="N125" s="8"/>
      <c r="P125" s="8"/>
      <c r="Q125" s="8"/>
      <c r="R125" s="8"/>
      <c r="S125" s="8"/>
    </row>
    <row r="126" spans="1:19" ht="16" hidden="1" customHeight="1" outlineLevel="2" x14ac:dyDescent="0.35">
      <c r="A126" s="5" t="s">
        <v>39</v>
      </c>
      <c r="B126" s="5" t="s">
        <v>28</v>
      </c>
      <c r="C126" s="6">
        <v>41</v>
      </c>
      <c r="D126" s="3"/>
      <c r="E126" s="7">
        <v>2023</v>
      </c>
      <c r="F126" s="5" t="s">
        <v>29</v>
      </c>
      <c r="G126" s="5" t="s">
        <v>229</v>
      </c>
      <c r="H126" s="34" t="s">
        <v>104</v>
      </c>
      <c r="I126" s="8">
        <v>4975.25</v>
      </c>
      <c r="J126" s="8">
        <v>0</v>
      </c>
      <c r="K126" s="8">
        <v>16</v>
      </c>
      <c r="L126" s="8">
        <v>796.04</v>
      </c>
      <c r="M126" s="8">
        <v>0</v>
      </c>
      <c r="N126" s="8">
        <f>L126-M126</f>
        <v>796.04</v>
      </c>
      <c r="O126" s="16" t="s">
        <v>54</v>
      </c>
      <c r="P126" s="8">
        <f>I126+L126</f>
        <v>5771.29</v>
      </c>
      <c r="Q126" s="8">
        <v>0</v>
      </c>
      <c r="R126" s="8">
        <v>0</v>
      </c>
      <c r="S126" s="8">
        <f>P126-Q126-R126</f>
        <v>5771.29</v>
      </c>
    </row>
    <row r="127" spans="1:19" ht="16" customHeight="1" outlineLevel="1" collapsed="1" x14ac:dyDescent="0.35">
      <c r="A127" s="5"/>
      <c r="B127" s="5"/>
      <c r="C127" s="6"/>
      <c r="D127" s="3"/>
      <c r="E127" s="7"/>
      <c r="F127" s="5"/>
      <c r="G127" s="5"/>
      <c r="H127" s="40" t="s">
        <v>168</v>
      </c>
      <c r="I127" s="8">
        <f>SUBTOTAL(9,I126:I126)</f>
        <v>4975.25</v>
      </c>
      <c r="J127" s="8"/>
      <c r="K127" s="8"/>
      <c r="L127" s="8">
        <f>SUBTOTAL(9,L126:L126)</f>
        <v>796.04</v>
      </c>
      <c r="M127" s="8"/>
      <c r="N127" s="8"/>
      <c r="P127" s="8"/>
      <c r="Q127" s="8"/>
      <c r="R127" s="8"/>
      <c r="S127" s="8"/>
    </row>
    <row r="128" spans="1:19" ht="16" hidden="1" customHeight="1" outlineLevel="2" x14ac:dyDescent="0.35">
      <c r="A128" s="5" t="s">
        <v>27</v>
      </c>
      <c r="B128" s="5" t="s">
        <v>28</v>
      </c>
      <c r="C128" s="6">
        <v>6</v>
      </c>
      <c r="D128" s="3"/>
      <c r="E128" s="7">
        <v>2023</v>
      </c>
      <c r="F128" s="5" t="s">
        <v>29</v>
      </c>
      <c r="G128" s="5" t="s">
        <v>198</v>
      </c>
      <c r="H128" s="34" t="s">
        <v>72</v>
      </c>
      <c r="I128" s="8">
        <v>47828.22</v>
      </c>
      <c r="J128" s="8">
        <v>0</v>
      </c>
      <c r="K128" s="8">
        <v>16</v>
      </c>
      <c r="L128" s="8">
        <v>7652.52</v>
      </c>
      <c r="M128" s="8">
        <v>0</v>
      </c>
      <c r="N128" s="8">
        <f>L128-M128</f>
        <v>7652.52</v>
      </c>
      <c r="O128" s="16" t="s">
        <v>54</v>
      </c>
      <c r="P128" s="8">
        <f>I128+L128</f>
        <v>55480.740000000005</v>
      </c>
      <c r="Q128" s="8">
        <v>0</v>
      </c>
      <c r="R128" s="8">
        <v>0</v>
      </c>
      <c r="S128" s="8">
        <f>P128-Q128-R128</f>
        <v>55480.740000000005</v>
      </c>
    </row>
    <row r="129" spans="1:19" ht="16" hidden="1" customHeight="1" outlineLevel="2" x14ac:dyDescent="0.35">
      <c r="A129" s="5" t="s">
        <v>43</v>
      </c>
      <c r="B129" s="5" t="s">
        <v>28</v>
      </c>
      <c r="C129" s="6">
        <v>60</v>
      </c>
      <c r="D129" s="3"/>
      <c r="E129" s="7">
        <v>2023</v>
      </c>
      <c r="F129" s="5" t="s">
        <v>29</v>
      </c>
      <c r="G129" s="5" t="s">
        <v>198</v>
      </c>
      <c r="H129" s="34" t="s">
        <v>72</v>
      </c>
      <c r="I129" s="8">
        <v>107415.57</v>
      </c>
      <c r="J129" s="8">
        <v>0</v>
      </c>
      <c r="K129" s="8">
        <v>16</v>
      </c>
      <c r="L129" s="8">
        <v>17186.490000000002</v>
      </c>
      <c r="M129" s="8">
        <v>0</v>
      </c>
      <c r="N129" s="8">
        <f>L129-M129</f>
        <v>17186.490000000002</v>
      </c>
      <c r="O129" s="16" t="s">
        <v>54</v>
      </c>
      <c r="P129" s="8">
        <f>I129+L129</f>
        <v>124602.06000000001</v>
      </c>
      <c r="Q129" s="8">
        <v>0</v>
      </c>
      <c r="R129" s="8">
        <v>0</v>
      </c>
      <c r="S129" s="8">
        <f>P129-Q129-R129</f>
        <v>124602.06000000001</v>
      </c>
    </row>
    <row r="130" spans="1:19" ht="16" customHeight="1" outlineLevel="1" collapsed="1" x14ac:dyDescent="0.35">
      <c r="A130" s="5"/>
      <c r="B130" s="5"/>
      <c r="C130" s="6"/>
      <c r="D130" s="3"/>
      <c r="E130" s="7"/>
      <c r="F130" s="5"/>
      <c r="G130" s="5"/>
      <c r="H130" s="40" t="s">
        <v>137</v>
      </c>
      <c r="I130" s="8">
        <f>SUBTOTAL(9,I128:I129)</f>
        <v>155243.79</v>
      </c>
      <c r="J130" s="8"/>
      <c r="K130" s="8"/>
      <c r="L130" s="8">
        <f>SUBTOTAL(9,L128:L129)</f>
        <v>24839.010000000002</v>
      </c>
      <c r="M130" s="8"/>
      <c r="N130" s="8"/>
      <c r="P130" s="8"/>
      <c r="Q130" s="8"/>
      <c r="R130" s="8"/>
      <c r="S130" s="8"/>
    </row>
    <row r="131" spans="1:19" ht="16" hidden="1" customHeight="1" outlineLevel="2" x14ac:dyDescent="0.35">
      <c r="A131" s="5" t="s">
        <v>39</v>
      </c>
      <c r="B131" s="5" t="s">
        <v>28</v>
      </c>
      <c r="C131" s="6">
        <v>41</v>
      </c>
      <c r="D131" s="3"/>
      <c r="E131" s="7">
        <v>2023</v>
      </c>
      <c r="F131" s="5" t="s">
        <v>29</v>
      </c>
      <c r="G131" s="5" t="s">
        <v>223</v>
      </c>
      <c r="H131" s="34" t="s">
        <v>98</v>
      </c>
      <c r="I131" s="8">
        <v>4050</v>
      </c>
      <c r="J131" s="8">
        <v>0</v>
      </c>
      <c r="K131" s="8">
        <v>16</v>
      </c>
      <c r="L131" s="8">
        <v>648</v>
      </c>
      <c r="M131" s="8">
        <v>0</v>
      </c>
      <c r="N131" s="8">
        <f>L131-M131</f>
        <v>648</v>
      </c>
      <c r="O131" s="16" t="s">
        <v>54</v>
      </c>
      <c r="P131" s="8">
        <f>I131+L131</f>
        <v>4698</v>
      </c>
      <c r="Q131" s="8">
        <v>0</v>
      </c>
      <c r="R131" s="8">
        <v>0</v>
      </c>
      <c r="S131" s="8">
        <f>P131-Q131-R131</f>
        <v>4698</v>
      </c>
    </row>
    <row r="132" spans="1:19" ht="16" customHeight="1" outlineLevel="1" collapsed="1" x14ac:dyDescent="0.35">
      <c r="A132" s="5"/>
      <c r="B132" s="5"/>
      <c r="C132" s="6"/>
      <c r="D132" s="3"/>
      <c r="E132" s="7"/>
      <c r="F132" s="5"/>
      <c r="G132" s="5"/>
      <c r="H132" s="40" t="s">
        <v>162</v>
      </c>
      <c r="I132" s="8">
        <f>SUBTOTAL(9,I131:I131)</f>
        <v>4050</v>
      </c>
      <c r="J132" s="8"/>
      <c r="K132" s="8"/>
      <c r="L132" s="8">
        <f>SUBTOTAL(9,L131:L131)</f>
        <v>648</v>
      </c>
      <c r="M132" s="8"/>
      <c r="N132" s="8"/>
      <c r="P132" s="8"/>
      <c r="Q132" s="8"/>
      <c r="R132" s="8"/>
      <c r="S132" s="8"/>
    </row>
    <row r="133" spans="1:19" ht="16" hidden="1" customHeight="1" outlineLevel="2" x14ac:dyDescent="0.35">
      <c r="A133" s="5" t="s">
        <v>47</v>
      </c>
      <c r="B133" s="5" t="s">
        <v>48</v>
      </c>
      <c r="C133" s="6">
        <v>113</v>
      </c>
      <c r="D133" s="3"/>
      <c r="E133" s="7">
        <v>2023</v>
      </c>
      <c r="F133" s="5" t="s">
        <v>29</v>
      </c>
      <c r="G133" s="5" t="s">
        <v>248</v>
      </c>
      <c r="H133" s="34" t="s">
        <v>123</v>
      </c>
      <c r="I133" s="8">
        <v>17390.82</v>
      </c>
      <c r="J133" s="8">
        <v>0</v>
      </c>
      <c r="K133" s="8">
        <v>16</v>
      </c>
      <c r="L133" s="8">
        <v>2782.53</v>
      </c>
      <c r="M133" s="8">
        <v>0</v>
      </c>
      <c r="N133" s="8">
        <f>L133-M133</f>
        <v>2782.53</v>
      </c>
      <c r="O133" s="16" t="s">
        <v>54</v>
      </c>
      <c r="P133" s="8">
        <f>I133+L133</f>
        <v>20173.349999999999</v>
      </c>
      <c r="Q133" s="8">
        <v>0</v>
      </c>
      <c r="R133" s="8">
        <v>0</v>
      </c>
      <c r="S133" s="8">
        <f>P133-Q133-R133</f>
        <v>20173.349999999999</v>
      </c>
    </row>
    <row r="134" spans="1:19" ht="16" hidden="1" customHeight="1" outlineLevel="2" x14ac:dyDescent="0.35">
      <c r="A134" s="5" t="s">
        <v>47</v>
      </c>
      <c r="B134" s="5" t="s">
        <v>48</v>
      </c>
      <c r="C134" s="6">
        <v>113</v>
      </c>
      <c r="D134" s="3"/>
      <c r="E134" s="7">
        <v>2023</v>
      </c>
      <c r="F134" s="5" t="s">
        <v>29</v>
      </c>
      <c r="G134" s="5" t="s">
        <v>248</v>
      </c>
      <c r="H134" s="34" t="s">
        <v>123</v>
      </c>
      <c r="I134" s="8">
        <v>7648.67</v>
      </c>
      <c r="J134" s="8">
        <v>0</v>
      </c>
      <c r="K134" s="8">
        <v>16</v>
      </c>
      <c r="L134" s="8">
        <v>1223.79</v>
      </c>
      <c r="M134" s="8">
        <v>0</v>
      </c>
      <c r="N134" s="8">
        <f>L134-M134</f>
        <v>1223.79</v>
      </c>
      <c r="O134" s="16" t="s">
        <v>54</v>
      </c>
      <c r="P134" s="8">
        <f>I134+L134</f>
        <v>8872.4599999999991</v>
      </c>
      <c r="Q134" s="8">
        <v>0</v>
      </c>
      <c r="R134" s="8">
        <v>0</v>
      </c>
      <c r="S134" s="8">
        <f>P134-Q134-R134</f>
        <v>8872.4599999999991</v>
      </c>
    </row>
    <row r="135" spans="1:19" ht="16" hidden="1" customHeight="1" outlineLevel="2" x14ac:dyDescent="0.35">
      <c r="A135" s="5" t="s">
        <v>47</v>
      </c>
      <c r="B135" s="5" t="s">
        <v>48</v>
      </c>
      <c r="C135" s="6">
        <v>113</v>
      </c>
      <c r="D135" s="3"/>
      <c r="E135" s="7">
        <v>2023</v>
      </c>
      <c r="F135" s="5" t="s">
        <v>29</v>
      </c>
      <c r="G135" s="5" t="s">
        <v>248</v>
      </c>
      <c r="H135" s="34" t="s">
        <v>123</v>
      </c>
      <c r="I135" s="8">
        <v>4258.88</v>
      </c>
      <c r="J135" s="8">
        <v>0</v>
      </c>
      <c r="K135" s="8">
        <v>16</v>
      </c>
      <c r="L135" s="8">
        <v>681.42</v>
      </c>
      <c r="M135" s="8">
        <v>0</v>
      </c>
      <c r="N135" s="8">
        <f>L135-M135</f>
        <v>681.42</v>
      </c>
      <c r="O135" s="16" t="s">
        <v>54</v>
      </c>
      <c r="P135" s="8">
        <f>I135+L135</f>
        <v>4940.3</v>
      </c>
      <c r="Q135" s="8">
        <v>0</v>
      </c>
      <c r="R135" s="8">
        <v>0</v>
      </c>
      <c r="S135" s="8">
        <f>P135-Q135-R135</f>
        <v>4940.3</v>
      </c>
    </row>
    <row r="136" spans="1:19" ht="16" customHeight="1" outlineLevel="1" collapsed="1" x14ac:dyDescent="0.35">
      <c r="A136" s="5"/>
      <c r="B136" s="5"/>
      <c r="C136" s="6"/>
      <c r="D136" s="3"/>
      <c r="E136" s="7"/>
      <c r="F136" s="5"/>
      <c r="G136" s="5"/>
      <c r="H136" s="40" t="s">
        <v>188</v>
      </c>
      <c r="I136" s="8">
        <f>SUBTOTAL(9,I133:I135)</f>
        <v>29298.37</v>
      </c>
      <c r="J136" s="8"/>
      <c r="K136" s="8"/>
      <c r="L136" s="8">
        <f>SUBTOTAL(9,L133:L135)</f>
        <v>4687.74</v>
      </c>
      <c r="M136" s="8"/>
      <c r="N136" s="8"/>
      <c r="P136" s="8"/>
      <c r="Q136" s="8"/>
      <c r="R136" s="8"/>
      <c r="S136" s="8"/>
    </row>
    <row r="137" spans="1:19" ht="16" hidden="1" customHeight="1" outlineLevel="2" x14ac:dyDescent="0.35">
      <c r="A137" s="5" t="s">
        <v>27</v>
      </c>
      <c r="B137" s="5" t="s">
        <v>28</v>
      </c>
      <c r="C137" s="6">
        <v>3</v>
      </c>
      <c r="D137" s="3"/>
      <c r="E137" s="7">
        <v>2023</v>
      </c>
      <c r="F137" s="5" t="s">
        <v>29</v>
      </c>
      <c r="G137" s="5" t="s">
        <v>196</v>
      </c>
      <c r="H137" s="34" t="s">
        <v>70</v>
      </c>
      <c r="I137" s="8">
        <v>1034.48</v>
      </c>
      <c r="J137" s="8">
        <v>0</v>
      </c>
      <c r="K137" s="8">
        <v>16</v>
      </c>
      <c r="L137" s="8">
        <v>165.52</v>
      </c>
      <c r="M137" s="8">
        <v>0</v>
      </c>
      <c r="N137" s="8">
        <f>L137-M137</f>
        <v>165.52</v>
      </c>
      <c r="O137" s="16" t="s">
        <v>54</v>
      </c>
      <c r="P137" s="8">
        <f>I137+L137</f>
        <v>1200</v>
      </c>
      <c r="Q137" s="8">
        <v>0</v>
      </c>
      <c r="R137" s="8">
        <v>0</v>
      </c>
      <c r="S137" s="8">
        <f>P137-Q137-R137</f>
        <v>1200</v>
      </c>
    </row>
    <row r="138" spans="1:19" ht="16" customHeight="1" outlineLevel="1" collapsed="1" x14ac:dyDescent="0.35">
      <c r="A138" s="5"/>
      <c r="B138" s="5"/>
      <c r="C138" s="6"/>
      <c r="D138" s="3"/>
      <c r="E138" s="7"/>
      <c r="F138" s="5"/>
      <c r="G138" s="5"/>
      <c r="H138" s="40" t="s">
        <v>136</v>
      </c>
      <c r="I138" s="8">
        <f>SUBTOTAL(9,I137:I137)</f>
        <v>1034.48</v>
      </c>
      <c r="J138" s="8"/>
      <c r="K138" s="8"/>
      <c r="L138" s="8">
        <f>SUBTOTAL(9,L137:L137)</f>
        <v>165.52</v>
      </c>
      <c r="M138" s="8"/>
      <c r="N138" s="8"/>
      <c r="P138" s="8"/>
      <c r="Q138" s="8"/>
      <c r="R138" s="8"/>
      <c r="S138" s="8"/>
    </row>
    <row r="139" spans="1:19" ht="16" hidden="1" customHeight="1" outlineLevel="2" x14ac:dyDescent="0.35">
      <c r="A139" s="5" t="s">
        <v>39</v>
      </c>
      <c r="B139" s="5" t="s">
        <v>28</v>
      </c>
      <c r="C139" s="6">
        <v>41</v>
      </c>
      <c r="D139" s="3"/>
      <c r="E139" s="7">
        <v>2023</v>
      </c>
      <c r="F139" s="5" t="s">
        <v>29</v>
      </c>
      <c r="G139" s="5" t="s">
        <v>224</v>
      </c>
      <c r="H139" s="34" t="s">
        <v>99</v>
      </c>
      <c r="I139" s="8">
        <v>129.26</v>
      </c>
      <c r="J139" s="8">
        <v>0</v>
      </c>
      <c r="K139" s="8">
        <v>16</v>
      </c>
      <c r="L139" s="8">
        <v>20.68</v>
      </c>
      <c r="M139" s="8">
        <v>0</v>
      </c>
      <c r="N139" s="8">
        <f>L139-M139</f>
        <v>20.68</v>
      </c>
      <c r="O139" s="16" t="s">
        <v>54</v>
      </c>
      <c r="P139" s="8">
        <f>I139+L139</f>
        <v>149.94</v>
      </c>
      <c r="Q139" s="8">
        <v>0</v>
      </c>
      <c r="R139" s="8">
        <v>0</v>
      </c>
      <c r="S139" s="8">
        <f>P139-Q139-R139</f>
        <v>149.94</v>
      </c>
    </row>
    <row r="140" spans="1:19" ht="16" customHeight="1" outlineLevel="1" collapsed="1" x14ac:dyDescent="0.35">
      <c r="A140" s="5"/>
      <c r="B140" s="5"/>
      <c r="C140" s="6"/>
      <c r="D140" s="3"/>
      <c r="E140" s="7"/>
      <c r="F140" s="5"/>
      <c r="G140" s="5"/>
      <c r="H140" s="40" t="s">
        <v>163</v>
      </c>
      <c r="I140" s="8">
        <f>SUBTOTAL(9,I139:I139)</f>
        <v>129.26</v>
      </c>
      <c r="J140" s="8"/>
      <c r="K140" s="8"/>
      <c r="L140" s="8">
        <f>SUBTOTAL(9,L139:L139)</f>
        <v>20.68</v>
      </c>
      <c r="M140" s="8"/>
      <c r="N140" s="8"/>
      <c r="P140" s="8"/>
      <c r="Q140" s="8"/>
      <c r="R140" s="8"/>
      <c r="S140" s="8"/>
    </row>
    <row r="141" spans="1:19" ht="16" hidden="1" customHeight="1" outlineLevel="2" x14ac:dyDescent="0.35">
      <c r="A141" s="5" t="s">
        <v>39</v>
      </c>
      <c r="B141" s="5" t="s">
        <v>28</v>
      </c>
      <c r="C141" s="6">
        <v>41</v>
      </c>
      <c r="D141" s="3"/>
      <c r="E141" s="7">
        <v>2023</v>
      </c>
      <c r="F141" s="5" t="s">
        <v>29</v>
      </c>
      <c r="G141" s="5" t="s">
        <v>234</v>
      </c>
      <c r="H141" s="34" t="s">
        <v>109</v>
      </c>
      <c r="I141" s="8">
        <v>77.53</v>
      </c>
      <c r="J141" s="8">
        <v>0</v>
      </c>
      <c r="K141" s="8">
        <v>16</v>
      </c>
      <c r="L141" s="8">
        <v>12.4</v>
      </c>
      <c r="M141" s="8">
        <v>0</v>
      </c>
      <c r="N141" s="8">
        <f>L141-M141</f>
        <v>12.4</v>
      </c>
      <c r="O141" s="16" t="s">
        <v>54</v>
      </c>
      <c r="P141" s="8">
        <f>I141+L141</f>
        <v>89.93</v>
      </c>
      <c r="Q141" s="8">
        <v>0</v>
      </c>
      <c r="R141" s="8">
        <v>0</v>
      </c>
      <c r="S141" s="8">
        <f>P141-Q141-R141</f>
        <v>89.93</v>
      </c>
    </row>
    <row r="142" spans="1:19" ht="16" customHeight="1" outlineLevel="1" collapsed="1" x14ac:dyDescent="0.35">
      <c r="A142" s="5"/>
      <c r="B142" s="5"/>
      <c r="C142" s="6"/>
      <c r="D142" s="3"/>
      <c r="E142" s="7"/>
      <c r="F142" s="5"/>
      <c r="G142" s="5"/>
      <c r="H142" s="40" t="s">
        <v>173</v>
      </c>
      <c r="I142" s="8">
        <f>SUBTOTAL(9,I141:I141)</f>
        <v>77.53</v>
      </c>
      <c r="J142" s="8"/>
      <c r="K142" s="8"/>
      <c r="L142" s="8">
        <f>SUBTOTAL(9,L141:L141)</f>
        <v>12.4</v>
      </c>
      <c r="M142" s="8"/>
      <c r="N142" s="8"/>
      <c r="P142" s="8"/>
      <c r="Q142" s="8"/>
      <c r="R142" s="8"/>
      <c r="S142" s="8"/>
    </row>
    <row r="143" spans="1:19" ht="16" hidden="1" customHeight="1" outlineLevel="2" x14ac:dyDescent="0.35">
      <c r="A143" s="5" t="s">
        <v>32</v>
      </c>
      <c r="B143" s="5" t="s">
        <v>28</v>
      </c>
      <c r="C143" s="6">
        <v>14</v>
      </c>
      <c r="D143" s="3"/>
      <c r="E143" s="7">
        <v>2023</v>
      </c>
      <c r="F143" s="5" t="s">
        <v>29</v>
      </c>
      <c r="G143" s="5" t="s">
        <v>199</v>
      </c>
      <c r="H143" s="34" t="s">
        <v>73</v>
      </c>
      <c r="I143" s="8">
        <v>6105.26</v>
      </c>
      <c r="J143" s="8">
        <v>0</v>
      </c>
      <c r="K143" s="8">
        <v>16</v>
      </c>
      <c r="L143" s="8">
        <v>976.84</v>
      </c>
      <c r="M143" s="8">
        <v>0</v>
      </c>
      <c r="N143" s="8">
        <f>L143-M143</f>
        <v>976.84</v>
      </c>
      <c r="O143" s="16" t="s">
        <v>54</v>
      </c>
      <c r="P143" s="8">
        <f>I143+L143</f>
        <v>7082.1</v>
      </c>
      <c r="Q143" s="8">
        <v>651.23</v>
      </c>
      <c r="R143" s="8">
        <v>610.53</v>
      </c>
      <c r="S143" s="8">
        <f>P143-Q143-R143</f>
        <v>5820.3400000000011</v>
      </c>
    </row>
    <row r="144" spans="1:19" ht="16" customHeight="1" outlineLevel="1" collapsed="1" x14ac:dyDescent="0.35">
      <c r="A144" s="5"/>
      <c r="B144" s="5"/>
      <c r="C144" s="6"/>
      <c r="D144" s="3"/>
      <c r="E144" s="7"/>
      <c r="F144" s="5"/>
      <c r="G144" s="5"/>
      <c r="H144" s="40" t="s">
        <v>138</v>
      </c>
      <c r="I144" s="8">
        <f>SUBTOTAL(9,I143:I143)</f>
        <v>6105.26</v>
      </c>
      <c r="J144" s="8"/>
      <c r="K144" s="8"/>
      <c r="L144" s="8">
        <f>SUBTOTAL(9,L143:L143)</f>
        <v>976.84</v>
      </c>
      <c r="M144" s="8"/>
      <c r="N144" s="8"/>
      <c r="P144" s="8"/>
      <c r="Q144" s="8"/>
      <c r="R144" s="8"/>
      <c r="S144" s="8"/>
    </row>
    <row r="145" spans="1:19" ht="16" hidden="1" customHeight="1" outlineLevel="2" x14ac:dyDescent="0.35">
      <c r="A145" s="5" t="s">
        <v>36</v>
      </c>
      <c r="B145" s="5" t="s">
        <v>28</v>
      </c>
      <c r="C145" s="6">
        <v>20</v>
      </c>
      <c r="D145" s="3"/>
      <c r="E145" s="7">
        <v>2023</v>
      </c>
      <c r="F145" s="5" t="s">
        <v>29</v>
      </c>
      <c r="G145" s="5" t="s">
        <v>211</v>
      </c>
      <c r="H145" s="34" t="s">
        <v>86</v>
      </c>
      <c r="I145" s="8">
        <v>245.26</v>
      </c>
      <c r="J145" s="8">
        <v>0</v>
      </c>
      <c r="K145" s="8">
        <v>16</v>
      </c>
      <c r="L145" s="8">
        <v>39.24</v>
      </c>
      <c r="M145" s="8">
        <v>0</v>
      </c>
      <c r="N145" s="8">
        <f>L145-M145</f>
        <v>39.24</v>
      </c>
      <c r="O145" s="16" t="s">
        <v>54</v>
      </c>
      <c r="P145" s="8">
        <f>I145+L145</f>
        <v>284.5</v>
      </c>
      <c r="Q145" s="8">
        <v>0</v>
      </c>
      <c r="R145" s="8">
        <v>0</v>
      </c>
      <c r="S145" s="8">
        <f>P145-Q145-R145</f>
        <v>284.5</v>
      </c>
    </row>
    <row r="146" spans="1:19" ht="16" customHeight="1" outlineLevel="1" collapsed="1" x14ac:dyDescent="0.35">
      <c r="A146" s="5"/>
      <c r="B146" s="5"/>
      <c r="C146" s="6"/>
      <c r="D146" s="3"/>
      <c r="E146" s="7"/>
      <c r="F146" s="5"/>
      <c r="G146" s="5"/>
      <c r="H146" s="40" t="s">
        <v>150</v>
      </c>
      <c r="I146" s="8">
        <f>SUBTOTAL(9,I145:I145)</f>
        <v>245.26</v>
      </c>
      <c r="J146" s="8"/>
      <c r="K146" s="8"/>
      <c r="L146" s="8">
        <f>SUBTOTAL(9,L145:L145)</f>
        <v>39.24</v>
      </c>
      <c r="M146" s="8"/>
      <c r="N146" s="8"/>
      <c r="P146" s="8"/>
      <c r="Q146" s="8"/>
      <c r="R146" s="8"/>
      <c r="S146" s="8"/>
    </row>
    <row r="147" spans="1:19" ht="16" hidden="1" customHeight="1" outlineLevel="2" x14ac:dyDescent="0.35">
      <c r="A147" s="5" t="s">
        <v>27</v>
      </c>
      <c r="B147" s="5" t="s">
        <v>28</v>
      </c>
      <c r="C147" s="6">
        <v>2</v>
      </c>
      <c r="D147" s="3"/>
      <c r="E147" s="7">
        <v>2023</v>
      </c>
      <c r="F147" s="5" t="s">
        <v>29</v>
      </c>
      <c r="G147" s="5" t="s">
        <v>30</v>
      </c>
      <c r="H147" s="34" t="s">
        <v>69</v>
      </c>
      <c r="I147" s="8">
        <v>5017.24</v>
      </c>
      <c r="J147" s="8">
        <v>0</v>
      </c>
      <c r="K147" s="8">
        <v>16</v>
      </c>
      <c r="L147" s="8">
        <v>802.76</v>
      </c>
      <c r="M147" s="8">
        <v>0</v>
      </c>
      <c r="N147" s="8">
        <f>L147-M147</f>
        <v>802.76</v>
      </c>
      <c r="O147" s="16" t="s">
        <v>54</v>
      </c>
      <c r="P147" s="8">
        <f>I147+L147</f>
        <v>5820</v>
      </c>
      <c r="Q147" s="8">
        <v>0</v>
      </c>
      <c r="R147" s="8">
        <v>0</v>
      </c>
      <c r="S147" s="8">
        <f>P147-Q147-R147</f>
        <v>5820</v>
      </c>
    </row>
    <row r="148" spans="1:19" ht="16" customHeight="1" outlineLevel="1" collapsed="1" x14ac:dyDescent="0.35">
      <c r="A148" s="5"/>
      <c r="B148" s="5"/>
      <c r="C148" s="6"/>
      <c r="D148" s="3"/>
      <c r="E148" s="7"/>
      <c r="F148" s="5"/>
      <c r="G148" s="5"/>
      <c r="H148" s="40" t="s">
        <v>135</v>
      </c>
      <c r="I148" s="8">
        <f>SUBTOTAL(9,I147:I147)</f>
        <v>5017.24</v>
      </c>
      <c r="J148" s="8"/>
      <c r="K148" s="8"/>
      <c r="L148" s="8">
        <f>SUBTOTAL(9,L147:L147)</f>
        <v>802.76</v>
      </c>
      <c r="M148" s="8"/>
      <c r="N148" s="8"/>
      <c r="P148" s="8"/>
      <c r="Q148" s="8"/>
      <c r="R148" s="8"/>
      <c r="S148" s="8"/>
    </row>
    <row r="149" spans="1:19" ht="16" hidden="1" customHeight="1" outlineLevel="2" x14ac:dyDescent="0.35">
      <c r="A149" s="5" t="s">
        <v>36</v>
      </c>
      <c r="B149" s="5" t="s">
        <v>28</v>
      </c>
      <c r="C149" s="6">
        <v>20</v>
      </c>
      <c r="D149" s="3"/>
      <c r="E149" s="7">
        <v>2023</v>
      </c>
      <c r="F149" s="5" t="s">
        <v>29</v>
      </c>
      <c r="G149" s="5" t="s">
        <v>207</v>
      </c>
      <c r="H149" s="34" t="s">
        <v>81</v>
      </c>
      <c r="I149" s="8">
        <v>705</v>
      </c>
      <c r="J149" s="8">
        <v>0</v>
      </c>
      <c r="K149" s="8">
        <v>16</v>
      </c>
      <c r="L149" s="8">
        <v>112.8</v>
      </c>
      <c r="M149" s="8">
        <v>0</v>
      </c>
      <c r="N149" s="8">
        <f t="shared" ref="N149:N155" si="12">L149-M149</f>
        <v>112.8</v>
      </c>
      <c r="O149" s="16" t="s">
        <v>54</v>
      </c>
      <c r="P149" s="8">
        <f t="shared" ref="P149:P155" si="13">I149+L149</f>
        <v>817.8</v>
      </c>
      <c r="Q149" s="8">
        <v>0</v>
      </c>
      <c r="R149" s="8">
        <v>0</v>
      </c>
      <c r="S149" s="8">
        <f t="shared" ref="S149:S155" si="14">P149-Q149-R149</f>
        <v>817.8</v>
      </c>
    </row>
    <row r="150" spans="1:19" ht="16" hidden="1" customHeight="1" outlineLevel="2" x14ac:dyDescent="0.35">
      <c r="A150" s="5" t="s">
        <v>36</v>
      </c>
      <c r="B150" s="5" t="s">
        <v>28</v>
      </c>
      <c r="C150" s="6">
        <v>20</v>
      </c>
      <c r="D150" s="3"/>
      <c r="E150" s="7">
        <v>2023</v>
      </c>
      <c r="F150" s="5" t="s">
        <v>29</v>
      </c>
      <c r="G150" s="5" t="s">
        <v>207</v>
      </c>
      <c r="H150" s="34" t="s">
        <v>81</v>
      </c>
      <c r="I150" s="8">
        <v>1084</v>
      </c>
      <c r="J150" s="8">
        <v>0</v>
      </c>
      <c r="K150" s="8">
        <v>16</v>
      </c>
      <c r="L150" s="8">
        <v>173.44</v>
      </c>
      <c r="M150" s="8">
        <v>0</v>
      </c>
      <c r="N150" s="8">
        <f t="shared" si="12"/>
        <v>173.44</v>
      </c>
      <c r="O150" s="16" t="s">
        <v>54</v>
      </c>
      <c r="P150" s="8">
        <f t="shared" si="13"/>
        <v>1257.44</v>
      </c>
      <c r="Q150" s="8">
        <v>0</v>
      </c>
      <c r="R150" s="8">
        <v>0</v>
      </c>
      <c r="S150" s="8">
        <f t="shared" si="14"/>
        <v>1257.44</v>
      </c>
    </row>
    <row r="151" spans="1:19" ht="16" hidden="1" customHeight="1" outlineLevel="2" x14ac:dyDescent="0.35">
      <c r="A151" s="5" t="s">
        <v>36</v>
      </c>
      <c r="B151" s="5" t="s">
        <v>28</v>
      </c>
      <c r="C151" s="6">
        <v>20</v>
      </c>
      <c r="D151" s="3"/>
      <c r="E151" s="7">
        <v>2023</v>
      </c>
      <c r="F151" s="5" t="s">
        <v>29</v>
      </c>
      <c r="G151" s="5" t="s">
        <v>207</v>
      </c>
      <c r="H151" s="34" t="s">
        <v>81</v>
      </c>
      <c r="I151" s="8">
        <v>1084</v>
      </c>
      <c r="J151" s="8">
        <v>0</v>
      </c>
      <c r="K151" s="8">
        <v>16</v>
      </c>
      <c r="L151" s="8">
        <v>173.44</v>
      </c>
      <c r="M151" s="8">
        <v>0</v>
      </c>
      <c r="N151" s="8">
        <f t="shared" si="12"/>
        <v>173.44</v>
      </c>
      <c r="O151" s="16" t="s">
        <v>54</v>
      </c>
      <c r="P151" s="8">
        <f t="shared" si="13"/>
        <v>1257.44</v>
      </c>
      <c r="Q151" s="8">
        <v>0</v>
      </c>
      <c r="R151" s="8">
        <v>0</v>
      </c>
      <c r="S151" s="8">
        <f t="shared" si="14"/>
        <v>1257.44</v>
      </c>
    </row>
    <row r="152" spans="1:19" ht="16" hidden="1" customHeight="1" outlineLevel="2" x14ac:dyDescent="0.35">
      <c r="A152" s="5" t="s">
        <v>36</v>
      </c>
      <c r="B152" s="5" t="s">
        <v>28</v>
      </c>
      <c r="C152" s="6">
        <v>20</v>
      </c>
      <c r="D152" s="3"/>
      <c r="E152" s="7">
        <v>2023</v>
      </c>
      <c r="F152" s="5" t="s">
        <v>29</v>
      </c>
      <c r="G152" s="5" t="s">
        <v>207</v>
      </c>
      <c r="H152" s="34" t="s">
        <v>81</v>
      </c>
      <c r="I152" s="8">
        <v>1410</v>
      </c>
      <c r="J152" s="8">
        <v>0</v>
      </c>
      <c r="K152" s="8">
        <v>16</v>
      </c>
      <c r="L152" s="8">
        <v>225.6</v>
      </c>
      <c r="M152" s="8">
        <v>0</v>
      </c>
      <c r="N152" s="8">
        <f t="shared" si="12"/>
        <v>225.6</v>
      </c>
      <c r="O152" s="16" t="s">
        <v>54</v>
      </c>
      <c r="P152" s="8">
        <f t="shared" si="13"/>
        <v>1635.6</v>
      </c>
      <c r="Q152" s="8">
        <v>0</v>
      </c>
      <c r="R152" s="8">
        <v>0</v>
      </c>
      <c r="S152" s="8">
        <f t="shared" si="14"/>
        <v>1635.6</v>
      </c>
    </row>
    <row r="153" spans="1:19" ht="16" hidden="1" customHeight="1" outlineLevel="2" x14ac:dyDescent="0.35">
      <c r="A153" s="5" t="s">
        <v>36</v>
      </c>
      <c r="B153" s="5" t="s">
        <v>28</v>
      </c>
      <c r="C153" s="6">
        <v>20</v>
      </c>
      <c r="D153" s="3"/>
      <c r="E153" s="7">
        <v>2023</v>
      </c>
      <c r="F153" s="5" t="s">
        <v>29</v>
      </c>
      <c r="G153" s="5" t="s">
        <v>207</v>
      </c>
      <c r="H153" s="34" t="s">
        <v>81</v>
      </c>
      <c r="I153" s="8">
        <v>1620</v>
      </c>
      <c r="J153" s="8">
        <v>0</v>
      </c>
      <c r="K153" s="8">
        <v>16</v>
      </c>
      <c r="L153" s="8">
        <v>259.2</v>
      </c>
      <c r="M153" s="8">
        <v>0</v>
      </c>
      <c r="N153" s="8">
        <f t="shared" si="12"/>
        <v>259.2</v>
      </c>
      <c r="O153" s="16" t="s">
        <v>54</v>
      </c>
      <c r="P153" s="8">
        <f t="shared" si="13"/>
        <v>1879.2</v>
      </c>
      <c r="Q153" s="8">
        <v>0</v>
      </c>
      <c r="R153" s="8">
        <v>0</v>
      </c>
      <c r="S153" s="8">
        <f t="shared" si="14"/>
        <v>1879.2</v>
      </c>
    </row>
    <row r="154" spans="1:19" ht="16" hidden="1" customHeight="1" outlineLevel="2" x14ac:dyDescent="0.35">
      <c r="A154" s="5" t="s">
        <v>43</v>
      </c>
      <c r="B154" s="5" t="s">
        <v>28</v>
      </c>
      <c r="C154" s="6">
        <v>57</v>
      </c>
      <c r="D154" s="3"/>
      <c r="E154" s="7">
        <v>2023</v>
      </c>
      <c r="F154" s="5" t="s">
        <v>29</v>
      </c>
      <c r="G154" s="5" t="s">
        <v>207</v>
      </c>
      <c r="H154" s="34" t="s">
        <v>81</v>
      </c>
      <c r="I154" s="8">
        <v>1020</v>
      </c>
      <c r="J154" s="8">
        <v>0</v>
      </c>
      <c r="K154" s="8">
        <v>16</v>
      </c>
      <c r="L154" s="8">
        <v>163.19999999999999</v>
      </c>
      <c r="M154" s="8">
        <v>0</v>
      </c>
      <c r="N154" s="8">
        <f t="shared" si="12"/>
        <v>163.19999999999999</v>
      </c>
      <c r="O154" s="16" t="s">
        <v>54</v>
      </c>
      <c r="P154" s="8">
        <f t="shared" si="13"/>
        <v>1183.2</v>
      </c>
      <c r="Q154" s="8">
        <v>0</v>
      </c>
      <c r="R154" s="8">
        <v>0</v>
      </c>
      <c r="S154" s="8">
        <f t="shared" si="14"/>
        <v>1183.2</v>
      </c>
    </row>
    <row r="155" spans="1:19" ht="16" hidden="1" customHeight="1" outlineLevel="2" x14ac:dyDescent="0.35">
      <c r="A155" s="5" t="s">
        <v>43</v>
      </c>
      <c r="B155" s="5" t="s">
        <v>28</v>
      </c>
      <c r="C155" s="6">
        <v>57</v>
      </c>
      <c r="D155" s="3"/>
      <c r="E155" s="7">
        <v>2023</v>
      </c>
      <c r="F155" s="5" t="s">
        <v>29</v>
      </c>
      <c r="G155" s="5" t="s">
        <v>207</v>
      </c>
      <c r="H155" s="34" t="s">
        <v>81</v>
      </c>
      <c r="I155" s="8">
        <v>1005</v>
      </c>
      <c r="J155" s="8">
        <v>0</v>
      </c>
      <c r="K155" s="8">
        <v>16</v>
      </c>
      <c r="L155" s="8">
        <v>160.80000000000001</v>
      </c>
      <c r="M155" s="8">
        <v>0</v>
      </c>
      <c r="N155" s="8">
        <f t="shared" si="12"/>
        <v>160.80000000000001</v>
      </c>
      <c r="O155" s="16" t="s">
        <v>54</v>
      </c>
      <c r="P155" s="8">
        <f t="shared" si="13"/>
        <v>1165.8</v>
      </c>
      <c r="Q155" s="8">
        <v>0</v>
      </c>
      <c r="R155" s="8">
        <v>0</v>
      </c>
      <c r="S155" s="8">
        <f t="shared" si="14"/>
        <v>1165.8</v>
      </c>
    </row>
    <row r="156" spans="1:19" ht="16" customHeight="1" outlineLevel="1" collapsed="1" x14ac:dyDescent="0.35">
      <c r="A156" s="5"/>
      <c r="B156" s="5"/>
      <c r="C156" s="6"/>
      <c r="D156" s="3"/>
      <c r="E156" s="7"/>
      <c r="F156" s="5"/>
      <c r="G156" s="5"/>
      <c r="H156" s="40" t="s">
        <v>145</v>
      </c>
      <c r="I156" s="8">
        <f>SUBTOTAL(9,I149:I155)</f>
        <v>7928</v>
      </c>
      <c r="J156" s="8"/>
      <c r="K156" s="8"/>
      <c r="L156" s="8">
        <f>SUBTOTAL(9,L149:L155)</f>
        <v>1268.48</v>
      </c>
      <c r="M156" s="8"/>
      <c r="N156" s="8"/>
      <c r="P156" s="8"/>
      <c r="Q156" s="8"/>
      <c r="R156" s="8"/>
      <c r="S156" s="8"/>
    </row>
    <row r="157" spans="1:19" ht="16" hidden="1" customHeight="1" outlineLevel="2" x14ac:dyDescent="0.35">
      <c r="A157" s="5" t="s">
        <v>36</v>
      </c>
      <c r="B157" s="5" t="s">
        <v>28</v>
      </c>
      <c r="C157" s="6">
        <v>22</v>
      </c>
      <c r="D157" s="3"/>
      <c r="E157" s="7">
        <v>2023</v>
      </c>
      <c r="F157" s="5" t="s">
        <v>29</v>
      </c>
      <c r="G157" s="5" t="s">
        <v>212</v>
      </c>
      <c r="H157" s="34" t="s">
        <v>87</v>
      </c>
      <c r="I157" s="8">
        <v>650.66</v>
      </c>
      <c r="J157" s="8">
        <v>0</v>
      </c>
      <c r="K157" s="8">
        <v>16</v>
      </c>
      <c r="L157" s="8">
        <v>104.11</v>
      </c>
      <c r="M157" s="8">
        <v>0</v>
      </c>
      <c r="N157" s="8">
        <f t="shared" ref="N157:N191" si="15">L157-M157</f>
        <v>104.11</v>
      </c>
      <c r="O157" s="16" t="s">
        <v>54</v>
      </c>
      <c r="P157" s="8">
        <f t="shared" ref="P157:P191" si="16">I157+L157</f>
        <v>754.77</v>
      </c>
      <c r="Q157" s="8">
        <v>0</v>
      </c>
      <c r="R157" s="8">
        <v>0</v>
      </c>
      <c r="S157" s="8">
        <f t="shared" ref="S157:S191" si="17">P157-Q157-R157</f>
        <v>754.77</v>
      </c>
    </row>
    <row r="158" spans="1:19" ht="16" hidden="1" customHeight="1" outlineLevel="2" x14ac:dyDescent="0.35">
      <c r="A158" s="5" t="s">
        <v>39</v>
      </c>
      <c r="B158" s="5" t="s">
        <v>28</v>
      </c>
      <c r="C158" s="6">
        <v>45</v>
      </c>
      <c r="D158" s="3"/>
      <c r="E158" s="7">
        <v>2023</v>
      </c>
      <c r="F158" s="5" t="s">
        <v>29</v>
      </c>
      <c r="G158" s="5" t="s">
        <v>212</v>
      </c>
      <c r="H158" s="34" t="s">
        <v>87</v>
      </c>
      <c r="I158" s="8">
        <v>805.17</v>
      </c>
      <c r="J158" s="8">
        <v>0</v>
      </c>
      <c r="K158" s="8">
        <v>16</v>
      </c>
      <c r="L158" s="8">
        <v>128.83000000000001</v>
      </c>
      <c r="M158" s="8">
        <v>0</v>
      </c>
      <c r="N158" s="8">
        <f t="shared" si="15"/>
        <v>128.83000000000001</v>
      </c>
      <c r="O158" s="16" t="s">
        <v>54</v>
      </c>
      <c r="P158" s="8">
        <f t="shared" si="16"/>
        <v>934</v>
      </c>
      <c r="Q158" s="8">
        <v>0</v>
      </c>
      <c r="R158" s="8">
        <v>0</v>
      </c>
      <c r="S158" s="8">
        <f t="shared" si="17"/>
        <v>934</v>
      </c>
    </row>
    <row r="159" spans="1:19" ht="16" hidden="1" customHeight="1" outlineLevel="2" x14ac:dyDescent="0.35">
      <c r="A159" s="5" t="s">
        <v>39</v>
      </c>
      <c r="B159" s="5" t="s">
        <v>28</v>
      </c>
      <c r="C159" s="6">
        <v>45</v>
      </c>
      <c r="D159" s="3"/>
      <c r="E159" s="7">
        <v>2023</v>
      </c>
      <c r="F159" s="5" t="s">
        <v>29</v>
      </c>
      <c r="G159" s="5" t="s">
        <v>212</v>
      </c>
      <c r="H159" s="34" t="s">
        <v>87</v>
      </c>
      <c r="I159" s="8">
        <v>632.51</v>
      </c>
      <c r="J159" s="8">
        <v>0</v>
      </c>
      <c r="K159" s="8">
        <v>16</v>
      </c>
      <c r="L159" s="8">
        <v>101.2</v>
      </c>
      <c r="M159" s="8">
        <v>0</v>
      </c>
      <c r="N159" s="8">
        <f t="shared" si="15"/>
        <v>101.2</v>
      </c>
      <c r="O159" s="16" t="s">
        <v>54</v>
      </c>
      <c r="P159" s="8">
        <f t="shared" si="16"/>
        <v>733.71</v>
      </c>
      <c r="Q159" s="8">
        <v>0</v>
      </c>
      <c r="R159" s="8">
        <v>0</v>
      </c>
      <c r="S159" s="8">
        <f t="shared" si="17"/>
        <v>733.71</v>
      </c>
    </row>
    <row r="160" spans="1:19" ht="16" hidden="1" customHeight="1" outlineLevel="2" x14ac:dyDescent="0.35">
      <c r="A160" s="5" t="s">
        <v>39</v>
      </c>
      <c r="B160" s="5" t="s">
        <v>28</v>
      </c>
      <c r="C160" s="6">
        <v>45</v>
      </c>
      <c r="D160" s="3"/>
      <c r="E160" s="7">
        <v>2023</v>
      </c>
      <c r="F160" s="5" t="s">
        <v>29</v>
      </c>
      <c r="G160" s="5" t="s">
        <v>212</v>
      </c>
      <c r="H160" s="34" t="s">
        <v>87</v>
      </c>
      <c r="I160" s="8">
        <v>460.16</v>
      </c>
      <c r="J160" s="8">
        <v>0</v>
      </c>
      <c r="K160" s="8">
        <v>16</v>
      </c>
      <c r="L160" s="8">
        <v>73.63</v>
      </c>
      <c r="M160" s="8">
        <v>0</v>
      </c>
      <c r="N160" s="8">
        <f t="shared" si="15"/>
        <v>73.63</v>
      </c>
      <c r="O160" s="16" t="s">
        <v>54</v>
      </c>
      <c r="P160" s="8">
        <f t="shared" si="16"/>
        <v>533.79</v>
      </c>
      <c r="Q160" s="8">
        <v>0</v>
      </c>
      <c r="R160" s="8">
        <v>0</v>
      </c>
      <c r="S160" s="8">
        <f t="shared" si="17"/>
        <v>533.79</v>
      </c>
    </row>
    <row r="161" spans="1:19" ht="16" hidden="1" customHeight="1" outlineLevel="2" x14ac:dyDescent="0.35">
      <c r="A161" s="5" t="s">
        <v>39</v>
      </c>
      <c r="B161" s="5" t="s">
        <v>28</v>
      </c>
      <c r="C161" s="6">
        <v>45</v>
      </c>
      <c r="D161" s="3"/>
      <c r="E161" s="7">
        <v>2023</v>
      </c>
      <c r="F161" s="5" t="s">
        <v>29</v>
      </c>
      <c r="G161" s="5" t="s">
        <v>212</v>
      </c>
      <c r="H161" s="34" t="s">
        <v>87</v>
      </c>
      <c r="I161" s="8">
        <v>805.17</v>
      </c>
      <c r="J161" s="8">
        <v>0</v>
      </c>
      <c r="K161" s="8">
        <v>16</v>
      </c>
      <c r="L161" s="8">
        <v>128.83000000000001</v>
      </c>
      <c r="M161" s="8">
        <v>0</v>
      </c>
      <c r="N161" s="8">
        <f t="shared" si="15"/>
        <v>128.83000000000001</v>
      </c>
      <c r="O161" s="16" t="s">
        <v>54</v>
      </c>
      <c r="P161" s="8">
        <f t="shared" si="16"/>
        <v>934</v>
      </c>
      <c r="Q161" s="8">
        <v>0</v>
      </c>
      <c r="R161" s="8">
        <v>0</v>
      </c>
      <c r="S161" s="8">
        <f t="shared" si="17"/>
        <v>934</v>
      </c>
    </row>
    <row r="162" spans="1:19" ht="16" hidden="1" customHeight="1" outlineLevel="2" x14ac:dyDescent="0.35">
      <c r="A162" s="5" t="s">
        <v>39</v>
      </c>
      <c r="B162" s="5" t="s">
        <v>28</v>
      </c>
      <c r="C162" s="6">
        <v>45</v>
      </c>
      <c r="D162" s="3"/>
      <c r="E162" s="7">
        <v>2023</v>
      </c>
      <c r="F162" s="5" t="s">
        <v>29</v>
      </c>
      <c r="G162" s="5" t="s">
        <v>212</v>
      </c>
      <c r="H162" s="34" t="s">
        <v>87</v>
      </c>
      <c r="I162" s="8">
        <v>471.57</v>
      </c>
      <c r="J162" s="8">
        <v>0</v>
      </c>
      <c r="K162" s="8">
        <v>16</v>
      </c>
      <c r="L162" s="8">
        <v>75.45</v>
      </c>
      <c r="M162" s="8">
        <v>0</v>
      </c>
      <c r="N162" s="8">
        <f t="shared" si="15"/>
        <v>75.45</v>
      </c>
      <c r="O162" s="16" t="s">
        <v>54</v>
      </c>
      <c r="P162" s="8">
        <f t="shared" si="16"/>
        <v>547.02</v>
      </c>
      <c r="Q162" s="8">
        <v>0</v>
      </c>
      <c r="R162" s="8">
        <v>0</v>
      </c>
      <c r="S162" s="8">
        <f t="shared" si="17"/>
        <v>547.02</v>
      </c>
    </row>
    <row r="163" spans="1:19" ht="16" hidden="1" customHeight="1" outlineLevel="2" x14ac:dyDescent="0.35">
      <c r="A163" s="5" t="s">
        <v>39</v>
      </c>
      <c r="B163" s="5" t="s">
        <v>28</v>
      </c>
      <c r="C163" s="6">
        <v>45</v>
      </c>
      <c r="D163" s="3"/>
      <c r="E163" s="7">
        <v>2023</v>
      </c>
      <c r="F163" s="5" t="s">
        <v>29</v>
      </c>
      <c r="G163" s="5" t="s">
        <v>212</v>
      </c>
      <c r="H163" s="34" t="s">
        <v>87</v>
      </c>
      <c r="I163" s="8">
        <v>561.17999999999995</v>
      </c>
      <c r="J163" s="8">
        <v>0</v>
      </c>
      <c r="K163" s="8">
        <v>16</v>
      </c>
      <c r="L163" s="8">
        <v>89.79</v>
      </c>
      <c r="M163" s="8">
        <v>0</v>
      </c>
      <c r="N163" s="8">
        <f t="shared" si="15"/>
        <v>89.79</v>
      </c>
      <c r="O163" s="16" t="s">
        <v>54</v>
      </c>
      <c r="P163" s="8">
        <f t="shared" si="16"/>
        <v>650.96999999999991</v>
      </c>
      <c r="Q163" s="8">
        <v>0</v>
      </c>
      <c r="R163" s="8">
        <v>0</v>
      </c>
      <c r="S163" s="8">
        <f t="shared" si="17"/>
        <v>650.96999999999991</v>
      </c>
    </row>
    <row r="164" spans="1:19" ht="16" hidden="1" customHeight="1" outlineLevel="2" x14ac:dyDescent="0.35">
      <c r="A164" s="5" t="s">
        <v>39</v>
      </c>
      <c r="B164" s="5" t="s">
        <v>28</v>
      </c>
      <c r="C164" s="6">
        <v>45</v>
      </c>
      <c r="D164" s="3"/>
      <c r="E164" s="7">
        <v>2023</v>
      </c>
      <c r="F164" s="5" t="s">
        <v>29</v>
      </c>
      <c r="G164" s="5" t="s">
        <v>212</v>
      </c>
      <c r="H164" s="34" t="s">
        <v>87</v>
      </c>
      <c r="I164" s="8">
        <v>484.38</v>
      </c>
      <c r="J164" s="8">
        <v>0</v>
      </c>
      <c r="K164" s="8">
        <v>16</v>
      </c>
      <c r="L164" s="8">
        <v>77.5</v>
      </c>
      <c r="M164" s="8">
        <v>0</v>
      </c>
      <c r="N164" s="8">
        <f t="shared" si="15"/>
        <v>77.5</v>
      </c>
      <c r="O164" s="16" t="s">
        <v>54</v>
      </c>
      <c r="P164" s="8">
        <f t="shared" si="16"/>
        <v>561.88</v>
      </c>
      <c r="Q164" s="8">
        <v>0</v>
      </c>
      <c r="R164" s="8">
        <v>0</v>
      </c>
      <c r="S164" s="8">
        <f t="shared" si="17"/>
        <v>561.88</v>
      </c>
    </row>
    <row r="165" spans="1:19" ht="16" hidden="1" customHeight="1" outlineLevel="2" x14ac:dyDescent="0.35">
      <c r="A165" s="5" t="s">
        <v>39</v>
      </c>
      <c r="B165" s="5" t="s">
        <v>28</v>
      </c>
      <c r="C165" s="6">
        <v>45</v>
      </c>
      <c r="D165" s="3"/>
      <c r="E165" s="7">
        <v>2023</v>
      </c>
      <c r="F165" s="5" t="s">
        <v>29</v>
      </c>
      <c r="G165" s="5" t="s">
        <v>212</v>
      </c>
      <c r="H165" s="34" t="s">
        <v>87</v>
      </c>
      <c r="I165" s="8">
        <v>546.03</v>
      </c>
      <c r="J165" s="8">
        <v>0</v>
      </c>
      <c r="K165" s="8">
        <v>16</v>
      </c>
      <c r="L165" s="8">
        <v>87.36</v>
      </c>
      <c r="M165" s="8">
        <v>0</v>
      </c>
      <c r="N165" s="8">
        <f t="shared" si="15"/>
        <v>87.36</v>
      </c>
      <c r="O165" s="16" t="s">
        <v>54</v>
      </c>
      <c r="P165" s="8">
        <f t="shared" si="16"/>
        <v>633.39</v>
      </c>
      <c r="Q165" s="8">
        <v>0</v>
      </c>
      <c r="R165" s="8">
        <v>0</v>
      </c>
      <c r="S165" s="8">
        <f t="shared" si="17"/>
        <v>633.39</v>
      </c>
    </row>
    <row r="166" spans="1:19" ht="16" hidden="1" customHeight="1" outlineLevel="2" x14ac:dyDescent="0.35">
      <c r="A166" s="5" t="s">
        <v>39</v>
      </c>
      <c r="B166" s="5" t="s">
        <v>28</v>
      </c>
      <c r="C166" s="6">
        <v>45</v>
      </c>
      <c r="D166" s="3"/>
      <c r="E166" s="7">
        <v>2023</v>
      </c>
      <c r="F166" s="5" t="s">
        <v>29</v>
      </c>
      <c r="G166" s="5" t="s">
        <v>212</v>
      </c>
      <c r="H166" s="34" t="s">
        <v>87</v>
      </c>
      <c r="I166" s="8">
        <v>467.01</v>
      </c>
      <c r="J166" s="8">
        <v>0</v>
      </c>
      <c r="K166" s="8">
        <v>16</v>
      </c>
      <c r="L166" s="8">
        <v>74.72</v>
      </c>
      <c r="M166" s="8">
        <v>0</v>
      </c>
      <c r="N166" s="8">
        <f t="shared" si="15"/>
        <v>74.72</v>
      </c>
      <c r="O166" s="16" t="s">
        <v>54</v>
      </c>
      <c r="P166" s="8">
        <f t="shared" si="16"/>
        <v>541.73</v>
      </c>
      <c r="Q166" s="8">
        <v>0</v>
      </c>
      <c r="R166" s="8">
        <v>0</v>
      </c>
      <c r="S166" s="8">
        <f t="shared" si="17"/>
        <v>541.73</v>
      </c>
    </row>
    <row r="167" spans="1:19" ht="16" hidden="1" customHeight="1" outlineLevel="2" x14ac:dyDescent="0.35">
      <c r="A167" s="5" t="s">
        <v>39</v>
      </c>
      <c r="B167" s="5" t="s">
        <v>28</v>
      </c>
      <c r="C167" s="6">
        <v>45</v>
      </c>
      <c r="D167" s="3"/>
      <c r="E167" s="7">
        <v>2023</v>
      </c>
      <c r="F167" s="5" t="s">
        <v>29</v>
      </c>
      <c r="G167" s="5" t="s">
        <v>212</v>
      </c>
      <c r="H167" s="34" t="s">
        <v>87</v>
      </c>
      <c r="I167" s="8">
        <v>467.01</v>
      </c>
      <c r="J167" s="8">
        <v>0</v>
      </c>
      <c r="K167" s="8">
        <v>16</v>
      </c>
      <c r="L167" s="8">
        <v>74.72</v>
      </c>
      <c r="M167" s="8">
        <v>0</v>
      </c>
      <c r="N167" s="8">
        <f t="shared" si="15"/>
        <v>74.72</v>
      </c>
      <c r="O167" s="16" t="s">
        <v>54</v>
      </c>
      <c r="P167" s="8">
        <f t="shared" si="16"/>
        <v>541.73</v>
      </c>
      <c r="Q167" s="8">
        <v>0</v>
      </c>
      <c r="R167" s="8">
        <v>0</v>
      </c>
      <c r="S167" s="8">
        <f t="shared" si="17"/>
        <v>541.73</v>
      </c>
    </row>
    <row r="168" spans="1:19" ht="16" hidden="1" customHeight="1" outlineLevel="2" x14ac:dyDescent="0.35">
      <c r="A168" s="5" t="s">
        <v>39</v>
      </c>
      <c r="B168" s="5" t="s">
        <v>28</v>
      </c>
      <c r="C168" s="6">
        <v>45</v>
      </c>
      <c r="D168" s="3"/>
      <c r="E168" s="7">
        <v>2023</v>
      </c>
      <c r="F168" s="5" t="s">
        <v>29</v>
      </c>
      <c r="G168" s="5" t="s">
        <v>212</v>
      </c>
      <c r="H168" s="34" t="s">
        <v>87</v>
      </c>
      <c r="I168" s="8">
        <v>1116.8900000000001</v>
      </c>
      <c r="J168" s="8">
        <v>0</v>
      </c>
      <c r="K168" s="8">
        <v>16</v>
      </c>
      <c r="L168" s="8">
        <v>178.7</v>
      </c>
      <c r="M168" s="8">
        <v>0</v>
      </c>
      <c r="N168" s="8">
        <f t="shared" si="15"/>
        <v>178.7</v>
      </c>
      <c r="O168" s="16" t="s">
        <v>54</v>
      </c>
      <c r="P168" s="8">
        <f t="shared" si="16"/>
        <v>1295.5900000000001</v>
      </c>
      <c r="Q168" s="8">
        <v>0</v>
      </c>
      <c r="R168" s="8">
        <v>0</v>
      </c>
      <c r="S168" s="8">
        <f t="shared" si="17"/>
        <v>1295.5900000000001</v>
      </c>
    </row>
    <row r="169" spans="1:19" ht="16" hidden="1" customHeight="1" outlineLevel="2" x14ac:dyDescent="0.35">
      <c r="A169" s="5" t="s">
        <v>39</v>
      </c>
      <c r="B169" s="5" t="s">
        <v>28</v>
      </c>
      <c r="C169" s="6">
        <v>45</v>
      </c>
      <c r="D169" s="3"/>
      <c r="E169" s="7">
        <v>2023</v>
      </c>
      <c r="F169" s="5" t="s">
        <v>29</v>
      </c>
      <c r="G169" s="5" t="s">
        <v>212</v>
      </c>
      <c r="H169" s="34" t="s">
        <v>87</v>
      </c>
      <c r="I169" s="8">
        <v>1390.75</v>
      </c>
      <c r="J169" s="8">
        <v>0</v>
      </c>
      <c r="K169" s="8">
        <v>16</v>
      </c>
      <c r="L169" s="8">
        <v>222.52</v>
      </c>
      <c r="M169" s="8">
        <v>0</v>
      </c>
      <c r="N169" s="8">
        <f t="shared" si="15"/>
        <v>222.52</v>
      </c>
      <c r="O169" s="16" t="s">
        <v>54</v>
      </c>
      <c r="P169" s="8">
        <f t="shared" si="16"/>
        <v>1613.27</v>
      </c>
      <c r="Q169" s="8">
        <v>0</v>
      </c>
      <c r="R169" s="8">
        <v>0</v>
      </c>
      <c r="S169" s="8">
        <f t="shared" si="17"/>
        <v>1613.27</v>
      </c>
    </row>
    <row r="170" spans="1:19" ht="16" hidden="1" customHeight="1" outlineLevel="2" x14ac:dyDescent="0.35">
      <c r="A170" s="5" t="s">
        <v>39</v>
      </c>
      <c r="B170" s="5" t="s">
        <v>28</v>
      </c>
      <c r="C170" s="6">
        <v>45</v>
      </c>
      <c r="D170" s="3"/>
      <c r="E170" s="7">
        <v>2023</v>
      </c>
      <c r="F170" s="5" t="s">
        <v>29</v>
      </c>
      <c r="G170" s="5" t="s">
        <v>212</v>
      </c>
      <c r="H170" s="34" t="s">
        <v>87</v>
      </c>
      <c r="I170" s="8">
        <v>5402.23</v>
      </c>
      <c r="J170" s="8">
        <v>0</v>
      </c>
      <c r="K170" s="8">
        <v>16</v>
      </c>
      <c r="L170" s="8">
        <v>864.36</v>
      </c>
      <c r="M170" s="8">
        <v>0</v>
      </c>
      <c r="N170" s="8">
        <f t="shared" si="15"/>
        <v>864.36</v>
      </c>
      <c r="O170" s="16" t="s">
        <v>54</v>
      </c>
      <c r="P170" s="8">
        <f t="shared" si="16"/>
        <v>6266.5899999999992</v>
      </c>
      <c r="Q170" s="8">
        <v>0</v>
      </c>
      <c r="R170" s="8">
        <v>0</v>
      </c>
      <c r="S170" s="8">
        <f t="shared" si="17"/>
        <v>6266.5899999999992</v>
      </c>
    </row>
    <row r="171" spans="1:19" ht="16" hidden="1" customHeight="1" outlineLevel="2" x14ac:dyDescent="0.35">
      <c r="A171" s="5" t="s">
        <v>39</v>
      </c>
      <c r="B171" s="5" t="s">
        <v>28</v>
      </c>
      <c r="C171" s="6">
        <v>45</v>
      </c>
      <c r="D171" s="3"/>
      <c r="E171" s="7">
        <v>2023</v>
      </c>
      <c r="F171" s="5" t="s">
        <v>29</v>
      </c>
      <c r="G171" s="5" t="s">
        <v>212</v>
      </c>
      <c r="H171" s="34" t="s">
        <v>87</v>
      </c>
      <c r="I171" s="8">
        <v>967.97</v>
      </c>
      <c r="J171" s="8">
        <v>0</v>
      </c>
      <c r="K171" s="8">
        <v>16</v>
      </c>
      <c r="L171" s="8">
        <v>154.88</v>
      </c>
      <c r="M171" s="8">
        <v>0</v>
      </c>
      <c r="N171" s="8">
        <f t="shared" si="15"/>
        <v>154.88</v>
      </c>
      <c r="O171" s="16" t="s">
        <v>54</v>
      </c>
      <c r="P171" s="8">
        <f t="shared" si="16"/>
        <v>1122.8499999999999</v>
      </c>
      <c r="Q171" s="8">
        <v>0</v>
      </c>
      <c r="R171" s="8">
        <v>0</v>
      </c>
      <c r="S171" s="8">
        <f t="shared" si="17"/>
        <v>1122.8499999999999</v>
      </c>
    </row>
    <row r="172" spans="1:19" ht="16" hidden="1" customHeight="1" outlineLevel="2" x14ac:dyDescent="0.35">
      <c r="A172" s="5" t="s">
        <v>39</v>
      </c>
      <c r="B172" s="5" t="s">
        <v>28</v>
      </c>
      <c r="C172" s="6">
        <v>45</v>
      </c>
      <c r="D172" s="3"/>
      <c r="E172" s="7">
        <v>2023</v>
      </c>
      <c r="F172" s="5" t="s">
        <v>29</v>
      </c>
      <c r="G172" s="5" t="s">
        <v>212</v>
      </c>
      <c r="H172" s="34" t="s">
        <v>87</v>
      </c>
      <c r="I172" s="8">
        <v>546.03</v>
      </c>
      <c r="J172" s="8">
        <v>0</v>
      </c>
      <c r="K172" s="8">
        <v>16</v>
      </c>
      <c r="L172" s="8">
        <v>87.36</v>
      </c>
      <c r="M172" s="8">
        <v>0</v>
      </c>
      <c r="N172" s="8">
        <f t="shared" si="15"/>
        <v>87.36</v>
      </c>
      <c r="O172" s="16" t="s">
        <v>54</v>
      </c>
      <c r="P172" s="8">
        <f t="shared" si="16"/>
        <v>633.39</v>
      </c>
      <c r="Q172" s="8">
        <v>0</v>
      </c>
      <c r="R172" s="8">
        <v>0</v>
      </c>
      <c r="S172" s="8">
        <f t="shared" si="17"/>
        <v>633.39</v>
      </c>
    </row>
    <row r="173" spans="1:19" ht="16" hidden="1" customHeight="1" outlineLevel="2" x14ac:dyDescent="0.35">
      <c r="A173" s="5" t="s">
        <v>39</v>
      </c>
      <c r="B173" s="5" t="s">
        <v>28</v>
      </c>
      <c r="C173" s="6">
        <v>45</v>
      </c>
      <c r="D173" s="3"/>
      <c r="E173" s="7">
        <v>2023</v>
      </c>
      <c r="F173" s="5" t="s">
        <v>29</v>
      </c>
      <c r="G173" s="5" t="s">
        <v>212</v>
      </c>
      <c r="H173" s="34" t="s">
        <v>87</v>
      </c>
      <c r="I173" s="8">
        <v>611.54</v>
      </c>
      <c r="J173" s="8">
        <v>0</v>
      </c>
      <c r="K173" s="8">
        <v>16</v>
      </c>
      <c r="L173" s="8">
        <v>97.85</v>
      </c>
      <c r="M173" s="8">
        <v>0</v>
      </c>
      <c r="N173" s="8">
        <f t="shared" si="15"/>
        <v>97.85</v>
      </c>
      <c r="O173" s="16" t="s">
        <v>54</v>
      </c>
      <c r="P173" s="8">
        <f t="shared" si="16"/>
        <v>709.39</v>
      </c>
      <c r="Q173" s="8">
        <v>0</v>
      </c>
      <c r="R173" s="8">
        <v>0</v>
      </c>
      <c r="S173" s="8">
        <f t="shared" si="17"/>
        <v>709.39</v>
      </c>
    </row>
    <row r="174" spans="1:19" ht="16" hidden="1" customHeight="1" outlineLevel="2" x14ac:dyDescent="0.35">
      <c r="A174" s="5" t="s">
        <v>39</v>
      </c>
      <c r="B174" s="5" t="s">
        <v>28</v>
      </c>
      <c r="C174" s="6">
        <v>45</v>
      </c>
      <c r="D174" s="3"/>
      <c r="E174" s="7">
        <v>2023</v>
      </c>
      <c r="F174" s="5" t="s">
        <v>29</v>
      </c>
      <c r="G174" s="5" t="s">
        <v>212</v>
      </c>
      <c r="H174" s="34" t="s">
        <v>87</v>
      </c>
      <c r="I174" s="8">
        <v>1588.46</v>
      </c>
      <c r="J174" s="8">
        <v>0</v>
      </c>
      <c r="K174" s="8">
        <v>16</v>
      </c>
      <c r="L174" s="8">
        <v>254.15</v>
      </c>
      <c r="M174" s="8">
        <v>0</v>
      </c>
      <c r="N174" s="8">
        <f t="shared" si="15"/>
        <v>254.15</v>
      </c>
      <c r="O174" s="16" t="s">
        <v>54</v>
      </c>
      <c r="P174" s="8">
        <f t="shared" si="16"/>
        <v>1842.6100000000001</v>
      </c>
      <c r="Q174" s="8">
        <v>0</v>
      </c>
      <c r="R174" s="8">
        <v>0</v>
      </c>
      <c r="S174" s="8">
        <f t="shared" si="17"/>
        <v>1842.6100000000001</v>
      </c>
    </row>
    <row r="175" spans="1:19" ht="16" hidden="1" customHeight="1" outlineLevel="2" x14ac:dyDescent="0.35">
      <c r="A175" s="5" t="s">
        <v>39</v>
      </c>
      <c r="B175" s="5" t="s">
        <v>28</v>
      </c>
      <c r="C175" s="6">
        <v>45</v>
      </c>
      <c r="D175" s="3"/>
      <c r="E175" s="7">
        <v>2023</v>
      </c>
      <c r="F175" s="5" t="s">
        <v>29</v>
      </c>
      <c r="G175" s="5" t="s">
        <v>212</v>
      </c>
      <c r="H175" s="34" t="s">
        <v>87</v>
      </c>
      <c r="I175" s="8">
        <v>652.28</v>
      </c>
      <c r="J175" s="8">
        <v>0</v>
      </c>
      <c r="K175" s="8">
        <v>16</v>
      </c>
      <c r="L175" s="8">
        <v>104.36</v>
      </c>
      <c r="M175" s="8">
        <v>0</v>
      </c>
      <c r="N175" s="8">
        <f t="shared" si="15"/>
        <v>104.36</v>
      </c>
      <c r="O175" s="16" t="s">
        <v>54</v>
      </c>
      <c r="P175" s="8">
        <f t="shared" si="16"/>
        <v>756.64</v>
      </c>
      <c r="Q175" s="8">
        <v>0</v>
      </c>
      <c r="R175" s="8">
        <v>0</v>
      </c>
      <c r="S175" s="8">
        <f t="shared" si="17"/>
        <v>756.64</v>
      </c>
    </row>
    <row r="176" spans="1:19" ht="16" hidden="1" customHeight="1" outlineLevel="2" x14ac:dyDescent="0.35">
      <c r="A176" s="5" t="s">
        <v>39</v>
      </c>
      <c r="B176" s="5" t="s">
        <v>28</v>
      </c>
      <c r="C176" s="6">
        <v>45</v>
      </c>
      <c r="D176" s="3"/>
      <c r="E176" s="7">
        <v>2023</v>
      </c>
      <c r="F176" s="5" t="s">
        <v>29</v>
      </c>
      <c r="G176" s="5" t="s">
        <v>212</v>
      </c>
      <c r="H176" s="34" t="s">
        <v>87</v>
      </c>
      <c r="I176" s="8">
        <v>707.57</v>
      </c>
      <c r="J176" s="8">
        <v>0</v>
      </c>
      <c r="K176" s="8">
        <v>16</v>
      </c>
      <c r="L176" s="8">
        <v>113.21</v>
      </c>
      <c r="M176" s="8">
        <v>0</v>
      </c>
      <c r="N176" s="8">
        <f t="shared" si="15"/>
        <v>113.21</v>
      </c>
      <c r="O176" s="16" t="s">
        <v>54</v>
      </c>
      <c r="P176" s="8">
        <f t="shared" si="16"/>
        <v>820.78000000000009</v>
      </c>
      <c r="Q176" s="8">
        <v>0</v>
      </c>
      <c r="R176" s="8">
        <v>0</v>
      </c>
      <c r="S176" s="8">
        <f t="shared" si="17"/>
        <v>820.78000000000009</v>
      </c>
    </row>
    <row r="177" spans="1:19" ht="16" hidden="1" customHeight="1" outlineLevel="2" x14ac:dyDescent="0.35">
      <c r="A177" s="5" t="s">
        <v>39</v>
      </c>
      <c r="B177" s="5" t="s">
        <v>28</v>
      </c>
      <c r="C177" s="6">
        <v>45</v>
      </c>
      <c r="D177" s="3"/>
      <c r="E177" s="7">
        <v>2023</v>
      </c>
      <c r="F177" s="5" t="s">
        <v>29</v>
      </c>
      <c r="G177" s="5" t="s">
        <v>212</v>
      </c>
      <c r="H177" s="34" t="s">
        <v>87</v>
      </c>
      <c r="I177" s="8">
        <v>4667.83</v>
      </c>
      <c r="J177" s="8">
        <v>0</v>
      </c>
      <c r="K177" s="8">
        <v>16</v>
      </c>
      <c r="L177" s="8">
        <v>746.85</v>
      </c>
      <c r="M177" s="8">
        <v>0</v>
      </c>
      <c r="N177" s="8">
        <f t="shared" si="15"/>
        <v>746.85</v>
      </c>
      <c r="O177" s="16" t="s">
        <v>54</v>
      </c>
      <c r="P177" s="8">
        <f t="shared" si="16"/>
        <v>5414.68</v>
      </c>
      <c r="Q177" s="8">
        <v>0</v>
      </c>
      <c r="R177" s="8">
        <v>0</v>
      </c>
      <c r="S177" s="8">
        <f t="shared" si="17"/>
        <v>5414.68</v>
      </c>
    </row>
    <row r="178" spans="1:19" ht="16" hidden="1" customHeight="1" outlineLevel="2" x14ac:dyDescent="0.35">
      <c r="A178" s="5" t="s">
        <v>39</v>
      </c>
      <c r="B178" s="5" t="s">
        <v>28</v>
      </c>
      <c r="C178" s="6">
        <v>45</v>
      </c>
      <c r="D178" s="3"/>
      <c r="E178" s="7">
        <v>2023</v>
      </c>
      <c r="F178" s="5" t="s">
        <v>29</v>
      </c>
      <c r="G178" s="5" t="s">
        <v>212</v>
      </c>
      <c r="H178" s="34" t="s">
        <v>87</v>
      </c>
      <c r="I178" s="8">
        <v>463.58</v>
      </c>
      <c r="J178" s="8">
        <v>0</v>
      </c>
      <c r="K178" s="8">
        <v>16</v>
      </c>
      <c r="L178" s="8">
        <v>74.17</v>
      </c>
      <c r="M178" s="8">
        <v>0</v>
      </c>
      <c r="N178" s="8">
        <f t="shared" si="15"/>
        <v>74.17</v>
      </c>
      <c r="O178" s="16" t="s">
        <v>54</v>
      </c>
      <c r="P178" s="8">
        <f t="shared" si="16"/>
        <v>537.75</v>
      </c>
      <c r="Q178" s="8">
        <v>0</v>
      </c>
      <c r="R178" s="8">
        <v>0</v>
      </c>
      <c r="S178" s="8">
        <f t="shared" si="17"/>
        <v>537.75</v>
      </c>
    </row>
    <row r="179" spans="1:19" ht="16" hidden="1" customHeight="1" outlineLevel="2" x14ac:dyDescent="0.35">
      <c r="A179" s="5" t="s">
        <v>39</v>
      </c>
      <c r="B179" s="5" t="s">
        <v>28</v>
      </c>
      <c r="C179" s="6">
        <v>45</v>
      </c>
      <c r="D179" s="3"/>
      <c r="E179" s="7">
        <v>2023</v>
      </c>
      <c r="F179" s="5" t="s">
        <v>29</v>
      </c>
      <c r="G179" s="5" t="s">
        <v>212</v>
      </c>
      <c r="H179" s="34" t="s">
        <v>87</v>
      </c>
      <c r="I179" s="8">
        <v>467.01</v>
      </c>
      <c r="J179" s="8">
        <v>0</v>
      </c>
      <c r="K179" s="8">
        <v>16</v>
      </c>
      <c r="L179" s="8">
        <v>74.72</v>
      </c>
      <c r="M179" s="8">
        <v>0</v>
      </c>
      <c r="N179" s="8">
        <f t="shared" si="15"/>
        <v>74.72</v>
      </c>
      <c r="O179" s="16" t="s">
        <v>54</v>
      </c>
      <c r="P179" s="8">
        <f t="shared" si="16"/>
        <v>541.73</v>
      </c>
      <c r="Q179" s="8">
        <v>0</v>
      </c>
      <c r="R179" s="8">
        <v>0</v>
      </c>
      <c r="S179" s="8">
        <f t="shared" si="17"/>
        <v>541.73</v>
      </c>
    </row>
    <row r="180" spans="1:19" ht="16" hidden="1" customHeight="1" outlineLevel="2" x14ac:dyDescent="0.35">
      <c r="A180" s="5" t="s">
        <v>39</v>
      </c>
      <c r="B180" s="5" t="s">
        <v>28</v>
      </c>
      <c r="C180" s="6">
        <v>45</v>
      </c>
      <c r="D180" s="3"/>
      <c r="E180" s="7">
        <v>2023</v>
      </c>
      <c r="F180" s="5" t="s">
        <v>29</v>
      </c>
      <c r="G180" s="5" t="s">
        <v>212</v>
      </c>
      <c r="H180" s="34" t="s">
        <v>87</v>
      </c>
      <c r="I180" s="8">
        <v>540.19000000000005</v>
      </c>
      <c r="J180" s="8">
        <v>0</v>
      </c>
      <c r="K180" s="8">
        <v>16</v>
      </c>
      <c r="L180" s="8">
        <v>86.43</v>
      </c>
      <c r="M180" s="8">
        <v>0</v>
      </c>
      <c r="N180" s="8">
        <f t="shared" si="15"/>
        <v>86.43</v>
      </c>
      <c r="O180" s="16" t="s">
        <v>54</v>
      </c>
      <c r="P180" s="8">
        <f t="shared" si="16"/>
        <v>626.62000000000012</v>
      </c>
      <c r="Q180" s="8">
        <v>0</v>
      </c>
      <c r="R180" s="8">
        <v>0</v>
      </c>
      <c r="S180" s="8">
        <f t="shared" si="17"/>
        <v>626.62000000000012</v>
      </c>
    </row>
    <row r="181" spans="1:19" ht="16" hidden="1" customHeight="1" outlineLevel="2" x14ac:dyDescent="0.35">
      <c r="A181" s="5" t="s">
        <v>39</v>
      </c>
      <c r="B181" s="5" t="s">
        <v>28</v>
      </c>
      <c r="C181" s="6">
        <v>45</v>
      </c>
      <c r="D181" s="3"/>
      <c r="E181" s="7">
        <v>2023</v>
      </c>
      <c r="F181" s="5" t="s">
        <v>29</v>
      </c>
      <c r="G181" s="5" t="s">
        <v>212</v>
      </c>
      <c r="H181" s="34" t="s">
        <v>87</v>
      </c>
      <c r="I181" s="8">
        <v>893.87</v>
      </c>
      <c r="J181" s="8">
        <v>0</v>
      </c>
      <c r="K181" s="8">
        <v>16</v>
      </c>
      <c r="L181" s="8">
        <v>143.02000000000001</v>
      </c>
      <c r="M181" s="8">
        <v>0</v>
      </c>
      <c r="N181" s="8">
        <f t="shared" si="15"/>
        <v>143.02000000000001</v>
      </c>
      <c r="O181" s="16" t="s">
        <v>54</v>
      </c>
      <c r="P181" s="8">
        <f t="shared" si="16"/>
        <v>1036.8900000000001</v>
      </c>
      <c r="Q181" s="8">
        <v>0</v>
      </c>
      <c r="R181" s="8">
        <v>0</v>
      </c>
      <c r="S181" s="8">
        <f t="shared" si="17"/>
        <v>1036.8900000000001</v>
      </c>
    </row>
    <row r="182" spans="1:19" ht="16" hidden="1" customHeight="1" outlineLevel="2" x14ac:dyDescent="0.35">
      <c r="A182" s="5" t="s">
        <v>39</v>
      </c>
      <c r="B182" s="5" t="s">
        <v>28</v>
      </c>
      <c r="C182" s="6">
        <v>45</v>
      </c>
      <c r="D182" s="3"/>
      <c r="E182" s="7">
        <v>2023</v>
      </c>
      <c r="F182" s="5" t="s">
        <v>29</v>
      </c>
      <c r="G182" s="5" t="s">
        <v>212</v>
      </c>
      <c r="H182" s="34" t="s">
        <v>87</v>
      </c>
      <c r="I182" s="8">
        <v>1387.32</v>
      </c>
      <c r="J182" s="8">
        <v>0</v>
      </c>
      <c r="K182" s="8">
        <v>16</v>
      </c>
      <c r="L182" s="8">
        <v>221.97</v>
      </c>
      <c r="M182" s="8">
        <v>0</v>
      </c>
      <c r="N182" s="8">
        <f t="shared" si="15"/>
        <v>221.97</v>
      </c>
      <c r="O182" s="16" t="s">
        <v>54</v>
      </c>
      <c r="P182" s="8">
        <f t="shared" si="16"/>
        <v>1609.29</v>
      </c>
      <c r="Q182" s="8">
        <v>0</v>
      </c>
      <c r="R182" s="8">
        <v>0</v>
      </c>
      <c r="S182" s="8">
        <f t="shared" si="17"/>
        <v>1609.29</v>
      </c>
    </row>
    <row r="183" spans="1:19" ht="16" hidden="1" customHeight="1" outlineLevel="2" x14ac:dyDescent="0.35">
      <c r="A183" s="5" t="s">
        <v>39</v>
      </c>
      <c r="B183" s="5" t="s">
        <v>28</v>
      </c>
      <c r="C183" s="6">
        <v>45</v>
      </c>
      <c r="D183" s="3"/>
      <c r="E183" s="7">
        <v>2023</v>
      </c>
      <c r="F183" s="5" t="s">
        <v>29</v>
      </c>
      <c r="G183" s="5" t="s">
        <v>212</v>
      </c>
      <c r="H183" s="34" t="s">
        <v>87</v>
      </c>
      <c r="I183" s="8">
        <v>898.32</v>
      </c>
      <c r="J183" s="8">
        <v>0</v>
      </c>
      <c r="K183" s="8">
        <v>16</v>
      </c>
      <c r="L183" s="8">
        <v>143.72999999999999</v>
      </c>
      <c r="M183" s="8">
        <v>0</v>
      </c>
      <c r="N183" s="8">
        <f t="shared" si="15"/>
        <v>143.72999999999999</v>
      </c>
      <c r="O183" s="16" t="s">
        <v>54</v>
      </c>
      <c r="P183" s="8">
        <f t="shared" si="16"/>
        <v>1042.05</v>
      </c>
      <c r="Q183" s="8">
        <v>0</v>
      </c>
      <c r="R183" s="8">
        <v>0</v>
      </c>
      <c r="S183" s="8">
        <f t="shared" si="17"/>
        <v>1042.05</v>
      </c>
    </row>
    <row r="184" spans="1:19" ht="16" hidden="1" customHeight="1" outlineLevel="2" x14ac:dyDescent="0.35">
      <c r="A184" s="5" t="s">
        <v>39</v>
      </c>
      <c r="B184" s="5" t="s">
        <v>28</v>
      </c>
      <c r="C184" s="6">
        <v>45</v>
      </c>
      <c r="D184" s="3"/>
      <c r="E184" s="7">
        <v>2023</v>
      </c>
      <c r="F184" s="5" t="s">
        <v>29</v>
      </c>
      <c r="G184" s="5" t="s">
        <v>212</v>
      </c>
      <c r="H184" s="34" t="s">
        <v>87</v>
      </c>
      <c r="I184" s="8">
        <v>1012.02</v>
      </c>
      <c r="J184" s="8">
        <v>0</v>
      </c>
      <c r="K184" s="8">
        <v>16</v>
      </c>
      <c r="L184" s="8">
        <v>161.91999999999999</v>
      </c>
      <c r="M184" s="8">
        <v>0</v>
      </c>
      <c r="N184" s="8">
        <f t="shared" si="15"/>
        <v>161.91999999999999</v>
      </c>
      <c r="O184" s="16" t="s">
        <v>54</v>
      </c>
      <c r="P184" s="8">
        <f t="shared" si="16"/>
        <v>1173.94</v>
      </c>
      <c r="Q184" s="8">
        <v>0</v>
      </c>
      <c r="R184" s="8">
        <v>0</v>
      </c>
      <c r="S184" s="8">
        <f t="shared" si="17"/>
        <v>1173.94</v>
      </c>
    </row>
    <row r="185" spans="1:19" ht="16" hidden="1" customHeight="1" outlineLevel="2" x14ac:dyDescent="0.35">
      <c r="A185" s="5" t="s">
        <v>39</v>
      </c>
      <c r="B185" s="5" t="s">
        <v>28</v>
      </c>
      <c r="C185" s="6">
        <v>45</v>
      </c>
      <c r="D185" s="3"/>
      <c r="E185" s="7">
        <v>2023</v>
      </c>
      <c r="F185" s="5" t="s">
        <v>29</v>
      </c>
      <c r="G185" s="5" t="s">
        <v>212</v>
      </c>
      <c r="H185" s="34" t="s">
        <v>87</v>
      </c>
      <c r="I185" s="8">
        <v>470.43</v>
      </c>
      <c r="J185" s="8">
        <v>0</v>
      </c>
      <c r="K185" s="8">
        <v>16</v>
      </c>
      <c r="L185" s="8">
        <v>75.27</v>
      </c>
      <c r="M185" s="8">
        <v>0</v>
      </c>
      <c r="N185" s="8">
        <f t="shared" si="15"/>
        <v>75.27</v>
      </c>
      <c r="O185" s="16" t="s">
        <v>54</v>
      </c>
      <c r="P185" s="8">
        <f t="shared" si="16"/>
        <v>545.70000000000005</v>
      </c>
      <c r="Q185" s="8">
        <v>0</v>
      </c>
      <c r="R185" s="8">
        <v>0</v>
      </c>
      <c r="S185" s="8">
        <f t="shared" si="17"/>
        <v>545.70000000000005</v>
      </c>
    </row>
    <row r="186" spans="1:19" ht="16" hidden="1" customHeight="1" outlineLevel="2" x14ac:dyDescent="0.35">
      <c r="A186" s="5" t="s">
        <v>39</v>
      </c>
      <c r="B186" s="5" t="s">
        <v>28</v>
      </c>
      <c r="C186" s="6">
        <v>45</v>
      </c>
      <c r="D186" s="3"/>
      <c r="E186" s="7">
        <v>2023</v>
      </c>
      <c r="F186" s="5" t="s">
        <v>29</v>
      </c>
      <c r="G186" s="5" t="s">
        <v>212</v>
      </c>
      <c r="H186" s="34" t="s">
        <v>87</v>
      </c>
      <c r="I186" s="8">
        <v>805.17</v>
      </c>
      <c r="J186" s="8">
        <v>0</v>
      </c>
      <c r="K186" s="8">
        <v>16</v>
      </c>
      <c r="L186" s="8">
        <v>128.83000000000001</v>
      </c>
      <c r="M186" s="8">
        <v>0</v>
      </c>
      <c r="N186" s="8">
        <f t="shared" si="15"/>
        <v>128.83000000000001</v>
      </c>
      <c r="O186" s="16" t="s">
        <v>54</v>
      </c>
      <c r="P186" s="8">
        <f t="shared" si="16"/>
        <v>934</v>
      </c>
      <c r="Q186" s="8">
        <v>0</v>
      </c>
      <c r="R186" s="8">
        <v>0</v>
      </c>
      <c r="S186" s="8">
        <f t="shared" si="17"/>
        <v>934</v>
      </c>
    </row>
    <row r="187" spans="1:19" ht="16" hidden="1" customHeight="1" outlineLevel="2" x14ac:dyDescent="0.35">
      <c r="A187" s="5" t="s">
        <v>39</v>
      </c>
      <c r="B187" s="5" t="s">
        <v>28</v>
      </c>
      <c r="C187" s="6">
        <v>45</v>
      </c>
      <c r="D187" s="3"/>
      <c r="E187" s="7">
        <v>2023</v>
      </c>
      <c r="F187" s="5" t="s">
        <v>29</v>
      </c>
      <c r="G187" s="5" t="s">
        <v>212</v>
      </c>
      <c r="H187" s="34" t="s">
        <v>87</v>
      </c>
      <c r="I187" s="8">
        <v>467.01</v>
      </c>
      <c r="J187" s="8">
        <v>0</v>
      </c>
      <c r="K187" s="8">
        <v>16</v>
      </c>
      <c r="L187" s="8">
        <v>74.72</v>
      </c>
      <c r="M187" s="8">
        <v>0</v>
      </c>
      <c r="N187" s="8">
        <f t="shared" si="15"/>
        <v>74.72</v>
      </c>
      <c r="O187" s="16" t="s">
        <v>54</v>
      </c>
      <c r="P187" s="8">
        <f t="shared" si="16"/>
        <v>541.73</v>
      </c>
      <c r="Q187" s="8">
        <v>0</v>
      </c>
      <c r="R187" s="8">
        <v>0</v>
      </c>
      <c r="S187" s="8">
        <f t="shared" si="17"/>
        <v>541.73</v>
      </c>
    </row>
    <row r="188" spans="1:19" ht="16" hidden="1" customHeight="1" outlineLevel="2" x14ac:dyDescent="0.35">
      <c r="A188" s="5" t="s">
        <v>39</v>
      </c>
      <c r="B188" s="5" t="s">
        <v>28</v>
      </c>
      <c r="C188" s="6">
        <v>45</v>
      </c>
      <c r="D188" s="3"/>
      <c r="E188" s="7">
        <v>2023</v>
      </c>
      <c r="F188" s="5" t="s">
        <v>29</v>
      </c>
      <c r="G188" s="5" t="s">
        <v>212</v>
      </c>
      <c r="H188" s="34" t="s">
        <v>87</v>
      </c>
      <c r="I188" s="8">
        <v>484.13</v>
      </c>
      <c r="J188" s="8">
        <v>0</v>
      </c>
      <c r="K188" s="8">
        <v>16</v>
      </c>
      <c r="L188" s="8">
        <v>77.459999999999994</v>
      </c>
      <c r="M188" s="8">
        <v>0</v>
      </c>
      <c r="N188" s="8">
        <f t="shared" si="15"/>
        <v>77.459999999999994</v>
      </c>
      <c r="O188" s="16" t="s">
        <v>54</v>
      </c>
      <c r="P188" s="8">
        <f t="shared" si="16"/>
        <v>561.59</v>
      </c>
      <c r="Q188" s="8">
        <v>0</v>
      </c>
      <c r="R188" s="8">
        <v>0</v>
      </c>
      <c r="S188" s="8">
        <f t="shared" si="17"/>
        <v>561.59</v>
      </c>
    </row>
    <row r="189" spans="1:19" ht="16" hidden="1" customHeight="1" outlineLevel="2" x14ac:dyDescent="0.35">
      <c r="A189" s="5" t="s">
        <v>39</v>
      </c>
      <c r="B189" s="5" t="s">
        <v>28</v>
      </c>
      <c r="C189" s="6">
        <v>45</v>
      </c>
      <c r="D189" s="3"/>
      <c r="E189" s="7">
        <v>2023</v>
      </c>
      <c r="F189" s="5" t="s">
        <v>29</v>
      </c>
      <c r="G189" s="5" t="s">
        <v>212</v>
      </c>
      <c r="H189" s="34" t="s">
        <v>87</v>
      </c>
      <c r="I189" s="8">
        <v>518.69000000000005</v>
      </c>
      <c r="J189" s="8">
        <v>0</v>
      </c>
      <c r="K189" s="8">
        <v>16</v>
      </c>
      <c r="L189" s="8">
        <v>82.99</v>
      </c>
      <c r="M189" s="8">
        <v>0</v>
      </c>
      <c r="N189" s="8">
        <f t="shared" si="15"/>
        <v>82.99</v>
      </c>
      <c r="O189" s="16" t="s">
        <v>54</v>
      </c>
      <c r="P189" s="8">
        <f t="shared" si="16"/>
        <v>601.68000000000006</v>
      </c>
      <c r="Q189" s="8">
        <v>0</v>
      </c>
      <c r="R189" s="8">
        <v>0</v>
      </c>
      <c r="S189" s="8">
        <f t="shared" si="17"/>
        <v>601.68000000000006</v>
      </c>
    </row>
    <row r="190" spans="1:19" ht="16" hidden="1" customHeight="1" outlineLevel="2" x14ac:dyDescent="0.35">
      <c r="A190" s="5" t="s">
        <v>39</v>
      </c>
      <c r="B190" s="5" t="s">
        <v>28</v>
      </c>
      <c r="C190" s="6">
        <v>45</v>
      </c>
      <c r="D190" s="3"/>
      <c r="E190" s="7">
        <v>2023</v>
      </c>
      <c r="F190" s="5" t="s">
        <v>29</v>
      </c>
      <c r="G190" s="5" t="s">
        <v>212</v>
      </c>
      <c r="H190" s="34" t="s">
        <v>87</v>
      </c>
      <c r="I190" s="8">
        <v>470.43</v>
      </c>
      <c r="J190" s="8">
        <v>0</v>
      </c>
      <c r="K190" s="8">
        <v>16</v>
      </c>
      <c r="L190" s="8">
        <v>75.27</v>
      </c>
      <c r="M190" s="8">
        <v>0</v>
      </c>
      <c r="N190" s="8">
        <f t="shared" si="15"/>
        <v>75.27</v>
      </c>
      <c r="O190" s="16" t="s">
        <v>54</v>
      </c>
      <c r="P190" s="8">
        <f t="shared" si="16"/>
        <v>545.70000000000005</v>
      </c>
      <c r="Q190" s="8">
        <v>0</v>
      </c>
      <c r="R190" s="8">
        <v>0</v>
      </c>
      <c r="S190" s="8">
        <f t="shared" si="17"/>
        <v>545.70000000000005</v>
      </c>
    </row>
    <row r="191" spans="1:19" ht="16" hidden="1" customHeight="1" outlineLevel="2" x14ac:dyDescent="0.35">
      <c r="A191" s="5" t="s">
        <v>45</v>
      </c>
      <c r="B191" s="5" t="s">
        <v>28</v>
      </c>
      <c r="C191" s="6">
        <v>64</v>
      </c>
      <c r="D191" s="3"/>
      <c r="E191" s="7">
        <v>2023</v>
      </c>
      <c r="F191" s="5" t="s">
        <v>29</v>
      </c>
      <c r="G191" s="5" t="s">
        <v>212</v>
      </c>
      <c r="H191" s="34" t="s">
        <v>87</v>
      </c>
      <c r="I191" s="8">
        <v>485.58</v>
      </c>
      <c r="J191" s="8">
        <v>0</v>
      </c>
      <c r="K191" s="8">
        <v>16</v>
      </c>
      <c r="L191" s="8">
        <v>77.69</v>
      </c>
      <c r="M191" s="8">
        <v>0</v>
      </c>
      <c r="N191" s="8">
        <f t="shared" si="15"/>
        <v>77.69</v>
      </c>
      <c r="O191" s="16" t="s">
        <v>54</v>
      </c>
      <c r="P191" s="8">
        <f t="shared" si="16"/>
        <v>563.27</v>
      </c>
      <c r="Q191" s="8">
        <v>0</v>
      </c>
      <c r="R191" s="8">
        <v>0</v>
      </c>
      <c r="S191" s="8">
        <f t="shared" si="17"/>
        <v>563.27</v>
      </c>
    </row>
    <row r="192" spans="1:19" ht="16" customHeight="1" outlineLevel="1" collapsed="1" x14ac:dyDescent="0.35">
      <c r="A192" s="5"/>
      <c r="B192" s="5"/>
      <c r="C192" s="6"/>
      <c r="D192" s="3"/>
      <c r="E192" s="7"/>
      <c r="F192" s="5"/>
      <c r="G192" s="5"/>
      <c r="H192" s="40" t="s">
        <v>151</v>
      </c>
      <c r="I192" s="8">
        <f>SUBTOTAL(9,I157:I191)</f>
        <v>33366.149999999994</v>
      </c>
      <c r="J192" s="8"/>
      <c r="K192" s="8"/>
      <c r="L192" s="8">
        <f>SUBTOTAL(9,L157:L191)</f>
        <v>5338.5700000000006</v>
      </c>
      <c r="M192" s="8"/>
      <c r="N192" s="8"/>
      <c r="P192" s="8"/>
      <c r="Q192" s="8"/>
      <c r="R192" s="8"/>
      <c r="S192" s="8"/>
    </row>
    <row r="193" spans="1:19" ht="16" hidden="1" customHeight="1" outlineLevel="2" x14ac:dyDescent="0.35">
      <c r="A193" s="5" t="s">
        <v>47</v>
      </c>
      <c r="B193" s="5" t="s">
        <v>48</v>
      </c>
      <c r="C193" s="6">
        <v>114</v>
      </c>
      <c r="D193" s="3"/>
      <c r="E193" s="7">
        <v>2023</v>
      </c>
      <c r="F193" s="5" t="s">
        <v>29</v>
      </c>
      <c r="G193" s="5" t="s">
        <v>195</v>
      </c>
      <c r="H193" s="34" t="s">
        <v>126</v>
      </c>
      <c r="I193" s="8">
        <v>14720.81</v>
      </c>
      <c r="J193" s="8">
        <v>0</v>
      </c>
      <c r="K193" s="8">
        <v>16</v>
      </c>
      <c r="L193" s="8">
        <v>2355.33</v>
      </c>
      <c r="M193" s="8">
        <v>405.69</v>
      </c>
      <c r="N193" s="8">
        <f>L193-M193</f>
        <v>1949.6399999999999</v>
      </c>
      <c r="O193" s="16" t="s">
        <v>54</v>
      </c>
      <c r="P193" s="8">
        <f>I193+L193</f>
        <v>17076.14</v>
      </c>
      <c r="Q193" s="8">
        <v>0</v>
      </c>
      <c r="R193" s="8">
        <v>0</v>
      </c>
      <c r="S193" s="8">
        <f>P193-Q193-R193</f>
        <v>17076.14</v>
      </c>
    </row>
    <row r="194" spans="1:19" ht="16" customHeight="1" outlineLevel="1" collapsed="1" x14ac:dyDescent="0.35">
      <c r="A194" s="5"/>
      <c r="B194" s="5"/>
      <c r="C194" s="6"/>
      <c r="D194" s="3"/>
      <c r="E194" s="7"/>
      <c r="F194" s="5"/>
      <c r="G194" s="5"/>
      <c r="H194" s="40" t="s">
        <v>191</v>
      </c>
      <c r="I194" s="8">
        <f>SUBTOTAL(9,I193:I193)</f>
        <v>14720.81</v>
      </c>
      <c r="J194" s="8"/>
      <c r="K194" s="8"/>
      <c r="L194" s="8">
        <f>SUBTOTAL(9,L193:L193)</f>
        <v>2355.33</v>
      </c>
      <c r="M194" s="8"/>
      <c r="N194" s="8"/>
      <c r="P194" s="8"/>
      <c r="Q194" s="8"/>
      <c r="R194" s="8"/>
      <c r="S194" s="8"/>
    </row>
    <row r="195" spans="1:19" ht="16" hidden="1" customHeight="1" outlineLevel="2" x14ac:dyDescent="0.35">
      <c r="A195" s="5" t="s">
        <v>39</v>
      </c>
      <c r="B195" s="5" t="s">
        <v>28</v>
      </c>
      <c r="C195" s="6">
        <v>41</v>
      </c>
      <c r="D195" s="3"/>
      <c r="E195" s="7">
        <v>2023</v>
      </c>
      <c r="F195" s="5" t="s">
        <v>29</v>
      </c>
      <c r="G195" s="5" t="s">
        <v>222</v>
      </c>
      <c r="H195" s="34" t="s">
        <v>97</v>
      </c>
      <c r="I195" s="8">
        <v>34.47</v>
      </c>
      <c r="J195" s="8">
        <v>0</v>
      </c>
      <c r="K195" s="8">
        <v>16</v>
      </c>
      <c r="L195" s="8">
        <v>5.51</v>
      </c>
      <c r="M195" s="8">
        <v>0</v>
      </c>
      <c r="N195" s="8">
        <f>L195-M195</f>
        <v>5.51</v>
      </c>
      <c r="O195" s="16" t="s">
        <v>54</v>
      </c>
      <c r="P195" s="8">
        <f>I195+L195</f>
        <v>39.979999999999997</v>
      </c>
      <c r="Q195" s="8">
        <v>0</v>
      </c>
      <c r="R195" s="8">
        <v>0</v>
      </c>
      <c r="S195" s="8">
        <f>P195-Q195-R195</f>
        <v>39.979999999999997</v>
      </c>
    </row>
    <row r="196" spans="1:19" ht="16" customHeight="1" outlineLevel="1" collapsed="1" x14ac:dyDescent="0.35">
      <c r="A196" s="5"/>
      <c r="B196" s="5"/>
      <c r="C196" s="6"/>
      <c r="D196" s="3"/>
      <c r="E196" s="7"/>
      <c r="F196" s="5"/>
      <c r="G196" s="5"/>
      <c r="H196" s="40" t="s">
        <v>161</v>
      </c>
      <c r="I196" s="8">
        <f>SUBTOTAL(9,I195:I195)</f>
        <v>34.47</v>
      </c>
      <c r="J196" s="8"/>
      <c r="K196" s="8"/>
      <c r="L196" s="8">
        <f>SUBTOTAL(9,L195:L195)</f>
        <v>5.51</v>
      </c>
      <c r="M196" s="8"/>
      <c r="N196" s="8"/>
      <c r="P196" s="8"/>
      <c r="Q196" s="8"/>
      <c r="R196" s="8"/>
      <c r="S196" s="8"/>
    </row>
    <row r="197" spans="1:19" ht="16" hidden="1" customHeight="1" outlineLevel="2" x14ac:dyDescent="0.35">
      <c r="A197" s="5" t="s">
        <v>39</v>
      </c>
      <c r="B197" s="5" t="s">
        <v>28</v>
      </c>
      <c r="C197" s="6">
        <v>49</v>
      </c>
      <c r="D197" s="3"/>
      <c r="E197" s="7">
        <v>2023</v>
      </c>
      <c r="F197" s="5" t="s">
        <v>29</v>
      </c>
      <c r="G197" s="5" t="s">
        <v>237</v>
      </c>
      <c r="H197" s="34" t="s">
        <v>112</v>
      </c>
      <c r="I197" s="8">
        <v>5244.39</v>
      </c>
      <c r="J197" s="8">
        <v>0</v>
      </c>
      <c r="K197" s="8">
        <v>16</v>
      </c>
      <c r="L197" s="8">
        <v>839.1</v>
      </c>
      <c r="M197" s="8">
        <v>0</v>
      </c>
      <c r="N197" s="8">
        <f>L197-M197</f>
        <v>839.1</v>
      </c>
      <c r="O197" s="16" t="s">
        <v>54</v>
      </c>
      <c r="P197" s="8">
        <f>I197+L197</f>
        <v>6083.4900000000007</v>
      </c>
      <c r="Q197" s="8">
        <v>559.04999999999995</v>
      </c>
      <c r="R197" s="8">
        <v>524.44000000000005</v>
      </c>
      <c r="S197" s="8">
        <f>P197-Q197-R197</f>
        <v>5000</v>
      </c>
    </row>
    <row r="198" spans="1:19" ht="16" hidden="1" customHeight="1" outlineLevel="2" x14ac:dyDescent="0.35">
      <c r="A198" s="5" t="s">
        <v>39</v>
      </c>
      <c r="B198" s="5" t="s">
        <v>28</v>
      </c>
      <c r="C198" s="6">
        <v>49</v>
      </c>
      <c r="D198" s="3"/>
      <c r="E198" s="7">
        <v>2023</v>
      </c>
      <c r="F198" s="5" t="s">
        <v>29</v>
      </c>
      <c r="G198" s="5" t="s">
        <v>237</v>
      </c>
      <c r="H198" s="34" t="s">
        <v>112</v>
      </c>
      <c r="I198" s="8">
        <v>5244.39</v>
      </c>
      <c r="J198" s="8">
        <v>0</v>
      </c>
      <c r="K198" s="8">
        <v>16</v>
      </c>
      <c r="L198" s="8">
        <v>839.1</v>
      </c>
      <c r="M198" s="8">
        <v>0</v>
      </c>
      <c r="N198" s="8">
        <f>L198-M198</f>
        <v>839.1</v>
      </c>
      <c r="O198" s="16" t="s">
        <v>54</v>
      </c>
      <c r="P198" s="8">
        <f>I198+L198</f>
        <v>6083.4900000000007</v>
      </c>
      <c r="Q198" s="8">
        <v>559.04999999999995</v>
      </c>
      <c r="R198" s="8">
        <v>524.44000000000005</v>
      </c>
      <c r="S198" s="8">
        <f>P198-Q198-R198</f>
        <v>5000</v>
      </c>
    </row>
    <row r="199" spans="1:19" ht="16" hidden="1" customHeight="1" outlineLevel="2" x14ac:dyDescent="0.35">
      <c r="A199" s="5" t="s">
        <v>39</v>
      </c>
      <c r="B199" s="5" t="s">
        <v>28</v>
      </c>
      <c r="C199" s="6">
        <v>49</v>
      </c>
      <c r="D199" s="3"/>
      <c r="E199" s="7">
        <v>2023</v>
      </c>
      <c r="F199" s="5" t="s">
        <v>29</v>
      </c>
      <c r="G199" s="5" t="s">
        <v>237</v>
      </c>
      <c r="H199" s="34" t="s">
        <v>112</v>
      </c>
      <c r="I199" s="8">
        <v>5244.39</v>
      </c>
      <c r="J199" s="8">
        <v>0</v>
      </c>
      <c r="K199" s="8">
        <v>16</v>
      </c>
      <c r="L199" s="8">
        <v>839.1</v>
      </c>
      <c r="M199" s="8">
        <v>0</v>
      </c>
      <c r="N199" s="8">
        <f>L199-M199</f>
        <v>839.1</v>
      </c>
      <c r="O199" s="16" t="s">
        <v>54</v>
      </c>
      <c r="P199" s="8">
        <f>I199+L199</f>
        <v>6083.4900000000007</v>
      </c>
      <c r="Q199" s="8">
        <v>559.04999999999995</v>
      </c>
      <c r="R199" s="8">
        <v>524.44000000000005</v>
      </c>
      <c r="S199" s="8">
        <f>P199-Q199-R199</f>
        <v>5000</v>
      </c>
    </row>
    <row r="200" spans="1:19" ht="16" customHeight="1" outlineLevel="1" collapsed="1" x14ac:dyDescent="0.35">
      <c r="A200" s="5"/>
      <c r="B200" s="5"/>
      <c r="C200" s="6"/>
      <c r="D200" s="3"/>
      <c r="E200" s="7"/>
      <c r="F200" s="5"/>
      <c r="G200" s="5"/>
      <c r="H200" s="40" t="s">
        <v>176</v>
      </c>
      <c r="I200" s="8">
        <f>SUBTOTAL(9,I197:I199)</f>
        <v>15733.170000000002</v>
      </c>
      <c r="J200" s="8"/>
      <c r="K200" s="8"/>
      <c r="L200" s="8">
        <f>SUBTOTAL(9,L197:L199)</f>
        <v>2517.3000000000002</v>
      </c>
      <c r="M200" s="8"/>
      <c r="N200" s="8"/>
      <c r="P200" s="8"/>
      <c r="Q200" s="8"/>
      <c r="R200" s="8"/>
      <c r="S200" s="8"/>
    </row>
    <row r="201" spans="1:19" ht="16" hidden="1" customHeight="1" outlineLevel="2" x14ac:dyDescent="0.35">
      <c r="A201" s="5" t="s">
        <v>36</v>
      </c>
      <c r="B201" s="5" t="s">
        <v>28</v>
      </c>
      <c r="C201" s="6">
        <v>20</v>
      </c>
      <c r="D201" s="3"/>
      <c r="E201" s="7">
        <v>2023</v>
      </c>
      <c r="F201" s="5" t="s">
        <v>29</v>
      </c>
      <c r="G201" s="5" t="s">
        <v>210</v>
      </c>
      <c r="H201" s="34" t="s">
        <v>85</v>
      </c>
      <c r="I201" s="8">
        <v>436.3</v>
      </c>
      <c r="J201" s="8">
        <v>0</v>
      </c>
      <c r="K201" s="8">
        <v>16</v>
      </c>
      <c r="L201" s="8">
        <v>69.81</v>
      </c>
      <c r="M201" s="8">
        <v>0</v>
      </c>
      <c r="N201" s="8">
        <f>L201-M201</f>
        <v>69.81</v>
      </c>
      <c r="O201" s="16" t="s">
        <v>54</v>
      </c>
      <c r="P201" s="8">
        <f>I201+L201</f>
        <v>506.11</v>
      </c>
      <c r="Q201" s="8">
        <v>0</v>
      </c>
      <c r="R201" s="8">
        <v>0</v>
      </c>
      <c r="S201" s="8">
        <f>P201-Q201-R201</f>
        <v>506.11</v>
      </c>
    </row>
    <row r="202" spans="1:19" ht="16" hidden="1" customHeight="1" outlineLevel="2" x14ac:dyDescent="0.35">
      <c r="A202" s="5" t="s">
        <v>43</v>
      </c>
      <c r="B202" s="5" t="s">
        <v>28</v>
      </c>
      <c r="C202" s="6">
        <v>57</v>
      </c>
      <c r="D202" s="3"/>
      <c r="E202" s="7">
        <v>2023</v>
      </c>
      <c r="F202" s="5" t="s">
        <v>29</v>
      </c>
      <c r="G202" s="5" t="s">
        <v>210</v>
      </c>
      <c r="H202" s="34" t="s">
        <v>85</v>
      </c>
      <c r="I202" s="8">
        <v>568.73</v>
      </c>
      <c r="J202" s="8">
        <v>0</v>
      </c>
      <c r="K202" s="8">
        <v>16</v>
      </c>
      <c r="L202" s="8">
        <v>91</v>
      </c>
      <c r="M202" s="8">
        <v>0</v>
      </c>
      <c r="N202" s="8">
        <f>L202-M202</f>
        <v>91</v>
      </c>
      <c r="O202" s="16" t="s">
        <v>54</v>
      </c>
      <c r="P202" s="8">
        <f>I202+L202</f>
        <v>659.73</v>
      </c>
      <c r="Q202" s="8">
        <v>0</v>
      </c>
      <c r="R202" s="8">
        <v>0</v>
      </c>
      <c r="S202" s="8">
        <f>P202-Q202-R202</f>
        <v>659.73</v>
      </c>
    </row>
    <row r="203" spans="1:19" ht="16" customHeight="1" outlineLevel="1" collapsed="1" x14ac:dyDescent="0.35">
      <c r="A203" s="5"/>
      <c r="B203" s="5"/>
      <c r="C203" s="6"/>
      <c r="D203" s="3"/>
      <c r="E203" s="7"/>
      <c r="F203" s="5"/>
      <c r="G203" s="5"/>
      <c r="H203" s="40" t="s">
        <v>149</v>
      </c>
      <c r="I203" s="8">
        <f>SUBTOTAL(9,I201:I202)</f>
        <v>1005.03</v>
      </c>
      <c r="J203" s="8"/>
      <c r="K203" s="8"/>
      <c r="L203" s="8">
        <f>SUBTOTAL(9,L201:L202)</f>
        <v>160.81</v>
      </c>
      <c r="M203" s="8"/>
      <c r="N203" s="8"/>
      <c r="P203" s="8"/>
      <c r="Q203" s="8"/>
      <c r="R203" s="8"/>
      <c r="S203" s="8"/>
    </row>
    <row r="204" spans="1:19" ht="16" hidden="1" customHeight="1" outlineLevel="2" x14ac:dyDescent="0.35">
      <c r="A204" s="5" t="s">
        <v>43</v>
      </c>
      <c r="B204" s="5" t="s">
        <v>28</v>
      </c>
      <c r="C204" s="6">
        <v>58</v>
      </c>
      <c r="D204" s="3"/>
      <c r="E204" s="7">
        <v>2023</v>
      </c>
      <c r="F204" s="5" t="s">
        <v>29</v>
      </c>
      <c r="G204" s="5" t="s">
        <v>245</v>
      </c>
      <c r="H204" s="34" t="s">
        <v>121</v>
      </c>
      <c r="I204" s="8">
        <v>2450</v>
      </c>
      <c r="J204" s="8">
        <v>0</v>
      </c>
      <c r="K204" s="8">
        <v>16</v>
      </c>
      <c r="L204" s="8">
        <v>392</v>
      </c>
      <c r="M204" s="8">
        <v>0</v>
      </c>
      <c r="N204" s="8">
        <f>L204-M204</f>
        <v>392</v>
      </c>
      <c r="O204" s="16" t="s">
        <v>54</v>
      </c>
      <c r="P204" s="8">
        <f>I204+L204</f>
        <v>2842</v>
      </c>
      <c r="Q204" s="8">
        <v>0</v>
      </c>
      <c r="R204" s="8">
        <v>0</v>
      </c>
      <c r="S204" s="8">
        <f>P204-Q204-R204</f>
        <v>2842</v>
      </c>
    </row>
    <row r="205" spans="1:19" ht="16" hidden="1" customHeight="1" outlineLevel="2" x14ac:dyDescent="0.35">
      <c r="A205" s="5" t="s">
        <v>43</v>
      </c>
      <c r="B205" s="5" t="s">
        <v>28</v>
      </c>
      <c r="C205" s="6">
        <v>58</v>
      </c>
      <c r="D205" s="3"/>
      <c r="E205" s="7">
        <v>2023</v>
      </c>
      <c r="F205" s="5" t="s">
        <v>29</v>
      </c>
      <c r="G205" s="5" t="s">
        <v>245</v>
      </c>
      <c r="H205" s="34" t="s">
        <v>121</v>
      </c>
      <c r="I205" s="8">
        <v>700</v>
      </c>
      <c r="J205" s="8">
        <v>0</v>
      </c>
      <c r="K205" s="8">
        <v>16</v>
      </c>
      <c r="L205" s="8">
        <v>112</v>
      </c>
      <c r="M205" s="8">
        <v>0</v>
      </c>
      <c r="N205" s="8">
        <f>L205-M205</f>
        <v>112</v>
      </c>
      <c r="O205" s="16" t="s">
        <v>54</v>
      </c>
      <c r="P205" s="8">
        <f>I205+L205</f>
        <v>812</v>
      </c>
      <c r="Q205" s="8">
        <v>0</v>
      </c>
      <c r="R205" s="8">
        <v>0</v>
      </c>
      <c r="S205" s="8">
        <f>P205-Q205-R205</f>
        <v>812</v>
      </c>
    </row>
    <row r="206" spans="1:19" ht="16" hidden="1" customHeight="1" outlineLevel="2" x14ac:dyDescent="0.35">
      <c r="A206" s="5" t="s">
        <v>43</v>
      </c>
      <c r="B206" s="5" t="s">
        <v>28</v>
      </c>
      <c r="C206" s="6">
        <v>58</v>
      </c>
      <c r="D206" s="3"/>
      <c r="E206" s="7">
        <v>2023</v>
      </c>
      <c r="F206" s="5" t="s">
        <v>29</v>
      </c>
      <c r="G206" s="5" t="s">
        <v>245</v>
      </c>
      <c r="H206" s="34" t="s">
        <v>121</v>
      </c>
      <c r="I206" s="8">
        <v>700</v>
      </c>
      <c r="J206" s="8">
        <v>0</v>
      </c>
      <c r="K206" s="8">
        <v>16</v>
      </c>
      <c r="L206" s="8">
        <v>112</v>
      </c>
      <c r="M206" s="8">
        <v>0</v>
      </c>
      <c r="N206" s="8">
        <f>L206-M206</f>
        <v>112</v>
      </c>
      <c r="O206" s="16" t="s">
        <v>54</v>
      </c>
      <c r="P206" s="8">
        <f>I206+L206</f>
        <v>812</v>
      </c>
      <c r="Q206" s="8">
        <v>0</v>
      </c>
      <c r="R206" s="8">
        <v>0</v>
      </c>
      <c r="S206" s="8">
        <f>P206-Q206-R206</f>
        <v>812</v>
      </c>
    </row>
    <row r="207" spans="1:19" ht="16" customHeight="1" outlineLevel="1" collapsed="1" x14ac:dyDescent="0.35">
      <c r="A207" s="5"/>
      <c r="B207" s="5"/>
      <c r="C207" s="6"/>
      <c r="D207" s="3"/>
      <c r="E207" s="7"/>
      <c r="F207" s="5"/>
      <c r="G207" s="5"/>
      <c r="H207" s="40" t="s">
        <v>185</v>
      </c>
      <c r="I207" s="8">
        <f>SUBTOTAL(9,I204:I206)</f>
        <v>3850</v>
      </c>
      <c r="J207" s="8"/>
      <c r="K207" s="8"/>
      <c r="L207" s="8">
        <f>SUBTOTAL(9,L204:L206)</f>
        <v>616</v>
      </c>
      <c r="M207" s="8"/>
      <c r="N207" s="8"/>
      <c r="P207" s="8"/>
      <c r="Q207" s="8"/>
      <c r="R207" s="8"/>
      <c r="S207" s="8"/>
    </row>
    <row r="208" spans="1:19" ht="16" hidden="1" customHeight="1" outlineLevel="2" x14ac:dyDescent="0.35">
      <c r="A208" s="5" t="s">
        <v>36</v>
      </c>
      <c r="B208" s="5" t="s">
        <v>28</v>
      </c>
      <c r="C208" s="6">
        <v>20</v>
      </c>
      <c r="D208" s="3"/>
      <c r="E208" s="7">
        <v>2023</v>
      </c>
      <c r="F208" s="5" t="s">
        <v>29</v>
      </c>
      <c r="G208" s="5" t="s">
        <v>244</v>
      </c>
      <c r="H208" s="34" t="s">
        <v>83</v>
      </c>
      <c r="I208" s="8">
        <v>107.46</v>
      </c>
      <c r="J208" s="8">
        <v>0</v>
      </c>
      <c r="K208" s="8">
        <v>16</v>
      </c>
      <c r="L208" s="8">
        <v>17.190000000000001</v>
      </c>
      <c r="M208" s="8">
        <v>0</v>
      </c>
      <c r="N208" s="8">
        <f>L208-M208</f>
        <v>17.190000000000001</v>
      </c>
      <c r="O208" s="16" t="s">
        <v>54</v>
      </c>
      <c r="P208" s="8">
        <f>I208+L208</f>
        <v>124.64999999999999</v>
      </c>
      <c r="Q208" s="8">
        <v>0</v>
      </c>
      <c r="R208" s="8">
        <v>0</v>
      </c>
      <c r="S208" s="8">
        <f>P208-Q208-R208</f>
        <v>124.64999999999999</v>
      </c>
    </row>
    <row r="209" spans="1:19" ht="16" customHeight="1" outlineLevel="1" collapsed="1" x14ac:dyDescent="0.35">
      <c r="A209" s="5"/>
      <c r="B209" s="5"/>
      <c r="C209" s="6"/>
      <c r="D209" s="3"/>
      <c r="E209" s="7"/>
      <c r="F209" s="5"/>
      <c r="G209" s="5"/>
      <c r="H209" s="40" t="s">
        <v>147</v>
      </c>
      <c r="I209" s="8">
        <f>SUBTOTAL(9,I208:I208)</f>
        <v>107.46</v>
      </c>
      <c r="J209" s="8"/>
      <c r="K209" s="8"/>
      <c r="L209" s="8">
        <f>SUBTOTAL(9,L208:L208)</f>
        <v>17.190000000000001</v>
      </c>
      <c r="M209" s="8"/>
      <c r="N209" s="8"/>
      <c r="P209" s="8"/>
      <c r="Q209" s="8"/>
      <c r="R209" s="8"/>
      <c r="S209" s="8"/>
    </row>
    <row r="210" spans="1:19" ht="16" customHeight="1" outlineLevel="2" x14ac:dyDescent="0.35">
      <c r="A210" s="5" t="s">
        <v>38</v>
      </c>
      <c r="B210" s="5" t="s">
        <v>28</v>
      </c>
      <c r="C210" s="6">
        <v>26</v>
      </c>
      <c r="D210" s="3"/>
      <c r="E210" s="7">
        <v>2023</v>
      </c>
      <c r="F210" s="5" t="s">
        <v>29</v>
      </c>
      <c r="G210" s="5" t="s">
        <v>215</v>
      </c>
      <c r="H210" s="34" t="s">
        <v>90</v>
      </c>
      <c r="I210" s="8">
        <v>1104.8499999999999</v>
      </c>
      <c r="J210" s="8">
        <v>0</v>
      </c>
      <c r="K210" s="8">
        <v>16</v>
      </c>
      <c r="L210" s="8">
        <v>176.78</v>
      </c>
      <c r="M210" s="8">
        <v>0</v>
      </c>
      <c r="N210" s="8">
        <f t="shared" ref="N210:N227" si="18">L210-M210</f>
        <v>176.78</v>
      </c>
      <c r="O210" s="16" t="s">
        <v>54</v>
      </c>
      <c r="P210" s="8">
        <f t="shared" ref="P210:P227" si="19">I210+L210</f>
        <v>1281.6299999999999</v>
      </c>
      <c r="Q210" s="8">
        <v>44.19</v>
      </c>
      <c r="R210" s="8">
        <v>0</v>
      </c>
      <c r="S210" s="8">
        <f t="shared" ref="S210:S227" si="20">P210-Q210-R210</f>
        <v>1237.4399999999998</v>
      </c>
    </row>
    <row r="211" spans="1:19" ht="16" customHeight="1" outlineLevel="2" x14ac:dyDescent="0.35">
      <c r="A211" s="5" t="s">
        <v>38</v>
      </c>
      <c r="B211" s="5" t="s">
        <v>28</v>
      </c>
      <c r="C211" s="6">
        <v>26</v>
      </c>
      <c r="D211" s="3"/>
      <c r="E211" s="7">
        <v>2023</v>
      </c>
      <c r="F211" s="5" t="s">
        <v>29</v>
      </c>
      <c r="G211" s="5" t="s">
        <v>215</v>
      </c>
      <c r="H211" s="34" t="s">
        <v>90</v>
      </c>
      <c r="I211" s="8">
        <v>1100.9000000000001</v>
      </c>
      <c r="J211" s="8">
        <v>0</v>
      </c>
      <c r="K211" s="8">
        <v>16</v>
      </c>
      <c r="L211" s="8">
        <v>176.14</v>
      </c>
      <c r="M211" s="8">
        <v>0</v>
      </c>
      <c r="N211" s="8">
        <f t="shared" si="18"/>
        <v>176.14</v>
      </c>
      <c r="O211" s="16" t="s">
        <v>54</v>
      </c>
      <c r="P211" s="8">
        <f t="shared" si="19"/>
        <v>1277.04</v>
      </c>
      <c r="Q211" s="8">
        <v>44.04</v>
      </c>
      <c r="R211" s="8">
        <v>0</v>
      </c>
      <c r="S211" s="8">
        <f t="shared" si="20"/>
        <v>1233</v>
      </c>
    </row>
    <row r="212" spans="1:19" ht="16" customHeight="1" outlineLevel="2" x14ac:dyDescent="0.35">
      <c r="A212" s="5" t="s">
        <v>38</v>
      </c>
      <c r="B212" s="5" t="s">
        <v>28</v>
      </c>
      <c r="C212" s="6">
        <v>26</v>
      </c>
      <c r="D212" s="3"/>
      <c r="E212" s="7">
        <v>2023</v>
      </c>
      <c r="F212" s="5" t="s">
        <v>29</v>
      </c>
      <c r="G212" s="5" t="s">
        <v>215</v>
      </c>
      <c r="H212" s="34" t="s">
        <v>90</v>
      </c>
      <c r="I212" s="8">
        <v>2580.9499999999998</v>
      </c>
      <c r="J212" s="8">
        <v>0</v>
      </c>
      <c r="K212" s="8">
        <v>16</v>
      </c>
      <c r="L212" s="8">
        <v>412.95</v>
      </c>
      <c r="M212" s="8">
        <v>0</v>
      </c>
      <c r="N212" s="8">
        <f t="shared" si="18"/>
        <v>412.95</v>
      </c>
      <c r="O212" s="16" t="s">
        <v>54</v>
      </c>
      <c r="P212" s="8">
        <f t="shared" si="19"/>
        <v>2993.8999999999996</v>
      </c>
      <c r="Q212" s="8">
        <v>103.24</v>
      </c>
      <c r="R212" s="8">
        <v>0</v>
      </c>
      <c r="S212" s="8">
        <f t="shared" si="20"/>
        <v>2890.66</v>
      </c>
    </row>
    <row r="213" spans="1:19" ht="16" customHeight="1" outlineLevel="2" x14ac:dyDescent="0.35">
      <c r="A213" s="5" t="s">
        <v>38</v>
      </c>
      <c r="B213" s="5" t="s">
        <v>28</v>
      </c>
      <c r="C213" s="6">
        <v>26</v>
      </c>
      <c r="D213" s="3"/>
      <c r="E213" s="7">
        <v>2023</v>
      </c>
      <c r="F213" s="5" t="s">
        <v>29</v>
      </c>
      <c r="G213" s="5" t="s">
        <v>215</v>
      </c>
      <c r="H213" s="34" t="s">
        <v>90</v>
      </c>
      <c r="I213" s="8">
        <v>244.03</v>
      </c>
      <c r="J213" s="8">
        <v>0</v>
      </c>
      <c r="K213" s="8">
        <v>16</v>
      </c>
      <c r="L213" s="8">
        <v>39.04</v>
      </c>
      <c r="M213" s="8">
        <v>0</v>
      </c>
      <c r="N213" s="8">
        <f t="shared" si="18"/>
        <v>39.04</v>
      </c>
      <c r="O213" s="16" t="s">
        <v>54</v>
      </c>
      <c r="P213" s="8">
        <f t="shared" si="19"/>
        <v>283.07</v>
      </c>
      <c r="Q213" s="8">
        <v>0</v>
      </c>
      <c r="R213" s="8">
        <v>0</v>
      </c>
      <c r="S213" s="8">
        <f t="shared" si="20"/>
        <v>283.07</v>
      </c>
    </row>
    <row r="214" spans="1:19" ht="16" customHeight="1" outlineLevel="2" x14ac:dyDescent="0.35">
      <c r="A214" s="5" t="s">
        <v>39</v>
      </c>
      <c r="B214" s="5" t="s">
        <v>28</v>
      </c>
      <c r="C214" s="6">
        <v>48</v>
      </c>
      <c r="D214" s="3"/>
      <c r="E214" s="7">
        <v>2023</v>
      </c>
      <c r="F214" s="5" t="s">
        <v>29</v>
      </c>
      <c r="G214" s="5" t="s">
        <v>215</v>
      </c>
      <c r="H214" s="34" t="s">
        <v>90</v>
      </c>
      <c r="I214" s="8">
        <v>7431.1</v>
      </c>
      <c r="J214" s="8">
        <v>0</v>
      </c>
      <c r="K214" s="8">
        <v>16</v>
      </c>
      <c r="L214" s="8">
        <v>1188.98</v>
      </c>
      <c r="M214" s="8">
        <v>0</v>
      </c>
      <c r="N214" s="8">
        <f t="shared" si="18"/>
        <v>1188.98</v>
      </c>
      <c r="O214" s="16" t="s">
        <v>54</v>
      </c>
      <c r="P214" s="8">
        <f t="shared" si="19"/>
        <v>8620.08</v>
      </c>
      <c r="Q214" s="8">
        <v>297.24</v>
      </c>
      <c r="R214" s="8">
        <v>0</v>
      </c>
      <c r="S214" s="8">
        <f t="shared" si="20"/>
        <v>8322.84</v>
      </c>
    </row>
    <row r="215" spans="1:19" ht="16" customHeight="1" outlineLevel="2" x14ac:dyDescent="0.35">
      <c r="A215" s="5" t="s">
        <v>39</v>
      </c>
      <c r="B215" s="5" t="s">
        <v>28</v>
      </c>
      <c r="C215" s="6">
        <v>48</v>
      </c>
      <c r="D215" s="3"/>
      <c r="E215" s="7">
        <v>2023</v>
      </c>
      <c r="F215" s="5" t="s">
        <v>29</v>
      </c>
      <c r="G215" s="5" t="s">
        <v>215</v>
      </c>
      <c r="H215" s="34" t="s">
        <v>90</v>
      </c>
      <c r="I215" s="8">
        <v>1118.57</v>
      </c>
      <c r="J215" s="8">
        <v>0</v>
      </c>
      <c r="K215" s="8">
        <v>16</v>
      </c>
      <c r="L215" s="8">
        <v>178.97</v>
      </c>
      <c r="M215" s="8">
        <v>0</v>
      </c>
      <c r="N215" s="8">
        <f t="shared" si="18"/>
        <v>178.97</v>
      </c>
      <c r="O215" s="16" t="s">
        <v>54</v>
      </c>
      <c r="P215" s="8">
        <f t="shared" si="19"/>
        <v>1297.54</v>
      </c>
      <c r="Q215" s="8">
        <v>44.74</v>
      </c>
      <c r="R215" s="8">
        <v>0</v>
      </c>
      <c r="S215" s="8">
        <f t="shared" si="20"/>
        <v>1252.8</v>
      </c>
    </row>
    <row r="216" spans="1:19" ht="16" customHeight="1" outlineLevel="2" x14ac:dyDescent="0.35">
      <c r="A216" s="5" t="s">
        <v>39</v>
      </c>
      <c r="B216" s="5" t="s">
        <v>28</v>
      </c>
      <c r="C216" s="6">
        <v>48</v>
      </c>
      <c r="D216" s="3"/>
      <c r="E216" s="7">
        <v>2023</v>
      </c>
      <c r="F216" s="5" t="s">
        <v>29</v>
      </c>
      <c r="G216" s="5" t="s">
        <v>215</v>
      </c>
      <c r="H216" s="34" t="s">
        <v>90</v>
      </c>
      <c r="I216" s="8">
        <v>8783.6200000000008</v>
      </c>
      <c r="J216" s="8">
        <v>0</v>
      </c>
      <c r="K216" s="8">
        <v>16</v>
      </c>
      <c r="L216" s="8">
        <v>1405.38</v>
      </c>
      <c r="M216" s="8">
        <v>0</v>
      </c>
      <c r="N216" s="8">
        <f t="shared" si="18"/>
        <v>1405.38</v>
      </c>
      <c r="O216" s="16" t="s">
        <v>54</v>
      </c>
      <c r="P216" s="8">
        <f t="shared" si="19"/>
        <v>10189</v>
      </c>
      <c r="Q216" s="8">
        <v>351.34</v>
      </c>
      <c r="R216" s="8">
        <v>0</v>
      </c>
      <c r="S216" s="8">
        <f t="shared" si="20"/>
        <v>9837.66</v>
      </c>
    </row>
    <row r="217" spans="1:19" ht="16" customHeight="1" outlineLevel="2" x14ac:dyDescent="0.35">
      <c r="A217" s="5" t="s">
        <v>39</v>
      </c>
      <c r="B217" s="5" t="s">
        <v>28</v>
      </c>
      <c r="C217" s="6">
        <v>48</v>
      </c>
      <c r="D217" s="3"/>
      <c r="E217" s="7">
        <v>2023</v>
      </c>
      <c r="F217" s="5" t="s">
        <v>29</v>
      </c>
      <c r="G217" s="5" t="s">
        <v>215</v>
      </c>
      <c r="H217" s="34" t="s">
        <v>90</v>
      </c>
      <c r="I217" s="8">
        <v>245.08</v>
      </c>
      <c r="J217" s="8">
        <v>0</v>
      </c>
      <c r="K217" s="8">
        <v>16</v>
      </c>
      <c r="L217" s="8">
        <v>39.21</v>
      </c>
      <c r="M217" s="8">
        <v>0</v>
      </c>
      <c r="N217" s="8">
        <f t="shared" si="18"/>
        <v>39.21</v>
      </c>
      <c r="O217" s="16" t="s">
        <v>54</v>
      </c>
      <c r="P217" s="8">
        <f t="shared" si="19"/>
        <v>284.29000000000002</v>
      </c>
      <c r="Q217" s="8">
        <v>0</v>
      </c>
      <c r="R217" s="8">
        <v>0</v>
      </c>
      <c r="S217" s="8">
        <f t="shared" si="20"/>
        <v>284.29000000000002</v>
      </c>
    </row>
    <row r="218" spans="1:19" ht="16" customHeight="1" outlineLevel="2" x14ac:dyDescent="0.35">
      <c r="A218" s="5" t="s">
        <v>39</v>
      </c>
      <c r="B218" s="5" t="s">
        <v>28</v>
      </c>
      <c r="C218" s="6">
        <v>48</v>
      </c>
      <c r="D218" s="3"/>
      <c r="E218" s="7">
        <v>2023</v>
      </c>
      <c r="F218" s="5" t="s">
        <v>29</v>
      </c>
      <c r="G218" s="5" t="s">
        <v>215</v>
      </c>
      <c r="H218" s="34" t="s">
        <v>90</v>
      </c>
      <c r="I218" s="8">
        <v>244.24</v>
      </c>
      <c r="J218" s="8">
        <v>0</v>
      </c>
      <c r="K218" s="8">
        <v>16</v>
      </c>
      <c r="L218" s="8">
        <v>39.08</v>
      </c>
      <c r="M218" s="8">
        <v>0</v>
      </c>
      <c r="N218" s="8">
        <f t="shared" si="18"/>
        <v>39.08</v>
      </c>
      <c r="O218" s="16" t="s">
        <v>54</v>
      </c>
      <c r="P218" s="8">
        <f t="shared" si="19"/>
        <v>283.32</v>
      </c>
      <c r="Q218" s="8">
        <v>0</v>
      </c>
      <c r="R218" s="8">
        <v>0</v>
      </c>
      <c r="S218" s="8">
        <f t="shared" si="20"/>
        <v>283.32</v>
      </c>
    </row>
    <row r="219" spans="1:19" ht="16" customHeight="1" outlineLevel="2" x14ac:dyDescent="0.35">
      <c r="A219" s="5" t="s">
        <v>39</v>
      </c>
      <c r="B219" s="5" t="s">
        <v>28</v>
      </c>
      <c r="C219" s="6">
        <v>48</v>
      </c>
      <c r="D219" s="3"/>
      <c r="E219" s="7">
        <v>2023</v>
      </c>
      <c r="F219" s="5" t="s">
        <v>29</v>
      </c>
      <c r="G219" s="5" t="s">
        <v>215</v>
      </c>
      <c r="H219" s="34" t="s">
        <v>90</v>
      </c>
      <c r="I219" s="8">
        <v>2751.28</v>
      </c>
      <c r="J219" s="8">
        <v>0</v>
      </c>
      <c r="K219" s="8">
        <v>16</v>
      </c>
      <c r="L219" s="8">
        <v>440.2</v>
      </c>
      <c r="M219" s="8">
        <v>0</v>
      </c>
      <c r="N219" s="8">
        <f t="shared" si="18"/>
        <v>440.2</v>
      </c>
      <c r="O219" s="16" t="s">
        <v>54</v>
      </c>
      <c r="P219" s="8">
        <f t="shared" si="19"/>
        <v>3191.48</v>
      </c>
      <c r="Q219" s="8">
        <v>0</v>
      </c>
      <c r="R219" s="8">
        <v>0</v>
      </c>
      <c r="S219" s="8">
        <f t="shared" si="20"/>
        <v>3191.48</v>
      </c>
    </row>
    <row r="220" spans="1:19" ht="16" customHeight="1" outlineLevel="2" x14ac:dyDescent="0.35">
      <c r="A220" s="5" t="s">
        <v>39</v>
      </c>
      <c r="B220" s="5" t="s">
        <v>28</v>
      </c>
      <c r="C220" s="6">
        <v>48</v>
      </c>
      <c r="D220" s="3"/>
      <c r="E220" s="7">
        <v>2023</v>
      </c>
      <c r="F220" s="5" t="s">
        <v>29</v>
      </c>
      <c r="G220" s="5" t="s">
        <v>215</v>
      </c>
      <c r="H220" s="34" t="s">
        <v>90</v>
      </c>
      <c r="I220" s="8">
        <v>3588.84</v>
      </c>
      <c r="J220" s="8">
        <v>0</v>
      </c>
      <c r="K220" s="8">
        <v>16</v>
      </c>
      <c r="L220" s="8">
        <v>574.21</v>
      </c>
      <c r="M220" s="8">
        <v>0</v>
      </c>
      <c r="N220" s="8">
        <f t="shared" si="18"/>
        <v>574.21</v>
      </c>
      <c r="O220" s="16" t="s">
        <v>54</v>
      </c>
      <c r="P220" s="8">
        <f t="shared" si="19"/>
        <v>4163.05</v>
      </c>
      <c r="Q220" s="8">
        <v>143.55000000000001</v>
      </c>
      <c r="R220" s="8">
        <v>0</v>
      </c>
      <c r="S220" s="8">
        <f t="shared" si="20"/>
        <v>4019.5</v>
      </c>
    </row>
    <row r="221" spans="1:19" ht="16" customHeight="1" outlineLevel="2" x14ac:dyDescent="0.35">
      <c r="A221" s="5" t="s">
        <v>39</v>
      </c>
      <c r="B221" s="5" t="s">
        <v>28</v>
      </c>
      <c r="C221" s="6">
        <v>48</v>
      </c>
      <c r="D221" s="3"/>
      <c r="E221" s="7">
        <v>2023</v>
      </c>
      <c r="F221" s="5" t="s">
        <v>29</v>
      </c>
      <c r="G221" s="5" t="s">
        <v>215</v>
      </c>
      <c r="H221" s="34" t="s">
        <v>90</v>
      </c>
      <c r="I221" s="8">
        <v>1476.42</v>
      </c>
      <c r="J221" s="8">
        <v>0</v>
      </c>
      <c r="K221" s="8">
        <v>16</v>
      </c>
      <c r="L221" s="8">
        <v>236.23</v>
      </c>
      <c r="M221" s="8">
        <v>0</v>
      </c>
      <c r="N221" s="8">
        <f t="shared" si="18"/>
        <v>236.23</v>
      </c>
      <c r="O221" s="16" t="s">
        <v>54</v>
      </c>
      <c r="P221" s="8">
        <f t="shared" si="19"/>
        <v>1712.65</v>
      </c>
      <c r="Q221" s="8">
        <v>59.06</v>
      </c>
      <c r="R221" s="8">
        <v>0</v>
      </c>
      <c r="S221" s="8">
        <f t="shared" si="20"/>
        <v>1653.5900000000001</v>
      </c>
    </row>
    <row r="222" spans="1:19" ht="16" customHeight="1" outlineLevel="2" x14ac:dyDescent="0.35">
      <c r="A222" s="5" t="s">
        <v>39</v>
      </c>
      <c r="B222" s="5" t="s">
        <v>28</v>
      </c>
      <c r="C222" s="6">
        <v>48</v>
      </c>
      <c r="D222" s="3"/>
      <c r="E222" s="7">
        <v>2023</v>
      </c>
      <c r="F222" s="5" t="s">
        <v>29</v>
      </c>
      <c r="G222" s="5" t="s">
        <v>215</v>
      </c>
      <c r="H222" s="34" t="s">
        <v>90</v>
      </c>
      <c r="I222" s="8">
        <v>243</v>
      </c>
      <c r="J222" s="8">
        <v>0</v>
      </c>
      <c r="K222" s="8">
        <v>16</v>
      </c>
      <c r="L222" s="8">
        <v>38.880000000000003</v>
      </c>
      <c r="M222" s="8">
        <v>0</v>
      </c>
      <c r="N222" s="8">
        <f t="shared" si="18"/>
        <v>38.880000000000003</v>
      </c>
      <c r="O222" s="16" t="s">
        <v>54</v>
      </c>
      <c r="P222" s="8">
        <f t="shared" si="19"/>
        <v>281.88</v>
      </c>
      <c r="Q222" s="8">
        <v>0</v>
      </c>
      <c r="R222" s="8">
        <v>0</v>
      </c>
      <c r="S222" s="8">
        <f t="shared" si="20"/>
        <v>281.88</v>
      </c>
    </row>
    <row r="223" spans="1:19" ht="16" customHeight="1" outlineLevel="2" x14ac:dyDescent="0.35">
      <c r="A223" s="5" t="s">
        <v>39</v>
      </c>
      <c r="B223" s="5" t="s">
        <v>28</v>
      </c>
      <c r="C223" s="6">
        <v>48</v>
      </c>
      <c r="D223" s="3"/>
      <c r="E223" s="7">
        <v>2023</v>
      </c>
      <c r="F223" s="5" t="s">
        <v>29</v>
      </c>
      <c r="G223" s="5" t="s">
        <v>215</v>
      </c>
      <c r="H223" s="34" t="s">
        <v>90</v>
      </c>
      <c r="I223" s="8">
        <v>1090.2</v>
      </c>
      <c r="J223" s="8">
        <v>0</v>
      </c>
      <c r="K223" s="8">
        <v>16</v>
      </c>
      <c r="L223" s="8">
        <v>174.43</v>
      </c>
      <c r="M223" s="8">
        <v>0</v>
      </c>
      <c r="N223" s="8">
        <f t="shared" si="18"/>
        <v>174.43</v>
      </c>
      <c r="O223" s="16" t="s">
        <v>54</v>
      </c>
      <c r="P223" s="8">
        <f t="shared" si="19"/>
        <v>1264.6300000000001</v>
      </c>
      <c r="Q223" s="8">
        <v>43.61</v>
      </c>
      <c r="R223" s="8">
        <v>0</v>
      </c>
      <c r="S223" s="8">
        <f t="shared" si="20"/>
        <v>1221.0200000000002</v>
      </c>
    </row>
    <row r="224" spans="1:19" ht="16" customHeight="1" outlineLevel="2" x14ac:dyDescent="0.35">
      <c r="A224" s="5" t="s">
        <v>39</v>
      </c>
      <c r="B224" s="5" t="s">
        <v>28</v>
      </c>
      <c r="C224" s="6">
        <v>48</v>
      </c>
      <c r="D224" s="3"/>
      <c r="E224" s="7">
        <v>2023</v>
      </c>
      <c r="F224" s="5" t="s">
        <v>29</v>
      </c>
      <c r="G224" s="5" t="s">
        <v>215</v>
      </c>
      <c r="H224" s="34" t="s">
        <v>90</v>
      </c>
      <c r="I224" s="8">
        <v>1275.58</v>
      </c>
      <c r="J224" s="8">
        <v>0</v>
      </c>
      <c r="K224" s="8">
        <v>16</v>
      </c>
      <c r="L224" s="8">
        <v>204.09</v>
      </c>
      <c r="M224" s="8">
        <v>0</v>
      </c>
      <c r="N224" s="8">
        <f t="shared" si="18"/>
        <v>204.09</v>
      </c>
      <c r="O224" s="16" t="s">
        <v>54</v>
      </c>
      <c r="P224" s="8">
        <f t="shared" si="19"/>
        <v>1479.6699999999998</v>
      </c>
      <c r="Q224" s="8">
        <v>51.02</v>
      </c>
      <c r="R224" s="8">
        <v>0</v>
      </c>
      <c r="S224" s="8">
        <f t="shared" si="20"/>
        <v>1428.6499999999999</v>
      </c>
    </row>
    <row r="225" spans="1:19" ht="16" customHeight="1" outlineLevel="2" x14ac:dyDescent="0.35">
      <c r="A225" s="5" t="s">
        <v>39</v>
      </c>
      <c r="B225" s="5" t="s">
        <v>28</v>
      </c>
      <c r="C225" s="6">
        <v>48</v>
      </c>
      <c r="D225" s="3"/>
      <c r="E225" s="7">
        <v>2023</v>
      </c>
      <c r="F225" s="5" t="s">
        <v>29</v>
      </c>
      <c r="G225" s="5" t="s">
        <v>215</v>
      </c>
      <c r="H225" s="34" t="s">
        <v>90</v>
      </c>
      <c r="I225" s="8">
        <v>8760.8700000000008</v>
      </c>
      <c r="J225" s="8">
        <v>0</v>
      </c>
      <c r="K225" s="8">
        <v>16</v>
      </c>
      <c r="L225" s="8">
        <v>1401.74</v>
      </c>
      <c r="M225" s="8">
        <v>0</v>
      </c>
      <c r="N225" s="8">
        <f t="shared" si="18"/>
        <v>1401.74</v>
      </c>
      <c r="O225" s="16" t="s">
        <v>54</v>
      </c>
      <c r="P225" s="8">
        <f t="shared" si="19"/>
        <v>10162.61</v>
      </c>
      <c r="Q225" s="8">
        <v>350.43</v>
      </c>
      <c r="R225" s="8">
        <v>0</v>
      </c>
      <c r="S225" s="8">
        <f t="shared" si="20"/>
        <v>9812.18</v>
      </c>
    </row>
    <row r="226" spans="1:19" ht="16" customHeight="1" outlineLevel="2" x14ac:dyDescent="0.35">
      <c r="A226" s="5" t="s">
        <v>39</v>
      </c>
      <c r="B226" s="5" t="s">
        <v>28</v>
      </c>
      <c r="C226" s="6">
        <v>48</v>
      </c>
      <c r="D226" s="3"/>
      <c r="E226" s="7">
        <v>2023</v>
      </c>
      <c r="F226" s="5" t="s">
        <v>29</v>
      </c>
      <c r="G226" s="5" t="s">
        <v>215</v>
      </c>
      <c r="H226" s="34" t="s">
        <v>90</v>
      </c>
      <c r="I226" s="8">
        <v>1104.6400000000001</v>
      </c>
      <c r="J226" s="8">
        <v>0</v>
      </c>
      <c r="K226" s="8">
        <v>16</v>
      </c>
      <c r="L226" s="8">
        <v>176.74</v>
      </c>
      <c r="M226" s="8">
        <v>0</v>
      </c>
      <c r="N226" s="8">
        <f t="shared" si="18"/>
        <v>176.74</v>
      </c>
      <c r="O226" s="16" t="s">
        <v>54</v>
      </c>
      <c r="P226" s="8">
        <f t="shared" si="19"/>
        <v>1281.3800000000001</v>
      </c>
      <c r="Q226" s="8">
        <v>44.19</v>
      </c>
      <c r="R226" s="8">
        <v>0</v>
      </c>
      <c r="S226" s="8">
        <f t="shared" si="20"/>
        <v>1237.19</v>
      </c>
    </row>
    <row r="227" spans="1:19" ht="16" customHeight="1" outlineLevel="2" x14ac:dyDescent="0.35">
      <c r="A227" s="5" t="s">
        <v>46</v>
      </c>
      <c r="B227" s="5" t="s">
        <v>28</v>
      </c>
      <c r="C227" s="6">
        <v>70</v>
      </c>
      <c r="D227" s="3"/>
      <c r="E227" s="7">
        <v>2023</v>
      </c>
      <c r="F227" s="5" t="s">
        <v>29</v>
      </c>
      <c r="G227" s="5" t="s">
        <v>215</v>
      </c>
      <c r="H227" s="34" t="s">
        <v>90</v>
      </c>
      <c r="I227" s="8">
        <v>1104.5</v>
      </c>
      <c r="J227" s="8">
        <v>0</v>
      </c>
      <c r="K227" s="8">
        <v>16</v>
      </c>
      <c r="L227" s="8">
        <v>176.72</v>
      </c>
      <c r="M227" s="8">
        <v>0</v>
      </c>
      <c r="N227" s="8">
        <f t="shared" si="18"/>
        <v>176.72</v>
      </c>
      <c r="O227" s="16" t="s">
        <v>54</v>
      </c>
      <c r="P227" s="8">
        <f t="shared" si="19"/>
        <v>1281.22</v>
      </c>
      <c r="Q227" s="8">
        <v>44.18</v>
      </c>
      <c r="R227" s="8">
        <v>0</v>
      </c>
      <c r="S227" s="8">
        <f t="shared" si="20"/>
        <v>1237.04</v>
      </c>
    </row>
    <row r="228" spans="1:19" ht="16" customHeight="1" outlineLevel="1" x14ac:dyDescent="0.35">
      <c r="A228" s="5"/>
      <c r="B228" s="5"/>
      <c r="C228" s="6"/>
      <c r="D228" s="3"/>
      <c r="E228" s="7"/>
      <c r="F228" s="5"/>
      <c r="G228" s="5"/>
      <c r="H228" s="40" t="s">
        <v>154</v>
      </c>
      <c r="I228" s="8">
        <f>SUBTOTAL(9,I210:I227)</f>
        <v>44248.670000000006</v>
      </c>
      <c r="J228" s="8"/>
      <c r="K228" s="8"/>
      <c r="L228" s="8">
        <f>SUBTOTAL(9,L210:L227)</f>
        <v>7079.7699999999995</v>
      </c>
      <c r="M228" s="8"/>
      <c r="N228" s="8"/>
      <c r="P228" s="8"/>
      <c r="Q228" s="8"/>
      <c r="R228" s="8"/>
      <c r="S228" s="8"/>
    </row>
    <row r="229" spans="1:19" ht="16" hidden="1" customHeight="1" outlineLevel="2" x14ac:dyDescent="0.35">
      <c r="A229" s="5" t="s">
        <v>39</v>
      </c>
      <c r="B229" s="5" t="s">
        <v>28</v>
      </c>
      <c r="C229" s="6">
        <v>41</v>
      </c>
      <c r="D229" s="3"/>
      <c r="E229" s="7">
        <v>2023</v>
      </c>
      <c r="F229" s="5" t="s">
        <v>29</v>
      </c>
      <c r="G229" s="5" t="s">
        <v>221</v>
      </c>
      <c r="H229" s="34" t="s">
        <v>96</v>
      </c>
      <c r="I229" s="8">
        <v>4724.29</v>
      </c>
      <c r="J229" s="8">
        <v>0</v>
      </c>
      <c r="K229" s="8">
        <v>16</v>
      </c>
      <c r="L229" s="8">
        <v>755.88</v>
      </c>
      <c r="M229" s="8">
        <v>0</v>
      </c>
      <c r="N229" s="8">
        <f>L229-M229</f>
        <v>755.88</v>
      </c>
      <c r="O229" s="16" t="s">
        <v>54</v>
      </c>
      <c r="P229" s="8">
        <f>I229+L229</f>
        <v>5480.17</v>
      </c>
      <c r="Q229" s="8">
        <v>0</v>
      </c>
      <c r="R229" s="8">
        <v>0</v>
      </c>
      <c r="S229" s="8">
        <f>P229-Q229-R229</f>
        <v>5480.17</v>
      </c>
    </row>
    <row r="230" spans="1:19" ht="16" hidden="1" customHeight="1" outlineLevel="2" x14ac:dyDescent="0.35">
      <c r="A230" s="5" t="s">
        <v>39</v>
      </c>
      <c r="B230" s="5" t="s">
        <v>28</v>
      </c>
      <c r="C230" s="6">
        <v>41</v>
      </c>
      <c r="D230" s="3"/>
      <c r="E230" s="7">
        <v>2023</v>
      </c>
      <c r="F230" s="5" t="s">
        <v>29</v>
      </c>
      <c r="G230" s="5" t="s">
        <v>221</v>
      </c>
      <c r="H230" s="34" t="s">
        <v>96</v>
      </c>
      <c r="I230" s="8">
        <v>4380.5</v>
      </c>
      <c r="J230" s="8">
        <v>0</v>
      </c>
      <c r="K230" s="8">
        <v>16</v>
      </c>
      <c r="L230" s="8">
        <v>700.87</v>
      </c>
      <c r="M230" s="8">
        <v>0</v>
      </c>
      <c r="N230" s="8">
        <f>L230-M230</f>
        <v>700.87</v>
      </c>
      <c r="O230" s="16" t="s">
        <v>54</v>
      </c>
      <c r="P230" s="8">
        <f>I230+L230</f>
        <v>5081.37</v>
      </c>
      <c r="Q230" s="8">
        <v>0</v>
      </c>
      <c r="R230" s="8">
        <v>0</v>
      </c>
      <c r="S230" s="8">
        <f>P230-Q230-R230</f>
        <v>5081.37</v>
      </c>
    </row>
    <row r="231" spans="1:19" ht="16" hidden="1" customHeight="1" outlineLevel="2" x14ac:dyDescent="0.35">
      <c r="A231" s="5" t="s">
        <v>39</v>
      </c>
      <c r="B231" s="5" t="s">
        <v>28</v>
      </c>
      <c r="C231" s="6">
        <v>41</v>
      </c>
      <c r="D231" s="3"/>
      <c r="E231" s="7">
        <v>2023</v>
      </c>
      <c r="F231" s="5" t="s">
        <v>29</v>
      </c>
      <c r="G231" s="5" t="s">
        <v>221</v>
      </c>
      <c r="H231" s="34" t="s">
        <v>96</v>
      </c>
      <c r="I231" s="8">
        <v>493.18</v>
      </c>
      <c r="J231" s="8">
        <v>0</v>
      </c>
      <c r="K231" s="8">
        <v>16</v>
      </c>
      <c r="L231" s="8">
        <v>78.91</v>
      </c>
      <c r="M231" s="8">
        <v>0</v>
      </c>
      <c r="N231" s="8">
        <f>L231-M231</f>
        <v>78.91</v>
      </c>
      <c r="O231" s="16" t="s">
        <v>54</v>
      </c>
      <c r="P231" s="8">
        <f>I231+L231</f>
        <v>572.09</v>
      </c>
      <c r="Q231" s="8">
        <v>0</v>
      </c>
      <c r="R231" s="8">
        <v>0</v>
      </c>
      <c r="S231" s="8">
        <f>P231-Q231-R231</f>
        <v>572.09</v>
      </c>
    </row>
    <row r="232" spans="1:19" ht="16" customHeight="1" outlineLevel="1" collapsed="1" x14ac:dyDescent="0.35">
      <c r="A232" s="5"/>
      <c r="B232" s="5"/>
      <c r="C232" s="6"/>
      <c r="D232" s="3"/>
      <c r="E232" s="7"/>
      <c r="F232" s="5"/>
      <c r="G232" s="5"/>
      <c r="H232" s="40" t="s">
        <v>160</v>
      </c>
      <c r="I232" s="8">
        <f>SUBTOTAL(9,I229:I231)</f>
        <v>9597.9700000000012</v>
      </c>
      <c r="J232" s="8"/>
      <c r="K232" s="8"/>
      <c r="L232" s="8">
        <f>SUBTOTAL(9,L229:L231)</f>
        <v>1535.66</v>
      </c>
      <c r="M232" s="8"/>
      <c r="N232" s="8"/>
      <c r="P232" s="8"/>
      <c r="Q232" s="8"/>
      <c r="R232" s="8"/>
      <c r="S232" s="8"/>
    </row>
    <row r="233" spans="1:19" ht="16" hidden="1" customHeight="1" outlineLevel="2" x14ac:dyDescent="0.35">
      <c r="A233" s="5" t="s">
        <v>47</v>
      </c>
      <c r="B233" s="5" t="s">
        <v>48</v>
      </c>
      <c r="C233" s="6">
        <v>113</v>
      </c>
      <c r="D233" s="3"/>
      <c r="E233" s="7">
        <v>2023</v>
      </c>
      <c r="F233" s="5" t="s">
        <v>29</v>
      </c>
      <c r="G233" s="5" t="s">
        <v>49</v>
      </c>
      <c r="H233" s="34" t="s">
        <v>124</v>
      </c>
      <c r="I233" s="8">
        <v>5140.09</v>
      </c>
      <c r="J233" s="8">
        <v>0</v>
      </c>
      <c r="K233" s="8">
        <v>16</v>
      </c>
      <c r="L233" s="8">
        <v>822.41</v>
      </c>
      <c r="M233" s="8">
        <v>0</v>
      </c>
      <c r="N233" s="8">
        <f>L233-M233</f>
        <v>822.41</v>
      </c>
      <c r="O233" s="16" t="s">
        <v>54</v>
      </c>
      <c r="P233" s="8">
        <f>I233+L233</f>
        <v>5962.5</v>
      </c>
      <c r="Q233" s="8">
        <v>0</v>
      </c>
      <c r="R233" s="8">
        <v>0</v>
      </c>
      <c r="S233" s="8">
        <f>P233-Q233-R233</f>
        <v>5962.5</v>
      </c>
    </row>
    <row r="234" spans="1:19" ht="16" customHeight="1" outlineLevel="1" collapsed="1" x14ac:dyDescent="0.35">
      <c r="A234" s="5"/>
      <c r="B234" s="5"/>
      <c r="C234" s="6"/>
      <c r="D234" s="3"/>
      <c r="E234" s="7"/>
      <c r="F234" s="5"/>
      <c r="G234" s="5"/>
      <c r="H234" s="40" t="s">
        <v>189</v>
      </c>
      <c r="I234" s="8">
        <f>SUBTOTAL(9,I233:I233)</f>
        <v>5140.09</v>
      </c>
      <c r="J234" s="8"/>
      <c r="K234" s="8"/>
      <c r="L234" s="8">
        <f>SUBTOTAL(9,L233:L233)</f>
        <v>822.41</v>
      </c>
      <c r="M234" s="8"/>
      <c r="N234" s="8"/>
      <c r="P234" s="8"/>
      <c r="Q234" s="8"/>
      <c r="R234" s="8"/>
      <c r="S234" s="8"/>
    </row>
    <row r="235" spans="1:19" ht="16" customHeight="1" x14ac:dyDescent="0.35">
      <c r="A235" s="5"/>
      <c r="B235" s="5"/>
      <c r="C235" s="6"/>
      <c r="D235" s="3"/>
      <c r="E235" s="7"/>
      <c r="F235" s="5"/>
      <c r="G235" s="5"/>
      <c r="H235" s="40" t="s">
        <v>192</v>
      </c>
      <c r="I235" s="8">
        <f>SUBTOTAL(9,I8:I233)</f>
        <v>1133428.7100000004</v>
      </c>
      <c r="J235" s="8"/>
      <c r="K235" s="8"/>
      <c r="L235" s="8">
        <f>SUBTOTAL(9,L8:L233)</f>
        <v>181348.30999999991</v>
      </c>
      <c r="M235" s="8"/>
      <c r="N235" s="8"/>
      <c r="P235" s="8"/>
      <c r="Q235" s="8"/>
      <c r="R235" s="8"/>
      <c r="S235" s="8"/>
    </row>
  </sheetData>
  <sortState xmlns:xlrd2="http://schemas.microsoft.com/office/spreadsheetml/2017/richdata2" ref="A8:S233">
    <sortCondition ref="H8:H233"/>
  </sortState>
  <pageMargins left="0.70866141732283472" right="0.70866141732283472" top="0.74803149606299213" bottom="0.74803149606299213" header="0.31496062992125984" footer="0.31496062992125984"/>
  <pageSetup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Reporte de Compac</vt:lpstr>
      <vt:lpstr>Pprov</vt:lpstr>
      <vt:lpstr>DIOT con agentes</vt:lpstr>
      <vt:lpstr>DIOT</vt:lpstr>
      <vt:lpstr>DIOT con agentes (2)</vt:lpstr>
      <vt:lpstr>DIOT!Área_de_impresión</vt:lpstr>
      <vt:lpstr>'DIOT con agentes'!Área_de_impresión</vt:lpstr>
      <vt:lpstr>'DIOT con agentes (2)'!Área_de_impresión</vt:lpstr>
      <vt:lpstr>Pprov!Área_de_impresión</vt:lpstr>
      <vt:lpstr>DIOT!Títulos_a_imprimir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Gerardo May Ruiz</cp:lastModifiedBy>
  <cp:lastPrinted>2023-04-13T23:13:39Z</cp:lastPrinted>
  <dcterms:created xsi:type="dcterms:W3CDTF">2023-04-13T15:37:51Z</dcterms:created>
  <dcterms:modified xsi:type="dcterms:W3CDTF">2023-04-19T23:01:47Z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236240-f170-4761-90fa-4d6e39c76c66_Enabled">
    <vt:lpwstr>true</vt:lpwstr>
  </property>
  <property fmtid="{D5CDD505-2E9C-101B-9397-08002B2CF9AE}" pid="3" name="MSIP_Label_08236240-f170-4761-90fa-4d6e39c76c66_SetDate">
    <vt:lpwstr>2023-04-13T15:44:37Z</vt:lpwstr>
  </property>
  <property fmtid="{D5CDD505-2E9C-101B-9397-08002B2CF9AE}" pid="4" name="MSIP_Label_08236240-f170-4761-90fa-4d6e39c76c66_Method">
    <vt:lpwstr>Standard</vt:lpwstr>
  </property>
  <property fmtid="{D5CDD505-2E9C-101B-9397-08002B2CF9AE}" pid="5" name="MSIP_Label_08236240-f170-4761-90fa-4d6e39c76c66_Name">
    <vt:lpwstr>defa4170-0d19-0005-0004-bc88714345d2</vt:lpwstr>
  </property>
  <property fmtid="{D5CDD505-2E9C-101B-9397-08002B2CF9AE}" pid="6" name="MSIP_Label_08236240-f170-4761-90fa-4d6e39c76c66_SiteId">
    <vt:lpwstr>46ee2c75-9b08-4a0b-9b2e-1573165b9452</vt:lpwstr>
  </property>
  <property fmtid="{D5CDD505-2E9C-101B-9397-08002B2CF9AE}" pid="7" name="MSIP_Label_08236240-f170-4761-90fa-4d6e39c76c66_ActionId">
    <vt:lpwstr>26878f92-45f7-4989-a443-73b54f8d33a4</vt:lpwstr>
  </property>
  <property fmtid="{D5CDD505-2E9C-101B-9397-08002B2CF9AE}" pid="8" name="MSIP_Label_08236240-f170-4761-90fa-4d6e39c76c66_ContentBits">
    <vt:lpwstr>0</vt:lpwstr>
  </property>
</Properties>
</file>