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Canto-lotes/Informes gciales/"/>
    </mc:Choice>
  </mc:AlternateContent>
  <xr:revisionPtr revIDLastSave="17" documentId="8_{8E4113EE-CDF5-40B0-A602-2F34CD58B50E}" xr6:coauthVersionLast="47" xr6:coauthVersionMax="47" xr10:uidLastSave="{C944FD31-8F44-48E6-B1AE-33FC65D86DE9}"/>
  <bookViews>
    <workbookView xWindow="-120" yWindow="-120" windowWidth="20730" windowHeight="11040" tabRatio="885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</sheets>
  <definedNames>
    <definedName name="_xlnm._FilterDatabase" localSheetId="2" hidden="1">'Detalle Clientes'!$C$5:$N$147</definedName>
    <definedName name="_xlnm._FilterDatabase" localSheetId="7" hidden="1">'Detalle inmueble'!$B$9:$F$75</definedName>
    <definedName name="_xlnm._FilterDatabase" localSheetId="8" hidden="1">Inventario!$B$13:$F$185</definedName>
    <definedName name="_xlnm._FilterDatabase" localSheetId="5" hidden="1">'Proyeccion de saldos detallados'!$A$3:$BI$63</definedName>
    <definedName name="_xlnm._FilterDatabase" localSheetId="4" hidden="1">'Proyeccion Recaudos'!$A$5:$I$43</definedName>
    <definedName name="_xlnm.Print_Area" localSheetId="0">'Datos globales '!$B$1:$M$23</definedName>
    <definedName name="_xlnm.Print_Area" localSheetId="2">'Detalle Clientes'!$C$1:$N$147</definedName>
    <definedName name="_xlnm.Print_Area" localSheetId="7">'Detalle inmueble'!$B$1:$F$74</definedName>
    <definedName name="_xlnm.Print_Area" localSheetId="11">'Detalle Usado'!$B$1:$Q$27</definedName>
    <definedName name="_xlnm.Print_Area" localSheetId="8">Inventario!$B$2:$E$20</definedName>
    <definedName name="_xlnm.Print_Area" localSheetId="5">'Proyeccion de saldos detallados'!$B$1:$BG$61</definedName>
    <definedName name="_xlnm.Print_Area" localSheetId="4">'Proyeccion Recaudos'!$A$1:$I$41</definedName>
    <definedName name="_xlnm.Print_Area" localSheetId="6">Recaud!$A$1:$I$96</definedName>
    <definedName name="_xlnm.Print_Area" localSheetId="1">'Resumen Consolidado'!$B$1:$AC$22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mes'!$A$1:$G$107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inmueble'!$9:$9</definedName>
    <definedName name="_xlnm.Print_Titles" localSheetId="8">Inventario!$1:$13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" i="4" l="1"/>
  <c r="AD40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4" i="4"/>
  <c r="BA61" i="4"/>
  <c r="BB61" i="4"/>
  <c r="BC61" i="4"/>
  <c r="BD61" i="4"/>
  <c r="BE61" i="4"/>
  <c r="BF61" i="4"/>
  <c r="AQ61" i="4"/>
  <c r="AR61" i="4"/>
  <c r="AS61" i="4"/>
  <c r="AT61" i="4"/>
  <c r="AU61" i="4"/>
  <c r="AV61" i="4"/>
  <c r="AW61" i="4"/>
  <c r="AX61" i="4"/>
  <c r="AY61" i="4"/>
  <c r="AZ61" i="4"/>
  <c r="AT63" i="4" l="1"/>
  <c r="AS63" i="4"/>
  <c r="AR63" i="4"/>
  <c r="AX63" i="4"/>
  <c r="AW63" i="4"/>
  <c r="AV63" i="4"/>
  <c r="AQ63" i="4"/>
  <c r="AU63" i="4"/>
  <c r="AP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O63" i="4" l="1"/>
  <c r="AG63" i="4"/>
  <c r="AL63" i="4"/>
  <c r="AK63" i="4"/>
  <c r="AJ63" i="4"/>
  <c r="AM63" i="4"/>
  <c r="AI63" i="4"/>
  <c r="AP63" i="4"/>
  <c r="AH63" i="4"/>
  <c r="AN63" i="4"/>
  <c r="C61" i="4" l="1"/>
  <c r="V61" i="4" l="1"/>
  <c r="W61" i="4"/>
  <c r="X61" i="4"/>
  <c r="Y61" i="4"/>
  <c r="Z61" i="4"/>
  <c r="AA61" i="4"/>
  <c r="AB61" i="4"/>
  <c r="AC61" i="4"/>
  <c r="U61" i="4" l="1"/>
  <c r="T61" i="4"/>
  <c r="E61" i="4" l="1"/>
  <c r="D61" i="4" l="1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J62" i="4" l="1"/>
  <c r="R62" i="4" l="1"/>
  <c r="O62" i="4"/>
  <c r="Q62" i="4"/>
  <c r="P62" i="4"/>
  <c r="N62" i="4"/>
  <c r="L62" i="4"/>
  <c r="M62" i="4"/>
  <c r="E62" i="4"/>
  <c r="K62" i="4"/>
  <c r="I62" i="4"/>
  <c r="H62" i="4"/>
  <c r="BG61" i="4"/>
  <c r="G62" i="4" l="1"/>
  <c r="F62" i="4"/>
  <c r="D62" i="4" l="1"/>
  <c r="B2" i="4" l="1"/>
  <c r="B3" i="49"/>
  <c r="BG63" i="4" l="1"/>
  <c r="K27" i="27" l="1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S53" i="30" l="1"/>
  <c r="X53" i="30"/>
  <c r="F25" i="30"/>
  <c r="F55" i="30" s="1"/>
  <c r="E53" i="30"/>
  <c r="H25" i="30"/>
  <c r="H55" i="30" s="1"/>
  <c r="M25" i="30"/>
  <c r="M55" i="30" s="1"/>
  <c r="X25" i="30"/>
  <c r="U9" i="30"/>
  <c r="U22" i="30"/>
  <c r="Q27" i="27"/>
  <c r="AB55" i="30"/>
  <c r="D12" i="28"/>
  <c r="U12" i="28"/>
  <c r="J14" i="27"/>
  <c r="J27" i="27" s="1"/>
  <c r="D25" i="30"/>
  <c r="D55" i="30" s="1"/>
  <c r="E12" i="28"/>
  <c r="X12" i="28"/>
  <c r="I27" i="27"/>
  <c r="W55" i="30"/>
  <c r="X12" i="30"/>
  <c r="L25" i="30"/>
  <c r="L55" i="30" s="1"/>
  <c r="Z55" i="30"/>
  <c r="I25" i="30"/>
  <c r="I55" i="30" s="1"/>
  <c r="N25" i="30"/>
  <c r="N55" i="30" s="1"/>
  <c r="U39" i="30"/>
  <c r="X39" i="30"/>
  <c r="E21" i="30"/>
  <c r="E39" i="30"/>
  <c r="J25" i="30"/>
  <c r="J55" i="30" s="1"/>
  <c r="Q25" i="30"/>
  <c r="Q55" i="30" s="1"/>
  <c r="S12" i="28"/>
  <c r="O27" i="27"/>
  <c r="P27" i="27"/>
  <c r="Y55" i="30"/>
  <c r="AA55" i="30"/>
  <c r="N27" i="27"/>
  <c r="E22" i="30"/>
  <c r="F12" i="28"/>
  <c r="H27" i="27"/>
  <c r="F12" i="30"/>
  <c r="D12" i="30"/>
  <c r="E12" i="30"/>
  <c r="U42" i="30"/>
  <c r="U53" i="30" s="1"/>
  <c r="U43" i="30"/>
  <c r="U44" i="30"/>
  <c r="U45" i="30"/>
  <c r="U21" i="30"/>
  <c r="U25" i="30" s="1"/>
  <c r="V53" i="30"/>
  <c r="V55" i="30" s="1"/>
  <c r="V8" i="30"/>
  <c r="P31" i="30"/>
  <c r="S31" i="30" s="1"/>
  <c r="P9" i="30"/>
  <c r="P22" i="30" s="1"/>
  <c r="R21" i="30"/>
  <c r="R25" i="30" s="1"/>
  <c r="R55" i="30" s="1"/>
  <c r="R12" i="30"/>
  <c r="E60" i="30"/>
  <c r="P29" i="30"/>
  <c r="P8" i="30"/>
  <c r="X55" i="30" l="1"/>
  <c r="E25" i="30"/>
  <c r="E55" i="30" s="1"/>
  <c r="U55" i="30"/>
  <c r="V12" i="30"/>
  <c r="U8" i="30"/>
  <c r="U12" i="30" s="1"/>
  <c r="S9" i="30"/>
  <c r="S22" i="30" s="1"/>
  <c r="P21" i="30"/>
  <c r="P25" i="30" s="1"/>
  <c r="P12" i="30"/>
  <c r="S29" i="30"/>
  <c r="S39" i="30" s="1"/>
  <c r="P39" i="30"/>
  <c r="S8" i="30"/>
  <c r="S21" i="30" s="1"/>
  <c r="S25" i="30" l="1"/>
  <c r="S55" i="30" s="1"/>
  <c r="P55" i="30"/>
  <c r="S12" i="30"/>
</calcChain>
</file>

<file path=xl/sharedStrings.xml><?xml version="1.0" encoding="utf-8"?>
<sst xmlns="http://schemas.openxmlformats.org/spreadsheetml/2006/main" count="903" uniqueCount="375">
  <si>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</si>
  <si>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</si>
  <si>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</si>
  <si>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</si>
  <si>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</si>
  <si>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</si>
  <si>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</si>
  <si>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</si>
  <si>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</si>
  <si>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</si>
  <si>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</si>
  <si>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</si>
  <si>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</si>
  <si>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</si>
  <si>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</si>
  <si>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</si>
  <si>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</si>
  <si>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</si>
  <si>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</si>
  <si>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</si>
  <si>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</si>
  <si>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</si>
  <si>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</si>
  <si>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</si>
  <si>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</si>
  <si>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</si>
  <si>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</si>
  <si>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</si>
  <si>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</si>
  <si>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</si>
  <si>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</si>
  <si>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</si>
  <si>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</si>
  <si>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</si>
  <si>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</si>
  <si>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</si>
  <si>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</si>
  <si>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</si>
  <si>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</si>
  <si>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</si>
  <si>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</si>
  <si>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</si>
  <si>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</si>
  <si>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</si>
  <si>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</si>
  <si>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</si>
  <si>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</si>
  <si>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</si>
  <si>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</si>
  <si>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</si>
  <si>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</si>
  <si>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Prediales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</si>
  <si>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</si>
  <si>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</si>
  <si>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</si>
  <si>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</si>
  <si>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</si>
  <si>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</si>
  <si>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</si>
  <si>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</si>
  <si>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</si>
  <si>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</si>
  <si>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</si>
  <si>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</si>
  <si>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</si>
  <si>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</si>
  <si>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</si>
  <si>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</si>
  <si>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</si>
  <si>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</si>
  <si>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</si>
  <si>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</si>
  <si>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</si>
  <si>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</si>
  <si>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</si>
  <si>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</si>
  <si>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</si>
  <si>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</si>
  <si>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</si>
  <si>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</si>
  <si>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</si>
  <si>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</si>
  <si>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</si>
  <si>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</si>
  <si>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</si>
  <si>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</si>
  <si>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</si>
  <si>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</si>
  <si>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</si>
  <si>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</si>
  <si>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</si>
  <si>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</si>
  <si>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</si>
  <si>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</si>
  <si>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</si>
  <si>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</si>
  <si>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</si>
  <si>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</si>
  <si>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</si>
  <si>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</si>
  <si>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</si>
  <si>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</si>
  <si>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</si>
  <si>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</si>
  <si>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</si>
  <si>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</si>
  <si>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</si>
  <si>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</si>
  <si>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</si>
  <si>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</si>
  <si>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</si>
  <si>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</si>
  <si>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</si>
  <si>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</si>
  <si>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</si>
  <si>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</si>
  <si>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</si>
  <si>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</si>
  <si>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</si>
  <si>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</si>
  <si>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</si>
  <si>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</si>
  <si>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</si>
  <si>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</si>
  <si>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</si>
  <si>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</si>
  <si>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</si>
  <si>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</si>
  <si>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</si>
  <si>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</si>
  <si>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</si>
  <si>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</si>
  <si>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</si>
  <si>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</si>
  <si>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</si>
  <si>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</si>
  <si>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</si>
  <si>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</si>
  <si>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>Venta</t>
  </si>
  <si>
    <t>Estudio de Titulos</t>
  </si>
  <si>
    <t xml:space="preserve">VENTAS MES A MES HASTA </t>
  </si>
  <si>
    <t>Otros Fros</t>
  </si>
  <si>
    <t xml:space="preserve">Inicial </t>
  </si>
  <si>
    <t>Usados</t>
  </si>
  <si>
    <t xml:space="preserve">Saldos Crédito </t>
  </si>
  <si>
    <t>Consultorios</t>
  </si>
  <si>
    <t>C. Corriente</t>
  </si>
  <si>
    <t>C. Vencida</t>
  </si>
  <si>
    <t>Ahorro Prog.</t>
  </si>
  <si>
    <t>Unidades Brutas Inm. Ppales.</t>
  </si>
  <si>
    <t xml:space="preserve">$ Ventas </t>
  </si>
  <si>
    <t># Desistimientos</t>
  </si>
  <si>
    <t>$ Desistimientos</t>
  </si>
  <si>
    <t>Total ventas</t>
  </si>
  <si>
    <t>Acabados</t>
  </si>
  <si>
    <t xml:space="preserve">Gastos Adtivos </t>
  </si>
  <si>
    <t>Rendimientos - Retefuente</t>
  </si>
  <si>
    <t>Intereses de Mora</t>
  </si>
  <si>
    <t>Credito</t>
  </si>
  <si>
    <t xml:space="preserve">Financieros </t>
  </si>
  <si>
    <t>Gastos Admin</t>
  </si>
  <si>
    <t>Ventas Netas</t>
  </si>
  <si>
    <t>Area vendida</t>
  </si>
  <si>
    <t xml:space="preserve">Total </t>
  </si>
  <si>
    <t>NOMBRE</t>
  </si>
  <si>
    <t>AGRUPACION</t>
  </si>
  <si>
    <t>Intereses x Subrog.</t>
  </si>
  <si>
    <t>Intereses x mora</t>
  </si>
  <si>
    <t>Intereses por Subrogación</t>
  </si>
  <si>
    <t>Ventas Unid. Netas</t>
  </si>
  <si>
    <t xml:space="preserve">Consolidado </t>
  </si>
  <si>
    <t>Vr. Prom. M2 Vendido</t>
  </si>
  <si>
    <t>Total  Proyecto</t>
  </si>
  <si>
    <t xml:space="preserve">Reformas </t>
  </si>
  <si>
    <t>Cartera de Reformas</t>
  </si>
  <si>
    <t>Lotes</t>
  </si>
  <si>
    <t>Lotes Vendidos</t>
  </si>
  <si>
    <t>Precio Venta</t>
  </si>
  <si>
    <t>Mayor Vr. Recibido</t>
  </si>
  <si>
    <t>Etapa 1</t>
  </si>
  <si>
    <t>Und. Netas</t>
  </si>
  <si>
    <t>PROYECCION DE RECAUDOS</t>
  </si>
  <si>
    <t>INVENTARIO</t>
  </si>
  <si>
    <t>DETALLE DE CLIENTES</t>
  </si>
  <si>
    <t>Hasta Junio -19</t>
  </si>
  <si>
    <t>D</t>
  </si>
  <si>
    <t>V</t>
  </si>
  <si>
    <t>DURANGO ZULUAGA LAURA ALEJANDRA</t>
  </si>
  <si>
    <t>LT-062</t>
  </si>
  <si>
    <t>LT-064</t>
  </si>
  <si>
    <t>JARAMILLO CARMONA LUZ AMPARO</t>
  </si>
  <si>
    <t>LT-018</t>
  </si>
  <si>
    <t>LT-031</t>
  </si>
  <si>
    <t>ANDRES GOMEZ CONSTRUCCIONES CIVILES S.A.S.</t>
  </si>
  <si>
    <t>LT-038</t>
  </si>
  <si>
    <t>LT-048</t>
  </si>
  <si>
    <t>LT-063</t>
  </si>
  <si>
    <t>ARBOLEDA DE ZULETA ASTRID MARIETA</t>
  </si>
  <si>
    <t>LT-037</t>
  </si>
  <si>
    <t>SIERRA ALVAREZ LUZ MARINA</t>
  </si>
  <si>
    <t>LT-032</t>
  </si>
  <si>
    <t>LT-039</t>
  </si>
  <si>
    <t>LT-057</t>
  </si>
  <si>
    <t>CANO ARENAS GLORIA PATRICIA</t>
  </si>
  <si>
    <t>LT-033</t>
  </si>
  <si>
    <t>VELASCO CANO RAMIRO</t>
  </si>
  <si>
    <t>LT-059</t>
  </si>
  <si>
    <t>LT-034</t>
  </si>
  <si>
    <t>URREGO URREGO GLORIA EMILSE</t>
  </si>
  <si>
    <t>LT-044</t>
  </si>
  <si>
    <t>LT-023</t>
  </si>
  <si>
    <t>LT-061</t>
  </si>
  <si>
    <t>LT-047</t>
  </si>
  <si>
    <t>LT-052</t>
  </si>
  <si>
    <t>LT-015</t>
  </si>
  <si>
    <t>LT-049</t>
  </si>
  <si>
    <t>LT-050</t>
  </si>
  <si>
    <t>BENJUMEA GIL MARIA OLGA</t>
  </si>
  <si>
    <t>LT-051</t>
  </si>
  <si>
    <t>LT-013</t>
  </si>
  <si>
    <t>LT-014</t>
  </si>
  <si>
    <t>LT-016</t>
  </si>
  <si>
    <t>LT-053</t>
  </si>
  <si>
    <t>LT-054</t>
  </si>
  <si>
    <t>SALDARRIAGA PARRA ALEJANDRO</t>
  </si>
  <si>
    <t>LT-055</t>
  </si>
  <si>
    <t>LT-056</t>
  </si>
  <si>
    <t> 001</t>
  </si>
  <si>
    <t> 002</t>
  </si>
  <si>
    <t> 003</t>
  </si>
  <si>
    <t> 004</t>
  </si>
  <si>
    <t> 007</t>
  </si>
  <si>
    <t> 008</t>
  </si>
  <si>
    <t> 009</t>
  </si>
  <si>
    <t> 010</t>
  </si>
  <si>
    <t> 011</t>
  </si>
  <si>
    <t> 012</t>
  </si>
  <si>
    <t> 021</t>
  </si>
  <si>
    <t> 022</t>
  </si>
  <si>
    <t> 025</t>
  </si>
  <si>
    <t> 026</t>
  </si>
  <si>
    <t> 027</t>
  </si>
  <si>
    <t> 028</t>
  </si>
  <si>
    <t> 029</t>
  </si>
  <si>
    <t> 040</t>
  </si>
  <si>
    <t> 041</t>
  </si>
  <si>
    <t> 042</t>
  </si>
  <si>
    <t> 043</t>
  </si>
  <si>
    <t> 045</t>
  </si>
  <si>
    <t> 046</t>
  </si>
  <si>
    <t> 005</t>
  </si>
  <si>
    <t> 006</t>
  </si>
  <si>
    <t> 013</t>
  </si>
  <si>
    <t> 014</t>
  </si>
  <si>
    <t> 015</t>
  </si>
  <si>
    <t> 016</t>
  </si>
  <si>
    <t> 017</t>
  </si>
  <si>
    <t> 018</t>
  </si>
  <si>
    <t> 019</t>
  </si>
  <si>
    <t> 020</t>
  </si>
  <si>
    <t> 023</t>
  </si>
  <si>
    <t> 024</t>
  </si>
  <si>
    <t> 030</t>
  </si>
  <si>
    <t> 031</t>
  </si>
  <si>
    <t> 032</t>
  </si>
  <si>
    <t> 033</t>
  </si>
  <si>
    <t> 034</t>
  </si>
  <si>
    <t> 035</t>
  </si>
  <si>
    <t> 036</t>
  </si>
  <si>
    <t> 037</t>
  </si>
  <si>
    <t> 038</t>
  </si>
  <si>
    <t> 039</t>
  </si>
  <si>
    <t> 044</t>
  </si>
  <si>
    <t> 047</t>
  </si>
  <si>
    <t> 048</t>
  </si>
  <si>
    <t> 049</t>
  </si>
  <si>
    <t> 050</t>
  </si>
  <si>
    <t> 051</t>
  </si>
  <si>
    <t> 052</t>
  </si>
  <si>
    <t> 053</t>
  </si>
  <si>
    <t> 054</t>
  </si>
  <si>
    <t> 055</t>
  </si>
  <si>
    <t> 056</t>
  </si>
  <si>
    <t> 057</t>
  </si>
  <si>
    <t> 058</t>
  </si>
  <si>
    <t> 059</t>
  </si>
  <si>
    <t> 060</t>
  </si>
  <si>
    <t> 061</t>
  </si>
  <si>
    <t> 062</t>
  </si>
  <si>
    <t> 063</t>
  </si>
  <si>
    <t> 064</t>
  </si>
  <si>
    <t>LT-017</t>
  </si>
  <si>
    <t>LT-024</t>
  </si>
  <si>
    <t>SERNA MOSQUERA DIANA PATRICIA</t>
  </si>
  <si>
    <t>LT-035</t>
  </si>
  <si>
    <t>BENJUMEA GIL MARIA  OLGA</t>
  </si>
  <si>
    <t>AGUILAR ARIAS ANDRES FELIPE</t>
  </si>
  <si>
    <t>LT-040</t>
  </si>
  <si>
    <t>LLANO CASTAÑO MARTHA EDILMA</t>
  </si>
  <si>
    <t>GOMEZ GALLEGO DANIEL ALEJANDRO</t>
  </si>
  <si>
    <t>LT-012</t>
  </si>
  <si>
    <t>QUICENO CABALLERO GILBERTO ARTURO</t>
  </si>
  <si>
    <t>LT-011</t>
  </si>
  <si>
    <t>SOLORZANO MORENO LUIS ALBERTO</t>
  </si>
  <si>
    <t>LT-020</t>
  </si>
  <si>
    <t>Mayor Valor Recibido</t>
  </si>
  <si>
    <t>CORREA GOMEZ JORGE ESTEBAN</t>
  </si>
  <si>
    <t>LT-004</t>
  </si>
  <si>
    <t>LT-058</t>
  </si>
  <si>
    <t>GONZALEZ ORTIZ JULIO ALBERTO</t>
  </si>
  <si>
    <t>LT-025</t>
  </si>
  <si>
    <t>DEL RIO DUQUE ALBA LUZ</t>
  </si>
  <si>
    <t>Intereses Financieros</t>
  </si>
  <si>
    <t>MONSALVE HOYOS WILSON ALONSO</t>
  </si>
  <si>
    <t>LT-005</t>
  </si>
  <si>
    <t>ACEVEDO MONTOYA DAYRON ALBERTO</t>
  </si>
  <si>
    <t>LT-007</t>
  </si>
  <si>
    <t>LT-008</t>
  </si>
  <si>
    <t>LT-009</t>
  </si>
  <si>
    <t>CUERVO MONTENEGRO NANCY STELLA</t>
  </si>
  <si>
    <t>LT-010</t>
  </si>
  <si>
    <t>RUA OSORNO LUCRECIA DEL SOCORRO</t>
  </si>
  <si>
    <t>LT-019</t>
  </si>
  <si>
    <t>Cesantias</t>
  </si>
  <si>
    <t>Impuesto Predial</t>
  </si>
  <si>
    <t>GOMEZ ARBOLEDA DANIELA</t>
  </si>
  <si>
    <t>LT-001</t>
  </si>
  <si>
    <t>LONDOÑO CARDONA ANDRES MAURICIO</t>
  </si>
  <si>
    <t>LT-003</t>
  </si>
  <si>
    <t>MORENO RESTREPO ALEIDA</t>
  </si>
  <si>
    <t>LT-022</t>
  </si>
  <si>
    <t>SIERRA MUNERA MARIA PAULINA</t>
  </si>
  <si>
    <t>LT-021</t>
  </si>
  <si>
    <t>Otros Gastos</t>
  </si>
  <si>
    <t>LT-006</t>
  </si>
  <si>
    <t>GARCIA SALCEDO JORGE</t>
  </si>
  <si>
    <t>Gastos de adtvos</t>
  </si>
  <si>
    <t>GABRIEL ANDRES GALLEGO CASTRO</t>
  </si>
  <si>
    <t>CAROL VANESSA GARAVITO ACOSTA</t>
  </si>
  <si>
    <t>JUAN CARLOS JARAMILLO GONZALEZ</t>
  </si>
  <si>
    <t>CLAUDIA PATRICIA GALEANO HERNANDEZ</t>
  </si>
  <si>
    <t>ANA SOLEDA ISAZA JARAMILLO</t>
  </si>
  <si>
    <t>JOSE DARIO JARAMILLO MESA</t>
  </si>
  <si>
    <t>EDILSON NED DIEZ RIOS</t>
  </si>
  <si>
    <t>JHON FREDY ECHEVERRI VARGAS</t>
  </si>
  <si>
    <t>ESTEBAN ECHAVARRIA CASTAÑEDA</t>
  </si>
  <si>
    <t>ESTEBAN  ECHAVARRIA CASTAÑEDA</t>
  </si>
  <si>
    <t>GLORIA ELSY VALENCIA GRISALES</t>
  </si>
  <si>
    <t>IRMA MARIA VALLEJO ACOSTA</t>
  </si>
  <si>
    <t>GUILLERMO SABOYA DÍAZ</t>
  </si>
  <si>
    <t>DIVA SALAZAR PEÑA</t>
  </si>
  <si>
    <t>BOTERO GIL SOFIA</t>
  </si>
  <si>
    <t>LT-041</t>
  </si>
  <si>
    <t>FRANCO ALZATE JUAN CAMILO</t>
  </si>
  <si>
    <t>LUZ DARY VALENCIA ARIAS</t>
  </si>
  <si>
    <t>GLORIA  ELSY VALENCIA GRISALES</t>
  </si>
  <si>
    <t>IRMA  MARIA VALLEJO ACOSTA</t>
  </si>
  <si>
    <t>GUILLERMO  SABOYA DÍAZ</t>
  </si>
  <si>
    <t>DIVA  SALAZAR  PEÑA</t>
  </si>
  <si>
    <t>ARANGO FRANCO ANA YAKELINE</t>
  </si>
  <si>
    <t>LT-060</t>
  </si>
  <si>
    <t>ALZATE JARAMILLO JUAN FERNANDO</t>
  </si>
  <si>
    <t xml:space="preserve">Interés de Subrogación </t>
  </si>
  <si>
    <t>RAMIREZ BUITRAGO JUAN FELIPE</t>
  </si>
  <si>
    <t>RIVAS URREA JORGE HUMBERTO</t>
  </si>
  <si>
    <t>LT-036</t>
  </si>
  <si>
    <t>TAMAYO SALAMANCA NATALIA</t>
  </si>
  <si>
    <t>LT-043</t>
  </si>
  <si>
    <t>RUIZ VILLA MARIA BEATRIZ</t>
  </si>
  <si>
    <t>LT-045</t>
  </si>
  <si>
    <t>PLATA ORTIZ ANGELICA MARGARITA</t>
  </si>
  <si>
    <t xml:space="preserve">Cuotas de Administración </t>
  </si>
  <si>
    <t>LT-002</t>
  </si>
  <si>
    <t>ARTEAGA MUÑOZ MARIA ISABEL</t>
  </si>
  <si>
    <t xml:space="preserve">Usado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</si>
</sst>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&quot;$&quot;#,##0;[Red]\-&quot;$&quot;#,##0"/>
    <numFmt numFmtId="167" formatCode="&quot;$&quot;#,##0.00;[Red]\-&quot;$&quot;#,##0.00"/>
    <numFmt numFmtId="168" formatCode="_-&quot;$&quot;* #,##0.00_-;\-&quot;$&quot;* #,##0.00_-;_-&quot;$&quot;* &quot;-&quot;??_-;_-@_-"/>
    <numFmt numFmtId="169" formatCode="[$-C0A]d\ &quot;de&quot;\ mmmm\ &quot;de&quot;\ yyyy;@"/>
    <numFmt numFmtId="170" formatCode="_-* #,##0.00\ _$_-;\-* #,##0.00\ _$_-;_-* &quot;-&quot;??\ _$_-;_-@_-"/>
    <numFmt numFmtId="171" formatCode="_-* #,##0\ _$_-;\-* #,##0\ _$_-;_-* &quot;-&quot;??\ _$_-;_-@_-"/>
    <numFmt numFmtId="172" formatCode="#,##0_ ;[Red]\-#,##0\ "/>
    <numFmt numFmtId="173" formatCode="&quot;$&quot;#,##0"/>
    <numFmt numFmtId="174" formatCode="_ * #,##0_ ;_ * \-#,##0_ ;_ * &quot;-&quot;??_ ;_ @_ "/>
    <numFmt numFmtId="175" formatCode="yyyy"/>
    <numFmt numFmtId="176" formatCode="d\ &quot;de&quot;\ mmmm\ &quot;de&quot;\ yyyy"/>
    <numFmt numFmtId="177" formatCode="[$-240A]d&quot; de &quot;mmmm&quot; de &quot;yyyy;@"/>
    <numFmt numFmtId="178" formatCode="_-* #,##0_-;\-* #,##0_-;_-* &quot;-&quot;??_-;_-@_-"/>
    <numFmt numFmtId="179" formatCode="_(* #,##0_);_(* \(#,##0\);_(* &quot;-&quot;??_);_(@_)"/>
    <numFmt numFmtId="180" formatCode="_ * #,##0.00_ ;_ * \-#,##0.00_ ;_ * &quot;-&quot;??_ ;_ @_ "/>
    <numFmt numFmtId="181" formatCode="[$-40A]d&quot; de &quot;mmmm&quot; de &quot;yyyy;@"/>
    <numFmt numFmtId="182" formatCode="_-&quot;$&quot;* #,##0_-;\-&quot;$&quot;* #,##0_-;_-&quot;$&quot;* &quot;-&quot;??_-;_-@_-"/>
    <numFmt numFmtId="183" formatCode="0.0%"/>
    <numFmt numFmtId="184" formatCode="_-* #,##0.0\ _$_-;\-* #,##0.0\ _$_-;_-* &quot;-&quot;??\ _$_-;_-@_-"/>
  </numFmts>
  <fonts count="1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sz val="22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BBBDC0"/>
      <name val="Calibri"/>
      <family val="2"/>
      <scheme val="minor"/>
    </font>
    <font>
      <sz val="18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sz val="11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rgb="FF29266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292669"/>
      <name val="Calibri"/>
      <family val="2"/>
      <scheme val="minor"/>
    </font>
    <font>
      <sz val="14"/>
      <color rgb="FF292669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indexed="22"/>
      </right>
      <top/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167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33" fillId="0" borderId="0"/>
    <xf numFmtId="180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15" fillId="0" borderId="0" applyNumberFormat="0" applyFill="0" applyBorder="0" applyAlignment="0" applyProtection="0"/>
    <xf numFmtId="0" fontId="116" fillId="0" borderId="33" applyNumberFormat="0" applyFill="0" applyAlignment="0" applyProtection="0"/>
    <xf numFmtId="0" fontId="117" fillId="0" borderId="34" applyNumberFormat="0" applyFill="0" applyAlignment="0" applyProtection="0"/>
    <xf numFmtId="0" fontId="118" fillId="0" borderId="35" applyNumberFormat="0" applyFill="0" applyAlignment="0" applyProtection="0"/>
    <xf numFmtId="0" fontId="118" fillId="0" borderId="0" applyNumberFormat="0" applyFill="0" applyBorder="0" applyAlignment="0" applyProtection="0"/>
    <xf numFmtId="0" fontId="119" fillId="23" borderId="0" applyNumberFormat="0" applyBorder="0" applyAlignment="0" applyProtection="0"/>
    <xf numFmtId="0" fontId="120" fillId="24" borderId="0" applyNumberFormat="0" applyBorder="0" applyAlignment="0" applyProtection="0"/>
    <xf numFmtId="0" fontId="121" fillId="25" borderId="0" applyNumberFormat="0" applyBorder="0" applyAlignment="0" applyProtection="0"/>
    <xf numFmtId="0" fontId="122" fillId="26" borderId="36" applyNumberFormat="0" applyAlignment="0" applyProtection="0"/>
    <xf numFmtId="0" fontId="123" fillId="27" borderId="37" applyNumberFormat="0" applyAlignment="0" applyProtection="0"/>
    <xf numFmtId="0" fontId="124" fillId="27" borderId="36" applyNumberFormat="0" applyAlignment="0" applyProtection="0"/>
    <xf numFmtId="0" fontId="125" fillId="0" borderId="38" applyNumberFormat="0" applyFill="0" applyAlignment="0" applyProtection="0"/>
    <xf numFmtId="0" fontId="126" fillId="28" borderId="39" applyNumberFormat="0" applyAlignment="0" applyProtection="0"/>
    <xf numFmtId="0" fontId="41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127" fillId="0" borderId="0" applyNumberFormat="0" applyFill="0" applyBorder="0" applyAlignment="0" applyProtection="0"/>
    <xf numFmtId="0" fontId="42" fillId="0" borderId="41" applyNumberFormat="0" applyFill="0" applyAlignment="0" applyProtection="0"/>
    <xf numFmtId="0" fontId="3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37" fillId="53" borderId="0" applyNumberFormat="0" applyBorder="0" applyAlignment="0" applyProtection="0"/>
  </cellStyleXfs>
  <cellXfs count="520">
    <xf numFmtId="0" fontId="0" fillId="0" borderId="0" xfId="0"/>
    <xf numFmtId="0" fontId="10" fillId="3" borderId="0" xfId="3" applyFill="1" applyBorder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6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/>
    </xf>
    <xf numFmtId="172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6" fontId="19" fillId="3" borderId="0" xfId="11" applyNumberFormat="1" applyFont="1" applyFill="1" applyAlignment="1">
      <alignment vertical="center"/>
    </xf>
    <xf numFmtId="166" fontId="11" fillId="3" borderId="0" xfId="11" applyNumberFormat="1" applyFill="1" applyAlignment="1">
      <alignment vertical="center"/>
    </xf>
    <xf numFmtId="166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6" fontId="13" fillId="3" borderId="0" xfId="11" applyNumberFormat="1" applyFont="1" applyFill="1" applyAlignment="1">
      <alignment vertical="center"/>
    </xf>
    <xf numFmtId="166" fontId="12" fillId="2" borderId="0" xfId="11" applyNumberFormat="1" applyFont="1" applyFill="1" applyAlignment="1">
      <alignment vertical="center"/>
    </xf>
    <xf numFmtId="173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2" fontId="19" fillId="3" borderId="0" xfId="11" applyNumberFormat="1" applyFont="1" applyFill="1" applyAlignment="1">
      <alignment vertical="center"/>
    </xf>
    <xf numFmtId="166" fontId="19" fillId="2" borderId="0" xfId="11" applyNumberFormat="1" applyFont="1" applyFill="1" applyAlignment="1">
      <alignment vertical="center"/>
    </xf>
    <xf numFmtId="171" fontId="19" fillId="2" borderId="0" xfId="13" applyNumberFormat="1" applyFont="1" applyFill="1" applyAlignment="1">
      <alignment vertical="center"/>
    </xf>
    <xf numFmtId="172" fontId="19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4" borderId="0" xfId="1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/>
    </xf>
    <xf numFmtId="0" fontId="12" fillId="11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2" fontId="11" fillId="3" borderId="0" xfId="11" applyNumberFormat="1" applyFill="1" applyAlignment="1">
      <alignment vertical="center"/>
    </xf>
    <xf numFmtId="172" fontId="7" fillId="3" borderId="0" xfId="11" applyNumberFormat="1" applyFont="1" applyFill="1" applyAlignment="1">
      <alignment horizontal="left" vertical="center"/>
    </xf>
    <xf numFmtId="171" fontId="16" fillId="3" borderId="1" xfId="13" applyNumberFormat="1" applyFont="1" applyFill="1" applyBorder="1" applyAlignment="1">
      <alignment horizontal="center" vertical="center"/>
    </xf>
    <xf numFmtId="171" fontId="16" fillId="11" borderId="1" xfId="13" applyNumberFormat="1" applyFont="1" applyFill="1" applyBorder="1" applyAlignment="1">
      <alignment vertical="center"/>
    </xf>
    <xf numFmtId="179" fontId="16" fillId="3" borderId="1" xfId="13" applyNumberFormat="1" applyFont="1" applyFill="1" applyBorder="1" applyAlignment="1">
      <alignment horizontal="center" vertical="center"/>
    </xf>
    <xf numFmtId="172" fontId="11" fillId="2" borderId="0" xfId="11" applyNumberFormat="1" applyFill="1" applyAlignment="1">
      <alignment vertical="center"/>
    </xf>
    <xf numFmtId="172" fontId="11" fillId="3" borderId="0" xfId="11" applyNumberFormat="1" applyFill="1" applyAlignment="1">
      <alignment horizontal="left" vertical="center"/>
    </xf>
    <xf numFmtId="171" fontId="16" fillId="3" borderId="15" xfId="13" applyNumberFormat="1" applyFont="1" applyFill="1" applyBorder="1" applyAlignment="1">
      <alignment horizontal="center" vertical="center"/>
    </xf>
    <xf numFmtId="171" fontId="16" fillId="11" borderId="15" xfId="13" applyNumberFormat="1" applyFont="1" applyFill="1" applyBorder="1" applyAlignment="1">
      <alignment vertical="center"/>
    </xf>
    <xf numFmtId="179" fontId="16" fillId="3" borderId="15" xfId="13" applyNumberFormat="1" applyFont="1" applyFill="1" applyBorder="1" applyAlignment="1">
      <alignment horizontal="center" vertical="center"/>
    </xf>
    <xf numFmtId="172" fontId="24" fillId="14" borderId="2" xfId="11" applyNumberFormat="1" applyFont="1" applyFill="1" applyBorder="1" applyAlignment="1">
      <alignment horizontal="center" vertical="center"/>
    </xf>
    <xf numFmtId="3" fontId="17" fillId="14" borderId="2" xfId="11" applyNumberFormat="1" applyFont="1" applyFill="1" applyBorder="1" applyAlignment="1">
      <alignment horizontal="center" vertical="center"/>
    </xf>
    <xf numFmtId="166" fontId="17" fillId="14" borderId="2" xfId="11" applyNumberFormat="1" applyFont="1" applyFill="1" applyBorder="1" applyAlignment="1">
      <alignment horizontal="center" vertical="center"/>
    </xf>
    <xf numFmtId="172" fontId="17" fillId="11" borderId="2" xfId="11" applyNumberFormat="1" applyFont="1" applyFill="1" applyBorder="1" applyAlignment="1">
      <alignment horizontal="center" vertical="center"/>
    </xf>
    <xf numFmtId="171" fontId="16" fillId="0" borderId="1" xfId="13" applyNumberFormat="1" applyFont="1" applyFill="1" applyBorder="1" applyAlignment="1">
      <alignment vertical="center"/>
    </xf>
    <xf numFmtId="172" fontId="12" fillId="11" borderId="0" xfId="11" applyNumberFormat="1" applyFont="1" applyFill="1" applyAlignment="1">
      <alignment horizontal="center" vertical="center"/>
    </xf>
    <xf numFmtId="171" fontId="16" fillId="0" borderId="16" xfId="13" applyNumberFormat="1" applyFont="1" applyFill="1" applyBorder="1" applyAlignment="1">
      <alignment vertical="center"/>
    </xf>
    <xf numFmtId="171" fontId="18" fillId="0" borderId="0" xfId="13" applyNumberFormat="1" applyFont="1" applyFill="1" applyBorder="1" applyAlignment="1">
      <alignment vertical="center"/>
    </xf>
    <xf numFmtId="171" fontId="30" fillId="3" borderId="0" xfId="13" applyNumberFormat="1" applyFont="1" applyFill="1" applyBorder="1" applyAlignment="1">
      <alignment vertical="center"/>
    </xf>
    <xf numFmtId="171" fontId="27" fillId="0" borderId="0" xfId="11" applyNumberFormat="1" applyFont="1" applyAlignment="1">
      <alignment vertical="center"/>
    </xf>
    <xf numFmtId="166" fontId="27" fillId="0" borderId="0" xfId="11" applyNumberFormat="1" applyFont="1" applyAlignment="1">
      <alignment vertical="center"/>
    </xf>
    <xf numFmtId="10" fontId="13" fillId="2" borderId="0" xfId="14" applyNumberFormat="1" applyFont="1" applyFill="1" applyBorder="1" applyAlignment="1">
      <alignment horizontal="center" vertical="center"/>
    </xf>
    <xf numFmtId="9" fontId="13" fillId="2" borderId="0" xfId="14" applyFont="1" applyFill="1" applyBorder="1" applyAlignment="1">
      <alignment horizontal="center" vertical="center"/>
    </xf>
    <xf numFmtId="9" fontId="12" fillId="2" borderId="0" xfId="14" applyFont="1" applyFill="1" applyBorder="1" applyAlignment="1">
      <alignment horizontal="center" vertical="center"/>
    </xf>
    <xf numFmtId="172" fontId="11" fillId="0" borderId="0" xfId="11" applyNumberFormat="1" applyAlignment="1">
      <alignment vertical="center"/>
    </xf>
    <xf numFmtId="171" fontId="16" fillId="2" borderId="1" xfId="13" applyNumberFormat="1" applyFont="1" applyFill="1" applyBorder="1" applyAlignment="1">
      <alignment horizontal="center" vertical="center"/>
    </xf>
    <xf numFmtId="171" fontId="16" fillId="2" borderId="1" xfId="13" applyNumberFormat="1" applyFont="1" applyFill="1" applyBorder="1" applyAlignment="1">
      <alignment vertical="center"/>
    </xf>
    <xf numFmtId="171" fontId="16" fillId="2" borderId="16" xfId="13" applyNumberFormat="1" applyFont="1" applyFill="1" applyBorder="1" applyAlignment="1">
      <alignment vertical="center"/>
    </xf>
    <xf numFmtId="171" fontId="18" fillId="2" borderId="0" xfId="13" applyNumberFormat="1" applyFont="1" applyFill="1" applyBorder="1" applyAlignment="1">
      <alignment vertical="center"/>
    </xf>
    <xf numFmtId="171" fontId="18" fillId="3" borderId="0" xfId="13" applyNumberFormat="1" applyFont="1" applyFill="1" applyBorder="1" applyAlignment="1">
      <alignment vertical="center"/>
    </xf>
    <xf numFmtId="172" fontId="2" fillId="3" borderId="0" xfId="11" applyNumberFormat="1" applyFont="1" applyFill="1" applyAlignment="1">
      <alignment vertical="center"/>
    </xf>
    <xf numFmtId="171" fontId="16" fillId="0" borderId="0" xfId="13" applyNumberFormat="1" applyFont="1" applyFill="1" applyBorder="1" applyAlignment="1">
      <alignment vertical="center"/>
    </xf>
    <xf numFmtId="172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1" fontId="16" fillId="3" borderId="0" xfId="13" applyNumberFormat="1" applyFont="1" applyFill="1" applyBorder="1" applyAlignment="1">
      <alignment horizontal="left" vertical="center"/>
    </xf>
    <xf numFmtId="172" fontId="30" fillId="2" borderId="0" xfId="11" applyNumberFormat="1" applyFont="1" applyFill="1" applyAlignment="1">
      <alignment vertical="center"/>
    </xf>
    <xf numFmtId="171" fontId="16" fillId="3" borderId="0" xfId="13" applyNumberFormat="1" applyFont="1" applyFill="1" applyBorder="1" applyAlignment="1">
      <alignment vertical="center"/>
    </xf>
    <xf numFmtId="171" fontId="16" fillId="2" borderId="15" xfId="13" applyNumberFormat="1" applyFont="1" applyFill="1" applyBorder="1" applyAlignment="1">
      <alignment horizontal="center" vertical="center"/>
    </xf>
    <xf numFmtId="171" fontId="16" fillId="2" borderId="15" xfId="13" applyNumberFormat="1" applyFont="1" applyFill="1" applyBorder="1" applyAlignment="1">
      <alignment vertical="center"/>
    </xf>
    <xf numFmtId="171" fontId="16" fillId="2" borderId="0" xfId="13" applyNumberFormat="1" applyFont="1" applyFill="1" applyBorder="1" applyAlignment="1">
      <alignment horizontal="center" vertical="center"/>
    </xf>
    <xf numFmtId="171" fontId="16" fillId="2" borderId="17" xfId="13" applyNumberFormat="1" applyFont="1" applyFill="1" applyBorder="1" applyAlignment="1">
      <alignment vertical="center"/>
    </xf>
    <xf numFmtId="0" fontId="20" fillId="14" borderId="2" xfId="11" applyFont="1" applyFill="1" applyBorder="1" applyAlignment="1">
      <alignment horizontal="center" vertical="center" wrapText="1"/>
    </xf>
    <xf numFmtId="171" fontId="17" fillId="14" borderId="2" xfId="11" applyNumberFormat="1" applyFont="1" applyFill="1" applyBorder="1" applyAlignment="1">
      <alignment horizontal="center" vertical="center"/>
    </xf>
    <xf numFmtId="172" fontId="3" fillId="15" borderId="0" xfId="11" applyNumberFormat="1" applyFont="1" applyFill="1" applyAlignment="1">
      <alignment horizontal="left" vertical="center"/>
    </xf>
    <xf numFmtId="171" fontId="17" fillId="3" borderId="1" xfId="13" applyNumberFormat="1" applyFont="1" applyFill="1" applyBorder="1" applyAlignment="1">
      <alignment horizontal="center" vertical="center"/>
    </xf>
    <xf numFmtId="171" fontId="17" fillId="11" borderId="1" xfId="13" applyNumberFormat="1" applyFont="1" applyFill="1" applyBorder="1" applyAlignment="1">
      <alignment vertical="center"/>
    </xf>
    <xf numFmtId="179" fontId="17" fillId="3" borderId="1" xfId="13" applyNumberFormat="1" applyFont="1" applyFill="1" applyBorder="1" applyAlignment="1">
      <alignment horizontal="center" vertical="center"/>
    </xf>
    <xf numFmtId="172" fontId="12" fillId="2" borderId="0" xfId="11" applyNumberFormat="1" applyFont="1" applyFill="1" applyAlignment="1">
      <alignment vertical="center"/>
    </xf>
    <xf numFmtId="172" fontId="12" fillId="3" borderId="0" xfId="11" applyNumberFormat="1" applyFont="1" applyFill="1" applyAlignment="1">
      <alignment vertical="center"/>
    </xf>
    <xf numFmtId="172" fontId="3" fillId="4" borderId="18" xfId="11" applyNumberFormat="1" applyFont="1" applyFill="1" applyBorder="1" applyAlignment="1">
      <alignment horizontal="center" vertical="center"/>
    </xf>
    <xf numFmtId="3" fontId="17" fillId="4" borderId="18" xfId="11" applyNumberFormat="1" applyFont="1" applyFill="1" applyBorder="1" applyAlignment="1">
      <alignment horizontal="center" vertical="center"/>
    </xf>
    <xf numFmtId="171" fontId="17" fillId="4" borderId="18" xfId="11" applyNumberFormat="1" applyFont="1" applyFill="1" applyBorder="1" applyAlignment="1">
      <alignment horizontal="center" vertical="center"/>
    </xf>
    <xf numFmtId="172" fontId="17" fillId="11" borderId="18" xfId="11" applyNumberFormat="1" applyFont="1" applyFill="1" applyBorder="1" applyAlignment="1">
      <alignment horizontal="center" vertical="center"/>
    </xf>
    <xf numFmtId="171" fontId="16" fillId="2" borderId="19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3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6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2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6" borderId="20" xfId="11" applyFont="1" applyFill="1" applyBorder="1" applyAlignment="1">
      <alignment horizontal="center" vertical="center" wrapText="1" shrinkToFit="1"/>
    </xf>
    <xf numFmtId="41" fontId="31" fillId="16" borderId="20" xfId="11" applyNumberFormat="1" applyFont="1" applyFill="1" applyBorder="1" applyAlignment="1">
      <alignment horizontal="center" vertical="center"/>
    </xf>
    <xf numFmtId="172" fontId="27" fillId="16" borderId="20" xfId="11" applyNumberFormat="1" applyFont="1" applyFill="1" applyBorder="1" applyAlignment="1">
      <alignment vertical="center"/>
    </xf>
    <xf numFmtId="166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2" borderId="0" xfId="14" applyNumberFormat="1" applyFont="1" applyFill="1" applyBorder="1" applyAlignment="1">
      <alignment horizontal="center" vertical="center"/>
    </xf>
    <xf numFmtId="172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2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2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0" fontId="2" fillId="0" borderId="0" xfId="11" applyFont="1" applyAlignment="1">
      <alignment vertical="center"/>
    </xf>
    <xf numFmtId="172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7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11" fillId="8" borderId="5" xfId="11" applyFill="1" applyBorder="1" applyAlignment="1">
      <alignment horizontal="center" vertical="center" wrapText="1"/>
    </xf>
    <xf numFmtId="9" fontId="12" fillId="8" borderId="5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0" fontId="14" fillId="3" borderId="5" xfId="11" applyFont="1" applyFill="1" applyBorder="1" applyAlignment="1">
      <alignment horizontal="center" vertical="center" wrapText="1"/>
    </xf>
    <xf numFmtId="0" fontId="14" fillId="3" borderId="5" xfId="11" applyFont="1" applyFill="1" applyBorder="1" applyAlignment="1">
      <alignment horizontal="center" vertical="center"/>
    </xf>
    <xf numFmtId="9" fontId="14" fillId="3" borderId="5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5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5" xfId="11" applyFont="1" applyFill="1" applyBorder="1" applyAlignment="1">
      <alignment vertical="center"/>
    </xf>
    <xf numFmtId="0" fontId="15" fillId="3" borderId="5" xfId="11" applyFont="1" applyFill="1" applyBorder="1" applyAlignment="1">
      <alignment horizontal="center" vertical="center"/>
    </xf>
    <xf numFmtId="3" fontId="15" fillId="3" borderId="5" xfId="11" applyNumberFormat="1" applyFont="1" applyFill="1" applyBorder="1" applyAlignment="1">
      <alignment vertical="center"/>
    </xf>
    <xf numFmtId="172" fontId="15" fillId="3" borderId="5" xfId="11" applyNumberFormat="1" applyFont="1" applyFill="1" applyBorder="1" applyAlignment="1">
      <alignment vertical="center"/>
    </xf>
    <xf numFmtId="9" fontId="15" fillId="3" borderId="5" xfId="14" applyFont="1" applyFill="1" applyBorder="1" applyAlignment="1">
      <alignment horizontal="center" vertical="center"/>
    </xf>
    <xf numFmtId="174" fontId="15" fillId="3" borderId="5" xfId="17" applyNumberFormat="1" applyFont="1" applyFill="1" applyBorder="1" applyAlignment="1">
      <alignment vertical="center"/>
    </xf>
    <xf numFmtId="0" fontId="15" fillId="3" borderId="5" xfId="11" applyFont="1" applyFill="1" applyBorder="1" applyAlignment="1" applyProtection="1">
      <alignment horizontal="left" vertical="center"/>
      <protection locked="0"/>
    </xf>
    <xf numFmtId="0" fontId="22" fillId="17" borderId="5" xfId="11" applyFont="1" applyFill="1" applyBorder="1" applyAlignment="1" applyProtection="1">
      <alignment horizontal="center" vertical="center"/>
      <protection locked="0"/>
    </xf>
    <xf numFmtId="0" fontId="15" fillId="17" borderId="5" xfId="11" applyFont="1" applyFill="1" applyBorder="1" applyAlignment="1" applyProtection="1">
      <alignment horizontal="center" vertical="center"/>
      <protection locked="0"/>
    </xf>
    <xf numFmtId="0" fontId="22" fillId="17" borderId="5" xfId="11" applyFont="1" applyFill="1" applyBorder="1" applyAlignment="1" applyProtection="1">
      <alignment horizontal="left" vertical="center"/>
      <protection locked="0"/>
    </xf>
    <xf numFmtId="0" fontId="15" fillId="17" borderId="5" xfId="11" applyFont="1" applyFill="1" applyBorder="1" applyAlignment="1">
      <alignment vertical="center"/>
    </xf>
    <xf numFmtId="0" fontId="15" fillId="17" borderId="5" xfId="11" applyFont="1" applyFill="1" applyBorder="1" applyAlignment="1">
      <alignment horizontal="center" vertical="center"/>
    </xf>
    <xf numFmtId="3" fontId="22" fillId="17" borderId="5" xfId="11" applyNumberFormat="1" applyFont="1" applyFill="1" applyBorder="1" applyAlignment="1">
      <alignment vertical="center"/>
    </xf>
    <xf numFmtId="3" fontId="15" fillId="3" borderId="5" xfId="16" applyNumberFormat="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center" vertical="center"/>
      <protection locked="0"/>
    </xf>
    <xf numFmtId="0" fontId="15" fillId="7" borderId="5" xfId="1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left" vertical="center"/>
      <protection locked="0"/>
    </xf>
    <xf numFmtId="0" fontId="15" fillId="7" borderId="5" xfId="11" applyFont="1" applyFill="1" applyBorder="1" applyAlignment="1">
      <alignment vertical="center"/>
    </xf>
    <xf numFmtId="0" fontId="15" fillId="7" borderId="5" xfId="11" applyFont="1" applyFill="1" applyBorder="1" applyAlignment="1">
      <alignment horizontal="center" vertical="center"/>
    </xf>
    <xf numFmtId="3" fontId="22" fillId="7" borderId="5" xfId="11" applyNumberFormat="1" applyFont="1" applyFill="1" applyBorder="1" applyAlignment="1">
      <alignment vertical="center"/>
    </xf>
    <xf numFmtId="0" fontId="34" fillId="18" borderId="5" xfId="11" applyFont="1" applyFill="1" applyBorder="1" applyAlignment="1" applyProtection="1">
      <alignment horizontal="center" vertical="center"/>
      <protection locked="0"/>
    </xf>
    <xf numFmtId="0" fontId="15" fillId="18" borderId="5" xfId="11" applyFont="1" applyFill="1" applyBorder="1" applyAlignment="1" applyProtection="1">
      <alignment horizontal="center" vertical="center"/>
      <protection locked="0"/>
    </xf>
    <xf numFmtId="0" fontId="34" fillId="18" borderId="5" xfId="11" applyFont="1" applyFill="1" applyBorder="1" applyAlignment="1" applyProtection="1">
      <alignment horizontal="left" vertical="center"/>
      <protection locked="0"/>
    </xf>
    <xf numFmtId="0" fontId="35" fillId="18" borderId="5" xfId="11" applyFont="1" applyFill="1" applyBorder="1" applyAlignment="1">
      <alignment vertical="center"/>
    </xf>
    <xf numFmtId="0" fontId="35" fillId="18" borderId="5" xfId="11" applyFont="1" applyFill="1" applyBorder="1" applyAlignment="1">
      <alignment horizontal="center" vertical="center"/>
    </xf>
    <xf numFmtId="3" fontId="34" fillId="18" borderId="5" xfId="11" applyNumberFormat="1" applyFont="1" applyFill="1" applyBorder="1" applyAlignment="1">
      <alignment vertical="center"/>
    </xf>
    <xf numFmtId="0" fontId="22" fillId="8" borderId="5" xfId="11" applyFont="1" applyFill="1" applyBorder="1" applyAlignment="1">
      <alignment horizontal="center" vertical="center" wrapText="1"/>
    </xf>
    <xf numFmtId="0" fontId="22" fillId="8" borderId="5" xfId="11" applyFont="1" applyFill="1" applyBorder="1" applyAlignment="1">
      <alignment vertical="center" wrapText="1"/>
    </xf>
    <xf numFmtId="0" fontId="22" fillId="8" borderId="5" xfId="11" applyFont="1" applyFill="1" applyBorder="1" applyAlignment="1">
      <alignment horizontal="center" vertical="center"/>
    </xf>
    <xf numFmtId="3" fontId="12" fillId="8" borderId="5" xfId="11" applyNumberFormat="1" applyFont="1" applyFill="1" applyBorder="1" applyAlignment="1">
      <alignment vertical="center"/>
    </xf>
    <xf numFmtId="0" fontId="11" fillId="3" borderId="0" xfId="11" applyFill="1" applyAlignment="1" applyProtection="1">
      <alignment horizontal="center" vertical="center"/>
      <protection locked="0"/>
    </xf>
    <xf numFmtId="179" fontId="17" fillId="14" borderId="2" xfId="11" applyNumberFormat="1" applyFont="1" applyFill="1" applyBorder="1" applyAlignment="1">
      <alignment horizontal="center" vertical="center"/>
    </xf>
    <xf numFmtId="171" fontId="17" fillId="8" borderId="2" xfId="11" applyNumberFormat="1" applyFont="1" applyFill="1" applyBorder="1" applyAlignment="1">
      <alignment horizontal="center" vertical="center"/>
    </xf>
    <xf numFmtId="171" fontId="31" fillId="16" borderId="20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2" borderId="0" xfId="14" applyNumberFormat="1" applyFont="1" applyFill="1" applyBorder="1" applyAlignment="1">
      <alignment horizontal="center" vertical="center"/>
    </xf>
    <xf numFmtId="0" fontId="12" fillId="2" borderId="0" xfId="14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9" fillId="3" borderId="0" xfId="11" applyFont="1" applyFill="1" applyAlignment="1">
      <alignment vertical="center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1" fillId="3" borderId="0" xfId="11" applyFont="1" applyFill="1" applyAlignment="1">
      <alignment vertical="center"/>
    </xf>
    <xf numFmtId="0" fontId="61" fillId="3" borderId="0" xfId="11" applyFont="1" applyFill="1" applyAlignment="1">
      <alignment horizontal="center" vertical="center"/>
    </xf>
    <xf numFmtId="0" fontId="61" fillId="2" borderId="0" xfId="11" applyFont="1" applyFill="1" applyAlignment="1">
      <alignment horizontal="center" vertical="center"/>
    </xf>
    <xf numFmtId="0" fontId="61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2" fillId="3" borderId="0" xfId="11" applyFont="1" applyFill="1" applyAlignment="1">
      <alignment horizontal="center" vertical="center"/>
    </xf>
    <xf numFmtId="166" fontId="63" fillId="3" borderId="0" xfId="11" applyNumberFormat="1" applyFont="1" applyFill="1" applyAlignment="1">
      <alignment horizontal="center" vertical="center"/>
    </xf>
    <xf numFmtId="0" fontId="64" fillId="3" borderId="0" xfId="3" applyFont="1" applyFill="1" applyBorder="1" applyAlignment="1" applyProtection="1">
      <alignment horizontal="center" vertical="center"/>
    </xf>
    <xf numFmtId="0" fontId="65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6" fontId="47" fillId="3" borderId="0" xfId="11" applyNumberFormat="1" applyFont="1" applyFill="1" applyAlignment="1">
      <alignment vertical="center"/>
    </xf>
    <xf numFmtId="0" fontId="67" fillId="3" borderId="0" xfId="11" applyFont="1" applyFill="1" applyAlignment="1">
      <alignment vertical="center"/>
    </xf>
    <xf numFmtId="0" fontId="66" fillId="2" borderId="0" xfId="11" applyFont="1" applyFill="1" applyAlignment="1">
      <alignment horizontal="center" vertical="center"/>
    </xf>
    <xf numFmtId="0" fontId="47" fillId="0" borderId="0" xfId="11" applyFont="1" applyAlignment="1">
      <alignment vertical="center"/>
    </xf>
    <xf numFmtId="0" fontId="66" fillId="5" borderId="0" xfId="11" applyFont="1" applyFill="1" applyAlignment="1">
      <alignment horizontal="center" vertical="center"/>
    </xf>
    <xf numFmtId="0" fontId="68" fillId="2" borderId="0" xfId="11" applyFont="1" applyFill="1" applyAlignment="1">
      <alignment horizontal="center" vertical="center" wrapText="1"/>
    </xf>
    <xf numFmtId="172" fontId="47" fillId="3" borderId="0" xfId="11" applyNumberFormat="1" applyFont="1" applyFill="1" applyAlignment="1">
      <alignment vertical="center"/>
    </xf>
    <xf numFmtId="172" fontId="66" fillId="3" borderId="0" xfId="11" applyNumberFormat="1" applyFont="1" applyFill="1" applyAlignment="1">
      <alignment horizontal="left" vertical="center"/>
    </xf>
    <xf numFmtId="171" fontId="69" fillId="3" borderId="1" xfId="13" applyNumberFormat="1" applyFont="1" applyFill="1" applyBorder="1" applyAlignment="1">
      <alignment horizontal="center" vertical="center"/>
    </xf>
    <xf numFmtId="172" fontId="47" fillId="2" borderId="0" xfId="11" applyNumberFormat="1" applyFont="1" applyFill="1" applyAlignment="1">
      <alignment vertical="center"/>
    </xf>
    <xf numFmtId="172" fontId="47" fillId="0" borderId="0" xfId="11" applyNumberFormat="1" applyFont="1" applyAlignment="1">
      <alignment vertical="center"/>
    </xf>
    <xf numFmtId="171" fontId="69" fillId="3" borderId="0" xfId="13" applyNumberFormat="1" applyFont="1" applyFill="1" applyBorder="1" applyAlignment="1">
      <alignment horizontal="center" vertical="center"/>
    </xf>
    <xf numFmtId="172" fontId="66" fillId="6" borderId="18" xfId="11" applyNumberFormat="1" applyFont="1" applyFill="1" applyBorder="1" applyAlignment="1">
      <alignment horizontal="left" vertical="center"/>
    </xf>
    <xf numFmtId="3" fontId="56" fillId="6" borderId="18" xfId="11" applyNumberFormat="1" applyFont="1" applyFill="1" applyBorder="1" applyAlignment="1">
      <alignment horizontal="center" vertical="center"/>
    </xf>
    <xf numFmtId="171" fontId="56" fillId="6" borderId="18" xfId="11" applyNumberFormat="1" applyFont="1" applyFill="1" applyBorder="1" applyAlignment="1">
      <alignment horizontal="center" vertical="center"/>
    </xf>
    <xf numFmtId="172" fontId="72" fillId="6" borderId="18" xfId="11" applyNumberFormat="1" applyFont="1" applyFill="1" applyBorder="1" applyAlignment="1">
      <alignment horizontal="center" vertical="center"/>
    </xf>
    <xf numFmtId="166" fontId="47" fillId="3" borderId="18" xfId="11" applyNumberFormat="1" applyFont="1" applyFill="1" applyBorder="1" applyAlignment="1">
      <alignment vertical="center"/>
    </xf>
    <xf numFmtId="172" fontId="47" fillId="3" borderId="0" xfId="11" applyNumberFormat="1" applyFont="1" applyFill="1" applyAlignment="1">
      <alignment horizontal="left" vertical="center"/>
    </xf>
    <xf numFmtId="171" fontId="69" fillId="3" borderId="19" xfId="13" applyNumberFormat="1" applyFont="1" applyFill="1" applyBorder="1" applyAlignment="1">
      <alignment horizontal="center" vertical="center"/>
    </xf>
    <xf numFmtId="171" fontId="70" fillId="5" borderId="19" xfId="13" applyNumberFormat="1" applyFont="1" applyFill="1" applyBorder="1" applyAlignment="1">
      <alignment vertical="center"/>
    </xf>
    <xf numFmtId="171" fontId="37" fillId="2" borderId="19" xfId="13" applyNumberFormat="1" applyFont="1" applyFill="1" applyBorder="1" applyAlignment="1">
      <alignment horizontal="center" vertical="center"/>
    </xf>
    <xf numFmtId="166" fontId="73" fillId="3" borderId="0" xfId="11" applyNumberFormat="1" applyFont="1" applyFill="1" applyAlignment="1">
      <alignment vertical="center"/>
    </xf>
    <xf numFmtId="172" fontId="66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1" fontId="56" fillId="6" borderId="2" xfId="11" applyNumberFormat="1" applyFont="1" applyFill="1" applyBorder="1" applyAlignment="1">
      <alignment horizontal="center" vertical="center"/>
    </xf>
    <xf numFmtId="172" fontId="72" fillId="6" borderId="2" xfId="11" applyNumberFormat="1" applyFont="1" applyFill="1" applyBorder="1" applyAlignment="1">
      <alignment horizontal="center" vertical="center"/>
    </xf>
    <xf numFmtId="3" fontId="74" fillId="3" borderId="0" xfId="11" applyNumberFormat="1" applyFont="1" applyFill="1" applyAlignment="1">
      <alignment horizontal="center" vertical="center"/>
    </xf>
    <xf numFmtId="0" fontId="73" fillId="3" borderId="0" xfId="11" applyFont="1" applyFill="1" applyAlignment="1">
      <alignment vertical="center"/>
    </xf>
    <xf numFmtId="0" fontId="73" fillId="2" borderId="0" xfId="11" applyFont="1" applyFill="1" applyAlignment="1">
      <alignment vertical="center"/>
    </xf>
    <xf numFmtId="173" fontId="68" fillId="2" borderId="0" xfId="11" applyNumberFormat="1" applyFont="1" applyFill="1" applyAlignment="1">
      <alignment vertical="center"/>
    </xf>
    <xf numFmtId="0" fontId="73" fillId="2" borderId="0" xfId="11" applyFont="1" applyFill="1" applyAlignment="1">
      <alignment horizontal="center" vertical="center"/>
    </xf>
    <xf numFmtId="173" fontId="73" fillId="2" borderId="0" xfId="11" applyNumberFormat="1" applyFont="1" applyFill="1" applyAlignment="1">
      <alignment vertical="center"/>
    </xf>
    <xf numFmtId="173" fontId="73" fillId="3" borderId="0" xfId="11" applyNumberFormat="1" applyFont="1" applyFill="1" applyAlignment="1">
      <alignment vertical="center"/>
    </xf>
    <xf numFmtId="9" fontId="66" fillId="2" borderId="25" xfId="14" applyFont="1" applyFill="1" applyBorder="1" applyAlignment="1">
      <alignment horizontal="center" vertical="center"/>
    </xf>
    <xf numFmtId="172" fontId="66" fillId="3" borderId="0" xfId="11" applyNumberFormat="1" applyFont="1" applyFill="1" applyAlignment="1">
      <alignment horizontal="center" vertical="center" wrapText="1"/>
    </xf>
    <xf numFmtId="172" fontId="49" fillId="2" borderId="0" xfId="11" applyNumberFormat="1" applyFont="1" applyFill="1" applyAlignment="1">
      <alignment vertical="center" wrapText="1"/>
    </xf>
    <xf numFmtId="172" fontId="74" fillId="2" borderId="0" xfId="11" applyNumberFormat="1" applyFont="1" applyFill="1" applyAlignment="1">
      <alignment vertical="center" wrapText="1"/>
    </xf>
    <xf numFmtId="171" fontId="73" fillId="3" borderId="0" xfId="11" applyNumberFormat="1" applyFont="1" applyFill="1" applyAlignment="1">
      <alignment vertical="center"/>
    </xf>
    <xf numFmtId="172" fontId="49" fillId="2" borderId="0" xfId="11" applyNumberFormat="1" applyFont="1" applyFill="1" applyAlignment="1">
      <alignment horizontal="center" vertical="center"/>
    </xf>
    <xf numFmtId="172" fontId="74" fillId="2" borderId="0" xfId="11" applyNumberFormat="1" applyFont="1" applyFill="1" applyAlignment="1">
      <alignment vertical="center"/>
    </xf>
    <xf numFmtId="172" fontId="73" fillId="3" borderId="0" xfId="11" applyNumberFormat="1" applyFont="1" applyFill="1" applyAlignment="1">
      <alignment vertical="center"/>
    </xf>
    <xf numFmtId="0" fontId="73" fillId="0" borderId="0" xfId="11" applyFont="1" applyAlignment="1">
      <alignment vertical="center"/>
    </xf>
    <xf numFmtId="172" fontId="73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71" fontId="73" fillId="2" borderId="0" xfId="13" applyNumberFormat="1" applyFont="1" applyFill="1" applyAlignment="1">
      <alignment vertical="center"/>
    </xf>
    <xf numFmtId="171" fontId="73" fillId="2" borderId="0" xfId="11" applyNumberFormat="1" applyFont="1" applyFill="1" applyAlignment="1">
      <alignment vertical="center"/>
    </xf>
    <xf numFmtId="0" fontId="79" fillId="3" borderId="0" xfId="11" applyFont="1" applyFill="1" applyAlignment="1">
      <alignment vertical="center"/>
    </xf>
    <xf numFmtId="0" fontId="80" fillId="2" borderId="0" xfId="6" applyFont="1" applyFill="1" applyAlignment="1">
      <alignment vertical="center"/>
    </xf>
    <xf numFmtId="0" fontId="81" fillId="2" borderId="0" xfId="6" applyFont="1" applyFill="1"/>
    <xf numFmtId="164" fontId="81" fillId="0" borderId="10" xfId="8" applyNumberFormat="1" applyFont="1" applyBorder="1" applyAlignment="1">
      <alignment vertical="center"/>
    </xf>
    <xf numFmtId="164" fontId="81" fillId="0" borderId="10" xfId="8" applyNumberFormat="1" applyFont="1" applyBorder="1" applyAlignment="1">
      <alignment horizontal="center" vertical="center"/>
    </xf>
    <xf numFmtId="178" fontId="81" fillId="0" borderId="10" xfId="1" applyNumberFormat="1" applyFont="1" applyBorder="1" applyAlignment="1">
      <alignment horizontal="right" vertical="center"/>
    </xf>
    <xf numFmtId="0" fontId="82" fillId="2" borderId="0" xfId="6" applyFont="1" applyFill="1"/>
    <xf numFmtId="0" fontId="82" fillId="2" borderId="0" xfId="6" applyFont="1" applyFill="1" applyAlignment="1">
      <alignment horizontal="center"/>
    </xf>
    <xf numFmtId="0" fontId="83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4" fillId="3" borderId="0" xfId="11" applyFont="1" applyFill="1"/>
    <xf numFmtId="175" fontId="86" fillId="5" borderId="5" xfId="11" applyNumberFormat="1" applyFont="1" applyFill="1" applyBorder="1" applyAlignment="1">
      <alignment horizontal="center" vertical="center" wrapText="1" shrinkToFit="1"/>
    </xf>
    <xf numFmtId="175" fontId="58" fillId="5" borderId="5" xfId="11" applyNumberFormat="1" applyFont="1" applyFill="1" applyBorder="1" applyAlignment="1">
      <alignment horizontal="center" vertical="center" wrapText="1" shrinkToFit="1"/>
    </xf>
    <xf numFmtId="175" fontId="72" fillId="0" borderId="0" xfId="11" applyNumberFormat="1" applyFont="1" applyAlignment="1">
      <alignment horizontal="center" vertical="center" wrapText="1" shrinkToFit="1"/>
    </xf>
    <xf numFmtId="0" fontId="47" fillId="0" borderId="0" xfId="11" applyFont="1"/>
    <xf numFmtId="17" fontId="47" fillId="5" borderId="5" xfId="11" applyNumberFormat="1" applyFont="1" applyFill="1" applyBorder="1" applyAlignment="1">
      <alignment horizontal="center"/>
    </xf>
    <xf numFmtId="171" fontId="47" fillId="3" borderId="5" xfId="13" applyNumberFormat="1" applyFont="1" applyFill="1" applyBorder="1" applyAlignment="1">
      <alignment vertical="center"/>
    </xf>
    <xf numFmtId="174" fontId="47" fillId="5" borderId="5" xfId="13" applyNumberFormat="1" applyFont="1" applyFill="1" applyBorder="1" applyAlignment="1">
      <alignment vertical="center"/>
    </xf>
    <xf numFmtId="171" fontId="73" fillId="2" borderId="0" xfId="13" applyNumberFormat="1" applyFont="1" applyFill="1"/>
    <xf numFmtId="17" fontId="77" fillId="21" borderId="7" xfId="11" applyNumberFormat="1" applyFont="1" applyFill="1" applyBorder="1" applyAlignment="1">
      <alignment horizontal="center"/>
    </xf>
    <xf numFmtId="3" fontId="77" fillId="21" borderId="7" xfId="11" applyNumberFormat="1" applyFont="1" applyFill="1" applyBorder="1" applyAlignment="1">
      <alignment vertical="center"/>
    </xf>
    <xf numFmtId="0" fontId="73" fillId="2" borderId="0" xfId="11" applyFont="1" applyFill="1"/>
    <xf numFmtId="3" fontId="73" fillId="2" borderId="0" xfId="11" applyNumberFormat="1" applyFont="1" applyFill="1"/>
    <xf numFmtId="0" fontId="73" fillId="0" borderId="0" xfId="11" applyFont="1"/>
    <xf numFmtId="174" fontId="73" fillId="2" borderId="0" xfId="11" applyNumberFormat="1" applyFont="1" applyFill="1"/>
    <xf numFmtId="174" fontId="75" fillId="2" borderId="0" xfId="11" applyNumberFormat="1" applyFont="1" applyFill="1"/>
    <xf numFmtId="0" fontId="66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4" fontId="47" fillId="3" borderId="0" xfId="13" applyNumberFormat="1" applyFont="1" applyFill="1"/>
    <xf numFmtId="164" fontId="81" fillId="0" borderId="0" xfId="11" applyNumberFormat="1" applyFont="1" applyAlignment="1">
      <alignment vertical="center"/>
    </xf>
    <xf numFmtId="164" fontId="47" fillId="3" borderId="0" xfId="11" applyNumberFormat="1" applyFont="1" applyFill="1" applyAlignment="1">
      <alignment horizontal="center"/>
    </xf>
    <xf numFmtId="0" fontId="47" fillId="2" borderId="14" xfId="11" applyFont="1" applyFill="1" applyBorder="1" applyAlignment="1">
      <alignment vertical="center"/>
    </xf>
    <xf numFmtId="164" fontId="87" fillId="4" borderId="14" xfId="11" applyNumberFormat="1" applyFont="1" applyFill="1" applyBorder="1" applyAlignment="1">
      <alignment horizontal="center" vertical="center" wrapText="1"/>
    </xf>
    <xf numFmtId="0" fontId="1" fillId="2" borderId="0" xfId="20" applyFill="1"/>
    <xf numFmtId="0" fontId="47" fillId="2" borderId="14" xfId="11" applyFont="1" applyFill="1" applyBorder="1"/>
    <xf numFmtId="164" fontId="66" fillId="4" borderId="14" xfId="11" applyNumberFormat="1" applyFont="1" applyFill="1" applyBorder="1" applyAlignment="1">
      <alignment horizontal="center" vertical="center" wrapText="1" shrinkToFit="1"/>
    </xf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4" fillId="0" borderId="0" xfId="11" applyFont="1"/>
    <xf numFmtId="0" fontId="92" fillId="5" borderId="5" xfId="11" applyFont="1" applyFill="1" applyBorder="1" applyAlignment="1">
      <alignment horizontal="center" vertical="center" wrapText="1" shrinkToFit="1"/>
    </xf>
    <xf numFmtId="3" fontId="66" fillId="2" borderId="5" xfId="11" applyNumberFormat="1" applyFont="1" applyFill="1" applyBorder="1" applyAlignment="1">
      <alignment horizontal="center" vertical="center"/>
    </xf>
    <xf numFmtId="0" fontId="88" fillId="5" borderId="8" xfId="11" applyFont="1" applyFill="1" applyBorder="1" applyAlignment="1">
      <alignment horizontal="left" vertical="center"/>
    </xf>
    <xf numFmtId="0" fontId="73" fillId="0" borderId="0" xfId="11" applyFont="1" applyAlignment="1">
      <alignment horizontal="center"/>
    </xf>
    <xf numFmtId="0" fontId="88" fillId="5" borderId="5" xfId="11" applyFont="1" applyFill="1" applyBorder="1" applyAlignment="1">
      <alignment horizontal="center" vertical="center" wrapText="1" shrinkToFit="1"/>
    </xf>
    <xf numFmtId="166" fontId="66" fillId="2" borderId="5" xfId="11" applyNumberFormat="1" applyFont="1" applyFill="1" applyBorder="1" applyAlignment="1">
      <alignment horizontal="center" vertical="center"/>
    </xf>
    <xf numFmtId="166" fontId="47" fillId="3" borderId="0" xfId="11" applyNumberFormat="1" applyFont="1" applyFill="1"/>
    <xf numFmtId="0" fontId="58" fillId="5" borderId="5" xfId="11" applyFont="1" applyFill="1" applyBorder="1" applyAlignment="1">
      <alignment horizontal="center" vertical="center" wrapText="1"/>
    </xf>
    <xf numFmtId="0" fontId="92" fillId="5" borderId="5" xfId="11" applyFont="1" applyFill="1" applyBorder="1" applyAlignment="1">
      <alignment horizontal="center" vertical="center" wrapText="1"/>
    </xf>
    <xf numFmtId="0" fontId="58" fillId="5" borderId="0" xfId="11" applyFont="1" applyFill="1" applyAlignment="1">
      <alignment horizontal="center" vertical="center" wrapText="1"/>
    </xf>
    <xf numFmtId="0" fontId="66" fillId="0" borderId="0" xfId="11" applyFont="1" applyAlignment="1">
      <alignment wrapText="1"/>
    </xf>
    <xf numFmtId="3" fontId="47" fillId="3" borderId="5" xfId="11" applyNumberFormat="1" applyFont="1" applyFill="1" applyBorder="1" applyAlignment="1">
      <alignment horizontal="center" vertical="center"/>
    </xf>
    <xf numFmtId="171" fontId="47" fillId="3" borderId="5" xfId="13" applyNumberFormat="1" applyFont="1" applyFill="1" applyBorder="1" applyAlignment="1">
      <alignment horizontal="right" vertical="center"/>
    </xf>
    <xf numFmtId="172" fontId="73" fillId="3" borderId="5" xfId="11" applyNumberFormat="1" applyFont="1" applyFill="1" applyBorder="1" applyAlignment="1">
      <alignment horizontal="center" vertical="center"/>
    </xf>
    <xf numFmtId="171" fontId="73" fillId="3" borderId="5" xfId="13" applyNumberFormat="1" applyFont="1" applyFill="1" applyBorder="1" applyAlignment="1">
      <alignment horizontal="right" vertical="center"/>
    </xf>
    <xf numFmtId="0" fontId="66" fillId="0" borderId="0" xfId="11" applyFont="1" applyAlignment="1">
      <alignment vertical="center"/>
    </xf>
    <xf numFmtId="0" fontId="66" fillId="0" borderId="0" xfId="11" applyFont="1"/>
    <xf numFmtId="166" fontId="93" fillId="21" borderId="7" xfId="11" applyNumberFormat="1" applyFont="1" applyFill="1" applyBorder="1" applyAlignment="1">
      <alignment horizontal="center" vertical="center"/>
    </xf>
    <xf numFmtId="3" fontId="93" fillId="21" borderId="2" xfId="11" applyNumberFormat="1" applyFont="1" applyFill="1" applyBorder="1" applyAlignment="1">
      <alignment horizontal="center"/>
    </xf>
    <xf numFmtId="0" fontId="94" fillId="0" borderId="0" xfId="11" applyFont="1"/>
    <xf numFmtId="184" fontId="73" fillId="2" borderId="0" xfId="13" applyNumberFormat="1" applyFont="1" applyFill="1"/>
    <xf numFmtId="184" fontId="73" fillId="2" borderId="0" xfId="13" applyNumberFormat="1" applyFont="1" applyFill="1" applyBorder="1"/>
    <xf numFmtId="184" fontId="73" fillId="2" borderId="0" xfId="13" applyNumberFormat="1" applyFont="1" applyFill="1" applyBorder="1" applyAlignment="1">
      <alignment horizontal="center"/>
    </xf>
    <xf numFmtId="168" fontId="73" fillId="2" borderId="0" xfId="18" applyFont="1" applyFill="1" applyBorder="1" applyAlignment="1">
      <alignment horizontal="center"/>
    </xf>
    <xf numFmtId="0" fontId="51" fillId="0" borderId="0" xfId="11" applyFont="1"/>
    <xf numFmtId="0" fontId="73" fillId="3" borderId="0" xfId="11" applyFont="1" applyFill="1"/>
    <xf numFmtId="3" fontId="73" fillId="3" borderId="0" xfId="11" applyNumberFormat="1" applyFont="1" applyFill="1"/>
    <xf numFmtId="0" fontId="73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3" fontId="73" fillId="3" borderId="0" xfId="11" applyNumberFormat="1" applyFont="1" applyFill="1" applyAlignment="1">
      <alignment horizontal="center"/>
    </xf>
    <xf numFmtId="0" fontId="92" fillId="5" borderId="10" xfId="7" applyFont="1" applyFill="1" applyBorder="1" applyAlignment="1">
      <alignment horizontal="center" vertical="center"/>
    </xf>
    <xf numFmtId="17" fontId="92" fillId="5" borderId="10" xfId="7" applyNumberFormat="1" applyFont="1" applyFill="1" applyBorder="1" applyAlignment="1">
      <alignment horizontal="center" vertical="center"/>
    </xf>
    <xf numFmtId="178" fontId="78" fillId="21" borderId="10" xfId="1" applyNumberFormat="1" applyFont="1" applyFill="1" applyBorder="1" applyAlignment="1">
      <alignment horizontal="center" vertical="center"/>
    </xf>
    <xf numFmtId="0" fontId="83" fillId="3" borderId="0" xfId="11" applyFont="1" applyFill="1" applyAlignment="1">
      <alignment vertical="center"/>
    </xf>
    <xf numFmtId="0" fontId="95" fillId="3" borderId="0" xfId="11" applyFont="1" applyFill="1" applyAlignment="1">
      <alignment vertical="center"/>
    </xf>
    <xf numFmtId="0" fontId="95" fillId="0" borderId="0" xfId="11" applyFont="1" applyAlignment="1">
      <alignment vertical="center"/>
    </xf>
    <xf numFmtId="0" fontId="96" fillId="0" borderId="0" xfId="11" applyFont="1" applyAlignment="1">
      <alignment horizontal="center" vertical="center"/>
    </xf>
    <xf numFmtId="0" fontId="97" fillId="0" borderId="0" xfId="11" applyFont="1" applyAlignment="1">
      <alignment vertical="center"/>
    </xf>
    <xf numFmtId="0" fontId="96" fillId="3" borderId="0" xfId="11" applyFont="1" applyFill="1" applyAlignment="1">
      <alignment horizontal="center" vertical="center"/>
    </xf>
    <xf numFmtId="0" fontId="98" fillId="3" borderId="0" xfId="11" applyFont="1" applyFill="1" applyAlignment="1">
      <alignment horizontal="center" vertical="center"/>
    </xf>
    <xf numFmtId="0" fontId="98" fillId="3" borderId="0" xfId="11" applyFont="1" applyFill="1" applyAlignment="1">
      <alignment vertical="center"/>
    </xf>
    <xf numFmtId="0" fontId="98" fillId="0" borderId="0" xfId="11" applyFont="1" applyAlignment="1">
      <alignment vertical="center"/>
    </xf>
    <xf numFmtId="0" fontId="84" fillId="3" borderId="0" xfId="11" applyFont="1" applyFill="1" applyAlignment="1">
      <alignment vertical="center"/>
    </xf>
    <xf numFmtId="176" fontId="99" fillId="3" borderId="0" xfId="11" applyNumberFormat="1" applyFont="1" applyFill="1" applyAlignment="1">
      <alignment vertical="center"/>
    </xf>
    <xf numFmtId="176" fontId="99" fillId="0" borderId="0" xfId="11" applyNumberFormat="1" applyFont="1" applyAlignment="1">
      <alignment vertical="center"/>
    </xf>
    <xf numFmtId="176" fontId="62" fillId="0" borderId="0" xfId="11" applyNumberFormat="1" applyFont="1" applyAlignment="1">
      <alignment horizontal="center" vertical="center"/>
    </xf>
    <xf numFmtId="0" fontId="84" fillId="0" borderId="0" xfId="11" applyFont="1" applyAlignment="1">
      <alignment vertical="center"/>
    </xf>
    <xf numFmtId="0" fontId="100" fillId="0" borderId="0" xfId="11" applyFont="1" applyAlignment="1">
      <alignment vertical="center"/>
    </xf>
    <xf numFmtId="0" fontId="101" fillId="3" borderId="0" xfId="11" applyFont="1" applyFill="1" applyAlignment="1">
      <alignment vertical="center"/>
    </xf>
    <xf numFmtId="17" fontId="87" fillId="0" borderId="12" xfId="11" applyNumberFormat="1" applyFont="1" applyBorder="1" applyAlignment="1">
      <alignment horizontal="left" vertical="center"/>
    </xf>
    <xf numFmtId="164" fontId="71" fillId="0" borderId="12" xfId="11" applyNumberFormat="1" applyFont="1" applyBorder="1" applyAlignment="1">
      <alignment vertical="center"/>
    </xf>
    <xf numFmtId="166" fontId="71" fillId="0" borderId="12" xfId="11" applyNumberFormat="1" applyFont="1" applyBorder="1" applyAlignment="1">
      <alignment vertical="center"/>
    </xf>
    <xf numFmtId="17" fontId="87" fillId="0" borderId="12" xfId="11" applyNumberFormat="1" applyFont="1" applyBorder="1" applyAlignment="1">
      <alignment horizontal="left" vertical="center" wrapText="1" shrinkToFit="1"/>
    </xf>
    <xf numFmtId="17" fontId="72" fillId="20" borderId="12" xfId="11" applyNumberFormat="1" applyFont="1" applyFill="1" applyBorder="1" applyAlignment="1">
      <alignment horizontal="left" vertical="center" wrapText="1" shrinkToFit="1"/>
    </xf>
    <xf numFmtId="175" fontId="66" fillId="4" borderId="12" xfId="11" applyNumberFormat="1" applyFont="1" applyFill="1" applyBorder="1" applyAlignment="1">
      <alignment horizontal="center" vertical="center"/>
    </xf>
    <xf numFmtId="172" fontId="42" fillId="0" borderId="12" xfId="11" applyNumberFormat="1" applyFont="1" applyBorder="1" applyAlignment="1">
      <alignment horizontal="center" vertical="center"/>
    </xf>
    <xf numFmtId="3" fontId="100" fillId="2" borderId="0" xfId="11" applyNumberFormat="1" applyFont="1" applyFill="1" applyAlignment="1">
      <alignment horizontal="center" vertical="center"/>
    </xf>
    <xf numFmtId="3" fontId="102" fillId="3" borderId="0" xfId="12" applyNumberFormat="1" applyFont="1" applyFill="1" applyBorder="1" applyAlignment="1">
      <alignment horizontal="center" vertical="center"/>
    </xf>
    <xf numFmtId="3" fontId="102" fillId="0" borderId="0" xfId="12" applyNumberFormat="1" applyFont="1" applyFill="1" applyBorder="1" applyAlignment="1">
      <alignment horizontal="center" vertical="center"/>
    </xf>
    <xf numFmtId="0" fontId="103" fillId="3" borderId="0" xfId="11" applyFont="1" applyFill="1" applyAlignment="1">
      <alignment vertical="center"/>
    </xf>
    <xf numFmtId="0" fontId="103" fillId="0" borderId="0" xfId="11" applyFont="1" applyAlignment="1">
      <alignment vertical="center"/>
    </xf>
    <xf numFmtId="0" fontId="104" fillId="0" borderId="0" xfId="11" applyFont="1" applyAlignment="1">
      <alignment vertical="center"/>
    </xf>
    <xf numFmtId="17" fontId="105" fillId="0" borderId="12" xfId="11" applyNumberFormat="1" applyFont="1" applyBorder="1" applyAlignment="1">
      <alignment horizontal="center" vertical="center" wrapText="1" shrinkToFit="1"/>
    </xf>
    <xf numFmtId="171" fontId="82" fillId="0" borderId="12" xfId="13" applyNumberFormat="1" applyFont="1" applyFill="1" applyBorder="1" applyAlignment="1">
      <alignment vertical="center"/>
    </xf>
    <xf numFmtId="166" fontId="51" fillId="0" borderId="0" xfId="11" applyNumberFormat="1" applyFont="1"/>
    <xf numFmtId="166" fontId="70" fillId="0" borderId="0" xfId="11" applyNumberFormat="1" applyFont="1"/>
    <xf numFmtId="3" fontId="78" fillId="21" borderId="18" xfId="11" applyNumberFormat="1" applyFont="1" applyFill="1" applyBorder="1" applyAlignment="1">
      <alignment horizontal="center"/>
    </xf>
    <xf numFmtId="171" fontId="77" fillId="21" borderId="26" xfId="11" applyNumberFormat="1" applyFont="1" applyFill="1" applyBorder="1" applyAlignment="1">
      <alignment vertical="center"/>
    </xf>
    <xf numFmtId="0" fontId="78" fillId="21" borderId="12" xfId="11" applyFont="1" applyFill="1" applyBorder="1" applyAlignment="1">
      <alignment horizontal="center" vertical="center"/>
    </xf>
    <xf numFmtId="172" fontId="78" fillId="21" borderId="12" xfId="11" applyNumberFormat="1" applyFont="1" applyFill="1" applyBorder="1" applyAlignment="1">
      <alignment vertical="center"/>
    </xf>
    <xf numFmtId="175" fontId="66" fillId="5" borderId="12" xfId="11" applyNumberFormat="1" applyFont="1" applyFill="1" applyBorder="1" applyAlignment="1">
      <alignment horizontal="center" vertical="center"/>
    </xf>
    <xf numFmtId="175" fontId="58" fillId="5" borderId="12" xfId="11" applyNumberFormat="1" applyFont="1" applyFill="1" applyBorder="1" applyAlignment="1">
      <alignment horizontal="center" vertical="center"/>
    </xf>
    <xf numFmtId="171" fontId="82" fillId="5" borderId="12" xfId="13" applyNumberFormat="1" applyFont="1" applyFill="1" applyBorder="1" applyAlignment="1">
      <alignment vertical="center"/>
    </xf>
    <xf numFmtId="169" fontId="106" fillId="3" borderId="0" xfId="0" applyNumberFormat="1" applyFont="1" applyFill="1" applyAlignment="1">
      <alignment horizontal="center" vertical="center"/>
    </xf>
    <xf numFmtId="169" fontId="106" fillId="2" borderId="0" xfId="0" applyNumberFormat="1" applyFont="1" applyFill="1" applyAlignment="1">
      <alignment horizontal="center" vertical="center"/>
    </xf>
    <xf numFmtId="0" fontId="70" fillId="2" borderId="0" xfId="0" applyFont="1" applyFill="1"/>
    <xf numFmtId="0" fontId="93" fillId="21" borderId="2" xfId="0" applyFont="1" applyFill="1" applyBorder="1" applyAlignment="1">
      <alignment vertical="center"/>
    </xf>
    <xf numFmtId="0" fontId="94" fillId="22" borderId="6" xfId="0" applyFont="1" applyFill="1" applyBorder="1" applyAlignment="1">
      <alignment horizontal="center" vertical="center" wrapText="1"/>
    </xf>
    <xf numFmtId="0" fontId="94" fillId="5" borderId="0" xfId="0" applyFont="1" applyFill="1" applyAlignment="1">
      <alignment horizontal="left" vertical="center" wrapText="1"/>
    </xf>
    <xf numFmtId="3" fontId="94" fillId="5" borderId="0" xfId="0" applyNumberFormat="1" applyFont="1" applyFill="1" applyAlignment="1">
      <alignment horizontal="center" vertical="center" wrapText="1"/>
    </xf>
    <xf numFmtId="171" fontId="94" fillId="5" borderId="0" xfId="13" applyNumberFormat="1" applyFont="1" applyFill="1" applyBorder="1" applyAlignment="1">
      <alignment horizontal="center" vertical="center" wrapText="1"/>
    </xf>
    <xf numFmtId="3" fontId="93" fillId="21" borderId="27" xfId="0" applyNumberFormat="1" applyFont="1" applyFill="1" applyBorder="1" applyAlignment="1">
      <alignment horizontal="center" vertical="center"/>
    </xf>
    <xf numFmtId="175" fontId="56" fillId="5" borderId="11" xfId="0" applyNumberFormat="1" applyFont="1" applyFill="1" applyBorder="1" applyAlignment="1">
      <alignment horizontal="center" vertical="center"/>
    </xf>
    <xf numFmtId="175" fontId="56" fillId="5" borderId="11" xfId="0" applyNumberFormat="1" applyFont="1" applyFill="1" applyBorder="1" applyAlignment="1">
      <alignment horizontal="center" vertical="center" wrapText="1" shrinkToFit="1"/>
    </xf>
    <xf numFmtId="0" fontId="69" fillId="0" borderId="11" xfId="0" applyFont="1" applyBorder="1" applyAlignment="1">
      <alignment horizontal="center" vertical="center"/>
    </xf>
    <xf numFmtId="170" fontId="69" fillId="0" borderId="11" xfId="13" applyFont="1" applyFill="1" applyBorder="1" applyAlignment="1">
      <alignment horizontal="center" vertical="center"/>
    </xf>
    <xf numFmtId="171" fontId="69" fillId="0" borderId="11" xfId="13" applyNumberFormat="1" applyFont="1" applyFill="1" applyBorder="1" applyAlignment="1">
      <alignment horizontal="center" vertical="center"/>
    </xf>
    <xf numFmtId="3" fontId="56" fillId="5" borderId="11" xfId="13" applyNumberFormat="1" applyFont="1" applyFill="1" applyBorder="1" applyAlignment="1">
      <alignment horizontal="center" vertical="center"/>
    </xf>
    <xf numFmtId="168" fontId="41" fillId="2" borderId="0" xfId="18" applyFont="1" applyFill="1"/>
    <xf numFmtId="0" fontId="69" fillId="2" borderId="0" xfId="0" applyFont="1" applyFill="1"/>
    <xf numFmtId="0" fontId="47" fillId="3" borderId="0" xfId="11" applyFont="1" applyFill="1" applyAlignment="1">
      <alignment horizontal="center" vertical="center"/>
    </xf>
    <xf numFmtId="171" fontId="70" fillId="3" borderId="0" xfId="13" applyNumberFormat="1" applyFont="1" applyFill="1" applyAlignment="1">
      <alignment vertical="center"/>
    </xf>
    <xf numFmtId="0" fontId="62" fillId="3" borderId="0" xfId="11" applyFont="1" applyFill="1" applyAlignment="1">
      <alignment vertical="center"/>
    </xf>
    <xf numFmtId="169" fontId="109" fillId="3" borderId="0" xfId="11" applyNumberFormat="1" applyFont="1" applyFill="1" applyAlignment="1">
      <alignment vertical="center"/>
    </xf>
    <xf numFmtId="169" fontId="109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0" fontId="71" fillId="5" borderId="6" xfId="11" applyFont="1" applyFill="1" applyBorder="1" applyAlignment="1">
      <alignment horizontal="center" vertical="center" wrapText="1"/>
    </xf>
    <xf numFmtId="2" fontId="47" fillId="10" borderId="14" xfId="11" applyNumberFormat="1" applyFont="1" applyFill="1" applyBorder="1" applyAlignment="1">
      <alignment horizontal="center" vertical="center"/>
    </xf>
    <xf numFmtId="0" fontId="87" fillId="5" borderId="2" xfId="11" applyFont="1" applyFill="1" applyBorder="1" applyAlignment="1">
      <alignment horizontal="center" vertical="center" wrapText="1"/>
    </xf>
    <xf numFmtId="3" fontId="87" fillId="5" borderId="2" xfId="11" applyNumberFormat="1" applyFont="1" applyFill="1" applyBorder="1" applyAlignment="1">
      <alignment horizontal="center" vertical="center" wrapText="1"/>
    </xf>
    <xf numFmtId="171" fontId="1" fillId="3" borderId="0" xfId="13" applyNumberFormat="1" applyFont="1" applyFill="1" applyAlignment="1">
      <alignment vertical="center"/>
    </xf>
    <xf numFmtId="178" fontId="47" fillId="10" borderId="14" xfId="1" applyNumberFormat="1" applyFont="1" applyFill="1" applyBorder="1" applyAlignment="1">
      <alignment horizontal="center" vertical="center"/>
    </xf>
    <xf numFmtId="178" fontId="47" fillId="10" borderId="21" xfId="1" applyNumberFormat="1" applyFont="1" applyFill="1" applyBorder="1" applyAlignment="1">
      <alignment horizontal="center" vertical="center"/>
    </xf>
    <xf numFmtId="178" fontId="47" fillId="10" borderId="14" xfId="1" applyNumberFormat="1" applyFont="1" applyFill="1" applyBorder="1" applyAlignment="1">
      <alignment vertical="center"/>
    </xf>
    <xf numFmtId="178" fontId="87" fillId="5" borderId="2" xfId="11" applyNumberFormat="1" applyFont="1" applyFill="1" applyBorder="1" applyAlignment="1">
      <alignment horizontal="center" vertical="center" wrapText="1"/>
    </xf>
    <xf numFmtId="0" fontId="66" fillId="3" borderId="0" xfId="11" applyFont="1" applyFill="1" applyAlignment="1">
      <alignment vertical="center" wrapText="1"/>
    </xf>
    <xf numFmtId="0" fontId="74" fillId="3" borderId="0" xfId="11" applyFont="1" applyFill="1" applyAlignment="1">
      <alignment vertical="center" wrapText="1"/>
    </xf>
    <xf numFmtId="3" fontId="74" fillId="3" borderId="0" xfId="11" applyNumberFormat="1" applyFont="1" applyFill="1" applyAlignment="1">
      <alignment vertical="center" wrapText="1"/>
    </xf>
    <xf numFmtId="0" fontId="73" fillId="3" borderId="0" xfId="11" applyFont="1" applyFill="1" applyAlignment="1">
      <alignment horizontal="center" vertical="center"/>
    </xf>
    <xf numFmtId="171" fontId="73" fillId="3" borderId="0" xfId="13" applyNumberFormat="1" applyFont="1" applyFill="1" applyAlignment="1">
      <alignment vertical="center"/>
    </xf>
    <xf numFmtId="3" fontId="73" fillId="3" borderId="0" xfId="11" applyNumberFormat="1" applyFont="1" applyFill="1" applyAlignment="1">
      <alignment horizontal="center" vertical="center"/>
    </xf>
    <xf numFmtId="3" fontId="47" fillId="3" borderId="0" xfId="11" applyNumberFormat="1" applyFont="1" applyFill="1" applyAlignment="1">
      <alignment horizontal="center" vertical="center"/>
    </xf>
    <xf numFmtId="0" fontId="54" fillId="21" borderId="2" xfId="11" applyFont="1" applyFill="1" applyBorder="1" applyAlignment="1">
      <alignment horizontal="center" vertical="center" wrapText="1"/>
    </xf>
    <xf numFmtId="3" fontId="54" fillId="21" borderId="2" xfId="11" applyNumberFormat="1" applyFont="1" applyFill="1" applyBorder="1" applyAlignment="1">
      <alignment horizontal="center" vertical="center" wrapText="1"/>
    </xf>
    <xf numFmtId="0" fontId="108" fillId="5" borderId="6" xfId="11" applyFont="1" applyFill="1" applyBorder="1" applyAlignment="1">
      <alignment horizontal="center" vertical="center" wrapText="1"/>
    </xf>
    <xf numFmtId="3" fontId="94" fillId="10" borderId="14" xfId="11" applyNumberFormat="1" applyFont="1" applyFill="1" applyBorder="1" applyAlignment="1">
      <alignment horizontal="center" vertical="center"/>
    </xf>
    <xf numFmtId="178" fontId="94" fillId="10" borderId="14" xfId="11" applyNumberFormat="1" applyFont="1" applyFill="1" applyBorder="1" applyAlignment="1">
      <alignment horizontal="right" vertical="center"/>
    </xf>
    <xf numFmtId="2" fontId="69" fillId="10" borderId="14" xfId="11" applyNumberFormat="1" applyFont="1" applyFill="1" applyBorder="1" applyAlignment="1">
      <alignment horizontal="right" vertical="center"/>
    </xf>
    <xf numFmtId="1" fontId="66" fillId="5" borderId="2" xfId="11" applyNumberFormat="1" applyFont="1" applyFill="1" applyBorder="1" applyAlignment="1">
      <alignment horizontal="center" vertical="center" wrapText="1"/>
    </xf>
    <xf numFmtId="2" fontId="47" fillId="3" borderId="5" xfId="0" applyNumberFormat="1" applyFont="1" applyFill="1" applyBorder="1" applyAlignment="1">
      <alignment horizontal="center" vertical="center"/>
    </xf>
    <xf numFmtId="0" fontId="66" fillId="5" borderId="13" xfId="11" applyFont="1" applyFill="1" applyBorder="1" applyAlignment="1">
      <alignment horizontal="center" vertical="center"/>
    </xf>
    <xf numFmtId="182" fontId="73" fillId="2" borderId="0" xfId="18" applyNumberFormat="1" applyFont="1" applyFill="1"/>
    <xf numFmtId="175" fontId="92" fillId="5" borderId="12" xfId="11" applyNumberFormat="1" applyFont="1" applyFill="1" applyBorder="1" applyAlignment="1">
      <alignment horizontal="center" vertical="center"/>
    </xf>
    <xf numFmtId="166" fontId="73" fillId="2" borderId="0" xfId="18" applyNumberFormat="1" applyFont="1" applyFill="1" applyBorder="1" applyAlignment="1">
      <alignment horizontal="center"/>
    </xf>
    <xf numFmtId="172" fontId="77" fillId="21" borderId="18" xfId="11" applyNumberFormat="1" applyFont="1" applyFill="1" applyBorder="1" applyAlignment="1">
      <alignment horizontal="center" vertical="center"/>
    </xf>
    <xf numFmtId="3" fontId="54" fillId="21" borderId="18" xfId="11" applyNumberFormat="1" applyFont="1" applyFill="1" applyBorder="1" applyAlignment="1">
      <alignment horizontal="center" vertical="center"/>
    </xf>
    <xf numFmtId="171" fontId="54" fillId="21" borderId="18" xfId="11" applyNumberFormat="1" applyFont="1" applyFill="1" applyBorder="1" applyAlignment="1">
      <alignment horizontal="center" vertical="center"/>
    </xf>
    <xf numFmtId="172" fontId="78" fillId="21" borderId="18" xfId="11" applyNumberFormat="1" applyFont="1" applyFill="1" applyBorder="1" applyAlignment="1">
      <alignment horizontal="center" vertical="center"/>
    </xf>
    <xf numFmtId="183" fontId="66" fillId="5" borderId="0" xfId="14" applyNumberFormat="1" applyFont="1" applyFill="1" applyBorder="1" applyAlignment="1">
      <alignment horizontal="center" vertical="center"/>
    </xf>
    <xf numFmtId="164" fontId="81" fillId="5" borderId="10" xfId="8" applyNumberFormat="1" applyFont="1" applyFill="1" applyBorder="1" applyAlignment="1">
      <alignment horizontal="right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1" borderId="0" xfId="11" applyFont="1" applyFill="1" applyAlignment="1" applyProtection="1">
      <alignment horizontal="center" vertical="center"/>
      <protection locked="0"/>
    </xf>
    <xf numFmtId="0" fontId="111" fillId="2" borderId="0" xfId="11" applyFont="1" applyFill="1" applyAlignment="1" applyProtection="1">
      <alignment horizontal="left" indent="2"/>
      <protection locked="0"/>
    </xf>
    <xf numFmtId="169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181" fontId="76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1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28" xfId="11" applyNumberFormat="1" applyFont="1" applyFill="1" applyBorder="1" applyProtection="1">
      <protection locked="0"/>
    </xf>
    <xf numFmtId="178" fontId="47" fillId="2" borderId="28" xfId="1" applyNumberFormat="1" applyFont="1" applyFill="1" applyBorder="1" applyProtection="1">
      <protection locked="0"/>
    </xf>
    <xf numFmtId="9" fontId="47" fillId="2" borderId="28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28" xfId="11" applyNumberFormat="1" applyFont="1" applyFill="1" applyBorder="1" applyAlignment="1">
      <alignment horizontal="center" vertical="center"/>
    </xf>
    <xf numFmtId="169" fontId="84" fillId="3" borderId="29" xfId="0" applyNumberFormat="1" applyFont="1" applyFill="1" applyBorder="1"/>
    <xf numFmtId="9" fontId="56" fillId="2" borderId="28" xfId="2" applyFont="1" applyFill="1" applyBorder="1" applyAlignment="1" applyProtection="1">
      <alignment horizontal="center" vertical="center"/>
    </xf>
    <xf numFmtId="0" fontId="55" fillId="3" borderId="0" xfId="11" applyFont="1" applyFill="1" applyAlignment="1">
      <alignment vertical="center"/>
    </xf>
    <xf numFmtId="169" fontId="56" fillId="3" borderId="0" xfId="11" applyNumberFormat="1" applyFont="1" applyFill="1" applyAlignment="1">
      <alignment vertical="center"/>
    </xf>
    <xf numFmtId="0" fontId="61" fillId="3" borderId="0" xfId="0" applyFont="1" applyFill="1" applyAlignment="1">
      <alignment vertical="center"/>
    </xf>
    <xf numFmtId="169" fontId="59" fillId="3" borderId="0" xfId="0" applyNumberFormat="1" applyFont="1" applyFill="1" applyAlignment="1">
      <alignment vertical="center"/>
    </xf>
    <xf numFmtId="0" fontId="112" fillId="2" borderId="0" xfId="6" applyFont="1" applyFill="1"/>
    <xf numFmtId="0" fontId="112" fillId="2" borderId="0" xfId="6" applyFont="1" applyFill="1" applyAlignment="1">
      <alignment horizontal="center"/>
    </xf>
    <xf numFmtId="3" fontId="112" fillId="2" borderId="0" xfId="6" applyNumberFormat="1" applyFont="1" applyFill="1"/>
    <xf numFmtId="178" fontId="54" fillId="21" borderId="2" xfId="11" applyNumberFormat="1" applyFont="1" applyFill="1" applyBorder="1" applyAlignment="1">
      <alignment horizontal="center" vertical="center" wrapText="1"/>
    </xf>
    <xf numFmtId="179" fontId="0" fillId="2" borderId="0" xfId="0" applyNumberFormat="1" applyFill="1"/>
    <xf numFmtId="0" fontId="113" fillId="3" borderId="0" xfId="11" applyFont="1" applyFill="1" applyAlignment="1">
      <alignment vertical="center"/>
    </xf>
    <xf numFmtId="0" fontId="114" fillId="2" borderId="0" xfId="6" applyFont="1" applyFill="1" applyAlignment="1">
      <alignment vertical="center"/>
    </xf>
    <xf numFmtId="17" fontId="58" fillId="3" borderId="5" xfId="11" applyNumberFormat="1" applyFont="1" applyFill="1" applyBorder="1" applyAlignment="1">
      <alignment horizontal="center" vertical="center"/>
    </xf>
    <xf numFmtId="166" fontId="47" fillId="5" borderId="5" xfId="11" applyNumberFormat="1" applyFont="1" applyFill="1" applyBorder="1" applyAlignment="1">
      <alignment horizontal="right" vertical="center"/>
    </xf>
    <xf numFmtId="171" fontId="47" fillId="5" borderId="5" xfId="13" applyNumberFormat="1" applyFont="1" applyFill="1" applyBorder="1" applyAlignment="1">
      <alignment horizontal="right" vertical="center"/>
    </xf>
    <xf numFmtId="182" fontId="112" fillId="3" borderId="0" xfId="18" applyNumberFormat="1" applyFont="1" applyFill="1" applyBorder="1" applyAlignment="1">
      <alignment vertical="center"/>
    </xf>
    <xf numFmtId="166" fontId="112" fillId="3" borderId="0" xfId="11" applyNumberFormat="1" applyFont="1" applyFill="1" applyAlignment="1">
      <alignment vertical="center"/>
    </xf>
    <xf numFmtId="182" fontId="112" fillId="2" borderId="0" xfId="18" applyNumberFormat="1" applyFont="1" applyFill="1" applyAlignment="1">
      <alignment vertical="center"/>
    </xf>
    <xf numFmtId="171" fontId="47" fillId="5" borderId="1" xfId="13" applyNumberFormat="1" applyFont="1" applyFill="1" applyBorder="1" applyAlignment="1">
      <alignment vertical="center"/>
    </xf>
    <xf numFmtId="171" fontId="47" fillId="3" borderId="1" xfId="13" applyNumberFormat="1" applyFont="1" applyFill="1" applyBorder="1" applyAlignment="1">
      <alignment horizontal="center" vertical="center"/>
    </xf>
    <xf numFmtId="166" fontId="41" fillId="2" borderId="0" xfId="0" applyNumberFormat="1" applyFont="1" applyFill="1"/>
    <xf numFmtId="164" fontId="77" fillId="21" borderId="32" xfId="11" applyNumberFormat="1" applyFont="1" applyFill="1" applyBorder="1" applyAlignment="1">
      <alignment vertical="center"/>
    </xf>
    <xf numFmtId="178" fontId="82" fillId="2" borderId="0" xfId="6" applyNumberFormat="1" applyFont="1" applyFill="1"/>
    <xf numFmtId="3" fontId="47" fillId="0" borderId="0" xfId="11" applyNumberFormat="1" applyFont="1"/>
    <xf numFmtId="164" fontId="88" fillId="5" borderId="21" xfId="11" applyNumberFormat="1" applyFont="1" applyFill="1" applyBorder="1" applyAlignment="1">
      <alignment horizontal="center" vertical="center" wrapText="1"/>
    </xf>
    <xf numFmtId="164" fontId="88" fillId="5" borderId="21" xfId="11" applyNumberFormat="1" applyFont="1" applyFill="1" applyBorder="1" applyAlignment="1">
      <alignment horizontal="center" vertical="center" wrapText="1" shrinkToFit="1"/>
    </xf>
    <xf numFmtId="43" fontId="73" fillId="3" borderId="0" xfId="1" applyFont="1" applyFill="1" applyBorder="1" applyAlignment="1">
      <alignment vertical="center"/>
    </xf>
    <xf numFmtId="9" fontId="42" fillId="2" borderId="0" xfId="2" applyFont="1" applyFill="1" applyAlignment="1" applyProtection="1">
      <alignment horizontal="center" vertical="center"/>
      <protection locked="0"/>
    </xf>
    <xf numFmtId="164" fontId="90" fillId="21" borderId="32" xfId="11" applyNumberFormat="1" applyFont="1" applyFill="1" applyBorder="1" applyAlignment="1">
      <alignment horizontal="center" vertical="center"/>
    </xf>
    <xf numFmtId="164" fontId="77" fillId="21" borderId="32" xfId="13" applyNumberFormat="1" applyFont="1" applyFill="1" applyBorder="1" applyAlignment="1">
      <alignment vertical="center"/>
    </xf>
    <xf numFmtId="164" fontId="93" fillId="21" borderId="32" xfId="11" applyNumberFormat="1" applyFont="1" applyFill="1" applyBorder="1" applyAlignment="1">
      <alignment horizontal="center" vertical="center"/>
    </xf>
    <xf numFmtId="178" fontId="93" fillId="21" borderId="10" xfId="1" applyNumberFormat="1" applyFont="1" applyFill="1" applyBorder="1" applyAlignment="1">
      <alignment horizontal="center" vertical="center"/>
    </xf>
    <xf numFmtId="171" fontId="47" fillId="0" borderId="0" xfId="11" applyNumberFormat="1" applyFont="1"/>
    <xf numFmtId="164" fontId="72" fillId="5" borderId="14" xfId="11" applyNumberFormat="1" applyFont="1" applyFill="1" applyBorder="1" applyAlignment="1">
      <alignment horizontal="center" vertical="center" textRotation="255" wrapText="1" shrinkToFit="1"/>
    </xf>
    <xf numFmtId="164" fontId="72" fillId="5" borderId="31" xfId="11" applyNumberFormat="1" applyFont="1" applyFill="1" applyBorder="1" applyAlignment="1">
      <alignment horizontal="center" vertical="center" textRotation="255" wrapText="1" shrinkToFit="1"/>
    </xf>
    <xf numFmtId="0" fontId="66" fillId="5" borderId="42" xfId="11" applyFont="1" applyFill="1" applyBorder="1" applyAlignment="1">
      <alignment horizontal="center" vertical="center" wrapText="1"/>
    </xf>
    <xf numFmtId="171" fontId="66" fillId="5" borderId="43" xfId="13" applyNumberFormat="1" applyFont="1" applyFill="1" applyBorder="1" applyAlignment="1">
      <alignment horizontal="center" vertical="center" wrapText="1"/>
    </xf>
    <xf numFmtId="171" fontId="47" fillId="3" borderId="5" xfId="13" applyNumberFormat="1" applyFont="1" applyFill="1" applyBorder="1" applyAlignment="1">
      <alignment horizontal="center" vertical="center"/>
    </xf>
    <xf numFmtId="172" fontId="47" fillId="0" borderId="0" xfId="11" applyNumberFormat="1" applyFont="1"/>
    <xf numFmtId="175" fontId="92" fillId="5" borderId="12" xfId="11" applyNumberFormat="1" applyFont="1" applyFill="1" applyBorder="1" applyAlignment="1">
      <alignment vertical="center"/>
    </xf>
    <xf numFmtId="0" fontId="105" fillId="2" borderId="0" xfId="6" applyFont="1" applyFill="1"/>
    <xf numFmtId="1" fontId="70" fillId="2" borderId="3" xfId="19" applyNumberFormat="1" applyFont="1" applyFill="1" applyBorder="1" applyAlignment="1">
      <alignment vertical="center"/>
    </xf>
    <xf numFmtId="41" fontId="70" fillId="2" borderId="3" xfId="1" applyNumberFormat="1" applyFont="1" applyFill="1" applyBorder="1" applyAlignment="1">
      <alignment horizontal="right" vertical="center" wrapText="1"/>
    </xf>
    <xf numFmtId="41" fontId="70" fillId="19" borderId="3" xfId="1" applyNumberFormat="1" applyFont="1" applyFill="1" applyBorder="1" applyAlignment="1">
      <alignment horizontal="right" vertical="center" wrapText="1"/>
    </xf>
    <xf numFmtId="3" fontId="1" fillId="2" borderId="0" xfId="20" applyNumberFormat="1" applyFill="1"/>
    <xf numFmtId="178" fontId="66" fillId="5" borderId="44" xfId="1" applyNumberFormat="1" applyFont="1" applyFill="1" applyBorder="1" applyAlignment="1">
      <alignment horizontal="center" vertical="center"/>
    </xf>
    <xf numFmtId="0" fontId="81" fillId="0" borderId="3" xfId="0" applyFont="1" applyBorder="1" applyAlignment="1">
      <alignment horizontal="left" vertical="center"/>
    </xf>
    <xf numFmtId="1" fontId="66" fillId="5" borderId="45" xfId="11" applyNumberFormat="1" applyFont="1" applyFill="1" applyBorder="1" applyAlignment="1">
      <alignment horizontal="center" vertical="center"/>
    </xf>
    <xf numFmtId="0" fontId="89" fillId="2" borderId="0" xfId="0" applyFont="1" applyFill="1" applyAlignment="1" applyProtection="1">
      <alignment horizontal="center" vertical="center"/>
      <protection locked="0"/>
    </xf>
    <xf numFmtId="181" fontId="62" fillId="2" borderId="0" xfId="0" applyNumberFormat="1" applyFont="1" applyFill="1" applyAlignment="1" applyProtection="1">
      <alignment horizontal="center" vertical="center"/>
      <protection locked="0"/>
    </xf>
    <xf numFmtId="0" fontId="60" fillId="3" borderId="0" xfId="11" applyFont="1" applyFill="1" applyAlignment="1">
      <alignment horizontal="center" vertical="center" wrapText="1" shrinkToFit="1"/>
    </xf>
    <xf numFmtId="0" fontId="60" fillId="0" borderId="0" xfId="11" applyFont="1" applyAlignment="1">
      <alignment horizontal="center" vertical="center" wrapText="1" shrinkToFit="1"/>
    </xf>
    <xf numFmtId="169" fontId="59" fillId="0" borderId="0" xfId="11" applyNumberFormat="1" applyFont="1" applyAlignment="1">
      <alignment horizontal="center" vertical="center"/>
    </xf>
    <xf numFmtId="0" fontId="57" fillId="5" borderId="1" xfId="11" applyFont="1" applyFill="1" applyBorder="1" applyAlignment="1">
      <alignment horizontal="center" vertical="center" wrapText="1" shrinkToFit="1"/>
    </xf>
    <xf numFmtId="0" fontId="81" fillId="0" borderId="3" xfId="0" applyFont="1" applyBorder="1" applyAlignment="1">
      <alignment horizontal="left" vertical="center"/>
    </xf>
    <xf numFmtId="0" fontId="114" fillId="3" borderId="0" xfId="11" applyFont="1" applyFill="1" applyAlignment="1">
      <alignment horizontal="center"/>
    </xf>
    <xf numFmtId="169" fontId="84" fillId="3" borderId="0" xfId="11" applyNumberFormat="1" applyFont="1" applyFill="1" applyAlignment="1">
      <alignment horizontal="center"/>
    </xf>
    <xf numFmtId="164" fontId="72" fillId="5" borderId="14" xfId="11" applyNumberFormat="1" applyFont="1" applyFill="1" applyBorder="1" applyAlignment="1">
      <alignment horizontal="center" vertical="center" textRotation="255" wrapText="1" shrinkToFit="1"/>
    </xf>
    <xf numFmtId="164" fontId="72" fillId="5" borderId="31" xfId="11" applyNumberFormat="1" applyFont="1" applyFill="1" applyBorder="1" applyAlignment="1">
      <alignment horizontal="center" vertical="center" textRotation="255" wrapText="1" shrinkToFit="1"/>
    </xf>
    <xf numFmtId="0" fontId="91" fillId="3" borderId="0" xfId="11" applyFont="1" applyFill="1" applyAlignment="1">
      <alignment horizontal="center"/>
    </xf>
    <xf numFmtId="176" fontId="62" fillId="3" borderId="0" xfId="11" applyNumberFormat="1" applyFont="1" applyFill="1" applyAlignment="1">
      <alignment horizontal="center"/>
    </xf>
    <xf numFmtId="169" fontId="56" fillId="3" borderId="0" xfId="11" applyNumberFormat="1" applyFont="1" applyFill="1" applyAlignment="1">
      <alignment horizontal="center" vertical="center"/>
    </xf>
    <xf numFmtId="169" fontId="85" fillId="3" borderId="4" xfId="11" applyNumberFormat="1" applyFont="1" applyFill="1" applyBorder="1" applyAlignment="1">
      <alignment horizontal="center"/>
    </xf>
    <xf numFmtId="0" fontId="42" fillId="11" borderId="23" xfId="8" applyFont="1" applyFill="1" applyBorder="1" applyAlignment="1">
      <alignment horizontal="center" vertical="center" textRotation="90"/>
    </xf>
    <xf numFmtId="0" fontId="42" fillId="11" borderId="24" xfId="8" applyFont="1" applyFill="1" applyBorder="1" applyAlignment="1">
      <alignment horizontal="center" vertical="center" textRotation="90"/>
    </xf>
    <xf numFmtId="176" fontId="84" fillId="3" borderId="0" xfId="11" applyNumberFormat="1" applyFont="1" applyFill="1" applyAlignment="1">
      <alignment horizontal="center" vertical="center"/>
    </xf>
    <xf numFmtId="0" fontId="107" fillId="3" borderId="0" xfId="0" applyFont="1" applyFill="1" applyAlignment="1">
      <alignment horizontal="center" vertical="center"/>
    </xf>
    <xf numFmtId="169" fontId="59" fillId="3" borderId="0" xfId="0" applyNumberFormat="1" applyFont="1" applyFill="1" applyAlignment="1">
      <alignment horizontal="center" vertical="center"/>
    </xf>
    <xf numFmtId="0" fontId="107" fillId="5" borderId="4" xfId="0" applyFont="1" applyFill="1" applyBorder="1" applyAlignment="1">
      <alignment horizontal="center" vertical="center"/>
    </xf>
    <xf numFmtId="0" fontId="59" fillId="5" borderId="4" xfId="11" applyFont="1" applyFill="1" applyBorder="1" applyAlignment="1">
      <alignment horizontal="center" vertical="center"/>
    </xf>
    <xf numFmtId="0" fontId="110" fillId="2" borderId="0" xfId="11" applyFont="1" applyFill="1" applyAlignment="1">
      <alignment horizontal="center" vertical="center"/>
    </xf>
    <xf numFmtId="169" fontId="56" fillId="3" borderId="4" xfId="11" applyNumberFormat="1" applyFont="1" applyFill="1" applyBorder="1" applyAlignment="1">
      <alignment horizontal="center" vertical="center"/>
    </xf>
    <xf numFmtId="1" fontId="84" fillId="5" borderId="30" xfId="11" applyNumberFormat="1" applyFont="1" applyFill="1" applyBorder="1" applyAlignment="1">
      <alignment horizontal="center" vertical="center" wrapText="1"/>
    </xf>
    <xf numFmtId="172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69" fontId="8" fillId="3" borderId="0" xfId="11" applyNumberFormat="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7" fontId="40" fillId="0" borderId="0" xfId="16" applyNumberFormat="1" applyFont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3" fillId="17" borderId="8" xfId="11" applyFont="1" applyFill="1" applyBorder="1" applyAlignment="1">
      <alignment horizontal="center" vertical="center" wrapText="1"/>
    </xf>
    <xf numFmtId="0" fontId="3" fillId="17" borderId="22" xfId="11" applyFont="1" applyFill="1" applyBorder="1" applyAlignment="1">
      <alignment horizontal="center" vertical="center" wrapText="1"/>
    </xf>
    <xf numFmtId="0" fontId="3" fillId="17" borderId="9" xfId="11" applyFont="1" applyFill="1" applyBorder="1" applyAlignment="1">
      <alignment horizontal="center" vertical="center" wrapText="1"/>
    </xf>
    <xf numFmtId="0" fontId="3" fillId="17" borderId="5" xfId="11" applyFont="1" applyFill="1" applyBorder="1" applyAlignment="1">
      <alignment horizontal="center" vertical="center" wrapText="1"/>
    </xf>
    <xf numFmtId="178" fontId="81" fillId="2" borderId="0" xfId="6" applyNumberFormat="1" applyFont="1" applyFill="1"/>
    <xf numFmtId="178" fontId="75" fillId="2" borderId="0" xfId="6" applyNumberFormat="1" applyFont="1" applyFill="1"/>
    <xf numFmtId="0" fontId="47" fillId="2" borderId="0" xfId="11" applyFont="1" applyFill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41" fontId="75" fillId="19" borderId="3" xfId="1" applyNumberFormat="1" applyFont="1" applyFill="1" applyBorder="1" applyAlignment="1">
      <alignment horizontal="right" vertical="center" wrapText="1"/>
    </xf>
    <xf numFmtId="41" fontId="75" fillId="2" borderId="3" xfId="1" applyNumberFormat="1" applyFont="1" applyFill="1" applyBorder="1" applyAlignment="1">
      <alignment horizontal="right" vertical="center" wrapText="1"/>
    </xf>
    <xf numFmtId="1" fontId="75" fillId="2" borderId="3" xfId="19" applyNumberFormat="1" applyFont="1" applyFill="1" applyBorder="1" applyAlignment="1">
      <alignment vertical="center"/>
    </xf>
  </cellXfs>
  <cellStyles count="62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2000000}"/>
    <cellStyle name="Millares 3" xfId="15" xr:uid="{00000000-0005-0000-0000-000023000000}"/>
    <cellStyle name="Millares 4" xfId="17" xr:uid="{00000000-0005-0000-0000-000024000000}"/>
    <cellStyle name="Millares 7" xfId="13" xr:uid="{00000000-0005-0000-0000-000025000000}"/>
    <cellStyle name="Moneda" xfId="18" builtinId="4"/>
    <cellStyle name="Moneda 2" xfId="10" xr:uid="{00000000-0005-0000-0000-000027000000}"/>
    <cellStyle name="Neutral" xfId="28" builtinId="28" customBuiltin="1"/>
    <cellStyle name="Normal" xfId="0" builtinId="0"/>
    <cellStyle name="Normal 112 3" xfId="6" xr:uid="{00000000-0005-0000-0000-00002A000000}"/>
    <cellStyle name="Normal 115 2" xfId="7" xr:uid="{00000000-0005-0000-0000-00002B000000}"/>
    <cellStyle name="Normal 117 2" xfId="8" xr:uid="{00000000-0005-0000-0000-00002C000000}"/>
    <cellStyle name="Normal 132" xfId="5" xr:uid="{00000000-0005-0000-0000-00002D000000}"/>
    <cellStyle name="Normal 146" xfId="4" xr:uid="{00000000-0005-0000-0000-00002E000000}"/>
    <cellStyle name="Normal 149" xfId="19" xr:uid="{00000000-0005-0000-0000-00002F000000}"/>
    <cellStyle name="Normal 16" xfId="9" xr:uid="{00000000-0005-0000-0000-000030000000}"/>
    <cellStyle name="Normal 2" xfId="11" xr:uid="{00000000-0005-0000-0000-000031000000}"/>
    <cellStyle name="Normal 3" xfId="16" xr:uid="{00000000-0005-0000-0000-000032000000}"/>
    <cellStyle name="Normal 3 2" xfId="20" xr:uid="{00000000-0005-0000-0000-000033000000}"/>
    <cellStyle name="Notas" xfId="35" builtinId="10" customBuiltin="1"/>
    <cellStyle name="Porcentaje" xfId="2" builtinId="5"/>
    <cellStyle name="Porcentaje 2" xfId="14" xr:uid="{00000000-0005-0000-0000-000036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BBDC0"/>
      <color rgb="FFFFFFCC"/>
      <color rgb="FF292669"/>
      <color rgb="FF000066"/>
      <color rgb="FFF77D03"/>
      <color rgb="FFF98F01"/>
      <color rgb="FF99FFCC"/>
      <color rgb="FFFDC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717213164261"/>
          <c:y val="7.1010613939572809E-2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892-AB2A-0DF3D912085F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2100472697062649E-3"/>
                  <c:y val="-2.9824551790216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C-4892-AB2A-0DF3D9120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C-4892-AB2A-0DF3D9120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888608"/>
        <c:axId val="161889784"/>
      </c:barChart>
      <c:catAx>
        <c:axId val="16188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89784"/>
        <c:crosses val="autoZero"/>
        <c:auto val="1"/>
        <c:lblAlgn val="ctr"/>
        <c:lblOffset val="100"/>
        <c:noMultiLvlLbl val="0"/>
      </c:catAx>
      <c:valAx>
        <c:axId val="1618897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18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0A-40D8-A9DE-893C3CCE725E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0A-40D8-A9DE-893C3CCE725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0A-40D8-A9DE-893C3CCE72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'!$G$16:$I$16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'!$G$17:$I$17</c:f>
              <c:numCache>
                <c:formatCode>#,##0</c:formatCode>
                <c:ptCount val="3"/>
                <c:pt idx="0">
                  <c:v>256840.23800000001</c:v>
                </c:pt>
                <c:pt idx="1">
                  <c:v>1449066.1910000001</c:v>
                </c:pt>
                <c:pt idx="2">
                  <c:v>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A-40D8-A9DE-893C3CCE72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94303246751"/>
          <c:y val="2.774010798624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483284910434"/>
          <c:y val="0.1640001587644597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'Ventas mes a mes'!$A$11:$A$86</c:f>
              <c:numCache>
                <c:formatCode>mmm\-yy</c:formatCode>
                <c:ptCount val="7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  <c:pt idx="33">
                  <c:v>44562</c:v>
                </c:pt>
                <c:pt idx="34">
                  <c:v>44593</c:v>
                </c:pt>
                <c:pt idx="35">
                  <c:v>44621</c:v>
                </c:pt>
                <c:pt idx="36">
                  <c:v>44652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44774</c:v>
                </c:pt>
                <c:pt idx="41">
                  <c:v>44805</c:v>
                </c:pt>
                <c:pt idx="42">
                  <c:v>44835</c:v>
                </c:pt>
                <c:pt idx="43">
                  <c:v>44866</c:v>
                </c:pt>
                <c:pt idx="44">
                  <c:v>44896</c:v>
                </c:pt>
                <c:pt idx="45">
                  <c:v>44927</c:v>
                </c:pt>
                <c:pt idx="46">
                  <c:v>44958</c:v>
                </c:pt>
                <c:pt idx="47">
                  <c:v>44986</c:v>
                </c:pt>
                <c:pt idx="48">
                  <c:v>45017</c:v>
                </c:pt>
                <c:pt idx="49">
                  <c:v>45047</c:v>
                </c:pt>
                <c:pt idx="50">
                  <c:v>45078</c:v>
                </c:pt>
                <c:pt idx="51">
                  <c:v>45108</c:v>
                </c:pt>
                <c:pt idx="52">
                  <c:v>45139</c:v>
                </c:pt>
                <c:pt idx="53">
                  <c:v>45170</c:v>
                </c:pt>
                <c:pt idx="54">
                  <c:v>45200</c:v>
                </c:pt>
                <c:pt idx="55">
                  <c:v>45231</c:v>
                </c:pt>
                <c:pt idx="56">
                  <c:v>45261</c:v>
                </c:pt>
                <c:pt idx="57">
                  <c:v>45292</c:v>
                </c:pt>
                <c:pt idx="58">
                  <c:v>45323</c:v>
                </c:pt>
                <c:pt idx="59">
                  <c:v>45352</c:v>
                </c:pt>
                <c:pt idx="60">
                  <c:v>45383</c:v>
                </c:pt>
                <c:pt idx="61">
                  <c:v>45413</c:v>
                </c:pt>
                <c:pt idx="62">
                  <c:v>45444</c:v>
                </c:pt>
                <c:pt idx="63">
                  <c:v>45474</c:v>
                </c:pt>
                <c:pt idx="64">
                  <c:v>45505</c:v>
                </c:pt>
                <c:pt idx="65">
                  <c:v>45536</c:v>
                </c:pt>
                <c:pt idx="66">
                  <c:v>45566</c:v>
                </c:pt>
                <c:pt idx="67">
                  <c:v>45597</c:v>
                </c:pt>
                <c:pt idx="68">
                  <c:v>45627</c:v>
                </c:pt>
                <c:pt idx="69">
                  <c:v>45658</c:v>
                </c:pt>
                <c:pt idx="70">
                  <c:v>45689</c:v>
                </c:pt>
                <c:pt idx="71">
                  <c:v>45717</c:v>
                </c:pt>
                <c:pt idx="72">
                  <c:v>45748</c:v>
                </c:pt>
                <c:pt idx="73">
                  <c:v>45778</c:v>
                </c:pt>
                <c:pt idx="74">
                  <c:v>45809</c:v>
                </c:pt>
                <c:pt idx="75">
                  <c:v>45839</c:v>
                </c:pt>
              </c:numCache>
            </c:numRef>
          </c:cat>
          <c:val>
            <c:numRef>
              <c:f>'Ventas mes a mes'!$F$11:$F$86</c:f>
              <c:numCache>
                <c:formatCode>_-* #,##0\ _$_-;\-* #,##0\ _$_-;_-* "-"??\ _$_-;_-@_-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-3</c:v>
                </c:pt>
                <c:pt idx="42">
                  <c:v>0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8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-3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27944"/>
        <c:axId val="345429904"/>
      </c:lineChart>
      <c:dateAx>
        <c:axId val="34542794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5429904"/>
        <c:crosses val="autoZero"/>
        <c:auto val="1"/>
        <c:lblOffset val="100"/>
        <c:baseTimeUnit val="months"/>
      </c:dateAx>
      <c:valAx>
        <c:axId val="345429904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4542794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437309</xdr:colOff>
      <xdr:row>2</xdr:row>
      <xdr:rowOff>201146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1053354</xdr:colOff>
      <xdr:row>4</xdr:row>
      <xdr:rowOff>201705</xdr:rowOff>
    </xdr:from>
    <xdr:to>
      <xdr:col>10</xdr:col>
      <xdr:colOff>33618</xdr:colOff>
      <xdr:row>9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10</xdr:row>
      <xdr:rowOff>134471</xdr:rowOff>
    </xdr:from>
    <xdr:to>
      <xdr:col>12</xdr:col>
      <xdr:colOff>739588</xdr:colOff>
      <xdr:row>20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89646</xdr:colOff>
      <xdr:row>1</xdr:row>
      <xdr:rowOff>145676</xdr:rowOff>
    </xdr:from>
    <xdr:to>
      <xdr:col>2</xdr:col>
      <xdr:colOff>832411</xdr:colOff>
      <xdr:row>5</xdr:row>
      <xdr:rowOff>91275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336176"/>
          <a:ext cx="1535207" cy="962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61913</xdr:colOff>
      <xdr:row>1</xdr:row>
      <xdr:rowOff>219075</xdr:rowOff>
    </xdr:from>
    <xdr:to>
      <xdr:col>1</xdr:col>
      <xdr:colOff>760413</xdr:colOff>
      <xdr:row>3</xdr:row>
      <xdr:rowOff>11905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21444" y="457200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27</xdr:col>
      <xdr:colOff>416719</xdr:colOff>
      <xdr:row>0</xdr:row>
      <xdr:rowOff>178594</xdr:rowOff>
    </xdr:from>
    <xdr:to>
      <xdr:col>28</xdr:col>
      <xdr:colOff>713676</xdr:colOff>
      <xdr:row>4</xdr:row>
      <xdr:rowOff>897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3063" y="178594"/>
          <a:ext cx="1058957" cy="663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0</xdr:colOff>
      <xdr:row>0</xdr:row>
      <xdr:rowOff>0</xdr:rowOff>
    </xdr:from>
    <xdr:to>
      <xdr:col>13</xdr:col>
      <xdr:colOff>763682</xdr:colOff>
      <xdr:row>3</xdr:row>
      <xdr:rowOff>34925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0"/>
          <a:ext cx="763682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0</xdr:col>
      <xdr:colOff>1042148</xdr:colOff>
      <xdr:row>92</xdr:row>
      <xdr:rowOff>34177</xdr:rowOff>
    </xdr:from>
    <xdr:to>
      <xdr:col>5</xdr:col>
      <xdr:colOff>493058</xdr:colOff>
      <xdr:row>106</xdr:row>
      <xdr:rowOff>105334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168087</xdr:colOff>
      <xdr:row>0</xdr:row>
      <xdr:rowOff>179295</xdr:rowOff>
    </xdr:from>
    <xdr:to>
      <xdr:col>6</xdr:col>
      <xdr:colOff>1075765</xdr:colOff>
      <xdr:row>2</xdr:row>
      <xdr:rowOff>176663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0058" y="179295"/>
          <a:ext cx="907678" cy="5688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271992</xdr:colOff>
      <xdr:row>4</xdr:row>
      <xdr:rowOff>116417</xdr:rowOff>
    </xdr:from>
    <xdr:to>
      <xdr:col>0</xdr:col>
      <xdr:colOff>783167</xdr:colOff>
      <xdr:row>4</xdr:row>
      <xdr:rowOff>349248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71992" y="836084"/>
          <a:ext cx="511175" cy="23283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8</xdr:col>
      <xdr:colOff>133349</xdr:colOff>
      <xdr:row>0</xdr:row>
      <xdr:rowOff>0</xdr:rowOff>
    </xdr:from>
    <xdr:to>
      <xdr:col>9</xdr:col>
      <xdr:colOff>44451</xdr:colOff>
      <xdr:row>3</xdr:row>
      <xdr:rowOff>517225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2082" y="0"/>
          <a:ext cx="874185" cy="517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533400</xdr:colOff>
      <xdr:row>0</xdr:row>
      <xdr:rowOff>0</xdr:rowOff>
    </xdr:from>
    <xdr:to>
      <xdr:col>29</xdr:col>
      <xdr:colOff>561752</xdr:colOff>
      <xdr:row>1</xdr:row>
      <xdr:rowOff>102640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060" y="0"/>
          <a:ext cx="679862" cy="4226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76201</xdr:rowOff>
    </xdr:from>
    <xdr:to>
      <xdr:col>0</xdr:col>
      <xdr:colOff>628650</xdr:colOff>
      <xdr:row>3</xdr:row>
      <xdr:rowOff>0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80975" y="209551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2</xdr:col>
      <xdr:colOff>960966</xdr:colOff>
      <xdr:row>0</xdr:row>
      <xdr:rowOff>112184</xdr:rowOff>
    </xdr:from>
    <xdr:to>
      <xdr:col>4</xdr:col>
      <xdr:colOff>867398</xdr:colOff>
      <xdr:row>5</xdr:row>
      <xdr:rowOff>41414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4233" y="112184"/>
          <a:ext cx="947832" cy="5726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180227</xdr:colOff>
      <xdr:row>1</xdr:row>
      <xdr:rowOff>201840</xdr:rowOff>
    </xdr:from>
    <xdr:to>
      <xdr:col>1</xdr:col>
      <xdr:colOff>854981</xdr:colOff>
      <xdr:row>4</xdr:row>
      <xdr:rowOff>81643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36923" y="473983"/>
          <a:ext cx="674754" cy="35605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5</xdr:col>
      <xdr:colOff>417038</xdr:colOff>
      <xdr:row>0</xdr:row>
      <xdr:rowOff>102054</xdr:rowOff>
    </xdr:from>
    <xdr:to>
      <xdr:col>5</xdr:col>
      <xdr:colOff>1321678</xdr:colOff>
      <xdr:row>2</xdr:row>
      <xdr:rowOff>158750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5609" y="102054"/>
          <a:ext cx="904640" cy="5669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19503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234088</xdr:colOff>
      <xdr:row>1</xdr:row>
      <xdr:rowOff>26985</xdr:rowOff>
    </xdr:from>
    <xdr:to>
      <xdr:col>1</xdr:col>
      <xdr:colOff>714030</xdr:colOff>
      <xdr:row>1</xdr:row>
      <xdr:rowOff>226017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395529" y="91561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404892</xdr:colOff>
      <xdr:row>0</xdr:row>
      <xdr:rowOff>1</xdr:rowOff>
    </xdr:from>
    <xdr:to>
      <xdr:col>4</xdr:col>
      <xdr:colOff>1164790</xdr:colOff>
      <xdr:row>2</xdr:row>
      <xdr:rowOff>127001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309" y="1"/>
          <a:ext cx="759898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zoomScale="85" zoomScaleNormal="85" workbookViewId="0">
      <selection activeCell="E5" sqref="E5"/>
    </sheetView>
  </sheetViews>
  <sheetFormatPr baseColWidth="10" defaultColWidth="0" defaultRowHeight="15" zeroHeight="1" x14ac:dyDescent="0.25"/>
  <cols>
    <col min="1" max="1" width="2" style="409" customWidth="1"/>
    <col min="2" max="2" width="11.85546875" style="409" customWidth="1"/>
    <col min="3" max="3" width="20.42578125" style="409" customWidth="1"/>
    <col min="4" max="4" width="2.5703125" style="409" customWidth="1"/>
    <col min="5" max="5" width="23.85546875" style="409" customWidth="1"/>
    <col min="6" max="6" width="18.28515625" style="409" bestFit="1" customWidth="1"/>
    <col min="7" max="7" width="12.7109375" style="409" bestFit="1" customWidth="1"/>
    <col min="8" max="8" width="11.28515625" style="409" bestFit="1" customWidth="1"/>
    <col min="9" max="9" width="11" style="409" customWidth="1"/>
    <col min="10" max="10" width="1.7109375" style="409" customWidth="1"/>
    <col min="11" max="11" width="13.28515625" style="409" customWidth="1"/>
    <col min="12" max="12" width="19.5703125" style="409" customWidth="1"/>
    <col min="13" max="13" width="12.42578125" style="409" customWidth="1"/>
    <col min="14" max="17" width="0" style="409" hidden="1" customWidth="1"/>
    <col min="18" max="16384" width="1.42578125" style="409" hidden="1"/>
  </cols>
  <sheetData>
    <row r="1" spans="1:13" x14ac:dyDescent="0.25">
      <c r="A1" s="407"/>
      <c r="B1" s="408"/>
      <c r="C1" s="407"/>
      <c r="D1" s="408"/>
      <c r="E1" s="408"/>
      <c r="F1" s="408"/>
      <c r="G1" s="408"/>
      <c r="H1" s="408"/>
      <c r="I1" s="408"/>
      <c r="J1" s="408"/>
      <c r="K1" s="408"/>
      <c r="L1" s="408"/>
      <c r="M1" s="408"/>
    </row>
    <row r="2" spans="1:13" ht="18.75" x14ac:dyDescent="0.3">
      <c r="A2" s="407"/>
      <c r="B2" s="408"/>
      <c r="C2" s="410"/>
      <c r="D2" s="408"/>
      <c r="E2" s="408"/>
      <c r="F2" s="411" t="s">
        <v>106</v>
      </c>
      <c r="G2" s="411" t="s">
        <v>126</v>
      </c>
      <c r="H2" s="411" t="s">
        <v>107</v>
      </c>
      <c r="I2" s="411" t="s">
        <v>133</v>
      </c>
      <c r="J2" s="408"/>
      <c r="K2" s="408"/>
      <c r="L2" s="408"/>
      <c r="M2" s="408"/>
    </row>
    <row r="3" spans="1:13" ht="18.75" x14ac:dyDescent="0.3">
      <c r="A3" s="407"/>
      <c r="B3" s="408"/>
      <c r="C3" s="410"/>
      <c r="D3" s="408"/>
      <c r="E3" s="412" t="s">
        <v>172</v>
      </c>
      <c r="F3" s="425">
        <v>64</v>
      </c>
      <c r="G3" s="427">
        <v>1</v>
      </c>
      <c r="H3" s="425">
        <v>19740273</v>
      </c>
      <c r="I3" s="425">
        <v>8336</v>
      </c>
      <c r="J3" s="413"/>
      <c r="K3" s="413"/>
      <c r="L3" s="413"/>
      <c r="M3" s="408"/>
    </row>
    <row r="4" spans="1:13" x14ac:dyDescent="0.25">
      <c r="A4" s="407"/>
      <c r="B4" s="408"/>
      <c r="C4" s="407"/>
      <c r="D4" s="408"/>
      <c r="E4" s="412" t="s">
        <v>134</v>
      </c>
      <c r="F4" s="425">
        <v>57</v>
      </c>
      <c r="G4" s="427">
        <v>0.890625</v>
      </c>
      <c r="H4" s="425">
        <v>17258299.285999998</v>
      </c>
      <c r="I4" s="425">
        <v>7469.22</v>
      </c>
      <c r="J4" s="408"/>
      <c r="K4" s="408"/>
      <c r="L4" s="408"/>
      <c r="M4" s="408"/>
    </row>
    <row r="5" spans="1:13" ht="28.5" x14ac:dyDescent="0.45">
      <c r="A5" s="407"/>
      <c r="B5" s="407"/>
      <c r="C5" s="414"/>
      <c r="D5" s="407"/>
      <c r="E5" s="407"/>
      <c r="F5" s="407"/>
      <c r="G5" s="407"/>
      <c r="H5" s="407"/>
      <c r="I5" s="407"/>
      <c r="J5" s="407"/>
      <c r="K5" s="407"/>
      <c r="L5" s="407"/>
      <c r="M5" s="407"/>
    </row>
    <row r="6" spans="1:13" ht="21" x14ac:dyDescent="0.25">
      <c r="A6" s="407"/>
      <c r="B6" s="407"/>
      <c r="C6" s="415"/>
      <c r="D6" s="416"/>
      <c r="E6" s="407"/>
      <c r="F6" s="407"/>
      <c r="G6" s="407"/>
      <c r="H6" s="407"/>
      <c r="I6" s="407"/>
      <c r="J6" s="407"/>
      <c r="K6" s="407"/>
      <c r="L6" s="407"/>
      <c r="M6" s="407"/>
    </row>
    <row r="7" spans="1:13" ht="23.25" x14ac:dyDescent="0.25">
      <c r="A7" s="407"/>
      <c r="B7" s="475" t="s">
        <v>135</v>
      </c>
      <c r="C7" s="475"/>
      <c r="D7" s="416"/>
      <c r="E7" s="407"/>
      <c r="F7" s="407"/>
      <c r="G7" s="407"/>
      <c r="H7" s="407"/>
      <c r="I7" s="407"/>
      <c r="J7" s="407"/>
      <c r="K7" s="407"/>
      <c r="L7" s="407"/>
      <c r="M7" s="407"/>
    </row>
    <row r="8" spans="1:13" x14ac:dyDescent="0.25">
      <c r="A8" s="407"/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</row>
    <row r="9" spans="1:13" ht="18.75" x14ac:dyDescent="0.25">
      <c r="A9" s="407"/>
      <c r="B9" s="476">
        <v>45869</v>
      </c>
      <c r="C9" s="476"/>
      <c r="D9" s="407"/>
      <c r="E9" s="407"/>
      <c r="F9" s="407"/>
      <c r="G9" s="407"/>
      <c r="H9" s="407"/>
      <c r="I9" s="416"/>
      <c r="J9" s="416"/>
      <c r="K9" s="416"/>
      <c r="L9" s="416"/>
      <c r="M9" s="416"/>
    </row>
    <row r="10" spans="1:13" x14ac:dyDescent="0.25">
      <c r="A10" s="407"/>
      <c r="B10" s="407"/>
      <c r="C10" s="407"/>
      <c r="D10" s="407"/>
      <c r="E10" s="407"/>
      <c r="F10" s="407"/>
      <c r="G10" s="407"/>
      <c r="H10" s="407"/>
      <c r="I10" s="416"/>
      <c r="J10" s="416"/>
      <c r="K10" s="416"/>
      <c r="L10" s="416"/>
      <c r="M10" s="416"/>
    </row>
    <row r="11" spans="1:13" x14ac:dyDescent="0.25">
      <c r="A11" s="407"/>
      <c r="B11" s="417"/>
      <c r="C11" s="416"/>
      <c r="D11" s="416"/>
      <c r="E11" s="407"/>
      <c r="F11" s="407"/>
      <c r="G11" s="407"/>
      <c r="H11" s="407"/>
      <c r="I11" s="407"/>
      <c r="J11" s="407"/>
      <c r="K11" s="407"/>
      <c r="L11" s="407"/>
      <c r="M11" s="407"/>
    </row>
    <row r="12" spans="1:13" x14ac:dyDescent="0.25">
      <c r="A12" s="407"/>
      <c r="B12" s="407"/>
      <c r="C12" s="407"/>
      <c r="D12" s="407"/>
      <c r="E12" s="412" t="s">
        <v>137</v>
      </c>
      <c r="F12" s="411" t="s">
        <v>112</v>
      </c>
      <c r="G12" s="411" t="s">
        <v>60</v>
      </c>
      <c r="H12" s="411" t="s">
        <v>173</v>
      </c>
      <c r="I12" s="407"/>
      <c r="J12" s="407"/>
      <c r="K12" s="407"/>
      <c r="L12" s="407"/>
      <c r="M12" s="407"/>
    </row>
    <row r="13" spans="1:13" x14ac:dyDescent="0.25">
      <c r="A13" s="407"/>
      <c r="B13" s="407"/>
      <c r="C13" s="407"/>
      <c r="D13" s="407"/>
      <c r="E13" s="417"/>
      <c r="F13" s="425">
        <v>15522572</v>
      </c>
      <c r="G13" s="425">
        <v>0</v>
      </c>
      <c r="H13" s="425">
        <v>0</v>
      </c>
      <c r="I13" s="407"/>
      <c r="J13" s="407"/>
      <c r="K13" s="407"/>
      <c r="L13" s="407"/>
      <c r="M13" s="407"/>
    </row>
    <row r="14" spans="1:13" x14ac:dyDescent="0.25">
      <c r="A14" s="407"/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</row>
    <row r="15" spans="1:13" x14ac:dyDescent="0.25">
      <c r="A15" s="407"/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</row>
    <row r="16" spans="1:13" x14ac:dyDescent="0.25">
      <c r="A16" s="407"/>
      <c r="B16" s="407"/>
      <c r="C16" s="407"/>
      <c r="D16" s="407"/>
      <c r="E16" s="417"/>
      <c r="F16" s="411" t="s">
        <v>108</v>
      </c>
      <c r="G16" s="411" t="s">
        <v>109</v>
      </c>
      <c r="H16" s="411" t="s">
        <v>146</v>
      </c>
      <c r="I16" s="411" t="s">
        <v>147</v>
      </c>
      <c r="J16" s="407"/>
      <c r="K16" s="407"/>
      <c r="L16" s="407"/>
      <c r="M16" s="407"/>
    </row>
    <row r="17" spans="1:13" x14ac:dyDescent="0.25">
      <c r="A17" s="407"/>
      <c r="B17" s="407"/>
      <c r="C17" s="407"/>
      <c r="D17" s="407"/>
      <c r="E17" s="412" t="s">
        <v>116</v>
      </c>
      <c r="F17" s="425">
        <v>1735727</v>
      </c>
      <c r="G17" s="425">
        <v>256840.23800000001</v>
      </c>
      <c r="H17" s="425">
        <v>1449066.1910000001</v>
      </c>
      <c r="I17" s="425">
        <v>29821</v>
      </c>
      <c r="J17" s="407"/>
      <c r="K17" s="407"/>
      <c r="L17" s="407"/>
      <c r="M17" s="407"/>
    </row>
    <row r="18" spans="1:13" x14ac:dyDescent="0.25">
      <c r="A18" s="407"/>
      <c r="B18" s="407"/>
      <c r="C18" s="407"/>
      <c r="D18" s="407"/>
      <c r="E18" s="412" t="s">
        <v>174</v>
      </c>
      <c r="F18" s="425"/>
      <c r="G18" s="425"/>
      <c r="H18" s="425"/>
      <c r="I18" s="425"/>
      <c r="J18" s="407"/>
      <c r="K18" s="407"/>
      <c r="L18" s="407"/>
      <c r="M18" s="407"/>
    </row>
    <row r="19" spans="1:13" x14ac:dyDescent="0.25">
      <c r="A19" s="407"/>
      <c r="B19" s="407"/>
      <c r="C19" s="407"/>
      <c r="D19" s="407"/>
      <c r="E19" s="407"/>
      <c r="F19" s="407"/>
      <c r="G19" s="454">
        <v>0.14797271575541546</v>
      </c>
      <c r="H19" s="454">
        <v>0.83484683420837502</v>
      </c>
      <c r="I19" s="454">
        <v>1.7180697194892975E-2</v>
      </c>
      <c r="J19" s="407"/>
      <c r="K19" s="407"/>
      <c r="L19" s="407"/>
      <c r="M19" s="407"/>
    </row>
    <row r="20" spans="1:13" ht="25.5" customHeight="1" x14ac:dyDescent="0.25">
      <c r="A20" s="407"/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</row>
    <row r="21" spans="1:13" x14ac:dyDescent="0.25">
      <c r="A21" s="407"/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</row>
    <row r="22" spans="1:13" x14ac:dyDescent="0.25">
      <c r="A22" s="407"/>
      <c r="B22" s="407"/>
      <c r="C22" s="407"/>
      <c r="D22" s="407"/>
      <c r="E22" s="407"/>
      <c r="F22" s="416"/>
      <c r="G22" s="416"/>
      <c r="H22" s="407"/>
      <c r="I22" s="407"/>
      <c r="J22" s="407"/>
      <c r="K22" s="407"/>
      <c r="L22" s="407"/>
      <c r="M22" s="407"/>
    </row>
    <row r="23" spans="1:13" x14ac:dyDescent="0.25">
      <c r="A23" s="407"/>
      <c r="B23" s="407"/>
      <c r="C23" s="407"/>
      <c r="D23" s="407"/>
      <c r="E23" s="407"/>
      <c r="F23" s="416"/>
      <c r="G23" s="416"/>
      <c r="H23" s="407"/>
      <c r="I23" s="407"/>
      <c r="J23" s="407"/>
      <c r="K23" s="407"/>
      <c r="L23" s="407"/>
      <c r="M23" s="407"/>
    </row>
    <row r="24" spans="1:13" ht="15.75" x14ac:dyDescent="0.25">
      <c r="A24" s="407"/>
      <c r="B24" s="407"/>
      <c r="C24" s="407"/>
      <c r="D24" s="407"/>
      <c r="E24" s="418" t="s">
        <v>95</v>
      </c>
      <c r="F24" s="419" t="s">
        <v>29</v>
      </c>
      <c r="G24" s="419" t="s">
        <v>110</v>
      </c>
      <c r="H24" s="419" t="s">
        <v>111</v>
      </c>
      <c r="I24" s="419" t="s">
        <v>126</v>
      </c>
      <c r="J24" s="407"/>
      <c r="K24" s="407"/>
      <c r="L24" s="407"/>
      <c r="M24" s="407"/>
    </row>
    <row r="25" spans="1:13" hidden="1" x14ac:dyDescent="0.25">
      <c r="A25" s="407"/>
      <c r="B25" s="407"/>
      <c r="C25" s="407"/>
      <c r="D25" s="407"/>
      <c r="E25" s="420"/>
      <c r="F25" s="421" t="s">
        <v>166</v>
      </c>
      <c r="G25" s="422"/>
      <c r="H25" s="422"/>
      <c r="I25" s="423">
        <v>0</v>
      </c>
      <c r="J25" s="407"/>
      <c r="K25" s="407"/>
      <c r="L25" s="407"/>
      <c r="M25" s="407"/>
    </row>
    <row r="26" spans="1:13" ht="18.75" hidden="1" x14ac:dyDescent="0.3">
      <c r="A26" s="407"/>
      <c r="B26" s="417"/>
      <c r="C26" s="424"/>
      <c r="D26" s="424"/>
      <c r="E26" s="420"/>
      <c r="F26" s="421" t="s">
        <v>139</v>
      </c>
      <c r="G26" s="422"/>
      <c r="H26" s="422"/>
      <c r="I26" s="423">
        <v>0</v>
      </c>
      <c r="J26" s="407"/>
      <c r="K26" s="407"/>
      <c r="L26" s="407"/>
      <c r="M26" s="407"/>
    </row>
    <row r="27" spans="1:13" x14ac:dyDescent="0.25">
      <c r="A27" s="407"/>
      <c r="B27" s="407"/>
      <c r="C27" s="407"/>
      <c r="D27" s="407"/>
      <c r="E27" s="420"/>
      <c r="F27" s="421" t="s">
        <v>336</v>
      </c>
      <c r="G27" s="422">
        <v>5663.7129999999997</v>
      </c>
      <c r="H27" s="422">
        <v>3036.7130000000002</v>
      </c>
      <c r="I27" s="423">
        <v>0.53617000013948457</v>
      </c>
      <c r="J27" s="407"/>
      <c r="K27" s="407"/>
      <c r="L27" s="407"/>
      <c r="M27" s="407"/>
    </row>
    <row r="28" spans="1:13" hidden="1" x14ac:dyDescent="0.25">
      <c r="A28" s="407"/>
      <c r="B28" s="407"/>
      <c r="C28" s="407"/>
      <c r="D28" s="407"/>
      <c r="E28" s="420"/>
      <c r="F28" s="421" t="s">
        <v>51</v>
      </c>
      <c r="G28" s="422"/>
      <c r="H28" s="422"/>
      <c r="I28" s="423">
        <v>0</v>
      </c>
      <c r="J28" s="407"/>
      <c r="K28" s="407"/>
      <c r="L28" s="407"/>
      <c r="M28" s="407"/>
    </row>
    <row r="29" spans="1:13" x14ac:dyDescent="0.25">
      <c r="A29" s="407"/>
      <c r="B29" s="407"/>
      <c r="C29" s="407"/>
      <c r="D29" s="407"/>
      <c r="E29" s="408"/>
      <c r="F29" s="421" t="s">
        <v>305</v>
      </c>
      <c r="G29" s="422">
        <v>98.944999999999993</v>
      </c>
      <c r="H29" s="422">
        <v>98.944999999999993</v>
      </c>
      <c r="I29" s="423">
        <v>1</v>
      </c>
      <c r="J29" s="407"/>
      <c r="K29" s="407"/>
      <c r="L29" s="407"/>
      <c r="M29" s="407"/>
    </row>
    <row r="30" spans="1:13" x14ac:dyDescent="0.25">
      <c r="A30" s="407"/>
      <c r="B30" s="407"/>
      <c r="C30" s="407"/>
      <c r="D30" s="407"/>
      <c r="E30" s="416"/>
      <c r="F30" s="421" t="s">
        <v>51</v>
      </c>
      <c r="G30" s="422">
        <v>103731.678</v>
      </c>
      <c r="H30" s="422">
        <v>89371.678</v>
      </c>
      <c r="I30" s="423">
        <v>0.8615659143198281</v>
      </c>
      <c r="J30" s="407"/>
      <c r="K30" s="407"/>
      <c r="L30" s="407"/>
      <c r="M30" s="407"/>
    </row>
    <row r="31" spans="1:13" x14ac:dyDescent="0.25">
      <c r="A31" s="407"/>
      <c r="B31" s="407"/>
      <c r="C31" s="407"/>
      <c r="D31" s="407"/>
      <c r="E31" s="407"/>
      <c r="F31" s="421" t="s">
        <v>136</v>
      </c>
      <c r="G31" s="422">
        <v>53157.739000000001</v>
      </c>
      <c r="H31" s="422">
        <v>53157.739000000001</v>
      </c>
      <c r="I31" s="423">
        <v>1</v>
      </c>
      <c r="J31" s="407"/>
      <c r="K31" s="407"/>
      <c r="L31" s="407"/>
      <c r="M31" s="407"/>
    </row>
    <row r="32" spans="1:13" hidden="1" x14ac:dyDescent="0.25">
      <c r="A32" s="407"/>
      <c r="B32" s="407"/>
      <c r="C32" s="407"/>
      <c r="D32" s="407"/>
      <c r="E32" s="407"/>
      <c r="F32" s="421" t="s">
        <v>362</v>
      </c>
      <c r="G32" s="422">
        <v>0</v>
      </c>
      <c r="H32" s="422">
        <v>0</v>
      </c>
      <c r="I32" s="423">
        <v>0</v>
      </c>
      <c r="J32" s="407"/>
      <c r="K32" s="407"/>
      <c r="L32" s="407"/>
      <c r="M32" s="407"/>
    </row>
    <row r="33" spans="1:13" x14ac:dyDescent="0.25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</row>
    <row r="34" spans="1:13" x14ac:dyDescent="0.25">
      <c r="A34" s="407"/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</row>
    <row r="35" spans="1:13" x14ac:dyDescent="0.25">
      <c r="A35" s="407"/>
      <c r="B35" s="407"/>
      <c r="C35" s="407"/>
      <c r="D35" s="407"/>
      <c r="E35" s="407"/>
      <c r="G35" s="407"/>
      <c r="H35" s="407"/>
      <c r="I35" s="407"/>
      <c r="J35" s="407"/>
      <c r="K35" s="407"/>
      <c r="L35" s="407"/>
      <c r="M35" s="407"/>
    </row>
    <row r="36" spans="1:13" x14ac:dyDescent="0.25">
      <c r="A36" s="407"/>
      <c r="B36" s="407"/>
      <c r="C36" s="407"/>
      <c r="D36" s="407"/>
      <c r="E36" s="407"/>
      <c r="F36" s="407"/>
      <c r="G36" s="407"/>
      <c r="H36" s="407"/>
      <c r="I36" s="407"/>
      <c r="J36" s="407"/>
      <c r="K36" s="407"/>
      <c r="L36" s="407"/>
      <c r="M36" s="407"/>
    </row>
    <row r="37" spans="1:13" x14ac:dyDescent="0.25">
      <c r="A37" s="407"/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</row>
    <row r="38" spans="1:13" x14ac:dyDescent="0.25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</row>
    <row r="39" spans="1:13" x14ac:dyDescent="0.25">
      <c r="B39" s="407"/>
      <c r="C39" s="407"/>
      <c r="D39" s="407"/>
      <c r="E39" s="407"/>
      <c r="F39" s="407"/>
      <c r="G39" s="407"/>
      <c r="H39" s="407"/>
      <c r="I39" s="407"/>
      <c r="J39" s="407"/>
      <c r="K39" s="407"/>
      <c r="L39" s="407"/>
      <c r="M39" s="407"/>
    </row>
    <row r="40" spans="1:13" x14ac:dyDescent="0.25"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</row>
    <row r="41" spans="1:13" x14ac:dyDescent="0.25"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</row>
    <row r="42" spans="1:13" hidden="1" x14ac:dyDescent="0.25">
      <c r="F42" s="407"/>
      <c r="G42" s="407"/>
      <c r="H42" s="407"/>
      <c r="I42" s="407"/>
    </row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  <pageSetUpPr fitToPage="1"/>
  </sheetPr>
  <dimension ref="A1:AC125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14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9.85546875" style="30" customWidth="1"/>
    <col min="13" max="13" width="23.28515625" style="25" bestFit="1" customWidth="1"/>
    <col min="14" max="14" width="12.7109375" style="25" bestFit="1" customWidth="1"/>
    <col min="15" max="15" width="1" style="25" customWidth="1"/>
    <col min="16" max="16" width="17.7109375" style="25" bestFit="1" customWidth="1"/>
    <col min="17" max="17" width="12.28515625" style="25" bestFit="1" customWidth="1"/>
    <col min="18" max="18" width="12.7109375" style="25" customWidth="1"/>
    <col min="19" max="19" width="16.85546875" style="25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14" hidden="1"/>
  </cols>
  <sheetData>
    <row r="1" spans="1:29" s="2" customFormat="1" ht="17.25" customHeight="1" x14ac:dyDescent="0.25">
      <c r="B1" s="7"/>
      <c r="C1" s="8"/>
      <c r="D1" s="501" t="s">
        <v>0</v>
      </c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2"/>
      <c r="Q1" s="502"/>
      <c r="R1" s="502"/>
      <c r="S1" s="502"/>
      <c r="T1" s="502"/>
      <c r="U1" s="502"/>
      <c r="V1" s="502"/>
      <c r="W1" s="502"/>
      <c r="X1" s="502"/>
      <c r="Y1" s="502"/>
      <c r="Z1" s="502"/>
      <c r="AA1" s="502"/>
      <c r="AB1" s="502"/>
      <c r="AC1" s="8"/>
    </row>
    <row r="2" spans="1:29" s="31" customFormat="1" ht="9" customHeight="1" x14ac:dyDescent="0.25">
      <c r="B2" s="9"/>
      <c r="C2" s="10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2"/>
      <c r="X2" s="502"/>
      <c r="Y2" s="502"/>
      <c r="Z2" s="502"/>
      <c r="AA2" s="502"/>
      <c r="AB2" s="502"/>
      <c r="AC2" s="10"/>
    </row>
    <row r="3" spans="1:29" s="2" customFormat="1" ht="19.5" customHeight="1" x14ac:dyDescent="0.25">
      <c r="B3" s="7"/>
      <c r="C3" s="8"/>
      <c r="D3" s="11"/>
      <c r="E3" s="503" t="e">
        <f>++#REF!</f>
        <v>#REF!</v>
      </c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503"/>
      <c r="Z3" s="12"/>
      <c r="AA3" s="11"/>
      <c r="AB3" s="11"/>
      <c r="AC3" s="8"/>
    </row>
    <row r="4" spans="1:29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  <c r="AC4" s="8"/>
    </row>
    <row r="5" spans="1:29" s="3" customFormat="1" ht="28.5" customHeight="1" x14ac:dyDescent="0.25">
      <c r="C5" s="13"/>
      <c r="D5" s="504" t="s">
        <v>1</v>
      </c>
      <c r="E5" s="504"/>
      <c r="F5" s="504"/>
      <c r="G5" s="13"/>
      <c r="H5" s="504" t="s">
        <v>2</v>
      </c>
      <c r="I5" s="504"/>
      <c r="J5" s="504"/>
      <c r="K5" s="13"/>
      <c r="L5" s="504" t="s">
        <v>3</v>
      </c>
      <c r="M5" s="504"/>
      <c r="N5" s="504"/>
      <c r="T5" s="13"/>
      <c r="U5" s="167" t="s">
        <v>4</v>
      </c>
      <c r="V5" s="4"/>
      <c r="AC5" s="15"/>
    </row>
    <row r="6" spans="1:29" s="3" customFormat="1" ht="28.5" customHeight="1" x14ac:dyDescent="0.25">
      <c r="B6" s="32" t="s">
        <v>54</v>
      </c>
      <c r="C6" s="13"/>
      <c r="D6" s="33" t="s">
        <v>5</v>
      </c>
      <c r="E6" s="33" t="s">
        <v>6</v>
      </c>
      <c r="F6" s="34" t="s">
        <v>7</v>
      </c>
      <c r="G6" s="13"/>
      <c r="H6" s="33" t="s">
        <v>5</v>
      </c>
      <c r="I6" s="33" t="s">
        <v>61</v>
      </c>
      <c r="J6" s="34" t="s">
        <v>7</v>
      </c>
      <c r="K6" s="13"/>
      <c r="L6" s="33" t="s">
        <v>5</v>
      </c>
      <c r="M6" s="33" t="s">
        <v>8</v>
      </c>
      <c r="N6" s="34" t="s">
        <v>7</v>
      </c>
      <c r="P6" s="33" t="s">
        <v>9</v>
      </c>
      <c r="Q6" s="33" t="s">
        <v>10</v>
      </c>
      <c r="R6" s="35" t="s">
        <v>60</v>
      </c>
      <c r="S6" s="33" t="s">
        <v>11</v>
      </c>
      <c r="T6" s="14"/>
      <c r="U6" s="33" t="s">
        <v>12</v>
      </c>
      <c r="V6" s="35" t="s">
        <v>59</v>
      </c>
      <c r="W6" s="36" t="s">
        <v>13</v>
      </c>
      <c r="X6" s="36" t="s">
        <v>14</v>
      </c>
      <c r="Y6" s="37" t="s">
        <v>15</v>
      </c>
      <c r="Z6" s="37" t="s">
        <v>16</v>
      </c>
      <c r="AA6" s="37" t="s">
        <v>17</v>
      </c>
      <c r="AB6" s="37" t="s">
        <v>18</v>
      </c>
      <c r="AC6" s="15"/>
    </row>
    <row r="7" spans="1:29" s="13" customFormat="1" ht="6.75" customHeight="1" x14ac:dyDescent="0.25">
      <c r="AC7" s="15"/>
    </row>
    <row r="8" spans="1:29" s="38" customFormat="1" ht="28.5" customHeight="1" x14ac:dyDescent="0.25">
      <c r="B8" s="39" t="s">
        <v>62</v>
      </c>
      <c r="C8" s="13"/>
      <c r="D8" s="40">
        <f>+H8+L8</f>
        <v>0</v>
      </c>
      <c r="E8" s="40">
        <f>+I8+M8</f>
        <v>0</v>
      </c>
      <c r="F8" s="41">
        <f>+J8+N8</f>
        <v>0</v>
      </c>
      <c r="G8" s="13"/>
      <c r="H8" s="40"/>
      <c r="I8" s="40"/>
      <c r="J8" s="41"/>
      <c r="K8" s="13"/>
      <c r="L8" s="40"/>
      <c r="M8" s="40"/>
      <c r="N8" s="41"/>
      <c r="O8" s="3"/>
      <c r="P8" s="42" t="e">
        <f>+(+#REF!+#REF!)/1000</f>
        <v>#REF!</v>
      </c>
      <c r="Q8" s="42"/>
      <c r="R8" s="42" t="e">
        <f>+#REF!/1000</f>
        <v>#REF!</v>
      </c>
      <c r="S8" s="42" t="e">
        <f>+R8+Q8+P8</f>
        <v>#REF!</v>
      </c>
      <c r="T8" s="14"/>
      <c r="U8" s="42" t="e">
        <f>+V8+W8+X8</f>
        <v>#REF!</v>
      </c>
      <c r="V8" s="42" t="e">
        <f>+#REF!</f>
        <v>#REF!</v>
      </c>
      <c r="W8" s="42"/>
      <c r="X8" s="40">
        <f>SUM(Y8:AB8)</f>
        <v>0</v>
      </c>
      <c r="Y8" s="42"/>
      <c r="Z8" s="42"/>
      <c r="AA8" s="42"/>
      <c r="AB8" s="42"/>
      <c r="AC8" s="43"/>
    </row>
    <row r="9" spans="1:29" s="38" customFormat="1" ht="27" customHeight="1" x14ac:dyDescent="0.25">
      <c r="B9" s="39" t="s">
        <v>63</v>
      </c>
      <c r="C9" s="13"/>
      <c r="D9" s="40">
        <f t="shared" ref="D9:F11" si="0">+H9+L9</f>
        <v>0</v>
      </c>
      <c r="E9" s="40">
        <f t="shared" si="0"/>
        <v>0</v>
      </c>
      <c r="F9" s="41">
        <f t="shared" si="0"/>
        <v>0</v>
      </c>
      <c r="G9" s="13"/>
      <c r="H9" s="40"/>
      <c r="I9" s="40"/>
      <c r="J9" s="41"/>
      <c r="K9" s="13"/>
      <c r="L9" s="40"/>
      <c r="M9" s="40"/>
      <c r="N9" s="41"/>
      <c r="O9" s="3"/>
      <c r="P9" s="42" t="e">
        <f>+(#REF!+#REF!)/1000</f>
        <v>#REF!</v>
      </c>
      <c r="Q9" s="42"/>
      <c r="R9" s="42" t="e">
        <f>+#REF!/1000</f>
        <v>#REF!</v>
      </c>
      <c r="S9" s="42" t="e">
        <f>+R9+Q9+P9</f>
        <v>#REF!</v>
      </c>
      <c r="T9" s="14"/>
      <c r="U9" s="42" t="e">
        <f>+V9+W9+X9</f>
        <v>#REF!</v>
      </c>
      <c r="V9" s="42" t="e">
        <f>+#REF!</f>
        <v>#REF!</v>
      </c>
      <c r="W9" s="42"/>
      <c r="X9" s="40">
        <f>SUM(Y9:AB9)</f>
        <v>0</v>
      </c>
      <c r="Y9" s="42"/>
      <c r="Z9" s="42"/>
      <c r="AA9" s="42"/>
      <c r="AB9" s="42"/>
      <c r="AC9" s="43"/>
    </row>
    <row r="10" spans="1:29" s="38" customFormat="1" ht="14.25" hidden="1" x14ac:dyDescent="0.25">
      <c r="B10" s="44" t="s">
        <v>64</v>
      </c>
      <c r="C10" s="13"/>
      <c r="D10" s="40">
        <f t="shared" si="0"/>
        <v>0</v>
      </c>
      <c r="E10" s="40">
        <f t="shared" si="0"/>
        <v>0</v>
      </c>
      <c r="F10" s="41">
        <f t="shared" si="0"/>
        <v>0</v>
      </c>
      <c r="G10" s="13"/>
      <c r="H10" s="40">
        <v>0</v>
      </c>
      <c r="I10" s="40"/>
      <c r="J10" s="41"/>
      <c r="K10" s="13"/>
      <c r="L10" s="40"/>
      <c r="M10" s="40"/>
      <c r="N10" s="41"/>
      <c r="O10" s="3"/>
      <c r="P10" s="42"/>
      <c r="Q10" s="42"/>
      <c r="R10" s="42"/>
      <c r="S10" s="42"/>
      <c r="T10" s="14"/>
      <c r="U10" s="42"/>
      <c r="V10" s="42"/>
      <c r="W10" s="42"/>
      <c r="X10" s="42"/>
      <c r="Y10" s="42"/>
      <c r="Z10" s="42"/>
      <c r="AA10" s="42"/>
      <c r="AB10" s="42"/>
      <c r="AC10" s="43"/>
    </row>
    <row r="11" spans="1:29" s="43" customFormat="1" ht="14.25" hidden="1" x14ac:dyDescent="0.25">
      <c r="B11" s="44" t="s">
        <v>65</v>
      </c>
      <c r="C11" s="13"/>
      <c r="D11" s="40">
        <f t="shared" si="0"/>
        <v>0</v>
      </c>
      <c r="E11" s="40">
        <f t="shared" si="0"/>
        <v>0</v>
      </c>
      <c r="F11" s="41">
        <f t="shared" si="0"/>
        <v>0</v>
      </c>
      <c r="G11" s="13"/>
      <c r="H11" s="45">
        <v>0</v>
      </c>
      <c r="I11" s="45"/>
      <c r="J11" s="46"/>
      <c r="K11" s="13"/>
      <c r="L11" s="45"/>
      <c r="M11" s="45"/>
      <c r="N11" s="46"/>
      <c r="O11" s="3"/>
      <c r="P11" s="47"/>
      <c r="Q11" s="47"/>
      <c r="R11" s="47"/>
      <c r="S11" s="47"/>
      <c r="T11" s="14"/>
      <c r="U11" s="47"/>
      <c r="V11" s="47"/>
      <c r="W11" s="47"/>
      <c r="X11" s="47"/>
      <c r="Y11" s="47"/>
      <c r="Z11" s="47"/>
      <c r="AA11" s="47"/>
      <c r="AB11" s="47"/>
    </row>
    <row r="12" spans="1:29" s="38" customFormat="1" ht="18.75" customHeight="1" x14ac:dyDescent="0.25">
      <c r="B12" s="48" t="s">
        <v>66</v>
      </c>
      <c r="C12" s="13"/>
      <c r="D12" s="49">
        <f>SUM(D8:D9)</f>
        <v>0</v>
      </c>
      <c r="E12" s="50">
        <f>SUM(E8:E9)</f>
        <v>0</v>
      </c>
      <c r="F12" s="51">
        <f>SUM(F8:F9)</f>
        <v>0</v>
      </c>
      <c r="G12" s="13"/>
      <c r="H12" s="49">
        <f>SUM(H8:H9)</f>
        <v>0</v>
      </c>
      <c r="I12" s="50">
        <f>SUM(I8:I9)</f>
        <v>0</v>
      </c>
      <c r="J12" s="51">
        <f>SUM(J8:J9)</f>
        <v>0</v>
      </c>
      <c r="K12" s="13"/>
      <c r="L12" s="49">
        <f>SUM(L8:L9)</f>
        <v>0</v>
      </c>
      <c r="M12" s="50">
        <f>SUM(M8:M9)</f>
        <v>0</v>
      </c>
      <c r="N12" s="51">
        <f>SUM(N8:N9)</f>
        <v>0</v>
      </c>
      <c r="O12" s="3"/>
      <c r="P12" s="164" t="e">
        <f>SUM(P8:P9)</f>
        <v>#REF!</v>
      </c>
      <c r="Q12" s="164">
        <f>SUM(Q8:Q9)</f>
        <v>0</v>
      </c>
      <c r="R12" s="164" t="e">
        <f>SUM(R8:R9)</f>
        <v>#REF!</v>
      </c>
      <c r="S12" s="164" t="e">
        <f>SUM(S8:S9)</f>
        <v>#REF!</v>
      </c>
      <c r="T12" s="14"/>
      <c r="U12" s="164" t="e">
        <f>SUM(U8:U9)</f>
        <v>#REF!</v>
      </c>
      <c r="V12" s="164" t="e">
        <f t="shared" ref="V12:AB12" si="1">SUM(V8:V9)</f>
        <v>#REF!</v>
      </c>
      <c r="W12" s="164">
        <f t="shared" si="1"/>
        <v>0</v>
      </c>
      <c r="X12" s="164">
        <f t="shared" si="1"/>
        <v>0</v>
      </c>
      <c r="Y12" s="164">
        <f t="shared" si="1"/>
        <v>0</v>
      </c>
      <c r="Z12" s="164">
        <f t="shared" si="1"/>
        <v>0</v>
      </c>
      <c r="AA12" s="164">
        <f t="shared" si="1"/>
        <v>0</v>
      </c>
      <c r="AB12" s="164">
        <f t="shared" si="1"/>
        <v>0</v>
      </c>
      <c r="AC12" s="43"/>
    </row>
    <row r="13" spans="1:29" s="62" customFormat="1" ht="15" hidden="1" x14ac:dyDescent="0.25">
      <c r="A13" s="52"/>
      <c r="B13" s="53" t="s">
        <v>67</v>
      </c>
      <c r="C13" s="13"/>
      <c r="D13" s="52"/>
      <c r="E13" s="52"/>
      <c r="F13" s="52"/>
      <c r="G13" s="13"/>
      <c r="H13" s="52"/>
      <c r="I13" s="52"/>
      <c r="J13" s="52"/>
      <c r="K13" s="13"/>
      <c r="L13" s="52"/>
      <c r="M13" s="54"/>
      <c r="N13" s="55"/>
      <c r="O13" s="3"/>
      <c r="P13" s="56"/>
      <c r="Q13" s="55"/>
      <c r="R13" s="55"/>
      <c r="S13" s="55"/>
      <c r="T13" s="14"/>
      <c r="U13" s="57"/>
      <c r="V13" s="57"/>
      <c r="W13" s="58"/>
      <c r="X13" s="59"/>
      <c r="Y13" s="60"/>
      <c r="Z13" s="60"/>
      <c r="AA13" s="60"/>
      <c r="AB13" s="61"/>
      <c r="AC13" s="43"/>
    </row>
    <row r="14" spans="1:29" s="38" customFormat="1" ht="15" hidden="1" x14ac:dyDescent="0.25">
      <c r="B14" s="38" t="s">
        <v>68</v>
      </c>
      <c r="C14" s="13"/>
      <c r="D14" s="63">
        <v>0</v>
      </c>
      <c r="E14" s="64">
        <v>0</v>
      </c>
      <c r="F14" s="64"/>
      <c r="G14" s="13"/>
      <c r="H14" s="63">
        <v>0</v>
      </c>
      <c r="I14" s="64"/>
      <c r="J14" s="64"/>
      <c r="K14" s="13"/>
      <c r="L14" s="63"/>
      <c r="M14" s="65"/>
      <c r="N14" s="66"/>
      <c r="O14" s="3"/>
      <c r="P14" s="56"/>
      <c r="Q14" s="67"/>
      <c r="R14" s="67"/>
      <c r="S14" s="67"/>
      <c r="T14" s="14"/>
      <c r="U14" s="68"/>
      <c r="V14" s="68"/>
      <c r="W14" s="58"/>
      <c r="X14" s="55"/>
      <c r="Y14" s="55"/>
      <c r="Z14" s="55"/>
      <c r="AA14" s="55"/>
      <c r="AB14" s="69"/>
      <c r="AC14" s="43"/>
    </row>
    <row r="15" spans="1:29" s="38" customFormat="1" ht="18" x14ac:dyDescent="0.25">
      <c r="B15" s="70" t="s">
        <v>69</v>
      </c>
      <c r="C15" s="13"/>
      <c r="D15" s="63">
        <f t="shared" ref="D15:E18" si="2">+H15+L15</f>
        <v>0</v>
      </c>
      <c r="E15" s="64">
        <f t="shared" si="2"/>
        <v>0</v>
      </c>
      <c r="F15" s="71"/>
      <c r="G15" s="13"/>
      <c r="H15" s="63"/>
      <c r="I15" s="64"/>
      <c r="J15" s="71"/>
      <c r="K15" s="13"/>
      <c r="L15" s="63"/>
      <c r="M15" s="65"/>
      <c r="N15" s="72"/>
      <c r="O15" s="3"/>
      <c r="P15" s="73"/>
      <c r="Q15" s="26"/>
      <c r="R15" s="67"/>
      <c r="S15" s="67"/>
      <c r="T15" s="14"/>
      <c r="U15" s="74"/>
      <c r="V15" s="74"/>
      <c r="W15" s="58"/>
      <c r="X15" s="55"/>
      <c r="Y15" s="55"/>
      <c r="Z15" s="55"/>
      <c r="AA15" s="55"/>
      <c r="AB15" s="69"/>
      <c r="AC15" s="43"/>
    </row>
    <row r="16" spans="1:29" s="38" customFormat="1" ht="28.5" customHeight="1" x14ac:dyDescent="0.25">
      <c r="B16" s="70" t="s">
        <v>71</v>
      </c>
      <c r="C16" s="13"/>
      <c r="D16" s="63">
        <f t="shared" si="2"/>
        <v>0</v>
      </c>
      <c r="E16" s="64">
        <f t="shared" si="2"/>
        <v>0</v>
      </c>
      <c r="F16" s="71"/>
      <c r="G16" s="13"/>
      <c r="H16" s="63"/>
      <c r="I16" s="64"/>
      <c r="J16" s="71"/>
      <c r="K16" s="13"/>
      <c r="L16" s="63"/>
      <c r="M16" s="65"/>
      <c r="N16" s="72"/>
      <c r="O16" s="3"/>
      <c r="P16" s="75"/>
      <c r="Q16" s="26"/>
      <c r="R16" s="67"/>
      <c r="S16" s="67"/>
      <c r="T16" s="14"/>
      <c r="U16" s="74"/>
      <c r="V16" s="74"/>
      <c r="W16" s="58"/>
      <c r="X16" s="55"/>
      <c r="Y16" s="55"/>
      <c r="Z16" s="55"/>
      <c r="AA16" s="55"/>
      <c r="AB16" s="69"/>
      <c r="AC16" s="43"/>
    </row>
    <row r="17" spans="2:29" s="38" customFormat="1" ht="28.5" customHeight="1" x14ac:dyDescent="0.25">
      <c r="B17" s="70" t="s">
        <v>70</v>
      </c>
      <c r="C17" s="13"/>
      <c r="D17" s="63">
        <f t="shared" si="2"/>
        <v>0</v>
      </c>
      <c r="E17" s="64">
        <f t="shared" si="2"/>
        <v>0</v>
      </c>
      <c r="F17" s="71"/>
      <c r="G17" s="13"/>
      <c r="H17" s="63"/>
      <c r="I17" s="64"/>
      <c r="J17" s="71"/>
      <c r="K17" s="13"/>
      <c r="L17" s="63"/>
      <c r="M17" s="65"/>
      <c r="N17" s="72"/>
      <c r="O17" s="3"/>
      <c r="P17" s="73"/>
      <c r="Q17" s="26"/>
      <c r="R17" s="67"/>
      <c r="S17" s="67"/>
      <c r="T17" s="14"/>
      <c r="U17" s="74"/>
      <c r="V17" s="74"/>
      <c r="W17" s="58"/>
      <c r="X17" s="55"/>
      <c r="Y17" s="55"/>
      <c r="Z17" s="55"/>
      <c r="AA17" s="55"/>
      <c r="AB17" s="69"/>
      <c r="AC17" s="43"/>
    </row>
    <row r="18" spans="2:29" s="38" customFormat="1" ht="28.5" customHeight="1" x14ac:dyDescent="0.25">
      <c r="B18" s="70" t="s">
        <v>72</v>
      </c>
      <c r="C18" s="13"/>
      <c r="D18" s="76">
        <f t="shared" si="2"/>
        <v>0</v>
      </c>
      <c r="E18" s="77">
        <f t="shared" si="2"/>
        <v>0</v>
      </c>
      <c r="F18" s="71"/>
      <c r="G18" s="13"/>
      <c r="H18" s="78"/>
      <c r="I18" s="77"/>
      <c r="J18" s="71"/>
      <c r="K18" s="13"/>
      <c r="L18" s="76"/>
      <c r="M18" s="79"/>
      <c r="N18" s="72"/>
      <c r="O18" s="3"/>
      <c r="P18" s="67"/>
      <c r="Q18" s="26"/>
      <c r="R18" s="67"/>
      <c r="S18" s="67"/>
      <c r="T18" s="14"/>
      <c r="U18" s="74"/>
      <c r="V18" s="74"/>
      <c r="W18" s="58"/>
      <c r="X18" s="55"/>
      <c r="Y18" s="55"/>
      <c r="Z18" s="55"/>
      <c r="AA18" s="55"/>
      <c r="AB18" s="69"/>
      <c r="AC18" s="43"/>
    </row>
    <row r="19" spans="2:29" s="38" customFormat="1" ht="28.5" hidden="1" customHeight="1" x14ac:dyDescent="0.25">
      <c r="B19" s="80" t="s">
        <v>73</v>
      </c>
      <c r="C19" s="13"/>
      <c r="D19" s="49">
        <v>443</v>
      </c>
      <c r="E19" s="81">
        <v>6749500</v>
      </c>
      <c r="F19" s="71"/>
      <c r="G19" s="13"/>
      <c r="H19" s="49"/>
      <c r="I19" s="50"/>
      <c r="J19" s="71"/>
      <c r="K19" s="13"/>
      <c r="L19" s="49"/>
      <c r="M19" s="50"/>
      <c r="N19" s="72"/>
      <c r="O19" s="3"/>
      <c r="P19" s="67"/>
      <c r="Q19" s="26"/>
      <c r="R19" s="67"/>
      <c r="S19" s="67"/>
      <c r="T19" s="14"/>
      <c r="U19" s="16"/>
      <c r="V19" s="16"/>
      <c r="W19" s="55"/>
      <c r="X19" s="55"/>
      <c r="Y19" s="55"/>
      <c r="Z19" s="55"/>
      <c r="AA19" s="55"/>
      <c r="AB19" s="69"/>
      <c r="AC19" s="43"/>
    </row>
    <row r="20" spans="2:29" s="38" customFormat="1" ht="28.5" hidden="1" customHeight="1" x14ac:dyDescent="0.25">
      <c r="B20" s="39"/>
      <c r="C20" s="13"/>
      <c r="D20" s="39"/>
      <c r="E20" s="39"/>
      <c r="F20" s="39"/>
      <c r="G20" s="13"/>
      <c r="H20" s="39"/>
      <c r="I20" s="39"/>
      <c r="J20" s="39"/>
      <c r="K20" s="13"/>
      <c r="L20" s="39"/>
      <c r="M20" s="39"/>
      <c r="N20" s="39"/>
      <c r="O20" s="3"/>
      <c r="P20" s="39"/>
      <c r="Q20" s="42"/>
      <c r="R20" s="42"/>
      <c r="S20" s="67"/>
      <c r="T20" s="14"/>
      <c r="U20" s="42"/>
      <c r="V20" s="42"/>
      <c r="W20" s="42"/>
      <c r="X20" s="42"/>
      <c r="Y20" s="42"/>
      <c r="Z20" s="42"/>
      <c r="AA20" s="42"/>
      <c r="AB20" s="42"/>
      <c r="AC20" s="43"/>
    </row>
    <row r="21" spans="2:29" s="87" customFormat="1" ht="28.5" customHeight="1" x14ac:dyDescent="0.25">
      <c r="B21" s="82" t="s">
        <v>74</v>
      </c>
      <c r="C21" s="13"/>
      <c r="D21" s="83">
        <f>+D8</f>
        <v>0</v>
      </c>
      <c r="E21" s="83">
        <f>+E8+E15+E16</f>
        <v>0</v>
      </c>
      <c r="F21" s="84">
        <f>+F8</f>
        <v>0</v>
      </c>
      <c r="G21" s="13"/>
      <c r="H21" s="83">
        <f>+H8</f>
        <v>0</v>
      </c>
      <c r="I21" s="83">
        <f>+I8+I15+I16</f>
        <v>0</v>
      </c>
      <c r="J21" s="84">
        <f>+J8</f>
        <v>0</v>
      </c>
      <c r="K21" s="13"/>
      <c r="L21" s="83">
        <f>+L8</f>
        <v>0</v>
      </c>
      <c r="M21" s="83">
        <f>+M8+M15+M16</f>
        <v>0</v>
      </c>
      <c r="N21" s="84">
        <f>+N8</f>
        <v>0</v>
      </c>
      <c r="O21" s="3"/>
      <c r="P21" s="85" t="e">
        <f t="shared" ref="P21:S22" si="3">+P8</f>
        <v>#REF!</v>
      </c>
      <c r="Q21" s="85">
        <f t="shared" si="3"/>
        <v>0</v>
      </c>
      <c r="R21" s="85" t="e">
        <f t="shared" si="3"/>
        <v>#REF!</v>
      </c>
      <c r="S21" s="85" t="e">
        <f t="shared" si="3"/>
        <v>#REF!</v>
      </c>
      <c r="T21" s="14"/>
      <c r="U21" s="85" t="e">
        <f>+V21+W21+X21</f>
        <v>#REF!</v>
      </c>
      <c r="V21" s="85" t="e">
        <f>+#REF!</f>
        <v>#REF!</v>
      </c>
      <c r="W21" s="85"/>
      <c r="X21" s="40">
        <f>SUM(Y21:AB21)</f>
        <v>0</v>
      </c>
      <c r="Y21" s="85"/>
      <c r="Z21" s="85"/>
      <c r="AA21" s="85"/>
      <c r="AB21" s="85"/>
      <c r="AC21" s="86"/>
    </row>
    <row r="22" spans="2:29" s="87" customFormat="1" ht="28.5" customHeight="1" x14ac:dyDescent="0.25">
      <c r="B22" s="82" t="s">
        <v>75</v>
      </c>
      <c r="C22" s="13"/>
      <c r="D22" s="83">
        <f>+D9</f>
        <v>0</v>
      </c>
      <c r="E22" s="83">
        <f>+E9+E17+E18</f>
        <v>0</v>
      </c>
      <c r="F22" s="84">
        <f>+F9</f>
        <v>0</v>
      </c>
      <c r="G22" s="13"/>
      <c r="H22" s="83">
        <f>+H9</f>
        <v>0</v>
      </c>
      <c r="I22" s="83">
        <f>+I9+I17+I18</f>
        <v>0</v>
      </c>
      <c r="J22" s="84">
        <f>+J9</f>
        <v>0</v>
      </c>
      <c r="K22" s="13"/>
      <c r="L22" s="83">
        <f>+L9</f>
        <v>0</v>
      </c>
      <c r="M22" s="83">
        <f>+M9+M17+M18</f>
        <v>0</v>
      </c>
      <c r="N22" s="84">
        <f>+N9</f>
        <v>0</v>
      </c>
      <c r="O22" s="3"/>
      <c r="P22" s="85" t="e">
        <f t="shared" si="3"/>
        <v>#REF!</v>
      </c>
      <c r="Q22" s="85">
        <f t="shared" si="3"/>
        <v>0</v>
      </c>
      <c r="R22" s="85" t="e">
        <f t="shared" si="3"/>
        <v>#REF!</v>
      </c>
      <c r="S22" s="85" t="e">
        <f t="shared" si="3"/>
        <v>#REF!</v>
      </c>
      <c r="T22" s="14"/>
      <c r="U22" s="85" t="e">
        <f>+V22+W22+X22</f>
        <v>#REF!</v>
      </c>
      <c r="V22" s="85" t="e">
        <f>+#REF!</f>
        <v>#REF!</v>
      </c>
      <c r="W22" s="85"/>
      <c r="X22" s="40">
        <f>SUM(Y22:AB22)</f>
        <v>0</v>
      </c>
      <c r="Y22" s="85"/>
      <c r="Z22" s="85"/>
      <c r="AA22" s="85"/>
      <c r="AB22" s="85"/>
      <c r="AC22" s="86"/>
    </row>
    <row r="23" spans="2:29" s="38" customFormat="1" ht="28.5" hidden="1" customHeight="1" x14ac:dyDescent="0.25">
      <c r="B23" s="39" t="s">
        <v>76</v>
      </c>
      <c r="C23" s="13"/>
      <c r="D23" s="40"/>
      <c r="E23" s="40"/>
      <c r="F23" s="41"/>
      <c r="G23" s="13"/>
      <c r="H23" s="40"/>
      <c r="I23" s="40"/>
      <c r="J23" s="41"/>
      <c r="K23" s="13"/>
      <c r="L23" s="40"/>
      <c r="M23" s="40"/>
      <c r="N23" s="41"/>
      <c r="O23" s="3"/>
      <c r="P23" s="42"/>
      <c r="Q23" s="42"/>
      <c r="R23" s="42"/>
      <c r="S23" s="42"/>
      <c r="T23" s="14"/>
      <c r="U23" s="42"/>
      <c r="V23" s="42"/>
      <c r="W23" s="42"/>
      <c r="X23" s="42"/>
      <c r="Y23" s="42"/>
      <c r="Z23" s="42"/>
      <c r="AA23" s="42"/>
      <c r="AB23" s="42"/>
      <c r="AC23" s="43"/>
    </row>
    <row r="24" spans="2:29" s="38" customFormat="1" ht="28.5" hidden="1" customHeight="1" x14ac:dyDescent="0.25">
      <c r="B24" s="39" t="s">
        <v>77</v>
      </c>
      <c r="C24" s="13"/>
      <c r="D24" s="45"/>
      <c r="E24" s="45"/>
      <c r="F24" s="46"/>
      <c r="G24" s="13"/>
      <c r="H24" s="45"/>
      <c r="I24" s="45"/>
      <c r="J24" s="46"/>
      <c r="K24" s="13"/>
      <c r="L24" s="45"/>
      <c r="M24" s="45"/>
      <c r="N24" s="46"/>
      <c r="O24" s="3"/>
      <c r="P24" s="47"/>
      <c r="Q24" s="47"/>
      <c r="R24" s="47"/>
      <c r="S24" s="47"/>
      <c r="T24" s="14"/>
      <c r="U24" s="47"/>
      <c r="V24" s="47"/>
      <c r="W24" s="47"/>
      <c r="X24" s="47"/>
      <c r="Y24" s="47"/>
      <c r="Z24" s="47"/>
      <c r="AA24" s="47"/>
      <c r="AB24" s="47"/>
      <c r="AC24" s="43"/>
    </row>
    <row r="25" spans="2:29" s="38" customFormat="1" ht="28.5" customHeight="1" thickBot="1" x14ac:dyDescent="0.3">
      <c r="B25" s="88" t="s">
        <v>78</v>
      </c>
      <c r="C25" s="13"/>
      <c r="D25" s="89">
        <f>SUM(D21:D24)</f>
        <v>0</v>
      </c>
      <c r="E25" s="90">
        <f>SUM(E21:E24)</f>
        <v>0</v>
      </c>
      <c r="F25" s="91">
        <f>SUM(F21:F22)</f>
        <v>0</v>
      </c>
      <c r="G25" s="13"/>
      <c r="H25" s="89">
        <f>SUM(H21:H24)</f>
        <v>0</v>
      </c>
      <c r="I25" s="90">
        <f>SUM(I21:I24)</f>
        <v>0</v>
      </c>
      <c r="J25" s="91">
        <f>SUM(J21:J22)</f>
        <v>0</v>
      </c>
      <c r="K25" s="13"/>
      <c r="L25" s="89">
        <f>SUM(L21:L24)</f>
        <v>0</v>
      </c>
      <c r="M25" s="90">
        <f>SUM(M21:M24)</f>
        <v>0</v>
      </c>
      <c r="N25" s="91">
        <f>SUM(N21:N22)</f>
        <v>0</v>
      </c>
      <c r="O25" s="3"/>
      <c r="P25" s="90" t="e">
        <f>SUM(P21:P22)</f>
        <v>#REF!</v>
      </c>
      <c r="Q25" s="90">
        <f t="shared" ref="Q25:AB25" si="4">SUM(Q21:Q22)</f>
        <v>0</v>
      </c>
      <c r="R25" s="90" t="e">
        <f t="shared" si="4"/>
        <v>#REF!</v>
      </c>
      <c r="S25" s="90" t="e">
        <f t="shared" si="4"/>
        <v>#REF!</v>
      </c>
      <c r="T25" s="14"/>
      <c r="U25" s="90" t="e">
        <f t="shared" si="4"/>
        <v>#REF!</v>
      </c>
      <c r="V25" s="90" t="e">
        <f t="shared" si="4"/>
        <v>#REF!</v>
      </c>
      <c r="W25" s="90">
        <f t="shared" si="4"/>
        <v>0</v>
      </c>
      <c r="X25" s="90">
        <f t="shared" si="4"/>
        <v>0</v>
      </c>
      <c r="Y25" s="90">
        <f t="shared" si="4"/>
        <v>0</v>
      </c>
      <c r="Z25" s="90">
        <f t="shared" si="4"/>
        <v>0</v>
      </c>
      <c r="AA25" s="90">
        <f t="shared" si="4"/>
        <v>0</v>
      </c>
      <c r="AB25" s="90">
        <f t="shared" si="4"/>
        <v>0</v>
      </c>
      <c r="AC25" s="43"/>
    </row>
    <row r="26" spans="2:29" s="3" customFormat="1" ht="3.75" customHeight="1" x14ac:dyDescent="0.25">
      <c r="B26" s="21"/>
      <c r="C26" s="13"/>
      <c r="D26" s="21"/>
      <c r="E26" s="21"/>
      <c r="F26" s="21"/>
      <c r="G26" s="13"/>
      <c r="H26" s="21"/>
      <c r="I26" s="21"/>
      <c r="J26" s="92"/>
      <c r="K26" s="13"/>
      <c r="L26" s="93"/>
      <c r="M26" s="21"/>
      <c r="N26" s="21"/>
      <c r="P26" s="22"/>
      <c r="Q26" s="22"/>
      <c r="R26" s="22"/>
      <c r="S26" s="38"/>
      <c r="T26" s="14"/>
      <c r="U26" s="55"/>
      <c r="V26" s="55"/>
      <c r="W26" s="55"/>
      <c r="X26" s="69"/>
      <c r="Y26" s="69"/>
      <c r="Z26" s="69"/>
      <c r="AA26" s="69"/>
      <c r="AB26" s="69"/>
      <c r="AC26" s="23"/>
    </row>
    <row r="27" spans="2:29" s="3" customFormat="1" ht="19.5" customHeight="1" x14ac:dyDescent="0.25">
      <c r="B27" s="94" t="s">
        <v>53</v>
      </c>
      <c r="C27" s="13"/>
      <c r="D27" s="95"/>
      <c r="G27" s="13"/>
      <c r="H27" s="95"/>
      <c r="J27" s="96"/>
      <c r="K27" s="13"/>
      <c r="L27" s="95"/>
      <c r="M27" s="97"/>
      <c r="P27" s="98"/>
      <c r="Q27" s="99"/>
      <c r="R27" s="99"/>
      <c r="S27" s="38"/>
      <c r="T27" s="14"/>
      <c r="U27" s="98"/>
      <c r="V27" s="98"/>
      <c r="W27" s="98"/>
      <c r="X27" s="19"/>
      <c r="Y27" s="19"/>
      <c r="Z27" s="19"/>
      <c r="AA27" s="19"/>
      <c r="AB27" s="19"/>
      <c r="AC27" s="20"/>
    </row>
    <row r="28" spans="2:29" s="38" customFormat="1" ht="28.5" customHeight="1" x14ac:dyDescent="0.25">
      <c r="B28" s="39" t="s">
        <v>79</v>
      </c>
      <c r="C28" s="13"/>
      <c r="D28" s="40">
        <f t="shared" ref="D28:E31" si="5">+H28+L28</f>
        <v>0</v>
      </c>
      <c r="E28" s="40">
        <f t="shared" si="5"/>
        <v>0</v>
      </c>
      <c r="F28" s="41"/>
      <c r="G28" s="13"/>
      <c r="H28" s="40"/>
      <c r="I28" s="40"/>
      <c r="J28" s="41"/>
      <c r="K28" s="13"/>
      <c r="L28" s="40"/>
      <c r="M28" s="40"/>
      <c r="N28" s="41"/>
      <c r="O28" s="3"/>
      <c r="P28" s="40"/>
      <c r="Q28" s="40"/>
      <c r="R28" s="40"/>
      <c r="S28" s="42">
        <f>+R28+Q28+P28</f>
        <v>0</v>
      </c>
      <c r="T28" s="14"/>
      <c r="U28" s="40">
        <f>+V28+W28+X28</f>
        <v>0</v>
      </c>
      <c r="V28" s="40"/>
      <c r="W28" s="40"/>
      <c r="X28" s="40">
        <f>SUM(Y28:AB28)</f>
        <v>0</v>
      </c>
      <c r="Y28" s="40"/>
      <c r="Z28" s="40"/>
      <c r="AA28" s="40"/>
      <c r="AB28" s="40"/>
      <c r="AC28" s="43"/>
    </row>
    <row r="29" spans="2:29" s="38" customFormat="1" ht="28.5" customHeight="1" x14ac:dyDescent="0.25">
      <c r="B29" s="39" t="s">
        <v>80</v>
      </c>
      <c r="C29" s="13"/>
      <c r="D29" s="40">
        <f t="shared" si="5"/>
        <v>0</v>
      </c>
      <c r="E29" s="40">
        <f t="shared" si="5"/>
        <v>0</v>
      </c>
      <c r="F29" s="41"/>
      <c r="G29" s="13"/>
      <c r="H29" s="40"/>
      <c r="I29" s="40"/>
      <c r="J29" s="41"/>
      <c r="K29" s="13"/>
      <c r="L29" s="40"/>
      <c r="M29" s="40"/>
      <c r="N29" s="41"/>
      <c r="O29" s="3"/>
      <c r="P29" s="40" t="e">
        <f>++#REF!/1000</f>
        <v>#REF!</v>
      </c>
      <c r="Q29" s="40"/>
      <c r="R29" s="40"/>
      <c r="S29" s="42" t="e">
        <f>+R29+Q29+P29</f>
        <v>#REF!</v>
      </c>
      <c r="T29" s="14"/>
      <c r="U29" s="40">
        <f>+V29+W29+X29</f>
        <v>0</v>
      </c>
      <c r="V29" s="40"/>
      <c r="W29" s="40"/>
      <c r="X29" s="40">
        <f>SUM(Y29:AB29)</f>
        <v>0</v>
      </c>
      <c r="Y29" s="40"/>
      <c r="Z29" s="40"/>
      <c r="AA29" s="40"/>
      <c r="AB29" s="40"/>
      <c r="AC29" s="43"/>
    </row>
    <row r="30" spans="2:29" s="38" customFormat="1" ht="28.5" customHeight="1" x14ac:dyDescent="0.25">
      <c r="B30" s="39" t="s">
        <v>81</v>
      </c>
      <c r="C30" s="13"/>
      <c r="D30" s="40">
        <f t="shared" si="5"/>
        <v>0</v>
      </c>
      <c r="E30" s="40">
        <f t="shared" si="5"/>
        <v>0</v>
      </c>
      <c r="F30" s="41"/>
      <c r="G30" s="13"/>
      <c r="H30" s="40"/>
      <c r="I30" s="40"/>
      <c r="J30" s="41"/>
      <c r="K30" s="13"/>
      <c r="L30" s="40"/>
      <c r="M30" s="40"/>
      <c r="N30" s="41"/>
      <c r="O30" s="3"/>
      <c r="P30" s="40"/>
      <c r="Q30" s="40"/>
      <c r="R30" s="40"/>
      <c r="S30" s="42">
        <f>+R30+Q30+P30</f>
        <v>0</v>
      </c>
      <c r="T30" s="14"/>
      <c r="U30" s="40">
        <f>+V30+W30+X30</f>
        <v>0</v>
      </c>
      <c r="V30" s="40"/>
      <c r="W30" s="40"/>
      <c r="X30" s="40">
        <f>SUM(Y30:AB30)</f>
        <v>0</v>
      </c>
      <c r="Y30" s="40"/>
      <c r="Z30" s="40"/>
      <c r="AA30" s="40"/>
      <c r="AB30" s="40"/>
      <c r="AC30" s="43"/>
    </row>
    <row r="31" spans="2:29" s="38" customFormat="1" ht="28.5" customHeight="1" x14ac:dyDescent="0.25">
      <c r="B31" s="39" t="s">
        <v>82</v>
      </c>
      <c r="C31" s="13"/>
      <c r="D31" s="40">
        <f t="shared" si="5"/>
        <v>0</v>
      </c>
      <c r="E31" s="40">
        <f t="shared" si="5"/>
        <v>0</v>
      </c>
      <c r="F31" s="41"/>
      <c r="G31" s="13"/>
      <c r="H31" s="40"/>
      <c r="I31" s="40"/>
      <c r="J31" s="41"/>
      <c r="K31" s="13"/>
      <c r="L31" s="40"/>
      <c r="M31" s="40"/>
      <c r="N31" s="41"/>
      <c r="O31" s="3"/>
      <c r="P31" s="40" t="e">
        <f>+#REF!/1000</f>
        <v>#REF!</v>
      </c>
      <c r="Q31" s="40"/>
      <c r="R31" s="40"/>
      <c r="S31" s="42" t="e">
        <f>+R31+Q31+P31</f>
        <v>#REF!</v>
      </c>
      <c r="T31" s="14"/>
      <c r="U31" s="40">
        <f>+V31+W31+X31</f>
        <v>0</v>
      </c>
      <c r="V31" s="40"/>
      <c r="W31" s="40"/>
      <c r="X31" s="40">
        <f>SUM(Y31:AB31)</f>
        <v>0</v>
      </c>
      <c r="Y31" s="40"/>
      <c r="Z31" s="40"/>
      <c r="AA31" s="40"/>
      <c r="AB31" s="40"/>
      <c r="AC31" s="43"/>
    </row>
    <row r="32" spans="2:29" s="38" customFormat="1" ht="14.25" hidden="1" customHeight="1" x14ac:dyDescent="0.25">
      <c r="B32" s="44" t="s">
        <v>83</v>
      </c>
      <c r="C32" s="13"/>
      <c r="D32" s="40"/>
      <c r="E32" s="40">
        <v>0</v>
      </c>
      <c r="F32" s="41"/>
      <c r="G32" s="13"/>
      <c r="H32" s="40"/>
      <c r="I32" s="40"/>
      <c r="J32" s="41"/>
      <c r="K32" s="13"/>
      <c r="L32" s="40"/>
      <c r="M32" s="40"/>
      <c r="N32" s="41"/>
      <c r="O32" s="3"/>
      <c r="P32" s="40"/>
      <c r="Q32" s="40"/>
      <c r="R32" s="40"/>
      <c r="S32" s="40"/>
      <c r="T32" s="14"/>
      <c r="U32" s="40"/>
      <c r="V32" s="40"/>
      <c r="W32" s="40"/>
      <c r="X32" s="40"/>
      <c r="Y32" s="40"/>
      <c r="Z32" s="40"/>
      <c r="AA32" s="40"/>
      <c r="AB32" s="40"/>
      <c r="AC32" s="43"/>
    </row>
    <row r="33" spans="2:29" s="38" customFormat="1" ht="14.25" hidden="1" customHeight="1" x14ac:dyDescent="0.25">
      <c r="B33" s="44" t="s">
        <v>84</v>
      </c>
      <c r="C33" s="13"/>
      <c r="D33" s="40"/>
      <c r="E33" s="40">
        <v>0</v>
      </c>
      <c r="F33" s="41"/>
      <c r="G33" s="13"/>
      <c r="H33" s="40"/>
      <c r="I33" s="40"/>
      <c r="J33" s="41"/>
      <c r="K33" s="13"/>
      <c r="L33" s="40"/>
      <c r="M33" s="40"/>
      <c r="N33" s="41"/>
      <c r="O33" s="3"/>
      <c r="P33" s="40"/>
      <c r="Q33" s="40"/>
      <c r="R33" s="40"/>
      <c r="S33" s="40"/>
      <c r="T33" s="14"/>
      <c r="U33" s="40"/>
      <c r="V33" s="40"/>
      <c r="W33" s="40"/>
      <c r="X33" s="40"/>
      <c r="Y33" s="40"/>
      <c r="Z33" s="40"/>
      <c r="AA33" s="40"/>
      <c r="AB33" s="40"/>
      <c r="AC33" s="43"/>
    </row>
    <row r="34" spans="2:29" s="38" customFormat="1" ht="14.25" hidden="1" customHeight="1" x14ac:dyDescent="0.25">
      <c r="B34" s="44" t="s">
        <v>85</v>
      </c>
      <c r="C34" s="13"/>
      <c r="D34" s="40"/>
      <c r="E34" s="40">
        <v>0</v>
      </c>
      <c r="F34" s="41"/>
      <c r="G34" s="13"/>
      <c r="H34" s="40"/>
      <c r="I34" s="40"/>
      <c r="J34" s="41"/>
      <c r="K34" s="13"/>
      <c r="L34" s="40"/>
      <c r="M34" s="40"/>
      <c r="N34" s="41"/>
      <c r="O34" s="3"/>
      <c r="P34" s="40"/>
      <c r="Q34" s="40"/>
      <c r="R34" s="40"/>
      <c r="S34" s="40"/>
      <c r="T34" s="14"/>
      <c r="U34" s="40"/>
      <c r="V34" s="40"/>
      <c r="W34" s="40"/>
      <c r="X34" s="40"/>
      <c r="Y34" s="40"/>
      <c r="Z34" s="40"/>
      <c r="AA34" s="40"/>
      <c r="AB34" s="40"/>
      <c r="AC34" s="43"/>
    </row>
    <row r="35" spans="2:29" s="38" customFormat="1" ht="14.25" hidden="1" customHeight="1" x14ac:dyDescent="0.25">
      <c r="B35" s="44" t="s">
        <v>86</v>
      </c>
      <c r="C35" s="13"/>
      <c r="D35" s="40"/>
      <c r="E35" s="40">
        <v>0</v>
      </c>
      <c r="F35" s="41"/>
      <c r="G35" s="13"/>
      <c r="H35" s="40"/>
      <c r="I35" s="40"/>
      <c r="J35" s="41"/>
      <c r="K35" s="13"/>
      <c r="L35" s="40"/>
      <c r="M35" s="40"/>
      <c r="N35" s="41"/>
      <c r="O35" s="3"/>
      <c r="P35" s="40"/>
      <c r="Q35" s="40"/>
      <c r="R35" s="40"/>
      <c r="S35" s="40"/>
      <c r="T35" s="14"/>
      <c r="U35" s="40"/>
      <c r="V35" s="40"/>
      <c r="W35" s="40"/>
      <c r="X35" s="40"/>
      <c r="Y35" s="40"/>
      <c r="Z35" s="40"/>
      <c r="AA35" s="40"/>
      <c r="AB35" s="40"/>
      <c r="AC35" s="40">
        <v>0</v>
      </c>
    </row>
    <row r="36" spans="2:29" s="38" customFormat="1" ht="14.25" hidden="1" customHeight="1" x14ac:dyDescent="0.25">
      <c r="B36" s="44" t="s">
        <v>87</v>
      </c>
      <c r="C36" s="13"/>
      <c r="D36" s="40"/>
      <c r="E36" s="40" t="s">
        <v>21</v>
      </c>
      <c r="F36" s="41"/>
      <c r="G36" s="13"/>
      <c r="H36" s="40"/>
      <c r="I36" s="40"/>
      <c r="J36" s="41"/>
      <c r="K36" s="13"/>
      <c r="L36" s="40"/>
      <c r="M36" s="40"/>
      <c r="N36" s="41"/>
      <c r="O36" s="3"/>
      <c r="P36" s="40"/>
      <c r="Q36" s="40"/>
      <c r="R36" s="40"/>
      <c r="S36" s="40"/>
      <c r="T36" s="14"/>
      <c r="U36" s="40"/>
      <c r="V36" s="40"/>
      <c r="W36" s="40"/>
      <c r="X36" s="40"/>
      <c r="Y36" s="40"/>
      <c r="Z36" s="40"/>
      <c r="AA36" s="40"/>
      <c r="AB36" s="40"/>
      <c r="AC36" s="43"/>
    </row>
    <row r="37" spans="2:29" s="38" customFormat="1" ht="14.25" hidden="1" customHeight="1" x14ac:dyDescent="0.25">
      <c r="B37" s="44" t="s">
        <v>88</v>
      </c>
      <c r="C37" s="13"/>
      <c r="D37" s="40"/>
      <c r="E37" s="40">
        <v>0</v>
      </c>
      <c r="F37" s="41"/>
      <c r="G37" s="13"/>
      <c r="H37" s="40"/>
      <c r="I37" s="40"/>
      <c r="J37" s="41"/>
      <c r="K37" s="13"/>
      <c r="L37" s="40"/>
      <c r="M37" s="40"/>
      <c r="N37" s="41"/>
      <c r="O37" s="3"/>
      <c r="P37" s="40"/>
      <c r="Q37" s="40"/>
      <c r="R37" s="40"/>
      <c r="S37" s="40"/>
      <c r="T37" s="14"/>
      <c r="U37" s="40"/>
      <c r="V37" s="40"/>
      <c r="W37" s="40"/>
      <c r="X37" s="40"/>
      <c r="Y37" s="40"/>
      <c r="Z37" s="40"/>
      <c r="AA37" s="40"/>
      <c r="AB37" s="40"/>
      <c r="AC37" s="43"/>
    </row>
    <row r="38" spans="2:29" s="38" customFormat="1" ht="14.25" hidden="1" customHeight="1" x14ac:dyDescent="0.25">
      <c r="B38" s="44" t="s">
        <v>89</v>
      </c>
      <c r="C38" s="13"/>
      <c r="D38" s="45"/>
      <c r="E38" s="45">
        <v>0</v>
      </c>
      <c r="F38" s="46"/>
      <c r="G38" s="13"/>
      <c r="H38" s="45"/>
      <c r="I38" s="45"/>
      <c r="J38" s="46"/>
      <c r="K38" s="13"/>
      <c r="L38" s="45"/>
      <c r="M38" s="45"/>
      <c r="N38" s="46"/>
      <c r="O38" s="3"/>
      <c r="P38" s="45"/>
      <c r="Q38" s="45"/>
      <c r="R38" s="45"/>
      <c r="S38" s="45"/>
      <c r="T38" s="14"/>
      <c r="U38" s="45"/>
      <c r="V38" s="45"/>
      <c r="W38" s="45"/>
      <c r="X38" s="45"/>
      <c r="Y38" s="45"/>
      <c r="Z38" s="45"/>
      <c r="AA38" s="45"/>
      <c r="AB38" s="45"/>
      <c r="AC38" s="43"/>
    </row>
    <row r="39" spans="2:29" s="38" customFormat="1" ht="28.5" customHeight="1" x14ac:dyDescent="0.25">
      <c r="B39" s="100" t="s">
        <v>90</v>
      </c>
      <c r="C39" s="13"/>
      <c r="D39" s="101"/>
      <c r="E39" s="165">
        <f>SUM(E28:E31)</f>
        <v>0</v>
      </c>
      <c r="F39" s="51"/>
      <c r="G39" s="13"/>
      <c r="H39" s="101"/>
      <c r="I39" s="165">
        <f>SUM(I28:I31)</f>
        <v>0</v>
      </c>
      <c r="J39" s="51"/>
      <c r="K39" s="13"/>
      <c r="L39" s="101"/>
      <c r="M39" s="165">
        <f>SUM(M28:M31)</f>
        <v>0</v>
      </c>
      <c r="N39" s="51"/>
      <c r="O39" s="3"/>
      <c r="P39" s="165" t="e">
        <f>SUM(P28:P31)</f>
        <v>#REF!</v>
      </c>
      <c r="Q39" s="165">
        <f t="shared" ref="Q39:AB39" si="6">SUM(Q28:Q31)</f>
        <v>0</v>
      </c>
      <c r="R39" s="165">
        <f t="shared" si="6"/>
        <v>0</v>
      </c>
      <c r="S39" s="165" t="e">
        <f t="shared" si="6"/>
        <v>#REF!</v>
      </c>
      <c r="T39" s="14"/>
      <c r="U39" s="165">
        <f t="shared" si="6"/>
        <v>0</v>
      </c>
      <c r="V39" s="165">
        <f t="shared" si="6"/>
        <v>0</v>
      </c>
      <c r="W39" s="165">
        <f t="shared" si="6"/>
        <v>0</v>
      </c>
      <c r="X39" s="165">
        <f t="shared" si="6"/>
        <v>0</v>
      </c>
      <c r="Y39" s="165">
        <f t="shared" si="6"/>
        <v>0</v>
      </c>
      <c r="Z39" s="165">
        <f t="shared" si="6"/>
        <v>0</v>
      </c>
      <c r="AA39" s="165">
        <f t="shared" si="6"/>
        <v>0</v>
      </c>
      <c r="AB39" s="165">
        <f t="shared" si="6"/>
        <v>0</v>
      </c>
      <c r="AC39" s="43"/>
    </row>
    <row r="40" spans="2:29" s="3" customFormat="1" ht="28.5" customHeight="1" x14ac:dyDescent="0.25">
      <c r="C40" s="13"/>
      <c r="D40" s="107"/>
      <c r="G40" s="13"/>
      <c r="H40" s="95"/>
      <c r="K40" s="13"/>
      <c r="L40" s="17"/>
      <c r="M40" s="6"/>
      <c r="N40" s="6"/>
      <c r="P40" s="6"/>
      <c r="Q40" s="18"/>
      <c r="R40" s="18"/>
      <c r="S40" s="18"/>
      <c r="T40" s="14"/>
      <c r="U40" s="18"/>
      <c r="V40" s="18"/>
      <c r="W40" s="5"/>
      <c r="X40" s="108"/>
      <c r="Y40" s="61"/>
      <c r="Z40" s="61"/>
      <c r="AA40" s="61"/>
      <c r="AB40" s="61"/>
      <c r="AC40" s="13"/>
    </row>
    <row r="41" spans="2:29" s="3" customFormat="1" ht="19.5" customHeight="1" x14ac:dyDescent="0.25">
      <c r="B41" s="94" t="s">
        <v>95</v>
      </c>
      <c r="C41" s="13"/>
      <c r="D41" s="95"/>
      <c r="G41" s="13"/>
      <c r="H41" s="95"/>
      <c r="J41" s="96"/>
      <c r="K41" s="13"/>
      <c r="L41" s="95"/>
      <c r="M41" s="97"/>
      <c r="P41" s="98"/>
      <c r="Q41" s="99"/>
      <c r="R41" s="99"/>
      <c r="S41" s="38"/>
      <c r="T41" s="14"/>
      <c r="U41" s="98"/>
      <c r="V41" s="98"/>
      <c r="W41" s="98"/>
      <c r="X41" s="19"/>
      <c r="Y41" s="19"/>
      <c r="Z41" s="19"/>
      <c r="AA41" s="19"/>
      <c r="AB41" s="19"/>
      <c r="AC41" s="20"/>
    </row>
    <row r="42" spans="2:29" s="38" customFormat="1" ht="28.5" customHeight="1" x14ac:dyDescent="0.25">
      <c r="B42" s="39" t="s">
        <v>96</v>
      </c>
      <c r="C42" s="13"/>
      <c r="D42" s="40"/>
      <c r="E42" s="40">
        <f>+I42+M42</f>
        <v>0</v>
      </c>
      <c r="F42" s="41"/>
      <c r="G42" s="13"/>
      <c r="H42" s="40"/>
      <c r="I42" s="40"/>
      <c r="J42" s="41"/>
      <c r="K42" s="13"/>
      <c r="L42" s="40"/>
      <c r="M42" s="40"/>
      <c r="N42" s="41"/>
      <c r="O42" s="3"/>
      <c r="P42" s="40"/>
      <c r="Q42" s="40"/>
      <c r="R42" s="40"/>
      <c r="S42" s="42">
        <f>+R42+Q42+P42</f>
        <v>0</v>
      </c>
      <c r="T42" s="14"/>
      <c r="U42" s="40" t="e">
        <f>+V42+W42+X42</f>
        <v>#REF!</v>
      </c>
      <c r="V42" s="40" t="e">
        <f>+#REF!</f>
        <v>#REF!</v>
      </c>
      <c r="W42" s="40"/>
      <c r="X42" s="40">
        <f>SUM(Y42:AB42)</f>
        <v>0</v>
      </c>
      <c r="Y42" s="40"/>
      <c r="Z42" s="40"/>
      <c r="AA42" s="40"/>
      <c r="AB42" s="40"/>
      <c r="AC42" s="43"/>
    </row>
    <row r="43" spans="2:29" s="38" customFormat="1" ht="28.5" customHeight="1" x14ac:dyDescent="0.25">
      <c r="B43" s="39" t="s">
        <v>97</v>
      </c>
      <c r="C43" s="13"/>
      <c r="D43" s="40"/>
      <c r="E43" s="40">
        <f>+I43+M43</f>
        <v>0</v>
      </c>
      <c r="F43" s="41"/>
      <c r="G43" s="13"/>
      <c r="H43" s="40"/>
      <c r="I43" s="40"/>
      <c r="J43" s="41"/>
      <c r="K43" s="13"/>
      <c r="L43" s="40"/>
      <c r="M43" s="40"/>
      <c r="N43" s="41"/>
      <c r="O43" s="3"/>
      <c r="P43" s="40"/>
      <c r="Q43" s="40"/>
      <c r="R43" s="40"/>
      <c r="S43" s="42">
        <f>+R43+Q43+P43</f>
        <v>0</v>
      </c>
      <c r="T43" s="14"/>
      <c r="U43" s="40" t="e">
        <f>+V43+W43+X43</f>
        <v>#REF!</v>
      </c>
      <c r="V43" s="40" t="e">
        <f>+#REF!</f>
        <v>#REF!</v>
      </c>
      <c r="W43" s="40"/>
      <c r="X43" s="40">
        <f>SUM(Y43:AB43)</f>
        <v>0</v>
      </c>
      <c r="Y43" s="40"/>
      <c r="Z43" s="40"/>
      <c r="AA43" s="40"/>
      <c r="AB43" s="40"/>
      <c r="AC43" s="43"/>
    </row>
    <row r="44" spans="2:29" s="38" customFormat="1" ht="28.5" customHeight="1" x14ac:dyDescent="0.25">
      <c r="B44" s="39" t="s">
        <v>98</v>
      </c>
      <c r="C44" s="13"/>
      <c r="D44" s="40"/>
      <c r="E44" s="40">
        <f>+I44+M44</f>
        <v>0</v>
      </c>
      <c r="F44" s="41"/>
      <c r="G44" s="13"/>
      <c r="H44" s="40"/>
      <c r="I44" s="40"/>
      <c r="J44" s="41"/>
      <c r="K44" s="13"/>
      <c r="L44" s="40"/>
      <c r="M44" s="40"/>
      <c r="N44" s="41"/>
      <c r="O44" s="3"/>
      <c r="P44" s="40"/>
      <c r="Q44" s="40"/>
      <c r="R44" s="40"/>
      <c r="S44" s="42">
        <f>+R44+Q44+P44</f>
        <v>0</v>
      </c>
      <c r="T44" s="14"/>
      <c r="U44" s="40" t="e">
        <f>+V44+W44+X44</f>
        <v>#REF!</v>
      </c>
      <c r="V44" s="40" t="e">
        <f>+#REF!</f>
        <v>#REF!</v>
      </c>
      <c r="W44" s="40"/>
      <c r="X44" s="40">
        <f>SUM(Y44:AB44)</f>
        <v>0</v>
      </c>
      <c r="Y44" s="40"/>
      <c r="Z44" s="40"/>
      <c r="AA44" s="40"/>
      <c r="AB44" s="40"/>
      <c r="AC44" s="43"/>
    </row>
    <row r="45" spans="2:29" s="38" customFormat="1" ht="28.5" customHeight="1" x14ac:dyDescent="0.25">
      <c r="B45" s="39" t="s">
        <v>99</v>
      </c>
      <c r="C45" s="13"/>
      <c r="D45" s="40"/>
      <c r="E45" s="40">
        <f>+I45+M45</f>
        <v>0</v>
      </c>
      <c r="F45" s="41"/>
      <c r="G45" s="13"/>
      <c r="H45" s="40"/>
      <c r="I45" s="40"/>
      <c r="J45" s="41"/>
      <c r="K45" s="13"/>
      <c r="L45" s="40"/>
      <c r="M45" s="40"/>
      <c r="N45" s="41"/>
      <c r="O45" s="3"/>
      <c r="P45" s="40"/>
      <c r="Q45" s="40"/>
      <c r="R45" s="40"/>
      <c r="S45" s="42">
        <f>+R45+Q45+P45</f>
        <v>0</v>
      </c>
      <c r="T45" s="14"/>
      <c r="U45" s="40" t="e">
        <f>+V45+W45+X45</f>
        <v>#REF!</v>
      </c>
      <c r="V45" s="40" t="e">
        <f>+#REF!</f>
        <v>#REF!</v>
      </c>
      <c r="W45" s="40"/>
      <c r="X45" s="40">
        <f>SUM(Y45:AB45)</f>
        <v>0</v>
      </c>
      <c r="Y45" s="40"/>
      <c r="Z45" s="40"/>
      <c r="AA45" s="40"/>
      <c r="AB45" s="40"/>
      <c r="AC45" s="43"/>
    </row>
    <row r="46" spans="2:29" s="38" customFormat="1" ht="14.25" hidden="1" customHeight="1" x14ac:dyDescent="0.25">
      <c r="B46" s="44" t="s">
        <v>100</v>
      </c>
      <c r="C46" s="13"/>
      <c r="D46" s="40"/>
      <c r="E46" s="40">
        <v>0</v>
      </c>
      <c r="F46" s="41"/>
      <c r="G46" s="13"/>
      <c r="H46" s="40"/>
      <c r="I46" s="40"/>
      <c r="J46" s="41"/>
      <c r="K46" s="13"/>
      <c r="L46" s="40"/>
      <c r="M46" s="40"/>
      <c r="N46" s="41"/>
      <c r="O46" s="3"/>
      <c r="P46" s="40"/>
      <c r="Q46" s="40"/>
      <c r="R46" s="40"/>
      <c r="S46" s="40"/>
      <c r="T46" s="14"/>
      <c r="U46" s="40"/>
      <c r="V46" s="40"/>
      <c r="W46" s="40"/>
      <c r="X46" s="40"/>
      <c r="Y46" s="40"/>
      <c r="Z46" s="40"/>
      <c r="AA46" s="40"/>
      <c r="AB46" s="40"/>
      <c r="AC46" s="43"/>
    </row>
    <row r="47" spans="2:29" s="38" customFormat="1" ht="14.25" hidden="1" customHeight="1" x14ac:dyDescent="0.25">
      <c r="B47" s="44" t="s">
        <v>55</v>
      </c>
      <c r="C47" s="13"/>
      <c r="D47" s="40"/>
      <c r="E47" s="40">
        <v>0</v>
      </c>
      <c r="F47" s="41"/>
      <c r="G47" s="13"/>
      <c r="H47" s="40"/>
      <c r="I47" s="40"/>
      <c r="J47" s="41"/>
      <c r="K47" s="13"/>
      <c r="L47" s="40"/>
      <c r="M47" s="40"/>
      <c r="N47" s="41"/>
      <c r="O47" s="3"/>
      <c r="P47" s="40"/>
      <c r="Q47" s="40"/>
      <c r="R47" s="40"/>
      <c r="S47" s="40"/>
      <c r="T47" s="14"/>
      <c r="U47" s="40"/>
      <c r="V47" s="40"/>
      <c r="W47" s="40"/>
      <c r="X47" s="40"/>
      <c r="Y47" s="40"/>
      <c r="Z47" s="40"/>
      <c r="AA47" s="40"/>
      <c r="AB47" s="40"/>
      <c r="AC47" s="43"/>
    </row>
    <row r="48" spans="2:29" s="38" customFormat="1" ht="14.25" hidden="1" customHeight="1" x14ac:dyDescent="0.25">
      <c r="B48" s="44" t="s">
        <v>56</v>
      </c>
      <c r="C48" s="13"/>
      <c r="D48" s="40"/>
      <c r="E48" s="40">
        <v>0</v>
      </c>
      <c r="F48" s="41"/>
      <c r="G48" s="13"/>
      <c r="H48" s="40"/>
      <c r="I48" s="40"/>
      <c r="J48" s="41"/>
      <c r="K48" s="13"/>
      <c r="L48" s="40"/>
      <c r="M48" s="40"/>
      <c r="N48" s="41"/>
      <c r="O48" s="3"/>
      <c r="P48" s="40"/>
      <c r="Q48" s="40"/>
      <c r="R48" s="40"/>
      <c r="S48" s="40"/>
      <c r="T48" s="14"/>
      <c r="U48" s="40"/>
      <c r="V48" s="40"/>
      <c r="W48" s="40"/>
      <c r="X48" s="40"/>
      <c r="Y48" s="40"/>
      <c r="Z48" s="40"/>
      <c r="AA48" s="40"/>
      <c r="AB48" s="40"/>
      <c r="AC48" s="43"/>
    </row>
    <row r="49" spans="2:29" s="38" customFormat="1" ht="14.25" hidden="1" customHeight="1" x14ac:dyDescent="0.25">
      <c r="B49" s="44" t="s">
        <v>57</v>
      </c>
      <c r="C49" s="13"/>
      <c r="D49" s="40"/>
      <c r="E49" s="40">
        <v>0</v>
      </c>
      <c r="F49" s="41"/>
      <c r="G49" s="13"/>
      <c r="H49" s="40"/>
      <c r="I49" s="40"/>
      <c r="J49" s="41"/>
      <c r="K49" s="13"/>
      <c r="L49" s="40"/>
      <c r="M49" s="40"/>
      <c r="N49" s="41"/>
      <c r="O49" s="3"/>
      <c r="P49" s="40"/>
      <c r="Q49" s="40"/>
      <c r="R49" s="40"/>
      <c r="S49" s="40"/>
      <c r="T49" s="14"/>
      <c r="U49" s="40"/>
      <c r="V49" s="40"/>
      <c r="W49" s="40"/>
      <c r="X49" s="40"/>
      <c r="Y49" s="40"/>
      <c r="Z49" s="40"/>
      <c r="AA49" s="40"/>
      <c r="AB49" s="40"/>
      <c r="AC49" s="40">
        <v>0</v>
      </c>
    </row>
    <row r="50" spans="2:29" s="38" customFormat="1" ht="14.25" hidden="1" customHeight="1" x14ac:dyDescent="0.25">
      <c r="B50" s="44" t="s">
        <v>87</v>
      </c>
      <c r="C50" s="13"/>
      <c r="D50" s="40"/>
      <c r="E50" s="40" t="s">
        <v>21</v>
      </c>
      <c r="F50" s="41"/>
      <c r="G50" s="13"/>
      <c r="H50" s="40"/>
      <c r="I50" s="40"/>
      <c r="J50" s="41"/>
      <c r="K50" s="13"/>
      <c r="L50" s="40"/>
      <c r="M50" s="40"/>
      <c r="N50" s="41"/>
      <c r="O50" s="3"/>
      <c r="P50" s="40"/>
      <c r="Q50" s="40"/>
      <c r="R50" s="40"/>
      <c r="S50" s="40"/>
      <c r="T50" s="14"/>
      <c r="U50" s="40"/>
      <c r="V50" s="40"/>
      <c r="W50" s="40"/>
      <c r="X50" s="40"/>
      <c r="Y50" s="40"/>
      <c r="Z50" s="40"/>
      <c r="AA50" s="40"/>
      <c r="AB50" s="40"/>
      <c r="AC50" s="43"/>
    </row>
    <row r="51" spans="2:29" s="38" customFormat="1" ht="14.25" hidden="1" customHeight="1" x14ac:dyDescent="0.25">
      <c r="B51" s="44" t="s">
        <v>88</v>
      </c>
      <c r="C51" s="13"/>
      <c r="D51" s="40"/>
      <c r="E51" s="40">
        <v>0</v>
      </c>
      <c r="F51" s="41"/>
      <c r="G51" s="13"/>
      <c r="H51" s="40"/>
      <c r="I51" s="40"/>
      <c r="J51" s="41"/>
      <c r="K51" s="13"/>
      <c r="L51" s="40"/>
      <c r="M51" s="40"/>
      <c r="N51" s="41"/>
      <c r="O51" s="3"/>
      <c r="P51" s="40"/>
      <c r="Q51" s="40"/>
      <c r="R51" s="40"/>
      <c r="S51" s="40"/>
      <c r="T51" s="14"/>
      <c r="U51" s="40"/>
      <c r="V51" s="40"/>
      <c r="W51" s="40"/>
      <c r="X51" s="40"/>
      <c r="Y51" s="40"/>
      <c r="Z51" s="40"/>
      <c r="AA51" s="40"/>
      <c r="AB51" s="40"/>
      <c r="AC51" s="43"/>
    </row>
    <row r="52" spans="2:29" s="38" customFormat="1" ht="14.25" hidden="1" customHeight="1" x14ac:dyDescent="0.25">
      <c r="B52" s="44" t="s">
        <v>89</v>
      </c>
      <c r="C52" s="13"/>
      <c r="D52" s="45"/>
      <c r="E52" s="45">
        <v>0</v>
      </c>
      <c r="F52" s="46"/>
      <c r="G52" s="13"/>
      <c r="H52" s="45"/>
      <c r="I52" s="45"/>
      <c r="J52" s="46"/>
      <c r="K52" s="13"/>
      <c r="L52" s="45"/>
      <c r="M52" s="45"/>
      <c r="N52" s="46"/>
      <c r="O52" s="3"/>
      <c r="P52" s="45"/>
      <c r="Q52" s="45"/>
      <c r="R52" s="45"/>
      <c r="S52" s="45"/>
      <c r="T52" s="14"/>
      <c r="U52" s="45"/>
      <c r="V52" s="45"/>
      <c r="W52" s="45"/>
      <c r="X52" s="45"/>
      <c r="Y52" s="45"/>
      <c r="Z52" s="45"/>
      <c r="AA52" s="45"/>
      <c r="AB52" s="45"/>
      <c r="AC52" s="43"/>
    </row>
    <row r="53" spans="2:29" s="38" customFormat="1" ht="28.5" customHeight="1" x14ac:dyDescent="0.25">
      <c r="B53" s="100" t="s">
        <v>101</v>
      </c>
      <c r="C53" s="13"/>
      <c r="D53" s="101"/>
      <c r="E53" s="165">
        <f>SUM(E42:E45)</f>
        <v>0</v>
      </c>
      <c r="F53" s="51"/>
      <c r="G53" s="13"/>
      <c r="H53" s="101"/>
      <c r="I53" s="165">
        <f>SUM(I42:I45)</f>
        <v>0</v>
      </c>
      <c r="J53" s="51"/>
      <c r="K53" s="13"/>
      <c r="L53" s="101"/>
      <c r="M53" s="165">
        <f>SUM(M42:M45)</f>
        <v>0</v>
      </c>
      <c r="N53" s="51"/>
      <c r="O53" s="3"/>
      <c r="P53" s="165">
        <f>SUM(P42:P45)</f>
        <v>0</v>
      </c>
      <c r="Q53" s="165">
        <f>SUM(Q42:Q45)</f>
        <v>0</v>
      </c>
      <c r="R53" s="165">
        <f>SUM(R42:R45)</f>
        <v>0</v>
      </c>
      <c r="S53" s="165">
        <f>SUM(S42:S45)</f>
        <v>0</v>
      </c>
      <c r="T53" s="14"/>
      <c r="U53" s="165" t="e">
        <f t="shared" ref="U53:AB53" si="7">SUM(U42:U45)</f>
        <v>#REF!</v>
      </c>
      <c r="V53" s="165" t="e">
        <f t="shared" si="7"/>
        <v>#REF!</v>
      </c>
      <c r="W53" s="165">
        <f t="shared" si="7"/>
        <v>0</v>
      </c>
      <c r="X53" s="165">
        <f t="shared" si="7"/>
        <v>0</v>
      </c>
      <c r="Y53" s="165">
        <f t="shared" si="7"/>
        <v>0</v>
      </c>
      <c r="Z53" s="165">
        <f t="shared" si="7"/>
        <v>0</v>
      </c>
      <c r="AA53" s="165">
        <f t="shared" si="7"/>
        <v>0</v>
      </c>
      <c r="AB53" s="165">
        <f t="shared" si="7"/>
        <v>0</v>
      </c>
      <c r="AC53" s="43"/>
    </row>
    <row r="54" spans="2:29" s="3" customFormat="1" ht="28.5" customHeight="1" x14ac:dyDescent="0.25">
      <c r="C54" s="13"/>
      <c r="D54" s="107"/>
      <c r="G54" s="13"/>
      <c r="H54" s="95"/>
      <c r="K54" s="13"/>
      <c r="L54" s="17"/>
      <c r="M54" s="6"/>
      <c r="N54" s="6"/>
      <c r="P54" s="6"/>
      <c r="Q54" s="18"/>
      <c r="R54" s="18"/>
      <c r="S54" s="18"/>
      <c r="T54" s="14"/>
      <c r="U54" s="18"/>
      <c r="V54" s="18"/>
      <c r="W54" s="5"/>
      <c r="X54" s="108"/>
      <c r="Y54" s="61"/>
      <c r="Z54" s="61"/>
      <c r="AA54" s="61"/>
      <c r="AB54" s="61"/>
      <c r="AC54" s="13"/>
    </row>
    <row r="55" spans="2:29" s="106" customFormat="1" ht="28.5" customHeight="1" thickBot="1" x14ac:dyDescent="0.3">
      <c r="B55" s="102" t="s">
        <v>22</v>
      </c>
      <c r="C55" s="13"/>
      <c r="D55" s="103">
        <f>+D25</f>
        <v>0</v>
      </c>
      <c r="E55" s="166">
        <f>+E53+E25+E39</f>
        <v>0</v>
      </c>
      <c r="F55" s="104">
        <f>+F25</f>
        <v>0</v>
      </c>
      <c r="G55" s="13"/>
      <c r="H55" s="103">
        <f>+H25</f>
        <v>0</v>
      </c>
      <c r="I55" s="166">
        <f>+I53+I25+I39</f>
        <v>0</v>
      </c>
      <c r="J55" s="104">
        <f>+J25</f>
        <v>0</v>
      </c>
      <c r="K55" s="13"/>
      <c r="L55" s="103">
        <f>+L25</f>
        <v>0</v>
      </c>
      <c r="M55" s="166">
        <f>+M53+M25+M39</f>
        <v>0</v>
      </c>
      <c r="N55" s="104">
        <f>+N25</f>
        <v>0</v>
      </c>
      <c r="O55" s="3"/>
      <c r="P55" s="166" t="e">
        <f>+P53+P25+P39</f>
        <v>#REF!</v>
      </c>
      <c r="Q55" s="166">
        <f>+Q53+Q25+Q39</f>
        <v>0</v>
      </c>
      <c r="R55" s="166" t="e">
        <f>+R53+R25+R39</f>
        <v>#REF!</v>
      </c>
      <c r="S55" s="166" t="e">
        <f>+S53+S25+S39</f>
        <v>#REF!</v>
      </c>
      <c r="T55" s="14"/>
      <c r="U55" s="166" t="e">
        <f t="shared" ref="U55:AB55" si="8">+U53+U25+U39</f>
        <v>#REF!</v>
      </c>
      <c r="V55" s="166" t="e">
        <f t="shared" si="8"/>
        <v>#REF!</v>
      </c>
      <c r="W55" s="166">
        <f t="shared" si="8"/>
        <v>0</v>
      </c>
      <c r="X55" s="166">
        <f t="shared" si="8"/>
        <v>0</v>
      </c>
      <c r="Y55" s="166">
        <f t="shared" si="8"/>
        <v>0</v>
      </c>
      <c r="Z55" s="166">
        <f t="shared" si="8"/>
        <v>0</v>
      </c>
      <c r="AA55" s="166">
        <f t="shared" si="8"/>
        <v>0</v>
      </c>
      <c r="AB55" s="166">
        <f t="shared" si="8"/>
        <v>0</v>
      </c>
      <c r="AC55" s="105"/>
    </row>
    <row r="56" spans="2:29" s="3" customFormat="1" ht="28.5" customHeight="1" thickTop="1" x14ac:dyDescent="0.25">
      <c r="C56" s="13"/>
      <c r="D56" s="107"/>
      <c r="G56" s="13"/>
      <c r="H56" s="95"/>
      <c r="K56" s="13"/>
      <c r="L56" s="17"/>
      <c r="M56" s="6"/>
      <c r="N56" s="6"/>
      <c r="P56" s="6"/>
      <c r="Q56" s="18"/>
      <c r="R56" s="18"/>
      <c r="S56" s="18"/>
      <c r="T56" s="14"/>
      <c r="U56" s="18"/>
      <c r="V56" s="18"/>
      <c r="W56" s="5"/>
      <c r="X56" s="168"/>
      <c r="Y56" s="169"/>
      <c r="Z56" s="169"/>
      <c r="AA56" s="169"/>
      <c r="AB56" s="169"/>
      <c r="AC56" s="13"/>
    </row>
    <row r="57" spans="2:29" s="3" customFormat="1" ht="28.5" customHeight="1" x14ac:dyDescent="0.25">
      <c r="B57" s="116" t="s">
        <v>23</v>
      </c>
      <c r="C57" s="13"/>
      <c r="D57" s="500" t="s">
        <v>24</v>
      </c>
      <c r="E57" s="500"/>
      <c r="F57" s="109"/>
      <c r="G57" s="13"/>
      <c r="H57" s="500" t="s">
        <v>58</v>
      </c>
      <c r="I57" s="500"/>
      <c r="J57" s="109"/>
      <c r="K57" s="13"/>
      <c r="L57" s="500" t="s">
        <v>91</v>
      </c>
      <c r="M57" s="500"/>
      <c r="N57" s="18"/>
      <c r="P57" s="18"/>
      <c r="Q57" s="18"/>
      <c r="R57" s="18"/>
      <c r="S57" s="18"/>
      <c r="T57" s="14"/>
      <c r="U57" s="5"/>
      <c r="V57" s="5"/>
      <c r="W57" s="5"/>
      <c r="AC57" s="24"/>
    </row>
    <row r="58" spans="2:29" s="3" customFormat="1" ht="28.5" hidden="1" customHeight="1" x14ac:dyDescent="0.25">
      <c r="B58" s="86" t="s">
        <v>19</v>
      </c>
      <c r="C58" s="13"/>
      <c r="D58" s="38"/>
      <c r="E58" s="87"/>
      <c r="F58" s="38"/>
      <c r="G58" s="20"/>
      <c r="H58" s="38"/>
      <c r="I58" s="87"/>
      <c r="J58" s="38"/>
      <c r="K58" s="110"/>
      <c r="L58" s="111"/>
      <c r="M58" s="86"/>
      <c r="N58" s="19"/>
      <c r="P58" s="18"/>
      <c r="Q58" s="18"/>
      <c r="R58" s="18"/>
      <c r="S58" s="18"/>
      <c r="T58" s="14"/>
      <c r="U58" s="5"/>
      <c r="V58" s="5"/>
      <c r="W58" s="5"/>
      <c r="AC58" s="24"/>
    </row>
    <row r="59" spans="2:29" s="3" customFormat="1" ht="28.5" hidden="1" customHeight="1" x14ac:dyDescent="0.25">
      <c r="B59" s="86" t="s">
        <v>20</v>
      </c>
      <c r="C59" s="13"/>
      <c r="D59" s="38"/>
      <c r="E59" s="87"/>
      <c r="F59" s="38"/>
      <c r="G59" s="20"/>
      <c r="H59" s="38"/>
      <c r="I59" s="87"/>
      <c r="J59" s="38"/>
      <c r="K59" s="110"/>
      <c r="L59" s="111"/>
      <c r="M59" s="86"/>
      <c r="N59" s="19"/>
      <c r="P59" s="18"/>
      <c r="Q59" s="18"/>
      <c r="R59" s="18"/>
      <c r="S59" s="18"/>
      <c r="T59" s="14"/>
      <c r="U59" s="5"/>
      <c r="V59" s="5"/>
      <c r="W59" s="5"/>
      <c r="AC59" s="24"/>
    </row>
    <row r="60" spans="2:29" ht="28.5" customHeight="1" x14ac:dyDescent="0.25">
      <c r="B60" s="112"/>
      <c r="C60" s="113"/>
      <c r="D60" s="86"/>
      <c r="E60" s="86" t="e">
        <f>+#REF!/1000</f>
        <v>#REF!</v>
      </c>
      <c r="F60" s="86"/>
      <c r="G60" s="20"/>
      <c r="H60" s="86"/>
      <c r="I60" s="86">
        <v>0</v>
      </c>
      <c r="J60" s="43"/>
      <c r="K60" s="110"/>
      <c r="L60" s="111"/>
      <c r="M60" s="86"/>
      <c r="N60" s="19"/>
      <c r="O60" s="19"/>
      <c r="P60" s="18"/>
      <c r="Q60" s="18"/>
      <c r="R60" s="18"/>
      <c r="S60" s="18"/>
      <c r="T60" s="14"/>
      <c r="U60" s="25"/>
      <c r="V60" s="25"/>
      <c r="W60" s="25"/>
    </row>
    <row r="61" spans="2:29" s="115" customFormat="1" ht="28.5" hidden="1" customHeight="1" x14ac:dyDescent="0.25">
      <c r="B61" s="112"/>
      <c r="C61" s="112"/>
      <c r="D61" s="112"/>
      <c r="E61" s="112"/>
      <c r="F61" s="112"/>
      <c r="G61" s="112"/>
      <c r="H61" s="112"/>
      <c r="I61" s="112"/>
      <c r="J61" s="25"/>
      <c r="K61" s="25"/>
      <c r="L61" s="30"/>
      <c r="M61" s="25"/>
      <c r="N61" s="25"/>
      <c r="O61" s="25"/>
      <c r="P61" s="18"/>
      <c r="Q61" s="18"/>
      <c r="R61" s="18"/>
      <c r="S61" s="18"/>
      <c r="T61" s="14"/>
      <c r="U61" s="25"/>
      <c r="V61" s="25"/>
      <c r="W61" s="25"/>
      <c r="X61" s="112"/>
      <c r="Y61" s="112"/>
      <c r="Z61" s="112"/>
      <c r="AA61" s="112"/>
      <c r="AB61" s="112"/>
      <c r="AC61" s="112"/>
    </row>
    <row r="62" spans="2:29" s="115" customFormat="1" ht="28.5" hidden="1" customHeight="1" x14ac:dyDescent="0.25">
      <c r="B62" s="25"/>
      <c r="C62" s="25"/>
      <c r="D62" s="25"/>
      <c r="E62" s="25"/>
      <c r="F62" s="25"/>
      <c r="G62" s="25"/>
      <c r="H62" s="25"/>
      <c r="I62" s="28"/>
      <c r="J62" s="25"/>
      <c r="K62" s="25"/>
      <c r="L62" s="30"/>
      <c r="M62" s="25"/>
      <c r="N62" s="25"/>
      <c r="O62" s="25"/>
      <c r="P62" s="18"/>
      <c r="Q62" s="18"/>
      <c r="R62" s="18"/>
      <c r="S62" s="27"/>
      <c r="T62" s="14"/>
      <c r="U62" s="25"/>
      <c r="V62" s="25"/>
      <c r="W62" s="25"/>
      <c r="X62" s="25"/>
      <c r="Y62" s="25"/>
      <c r="Z62" s="112"/>
      <c r="AA62" s="112"/>
      <c r="AB62" s="112"/>
      <c r="AC62" s="112"/>
    </row>
    <row r="63" spans="2:29" s="115" customFormat="1" ht="28.5" hidden="1" customHeight="1" x14ac:dyDescent="0.25">
      <c r="B63" s="25"/>
      <c r="C63" s="25"/>
      <c r="D63" s="25"/>
      <c r="E63" s="25"/>
      <c r="F63" s="25"/>
      <c r="G63" s="25"/>
      <c r="H63" s="25"/>
      <c r="I63" s="28"/>
      <c r="J63" s="25"/>
      <c r="K63" s="25"/>
      <c r="L63" s="30"/>
      <c r="M63" s="25"/>
      <c r="N63" s="25"/>
      <c r="O63" s="25"/>
      <c r="P63" s="18"/>
      <c r="Q63" s="18"/>
      <c r="R63" s="18"/>
      <c r="S63" s="27"/>
      <c r="T63" s="25"/>
      <c r="U63" s="25"/>
      <c r="V63" s="25"/>
      <c r="W63" s="25"/>
      <c r="X63" s="25"/>
      <c r="Y63" s="25"/>
      <c r="Z63" s="112"/>
      <c r="AA63" s="112"/>
      <c r="AB63" s="112"/>
      <c r="AC63" s="112"/>
    </row>
    <row r="64" spans="2:29" s="115" customFormat="1" ht="28.5" hidden="1" customHeight="1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30"/>
      <c r="M64" s="25"/>
      <c r="N64" s="25"/>
      <c r="O64" s="25"/>
      <c r="P64" s="29"/>
      <c r="Q64" s="25"/>
      <c r="R64" s="25"/>
      <c r="S64" s="27"/>
      <c r="T64" s="25"/>
      <c r="U64" s="25"/>
      <c r="V64" s="25"/>
      <c r="W64" s="25"/>
      <c r="X64" s="25"/>
      <c r="Y64" s="25"/>
      <c r="Z64" s="112"/>
      <c r="AA64" s="112"/>
      <c r="AB64" s="112"/>
      <c r="AC64" s="112"/>
    </row>
    <row r="65" spans="2:29" s="115" customFormat="1" ht="28.5" hidden="1" customHeight="1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30"/>
      <c r="M65" s="25"/>
      <c r="N65" s="25"/>
      <c r="O65" s="25"/>
      <c r="P65" s="29"/>
      <c r="Q65" s="25"/>
      <c r="R65" s="25"/>
      <c r="S65" s="25"/>
      <c r="T65" s="25"/>
      <c r="U65" s="25"/>
      <c r="V65" s="25"/>
      <c r="W65" s="25"/>
      <c r="X65" s="25"/>
      <c r="Y65" s="25"/>
      <c r="Z65" s="112"/>
      <c r="AA65" s="112"/>
      <c r="AB65" s="112"/>
      <c r="AC65" s="112"/>
    </row>
    <row r="66" spans="2:29" s="115" customFormat="1" ht="28.5" hidden="1" customHeight="1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30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112"/>
      <c r="AA66" s="112"/>
      <c r="AB66" s="112"/>
      <c r="AC66" s="112"/>
    </row>
    <row r="67" spans="2:29" s="115" customFormat="1" ht="28.5" hidden="1" customHeight="1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30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112"/>
      <c r="AA67" s="112"/>
      <c r="AB67" s="112"/>
      <c r="AC67" s="112"/>
    </row>
    <row r="68" spans="2:29" s="115" customFormat="1" ht="28.5" hidden="1" customHeigh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0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112"/>
      <c r="AA68" s="112"/>
      <c r="AB68" s="112"/>
      <c r="AC68" s="112"/>
    </row>
    <row r="69" spans="2:29" s="115" customFormat="1" ht="28.5" hidden="1" customHeight="1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30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112"/>
      <c r="AA69" s="112"/>
      <c r="AB69" s="112"/>
      <c r="AC69" s="112"/>
    </row>
    <row r="70" spans="2:29" s="115" customFormat="1" ht="28.5" hidden="1" customHeight="1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30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112"/>
      <c r="AA70" s="112"/>
      <c r="AB70" s="112"/>
      <c r="AC70" s="112"/>
    </row>
    <row r="71" spans="2:29" s="115" customFormat="1" ht="28.5" hidden="1" customHeight="1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30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112"/>
      <c r="AA71" s="112"/>
      <c r="AB71" s="112"/>
      <c r="AC71" s="112"/>
    </row>
    <row r="72" spans="2:29" s="115" customFormat="1" ht="28.5" hidden="1" customHeight="1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30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112"/>
      <c r="AA72" s="112"/>
      <c r="AB72" s="112"/>
      <c r="AC72" s="112"/>
    </row>
    <row r="73" spans="2:29" s="115" customFormat="1" ht="28.5" hidden="1" customHeight="1" x14ac:dyDescent="0.2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30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112"/>
      <c r="AA73" s="112"/>
      <c r="AB73" s="112"/>
      <c r="AC73" s="112"/>
    </row>
    <row r="74" spans="2:29" s="115" customFormat="1" ht="28.5" hidden="1" customHeight="1" x14ac:dyDescent="0.2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30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112"/>
      <c r="AA74" s="112"/>
      <c r="AB74" s="112"/>
      <c r="AC74" s="112"/>
    </row>
    <row r="75" spans="2:29" s="115" customFormat="1" ht="28.5" hidden="1" customHeight="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30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112"/>
      <c r="AA75" s="112"/>
      <c r="AB75" s="112"/>
      <c r="AC75" s="112"/>
    </row>
    <row r="76" spans="2:29" s="115" customFormat="1" ht="28.5" hidden="1" customHeight="1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30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112"/>
      <c r="AA76" s="112"/>
      <c r="AB76" s="112"/>
      <c r="AC76" s="112"/>
    </row>
    <row r="77" spans="2:29" s="115" customFormat="1" ht="28.5" hidden="1" customHeight="1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30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112"/>
      <c r="AA77" s="112"/>
      <c r="AB77" s="112"/>
      <c r="AC77" s="112"/>
    </row>
    <row r="78" spans="2:29" s="115" customFormat="1" ht="28.5" hidden="1" customHeight="1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30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112"/>
      <c r="AA78" s="112"/>
      <c r="AB78" s="112"/>
      <c r="AC78" s="112"/>
    </row>
    <row r="79" spans="2:29" s="115" customFormat="1" ht="28.5" hidden="1" customHeight="1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30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112"/>
      <c r="AA79" s="112"/>
      <c r="AB79" s="112"/>
      <c r="AC79" s="112"/>
    </row>
    <row r="80" spans="2:29" s="115" customFormat="1" ht="28.5" hidden="1" customHeight="1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30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112"/>
      <c r="AA80" s="112"/>
      <c r="AB80" s="112"/>
      <c r="AC80" s="112"/>
    </row>
    <row r="81" spans="2:29" s="115" customFormat="1" ht="28.5" hidden="1" customHeight="1" x14ac:dyDescent="0.2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30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112"/>
      <c r="AA81" s="112"/>
      <c r="AB81" s="112"/>
      <c r="AC81" s="112"/>
    </row>
    <row r="82" spans="2:29" s="115" customFormat="1" ht="28.5" hidden="1" customHeight="1" x14ac:dyDescent="0.2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30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112"/>
      <c r="AA82" s="112"/>
      <c r="AB82" s="112"/>
      <c r="AC82" s="112"/>
    </row>
    <row r="83" spans="2:29" s="115" customFormat="1" ht="28.5" hidden="1" customHeight="1" x14ac:dyDescent="0.25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30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112"/>
      <c r="AA83" s="112"/>
      <c r="AB83" s="112"/>
      <c r="AC83" s="112"/>
    </row>
    <row r="84" spans="2:29" s="115" customFormat="1" ht="28.5" hidden="1" customHeight="1" x14ac:dyDescent="0.25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30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112"/>
      <c r="AA84" s="112"/>
      <c r="AB84" s="112"/>
      <c r="AC84" s="112"/>
    </row>
    <row r="85" spans="2:29" s="115" customFormat="1" ht="28.5" hidden="1" customHeight="1" x14ac:dyDescent="0.25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30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112"/>
      <c r="AA85" s="112"/>
      <c r="AB85" s="112"/>
      <c r="AC85" s="112"/>
    </row>
    <row r="86" spans="2:29" s="115" customFormat="1" ht="28.5" hidden="1" customHeight="1" x14ac:dyDescent="0.25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30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112"/>
      <c r="AA86" s="112"/>
      <c r="AB86" s="112"/>
      <c r="AC86" s="112"/>
    </row>
    <row r="87" spans="2:29" s="115" customFormat="1" ht="28.5" hidden="1" customHeight="1" x14ac:dyDescent="0.25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30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112"/>
      <c r="AA87" s="112"/>
      <c r="AB87" s="112"/>
      <c r="AC87" s="112"/>
    </row>
    <row r="88" spans="2:29" s="115" customFormat="1" ht="28.5" hidden="1" customHeight="1" x14ac:dyDescent="0.25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30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112"/>
      <c r="AA88" s="112"/>
      <c r="AB88" s="112"/>
      <c r="AC88" s="112"/>
    </row>
    <row r="89" spans="2:29" s="115" customFormat="1" ht="28.5" hidden="1" customHeight="1" x14ac:dyDescent="0.25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30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112"/>
      <c r="AA89" s="112"/>
      <c r="AB89" s="112"/>
      <c r="AC89" s="112"/>
    </row>
    <row r="90" spans="2:29" s="115" customFormat="1" ht="28.5" hidden="1" customHeight="1" x14ac:dyDescent="0.25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30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112"/>
      <c r="AA90" s="112"/>
      <c r="AB90" s="112"/>
      <c r="AC90" s="112"/>
    </row>
    <row r="91" spans="2:29" s="115" customFormat="1" ht="28.5" hidden="1" customHeight="1" x14ac:dyDescent="0.25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30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112"/>
      <c r="AA91" s="112"/>
      <c r="AB91" s="112"/>
      <c r="AC91" s="112"/>
    </row>
    <row r="92" spans="2:29" s="115" customFormat="1" ht="28.5" hidden="1" customHeight="1" x14ac:dyDescent="0.25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30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112"/>
      <c r="AA92" s="112"/>
      <c r="AB92" s="112"/>
      <c r="AC92" s="112"/>
    </row>
    <row r="93" spans="2:29" s="115" customFormat="1" ht="28.5" hidden="1" customHeight="1" x14ac:dyDescent="0.2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30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112"/>
      <c r="AA93" s="112"/>
      <c r="AB93" s="112"/>
      <c r="AC93" s="112"/>
    </row>
    <row r="94" spans="2:29" s="115" customFormat="1" ht="28.5" hidden="1" customHeight="1" x14ac:dyDescent="0.2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30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112"/>
      <c r="AA94" s="112"/>
      <c r="AB94" s="112"/>
      <c r="AC94" s="112"/>
    </row>
    <row r="95" spans="2:29" s="115" customFormat="1" ht="28.5" hidden="1" customHeight="1" x14ac:dyDescent="0.2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30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112"/>
      <c r="AA95" s="112"/>
      <c r="AB95" s="112"/>
      <c r="AC95" s="112"/>
    </row>
    <row r="96" spans="2:29" s="115" customFormat="1" ht="28.5" hidden="1" customHeight="1" x14ac:dyDescent="0.2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30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112"/>
      <c r="AA96" s="112"/>
      <c r="AB96" s="112"/>
      <c r="AC96" s="112"/>
    </row>
    <row r="97" spans="2:29" s="115" customFormat="1" ht="28.5" hidden="1" customHeight="1" x14ac:dyDescent="0.2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30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112"/>
      <c r="AA97" s="112"/>
      <c r="AB97" s="112"/>
      <c r="AC97" s="112"/>
    </row>
    <row r="98" spans="2:29" s="115" customFormat="1" ht="28.5" hidden="1" customHeight="1" x14ac:dyDescent="0.2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30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112"/>
      <c r="AA98" s="112"/>
      <c r="AB98" s="112"/>
      <c r="AC98" s="112"/>
    </row>
    <row r="99" spans="2:29" s="115" customFormat="1" ht="28.5" hidden="1" customHeight="1" x14ac:dyDescent="0.2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30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112"/>
      <c r="AA99" s="112"/>
      <c r="AB99" s="112"/>
      <c r="AC99" s="112"/>
    </row>
    <row r="100" spans="2:29" s="115" customFormat="1" ht="28.5" hidden="1" customHeight="1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30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112"/>
      <c r="AA100" s="112"/>
      <c r="AB100" s="112"/>
      <c r="AC100" s="112"/>
    </row>
    <row r="101" spans="2:29" s="115" customFormat="1" ht="28.5" hidden="1" customHeight="1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30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112"/>
      <c r="AA101" s="112"/>
      <c r="AB101" s="112"/>
      <c r="AC101" s="112"/>
    </row>
    <row r="102" spans="2:29" s="115" customFormat="1" ht="28.5" hidden="1" customHeight="1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30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112"/>
      <c r="AA102" s="112"/>
      <c r="AB102" s="112"/>
      <c r="AC102" s="112"/>
    </row>
    <row r="103" spans="2:29" s="115" customFormat="1" ht="28.5" hidden="1" customHeight="1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30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112"/>
      <c r="AA103" s="112"/>
      <c r="AB103" s="112"/>
      <c r="AC103" s="112"/>
    </row>
    <row r="104" spans="2:29" s="115" customFormat="1" ht="28.5" hidden="1" customHeight="1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30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112"/>
      <c r="AA104" s="112"/>
      <c r="AB104" s="112"/>
      <c r="AC104" s="112"/>
    </row>
    <row r="105" spans="2:29" s="115" customFormat="1" ht="28.5" hidden="1" customHeight="1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30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112"/>
      <c r="AA105" s="112"/>
      <c r="AB105" s="112"/>
      <c r="AC105" s="112"/>
    </row>
    <row r="106" spans="2:29" s="115" customFormat="1" ht="28.5" hidden="1" customHeight="1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30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112"/>
      <c r="AA106" s="112"/>
      <c r="AB106" s="112"/>
      <c r="AC106" s="112"/>
    </row>
    <row r="107" spans="2:29" s="115" customFormat="1" ht="28.5" hidden="1" customHeight="1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30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112"/>
      <c r="AA107" s="112"/>
      <c r="AB107" s="112"/>
      <c r="AC107" s="112"/>
    </row>
    <row r="108" spans="2:29" s="115" customFormat="1" ht="28.5" hidden="1" customHeight="1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30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112"/>
      <c r="AA108" s="112"/>
      <c r="AB108" s="112"/>
      <c r="AC108" s="112"/>
    </row>
    <row r="109" spans="2:29" s="115" customFormat="1" ht="28.5" hidden="1" customHeight="1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30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112"/>
      <c r="AA109" s="112"/>
      <c r="AB109" s="112"/>
      <c r="AC109" s="112"/>
    </row>
    <row r="110" spans="2:29" s="115" customFormat="1" ht="28.5" hidden="1" customHeight="1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30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112"/>
      <c r="AA110" s="112"/>
      <c r="AB110" s="112"/>
      <c r="AC110" s="112"/>
    </row>
    <row r="111" spans="2:29" s="115" customFormat="1" ht="28.5" hidden="1" customHeight="1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30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112"/>
      <c r="AA111" s="112"/>
      <c r="AB111" s="112"/>
      <c r="AC111" s="112"/>
    </row>
    <row r="112" spans="2:29" s="115" customFormat="1" ht="28.5" hidden="1" customHeight="1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30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112"/>
      <c r="AA112" s="112"/>
      <c r="AB112" s="112"/>
      <c r="AC112" s="112"/>
    </row>
    <row r="113" spans="2:29" s="115" customFormat="1" ht="28.5" hidden="1" customHeight="1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30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112"/>
      <c r="AA113" s="112"/>
      <c r="AB113" s="112"/>
      <c r="AC113" s="112"/>
    </row>
    <row r="114" spans="2:29" s="115" customFormat="1" ht="28.5" hidden="1" customHeight="1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30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112"/>
      <c r="AA114" s="112"/>
      <c r="AB114" s="112"/>
      <c r="AC114" s="112"/>
    </row>
    <row r="115" spans="2:29" s="115" customFormat="1" ht="28.5" hidden="1" customHeight="1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30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112"/>
      <c r="AA115" s="112"/>
      <c r="AB115" s="112"/>
      <c r="AC115" s="112"/>
    </row>
    <row r="116" spans="2:29" s="115" customFormat="1" ht="28.5" hidden="1" customHeight="1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30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112"/>
      <c r="AA116" s="112"/>
      <c r="AB116" s="112"/>
      <c r="AC116" s="112"/>
    </row>
    <row r="117" spans="2:29" s="115" customFormat="1" ht="28.5" hidden="1" customHeight="1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30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112"/>
      <c r="AA117" s="112"/>
      <c r="AB117" s="112"/>
      <c r="AC117" s="112"/>
    </row>
    <row r="118" spans="2:29" s="115" customFormat="1" ht="28.5" hidden="1" customHeight="1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30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112"/>
      <c r="AA118" s="112"/>
      <c r="AB118" s="112"/>
      <c r="AC118" s="112"/>
    </row>
    <row r="119" spans="2:29" s="115" customFormat="1" ht="28.5" hidden="1" customHeight="1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30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112"/>
      <c r="AA119" s="112"/>
      <c r="AB119" s="112"/>
      <c r="AC119" s="112"/>
    </row>
    <row r="120" spans="2:29" s="115" customFormat="1" ht="28.5" hidden="1" customHeight="1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30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112"/>
      <c r="AA120" s="112"/>
      <c r="AB120" s="112"/>
      <c r="AC120" s="112"/>
    </row>
    <row r="121" spans="2:29" s="115" customFormat="1" ht="28.5" hidden="1" customHeight="1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30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112"/>
      <c r="AA121" s="112"/>
      <c r="AB121" s="112"/>
      <c r="AC121" s="112"/>
    </row>
    <row r="122" spans="2:29" s="115" customFormat="1" ht="28.5" hidden="1" customHeight="1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30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112"/>
      <c r="AA122" s="112"/>
      <c r="AB122" s="112"/>
      <c r="AC122" s="112"/>
    </row>
    <row r="123" spans="2:29" s="115" customFormat="1" ht="28.5" hidden="1" customHeight="1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30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112"/>
      <c r="AA123" s="112"/>
      <c r="AB123" s="112"/>
      <c r="AC123" s="112"/>
    </row>
    <row r="124" spans="2:29" ht="28.5" hidden="1" customHeight="1" x14ac:dyDescent="0.25">
      <c r="J124" s="25"/>
      <c r="K124" s="25"/>
    </row>
    <row r="125" spans="2:29" ht="28.5" hidden="1" customHeight="1" x14ac:dyDescent="0.25">
      <c r="J125" s="25"/>
      <c r="K125" s="25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  <pageSetUpPr fitToPage="1"/>
  </sheetPr>
  <dimension ref="B1:AC82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14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8.140625" style="30" bestFit="1" customWidth="1"/>
    <col min="13" max="13" width="23.28515625" style="25" bestFit="1" customWidth="1"/>
    <col min="14" max="14" width="12.7109375" style="25" bestFit="1" customWidth="1"/>
    <col min="15" max="15" width="1" style="25" customWidth="1"/>
    <col min="16" max="16" width="17.7109375" style="25" bestFit="1" customWidth="1"/>
    <col min="17" max="17" width="12.28515625" style="25" bestFit="1" customWidth="1"/>
    <col min="18" max="18" width="12.7109375" style="25" customWidth="1"/>
    <col min="19" max="19" width="16.85546875" style="25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14" hidden="1"/>
  </cols>
  <sheetData>
    <row r="1" spans="2:29" s="2" customFormat="1" ht="17.25" customHeight="1" x14ac:dyDescent="0.25">
      <c r="B1" s="7"/>
      <c r="C1" s="8"/>
      <c r="D1" s="501" t="s">
        <v>0</v>
      </c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2"/>
      <c r="Q1" s="502"/>
      <c r="R1" s="502"/>
      <c r="S1" s="502"/>
      <c r="T1" s="502"/>
      <c r="U1" s="502"/>
      <c r="V1" s="502"/>
      <c r="W1" s="502"/>
      <c r="X1" s="502"/>
      <c r="Y1" s="502"/>
      <c r="Z1" s="502"/>
      <c r="AA1" s="502"/>
      <c r="AB1" s="502"/>
      <c r="AC1" s="8"/>
    </row>
    <row r="2" spans="2:29" s="31" customFormat="1" ht="9" customHeight="1" x14ac:dyDescent="0.25">
      <c r="B2" s="9"/>
      <c r="C2" s="10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2"/>
      <c r="X2" s="502"/>
      <c r="Y2" s="502"/>
      <c r="Z2" s="502"/>
      <c r="AA2" s="502"/>
      <c r="AB2" s="502"/>
      <c r="AC2" s="10"/>
    </row>
    <row r="3" spans="2:29" s="2" customFormat="1" ht="19.5" customHeight="1" x14ac:dyDescent="0.25">
      <c r="B3" s="7"/>
      <c r="C3" s="8"/>
      <c r="D3" s="11"/>
      <c r="E3" s="503" t="e">
        <f>+#REF!</f>
        <v>#REF!</v>
      </c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503"/>
      <c r="Z3" s="12"/>
      <c r="AA3" s="11"/>
      <c r="AB3" s="11"/>
      <c r="AC3" s="8"/>
    </row>
    <row r="4" spans="2:29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  <c r="AC4" s="8"/>
    </row>
    <row r="5" spans="2:29" s="3" customFormat="1" ht="28.5" customHeight="1" x14ac:dyDescent="0.25">
      <c r="C5" s="13"/>
      <c r="D5" s="504" t="s">
        <v>1</v>
      </c>
      <c r="E5" s="504"/>
      <c r="F5" s="504"/>
      <c r="G5" s="13"/>
      <c r="H5" s="504" t="s">
        <v>2</v>
      </c>
      <c r="I5" s="504"/>
      <c r="J5" s="504"/>
      <c r="K5" s="13"/>
      <c r="L5" s="504" t="s">
        <v>3</v>
      </c>
      <c r="M5" s="504"/>
      <c r="N5" s="504"/>
      <c r="T5" s="13"/>
      <c r="U5" s="4" t="s">
        <v>4</v>
      </c>
      <c r="V5" s="4"/>
      <c r="AC5" s="15"/>
    </row>
    <row r="6" spans="2:29" s="3" customFormat="1" ht="57" customHeight="1" x14ac:dyDescent="0.25">
      <c r="B6" s="32" t="s">
        <v>54</v>
      </c>
      <c r="C6" s="13"/>
      <c r="D6" s="33" t="s">
        <v>5</v>
      </c>
      <c r="E6" s="33" t="s">
        <v>6</v>
      </c>
      <c r="F6" s="34" t="s">
        <v>7</v>
      </c>
      <c r="G6" s="13"/>
      <c r="H6" s="33" t="s">
        <v>5</v>
      </c>
      <c r="I6" s="33" t="s">
        <v>61</v>
      </c>
      <c r="J6" s="34" t="s">
        <v>7</v>
      </c>
      <c r="K6" s="13"/>
      <c r="L6" s="33" t="s">
        <v>5</v>
      </c>
      <c r="M6" s="33" t="s">
        <v>8</v>
      </c>
      <c r="N6" s="34" t="s">
        <v>7</v>
      </c>
      <c r="P6" s="33" t="s">
        <v>9</v>
      </c>
      <c r="Q6" s="33" t="s">
        <v>10</v>
      </c>
      <c r="R6" s="35" t="s">
        <v>132</v>
      </c>
      <c r="S6" s="33" t="s">
        <v>11</v>
      </c>
      <c r="T6" s="14"/>
      <c r="U6" s="33" t="s">
        <v>12</v>
      </c>
      <c r="V6" s="35" t="s">
        <v>59</v>
      </c>
      <c r="W6" s="36" t="s">
        <v>13</v>
      </c>
      <c r="X6" s="36" t="s">
        <v>14</v>
      </c>
      <c r="Y6" s="37" t="s">
        <v>15</v>
      </c>
      <c r="Z6" s="37" t="s">
        <v>16</v>
      </c>
      <c r="AA6" s="37" t="s">
        <v>17</v>
      </c>
      <c r="AB6" s="37" t="s">
        <v>18</v>
      </c>
      <c r="AC6" s="15"/>
    </row>
    <row r="7" spans="2:29" s="13" customFormat="1" ht="6.75" customHeight="1" x14ac:dyDescent="0.25">
      <c r="AC7" s="15"/>
    </row>
    <row r="8" spans="2:29" s="38" customFormat="1" ht="28.5" customHeight="1" x14ac:dyDescent="0.25">
      <c r="B8" s="39" t="s">
        <v>62</v>
      </c>
      <c r="C8" s="13"/>
      <c r="D8" s="40">
        <f t="shared" ref="D8:F9" si="0">+H8+L8</f>
        <v>0</v>
      </c>
      <c r="E8" s="40">
        <f t="shared" si="0"/>
        <v>0</v>
      </c>
      <c r="F8" s="41">
        <f t="shared" si="0"/>
        <v>0</v>
      </c>
      <c r="G8" s="13"/>
      <c r="H8" s="40"/>
      <c r="I8" s="40"/>
      <c r="J8" s="41"/>
      <c r="K8" s="13"/>
      <c r="L8" s="40"/>
      <c r="M8" s="40"/>
      <c r="N8" s="41"/>
      <c r="O8" s="3"/>
      <c r="P8" s="42"/>
      <c r="Q8" s="42"/>
      <c r="R8" s="42"/>
      <c r="S8" s="42">
        <f>SUM(P8:R8)</f>
        <v>0</v>
      </c>
      <c r="T8" s="14"/>
      <c r="U8" s="42">
        <f>SUM(V8:X8)</f>
        <v>0</v>
      </c>
      <c r="V8" s="42"/>
      <c r="W8" s="42"/>
      <c r="X8" s="42">
        <f>SUM(Y7:AB8)</f>
        <v>0</v>
      </c>
      <c r="Y8" s="42"/>
      <c r="Z8" s="42"/>
      <c r="AA8" s="42"/>
      <c r="AB8" s="42"/>
      <c r="AC8" s="43"/>
    </row>
    <row r="9" spans="2:29" s="38" customFormat="1" ht="18" x14ac:dyDescent="0.25">
      <c r="B9" s="39" t="s">
        <v>63</v>
      </c>
      <c r="C9" s="13"/>
      <c r="D9" s="40">
        <f t="shared" si="0"/>
        <v>0</v>
      </c>
      <c r="E9" s="40">
        <f t="shared" si="0"/>
        <v>0</v>
      </c>
      <c r="F9" s="41">
        <f t="shared" si="0"/>
        <v>0</v>
      </c>
      <c r="G9" s="13"/>
      <c r="H9" s="40"/>
      <c r="I9" s="40"/>
      <c r="J9" s="41"/>
      <c r="K9" s="13"/>
      <c r="L9" s="40"/>
      <c r="M9" s="40"/>
      <c r="N9" s="41"/>
      <c r="O9" s="3"/>
      <c r="P9" s="42"/>
      <c r="Q9" s="42"/>
      <c r="R9" s="42"/>
      <c r="S9" s="42">
        <f>SUM(P9:R9)</f>
        <v>0</v>
      </c>
      <c r="T9" s="14"/>
      <c r="U9" s="42">
        <f>SUM(V9:X9)</f>
        <v>0</v>
      </c>
      <c r="V9" s="42"/>
      <c r="W9" s="42"/>
      <c r="X9" s="42">
        <f>SUM(Y8:AB9)</f>
        <v>0</v>
      </c>
      <c r="Y9" s="42"/>
      <c r="Z9" s="42"/>
      <c r="AA9" s="42"/>
      <c r="AB9" s="42"/>
      <c r="AC9" s="43"/>
    </row>
    <row r="10" spans="2:29" s="38" customFormat="1" ht="18" x14ac:dyDescent="0.25">
      <c r="B10" s="39" t="s">
        <v>64</v>
      </c>
      <c r="C10" s="13"/>
      <c r="D10" s="40">
        <v>0</v>
      </c>
      <c r="E10" s="40">
        <v>0</v>
      </c>
      <c r="F10" s="41">
        <v>0</v>
      </c>
      <c r="G10" s="13"/>
      <c r="H10" s="40">
        <v>0</v>
      </c>
      <c r="I10" s="40"/>
      <c r="J10" s="41"/>
      <c r="K10" s="13"/>
      <c r="L10" s="40"/>
      <c r="M10" s="40"/>
      <c r="N10" s="41"/>
      <c r="O10" s="3"/>
      <c r="P10" s="42"/>
      <c r="Q10" s="42"/>
      <c r="R10" s="42"/>
      <c r="S10" s="42"/>
      <c r="T10" s="14"/>
      <c r="U10" s="42"/>
      <c r="V10" s="42"/>
      <c r="W10" s="42"/>
      <c r="X10" s="42"/>
      <c r="Y10" s="42"/>
      <c r="Z10" s="42"/>
      <c r="AA10" s="42"/>
      <c r="AB10" s="42"/>
      <c r="AC10" s="43"/>
    </row>
    <row r="11" spans="2:29" s="43" customFormat="1" ht="18" x14ac:dyDescent="0.25">
      <c r="B11" s="39" t="s">
        <v>65</v>
      </c>
      <c r="C11" s="13"/>
      <c r="D11" s="45">
        <v>0</v>
      </c>
      <c r="E11" s="45">
        <v>0</v>
      </c>
      <c r="F11" s="46">
        <v>0</v>
      </c>
      <c r="G11" s="13"/>
      <c r="H11" s="45">
        <v>0</v>
      </c>
      <c r="I11" s="45"/>
      <c r="J11" s="46"/>
      <c r="K11" s="13"/>
      <c r="L11" s="45"/>
      <c r="M11" s="45"/>
      <c r="N11" s="46"/>
      <c r="O11" s="3"/>
      <c r="P11" s="47"/>
      <c r="Q11" s="47"/>
      <c r="R11" s="47"/>
      <c r="S11" s="47"/>
      <c r="T11" s="14"/>
      <c r="U11" s="47"/>
      <c r="V11" s="47"/>
      <c r="W11" s="47"/>
      <c r="X11" s="47"/>
      <c r="Y11" s="47"/>
      <c r="Z11" s="47"/>
      <c r="AA11" s="47"/>
      <c r="AB11" s="47"/>
    </row>
    <row r="12" spans="2:29" s="38" customFormat="1" ht="18.75" thickBot="1" x14ac:dyDescent="0.3">
      <c r="B12" s="88" t="s">
        <v>78</v>
      </c>
      <c r="C12" s="13"/>
      <c r="D12" s="49">
        <f>SUM(D8:D11)</f>
        <v>0</v>
      </c>
      <c r="E12" s="81">
        <f>SUM(E8:E11)</f>
        <v>0</v>
      </c>
      <c r="F12" s="51">
        <f>SUM(F8:F11)</f>
        <v>0</v>
      </c>
      <c r="G12" s="13"/>
      <c r="H12" s="49">
        <f>SUM(H8:H11)</f>
        <v>0</v>
      </c>
      <c r="I12" s="81">
        <f>SUM(I8:I11)</f>
        <v>0</v>
      </c>
      <c r="J12" s="51">
        <f>SUM(J8:J11)</f>
        <v>0</v>
      </c>
      <c r="K12" s="13"/>
      <c r="L12" s="49">
        <f>SUM(L8:L11)</f>
        <v>0</v>
      </c>
      <c r="M12" s="81">
        <f>SUM(M8:M11)</f>
        <v>0</v>
      </c>
      <c r="N12" s="51">
        <f>SUM(N8:N11)</f>
        <v>0</v>
      </c>
      <c r="O12" s="3"/>
      <c r="P12" s="81">
        <f>SUM(P8:P11)</f>
        <v>0</v>
      </c>
      <c r="Q12" s="81">
        <f>SUM(Q8:Q11)</f>
        <v>0</v>
      </c>
      <c r="R12" s="81">
        <f>SUM(R8:R11)</f>
        <v>0</v>
      </c>
      <c r="S12" s="81">
        <f>SUM(S8:S11)</f>
        <v>0</v>
      </c>
      <c r="T12" s="14"/>
      <c r="U12" s="81">
        <f t="shared" ref="U12:AB12" si="1">SUM(U8:U11)</f>
        <v>0</v>
      </c>
      <c r="V12" s="81">
        <f t="shared" si="1"/>
        <v>0</v>
      </c>
      <c r="W12" s="81">
        <f t="shared" si="1"/>
        <v>0</v>
      </c>
      <c r="X12" s="81">
        <f t="shared" si="1"/>
        <v>0</v>
      </c>
      <c r="Y12" s="81">
        <f t="shared" si="1"/>
        <v>0</v>
      </c>
      <c r="Z12" s="81">
        <f t="shared" si="1"/>
        <v>0</v>
      </c>
      <c r="AA12" s="81">
        <f t="shared" si="1"/>
        <v>0</v>
      </c>
      <c r="AB12" s="81">
        <f t="shared" si="1"/>
        <v>0</v>
      </c>
      <c r="AC12" s="43"/>
    </row>
    <row r="13" spans="2:29" s="38" customFormat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2:29" s="3" customFormat="1" x14ac:dyDescent="0.25">
      <c r="B14" s="116" t="s">
        <v>23</v>
      </c>
      <c r="C14" s="13"/>
      <c r="D14" s="500" t="s">
        <v>24</v>
      </c>
      <c r="E14" s="500"/>
      <c r="F14" s="109"/>
      <c r="G14" s="13"/>
      <c r="H14" s="500" t="s">
        <v>58</v>
      </c>
      <c r="I14" s="500"/>
      <c r="J14" s="109"/>
      <c r="K14" s="13"/>
      <c r="L14" s="500" t="s">
        <v>91</v>
      </c>
      <c r="M14" s="500"/>
      <c r="N14" s="18"/>
      <c r="P14" s="18"/>
      <c r="Q14" s="18"/>
      <c r="R14" s="18"/>
      <c r="S14" s="18"/>
      <c r="T14" s="14"/>
      <c r="U14" s="5"/>
      <c r="V14" s="5"/>
      <c r="W14" s="5"/>
      <c r="AC14" s="24"/>
    </row>
    <row r="15" spans="2:29" s="3" customFormat="1" x14ac:dyDescent="0.25">
      <c r="B15" s="86" t="s">
        <v>19</v>
      </c>
      <c r="C15" s="13"/>
      <c r="D15" s="38"/>
      <c r="E15" s="87"/>
      <c r="F15" s="38"/>
      <c r="G15" s="20"/>
      <c r="H15" s="38"/>
      <c r="I15" s="87"/>
      <c r="J15" s="38"/>
      <c r="K15" s="110"/>
      <c r="L15" s="111"/>
      <c r="M15" s="86"/>
      <c r="N15" s="19"/>
      <c r="P15" s="18"/>
      <c r="Q15" s="18"/>
      <c r="R15" s="18"/>
      <c r="S15" s="18"/>
      <c r="T15" s="14"/>
      <c r="U15" s="5"/>
      <c r="V15" s="5"/>
      <c r="W15" s="5"/>
      <c r="AC15" s="24"/>
    </row>
    <row r="16" spans="2:29" s="3" customFormat="1" x14ac:dyDescent="0.25">
      <c r="B16" s="86" t="s">
        <v>20</v>
      </c>
      <c r="C16" s="13"/>
      <c r="D16" s="38"/>
      <c r="E16" s="87"/>
      <c r="F16" s="38"/>
      <c r="G16" s="20"/>
      <c r="H16" s="38"/>
      <c r="I16" s="87"/>
      <c r="J16" s="38"/>
      <c r="K16" s="110"/>
      <c r="L16" s="111"/>
      <c r="M16" s="86"/>
      <c r="N16" s="19"/>
      <c r="P16" s="18"/>
      <c r="Q16" s="18"/>
      <c r="R16" s="18"/>
      <c r="S16" s="18"/>
      <c r="T16" s="14"/>
      <c r="U16" s="5"/>
      <c r="V16" s="5"/>
      <c r="W16" s="5"/>
      <c r="AC16" s="24"/>
    </row>
    <row r="17" spans="2:29" x14ac:dyDescent="0.25">
      <c r="B17" s="112"/>
      <c r="C17" s="113"/>
      <c r="D17" s="86"/>
      <c r="E17" s="86"/>
      <c r="F17" s="86"/>
      <c r="G17" s="20"/>
      <c r="H17" s="86"/>
      <c r="I17" s="86">
        <v>0</v>
      </c>
      <c r="J17" s="43"/>
      <c r="K17" s="110"/>
      <c r="L17" s="111"/>
      <c r="M17" s="86"/>
      <c r="N17" s="19"/>
      <c r="O17" s="19"/>
      <c r="P17" s="18"/>
      <c r="Q17" s="18"/>
      <c r="R17" s="18"/>
      <c r="S17" s="18"/>
      <c r="T17" s="14"/>
      <c r="U17" s="25"/>
      <c r="V17" s="25"/>
      <c r="W17" s="25"/>
    </row>
    <row r="18" spans="2:29" s="115" customFormat="1" x14ac:dyDescent="0.25">
      <c r="B18" s="112"/>
      <c r="C18" s="112"/>
      <c r="D18" s="112"/>
      <c r="E18" s="112"/>
      <c r="F18" s="112"/>
      <c r="G18" s="112"/>
      <c r="H18" s="112"/>
      <c r="I18" s="112"/>
      <c r="J18" s="25"/>
      <c r="K18" s="25"/>
      <c r="L18" s="30"/>
      <c r="M18" s="25"/>
      <c r="N18" s="25"/>
      <c r="O18" s="25"/>
      <c r="P18" s="18"/>
      <c r="Q18" s="18"/>
      <c r="R18" s="18"/>
      <c r="S18" s="18"/>
      <c r="T18" s="14"/>
      <c r="U18" s="25"/>
      <c r="V18" s="25"/>
      <c r="W18" s="25"/>
      <c r="X18" s="112"/>
      <c r="Y18" s="112"/>
      <c r="Z18" s="112"/>
      <c r="AA18" s="112"/>
      <c r="AB18" s="112"/>
      <c r="AC18" s="112"/>
    </row>
    <row r="19" spans="2:29" s="115" customFormat="1" x14ac:dyDescent="0.25">
      <c r="B19" s="25"/>
      <c r="C19" s="25"/>
      <c r="D19" s="25"/>
      <c r="E19" s="25"/>
      <c r="F19" s="25"/>
      <c r="G19" s="25"/>
      <c r="H19" s="25"/>
      <c r="I19" s="28"/>
      <c r="J19" s="25"/>
      <c r="K19" s="25"/>
      <c r="L19" s="30"/>
      <c r="M19" s="25"/>
      <c r="N19" s="25"/>
      <c r="O19" s="25"/>
      <c r="P19" s="18"/>
      <c r="Q19" s="18"/>
      <c r="R19" s="18"/>
      <c r="S19" s="27"/>
      <c r="T19" s="14"/>
      <c r="U19" s="25"/>
      <c r="V19" s="25"/>
      <c r="W19" s="25"/>
      <c r="X19" s="25"/>
      <c r="Y19" s="25"/>
      <c r="Z19" s="112"/>
      <c r="AA19" s="112"/>
      <c r="AB19" s="112"/>
      <c r="AC19" s="112"/>
    </row>
    <row r="20" spans="2:29" s="115" customFormat="1" x14ac:dyDescent="0.25">
      <c r="B20" s="25"/>
      <c r="C20" s="25"/>
      <c r="D20" s="25"/>
      <c r="E20" s="25"/>
      <c r="F20" s="25"/>
      <c r="G20" s="25"/>
      <c r="H20" s="25"/>
      <c r="I20" s="28"/>
      <c r="J20" s="25"/>
      <c r="K20" s="25"/>
      <c r="L20" s="30"/>
      <c r="M20" s="25"/>
      <c r="N20" s="25"/>
      <c r="O20" s="25"/>
      <c r="P20" s="18"/>
      <c r="Q20" s="18"/>
      <c r="R20" s="18"/>
      <c r="S20" s="27"/>
      <c r="T20" s="25"/>
      <c r="U20" s="25"/>
      <c r="V20" s="25"/>
      <c r="W20" s="25"/>
      <c r="X20" s="25"/>
      <c r="Y20" s="25"/>
      <c r="Z20" s="112"/>
      <c r="AA20" s="112"/>
      <c r="AB20" s="112"/>
      <c r="AC20" s="112"/>
    </row>
    <row r="21" spans="2:29" s="115" customFormat="1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30"/>
      <c r="M21" s="25"/>
      <c r="N21" s="25"/>
      <c r="O21" s="25"/>
      <c r="P21" s="29"/>
      <c r="Q21" s="25"/>
      <c r="R21" s="25"/>
      <c r="S21" s="27"/>
      <c r="T21" s="25"/>
      <c r="U21" s="25"/>
      <c r="V21" s="25"/>
      <c r="W21" s="25"/>
      <c r="X21" s="25"/>
      <c r="Y21" s="25"/>
      <c r="Z21" s="112"/>
      <c r="AA21" s="112"/>
      <c r="AB21" s="112"/>
      <c r="AC21" s="112"/>
    </row>
    <row r="22" spans="2:29" s="115" customFormat="1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0"/>
      <c r="M22" s="25"/>
      <c r="N22" s="25"/>
      <c r="O22" s="25"/>
      <c r="P22" s="29"/>
      <c r="Q22" s="25"/>
      <c r="R22" s="25"/>
      <c r="S22" s="25"/>
      <c r="T22" s="25"/>
      <c r="U22" s="25"/>
      <c r="V22" s="25"/>
      <c r="W22" s="25"/>
      <c r="X22" s="25"/>
      <c r="Y22" s="25"/>
      <c r="Z22" s="112"/>
      <c r="AA22" s="112"/>
      <c r="AB22" s="112"/>
      <c r="AC22" s="112"/>
    </row>
    <row r="23" spans="2:29" s="115" customFormat="1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30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112"/>
      <c r="AA23" s="112"/>
      <c r="AB23" s="112"/>
      <c r="AC23" s="112"/>
    </row>
    <row r="24" spans="2:29" s="115" customFormat="1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30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112"/>
      <c r="AA24" s="112"/>
      <c r="AB24" s="112"/>
      <c r="AC24" s="112"/>
    </row>
    <row r="25" spans="2:29" s="115" customFormat="1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30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112"/>
      <c r="AA25" s="112"/>
      <c r="AB25" s="112"/>
      <c r="AC25" s="112"/>
    </row>
    <row r="26" spans="2:29" s="115" customFormat="1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30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112"/>
      <c r="AA26" s="112"/>
      <c r="AB26" s="112"/>
      <c r="AC26" s="112"/>
    </row>
    <row r="27" spans="2:29" s="115" customFormat="1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30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112"/>
      <c r="AA27" s="112"/>
      <c r="AB27" s="112"/>
      <c r="AC27" s="112"/>
    </row>
    <row r="28" spans="2:29" s="115" customFormat="1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30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112"/>
      <c r="AA28" s="112"/>
      <c r="AB28" s="112"/>
      <c r="AC28" s="112"/>
    </row>
    <row r="29" spans="2:29" s="115" customFormat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0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12"/>
      <c r="AA29" s="112"/>
      <c r="AB29" s="112"/>
      <c r="AC29" s="112"/>
    </row>
    <row r="30" spans="2:29" s="115" customFormat="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30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112"/>
      <c r="AA30" s="112"/>
      <c r="AB30" s="112"/>
      <c r="AC30" s="112"/>
    </row>
    <row r="31" spans="2:29" s="115" customForma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30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112"/>
      <c r="AA31" s="112"/>
      <c r="AB31" s="112"/>
      <c r="AC31" s="112"/>
    </row>
    <row r="32" spans="2:29" s="115" customFormat="1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30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112"/>
      <c r="AA32" s="112"/>
      <c r="AB32" s="112"/>
      <c r="AC32" s="112"/>
    </row>
    <row r="33" spans="2:29" s="115" customFormat="1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30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112"/>
      <c r="AA33" s="112"/>
      <c r="AB33" s="112"/>
      <c r="AC33" s="112"/>
    </row>
    <row r="34" spans="2:29" s="115" customFormat="1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30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112"/>
      <c r="AA34" s="112"/>
      <c r="AB34" s="112"/>
      <c r="AC34" s="112"/>
    </row>
    <row r="35" spans="2:29" s="115" customFormat="1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30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112"/>
      <c r="AA35" s="112"/>
      <c r="AB35" s="112"/>
      <c r="AC35" s="112"/>
    </row>
    <row r="36" spans="2:29" s="115" customFormat="1" x14ac:dyDescent="0.2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0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112"/>
      <c r="AA36" s="112"/>
      <c r="AB36" s="112"/>
      <c r="AC36" s="112"/>
    </row>
    <row r="37" spans="2:29" s="115" customFormat="1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30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112"/>
      <c r="AA37" s="112"/>
      <c r="AB37" s="112"/>
      <c r="AC37" s="112"/>
    </row>
    <row r="38" spans="2:29" s="115" customFormat="1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30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112"/>
      <c r="AA38" s="112"/>
      <c r="AB38" s="112"/>
      <c r="AC38" s="112"/>
    </row>
    <row r="39" spans="2:29" s="115" customFormat="1" x14ac:dyDescent="0.2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30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112"/>
      <c r="AA39" s="112"/>
      <c r="AB39" s="112"/>
      <c r="AC39" s="112"/>
    </row>
    <row r="40" spans="2:29" s="115" customFormat="1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30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112"/>
      <c r="AA40" s="112"/>
      <c r="AB40" s="112"/>
      <c r="AC40" s="112"/>
    </row>
    <row r="41" spans="2:29" s="115" customFormat="1" x14ac:dyDescent="0.2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30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112"/>
      <c r="AA41" s="112"/>
      <c r="AB41" s="112"/>
      <c r="AC41" s="112"/>
    </row>
    <row r="42" spans="2:29" s="115" customFormat="1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30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112"/>
      <c r="AA42" s="112"/>
      <c r="AB42" s="112"/>
      <c r="AC42" s="112"/>
    </row>
    <row r="43" spans="2:29" s="115" customFormat="1" x14ac:dyDescent="0.2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0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112"/>
      <c r="AA43" s="112"/>
      <c r="AB43" s="112"/>
      <c r="AC43" s="112"/>
    </row>
    <row r="44" spans="2:29" s="115" customFormat="1" x14ac:dyDescent="0.25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30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112"/>
      <c r="AA44" s="112"/>
      <c r="AB44" s="112"/>
      <c r="AC44" s="112"/>
    </row>
    <row r="45" spans="2:29" s="115" customFormat="1" x14ac:dyDescent="0.25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30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112"/>
      <c r="AA45" s="112"/>
      <c r="AB45" s="112"/>
      <c r="AC45" s="112"/>
    </row>
    <row r="46" spans="2:29" s="115" customFormat="1" x14ac:dyDescent="0.25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30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112"/>
      <c r="AA46" s="112"/>
      <c r="AB46" s="112"/>
      <c r="AC46" s="112"/>
    </row>
    <row r="47" spans="2:29" s="115" customFormat="1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30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112"/>
      <c r="AA47" s="112"/>
      <c r="AB47" s="112"/>
      <c r="AC47" s="112"/>
    </row>
    <row r="48" spans="2:29" s="115" customForma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30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112"/>
      <c r="AA48" s="112"/>
      <c r="AB48" s="112"/>
      <c r="AC48" s="112"/>
    </row>
    <row r="49" spans="2:29" s="115" customFormat="1" x14ac:dyDescent="0.25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30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112"/>
      <c r="AA49" s="112"/>
      <c r="AB49" s="112"/>
      <c r="AC49" s="112"/>
    </row>
    <row r="50" spans="2:29" s="115" customFormat="1" x14ac:dyDescent="0.2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30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112"/>
      <c r="AA50" s="112"/>
      <c r="AB50" s="112"/>
      <c r="AC50" s="112"/>
    </row>
    <row r="51" spans="2:29" s="115" customFormat="1" x14ac:dyDescent="0.2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0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112"/>
      <c r="AA51" s="112"/>
      <c r="AB51" s="112"/>
      <c r="AC51" s="112"/>
    </row>
    <row r="52" spans="2:29" s="115" customFormat="1" x14ac:dyDescent="0.25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30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112"/>
      <c r="AA52" s="112"/>
      <c r="AB52" s="112"/>
      <c r="AC52" s="112"/>
    </row>
    <row r="53" spans="2:29" s="115" customFormat="1" x14ac:dyDescent="0.2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30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112"/>
      <c r="AA53" s="112"/>
      <c r="AB53" s="112"/>
      <c r="AC53" s="112"/>
    </row>
    <row r="54" spans="2:29" s="115" customFormat="1" x14ac:dyDescent="0.25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30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112"/>
      <c r="AA54" s="112"/>
      <c r="AB54" s="112"/>
      <c r="AC54" s="112"/>
    </row>
    <row r="55" spans="2:29" s="115" customFormat="1" x14ac:dyDescent="0.2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0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112"/>
      <c r="AA55" s="112"/>
      <c r="AB55" s="112"/>
      <c r="AC55" s="112"/>
    </row>
    <row r="56" spans="2:29" s="115" customFormat="1" x14ac:dyDescent="0.25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30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112"/>
      <c r="AA56" s="112"/>
      <c r="AB56" s="112"/>
      <c r="AC56" s="112"/>
    </row>
    <row r="57" spans="2:29" s="115" customFormat="1" x14ac:dyDescent="0.25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30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112"/>
      <c r="AA57" s="112"/>
      <c r="AB57" s="112"/>
      <c r="AC57" s="112"/>
    </row>
    <row r="58" spans="2:29" s="115" customFormat="1" x14ac:dyDescent="0.2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30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112"/>
      <c r="AA58" s="112"/>
      <c r="AB58" s="112"/>
      <c r="AC58" s="112"/>
    </row>
    <row r="59" spans="2:29" s="115" customForma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30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112"/>
      <c r="AA59" s="112"/>
      <c r="AB59" s="112"/>
      <c r="AC59" s="112"/>
    </row>
    <row r="60" spans="2:29" s="115" customFormat="1" x14ac:dyDescent="0.25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30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112"/>
      <c r="AA60" s="112"/>
      <c r="AB60" s="112"/>
      <c r="AC60" s="112"/>
    </row>
    <row r="61" spans="2:29" s="115" customFormat="1" x14ac:dyDescent="0.2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30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112"/>
      <c r="AA61" s="112"/>
      <c r="AB61" s="112"/>
      <c r="AC61" s="112"/>
    </row>
    <row r="62" spans="2:29" s="115" customFormat="1" x14ac:dyDescent="0.2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30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112"/>
      <c r="AA62" s="112"/>
      <c r="AB62" s="112"/>
      <c r="AC62" s="112"/>
    </row>
    <row r="63" spans="2:29" s="115" customFormat="1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30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112"/>
      <c r="AA63" s="112"/>
      <c r="AB63" s="112"/>
      <c r="AC63" s="112"/>
    </row>
    <row r="64" spans="2:29" s="115" customFormat="1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30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112"/>
      <c r="AA64" s="112"/>
      <c r="AB64" s="112"/>
      <c r="AC64" s="112"/>
    </row>
    <row r="65" spans="2:29" s="115" customFormat="1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30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112"/>
      <c r="AA65" s="112"/>
      <c r="AB65" s="112"/>
      <c r="AC65" s="112"/>
    </row>
    <row r="66" spans="2:29" s="115" customFormat="1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30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112"/>
      <c r="AA66" s="112"/>
      <c r="AB66" s="112"/>
      <c r="AC66" s="112"/>
    </row>
    <row r="67" spans="2:29" s="115" customFormat="1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30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112"/>
      <c r="AA67" s="112"/>
      <c r="AB67" s="112"/>
      <c r="AC67" s="112"/>
    </row>
    <row r="68" spans="2:29" s="115" customForma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0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112"/>
      <c r="AA68" s="112"/>
      <c r="AB68" s="112"/>
      <c r="AC68" s="112"/>
    </row>
    <row r="69" spans="2:29" s="115" customFormat="1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30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112"/>
      <c r="AA69" s="112"/>
      <c r="AB69" s="112"/>
      <c r="AC69" s="112"/>
    </row>
    <row r="70" spans="2:29" s="115" customFormat="1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30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112"/>
      <c r="AA70" s="112"/>
      <c r="AB70" s="112"/>
      <c r="AC70" s="112"/>
    </row>
    <row r="71" spans="2:29" s="115" customFormat="1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30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112"/>
      <c r="AA71" s="112"/>
      <c r="AB71" s="112"/>
      <c r="AC71" s="112"/>
    </row>
    <row r="72" spans="2:29" s="115" customFormat="1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30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112"/>
      <c r="AA72" s="112"/>
      <c r="AB72" s="112"/>
      <c r="AC72" s="112"/>
    </row>
    <row r="73" spans="2:29" s="115" customFormat="1" x14ac:dyDescent="0.2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30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112"/>
      <c r="AA73" s="112"/>
      <c r="AB73" s="112"/>
      <c r="AC73" s="112"/>
    </row>
    <row r="74" spans="2:29" s="115" customFormat="1" x14ac:dyDescent="0.2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30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112"/>
      <c r="AA74" s="112"/>
      <c r="AB74" s="112"/>
      <c r="AC74" s="112"/>
    </row>
    <row r="75" spans="2:29" s="115" customFormat="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30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112"/>
      <c r="AA75" s="112"/>
      <c r="AB75" s="112"/>
      <c r="AC75" s="112"/>
    </row>
    <row r="76" spans="2:29" s="115" customFormat="1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30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112"/>
      <c r="AA76" s="112"/>
      <c r="AB76" s="112"/>
      <c r="AC76" s="112"/>
    </row>
    <row r="77" spans="2:29" s="115" customFormat="1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30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112"/>
      <c r="AA77" s="112"/>
      <c r="AB77" s="112"/>
      <c r="AC77" s="112"/>
    </row>
    <row r="78" spans="2:29" s="115" customFormat="1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30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112"/>
      <c r="AA78" s="112"/>
      <c r="AB78" s="112"/>
      <c r="AC78" s="112"/>
    </row>
    <row r="79" spans="2:29" s="115" customFormat="1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30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112"/>
      <c r="AA79" s="112"/>
      <c r="AB79" s="112"/>
      <c r="AC79" s="112"/>
    </row>
    <row r="80" spans="2:29" s="115" customFormat="1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30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112"/>
      <c r="AA80" s="112"/>
      <c r="AB80" s="112"/>
      <c r="AC80" s="112"/>
    </row>
    <row r="81" spans="10:11" x14ac:dyDescent="0.25">
      <c r="J81" s="25"/>
      <c r="K81" s="25"/>
    </row>
    <row r="82" spans="10:11" x14ac:dyDescent="0.25">
      <c r="J82" s="25"/>
      <c r="K82" s="25"/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14999847407452621"/>
    <pageSetUpPr fitToPage="1"/>
  </sheetPr>
  <dimension ref="B1:HV94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9" x14ac:dyDescent="0.25">
      <c r="E1" s="97"/>
      <c r="F1" s="97"/>
      <c r="G1" s="97"/>
      <c r="H1" s="97"/>
      <c r="J1" s="97"/>
      <c r="K1" s="97"/>
    </row>
    <row r="2" spans="2:19" ht="21" x14ac:dyDescent="0.25">
      <c r="E2" s="505" t="s">
        <v>118</v>
      </c>
      <c r="F2" s="505"/>
      <c r="G2" s="505"/>
      <c r="H2" s="505"/>
      <c r="I2" s="505"/>
      <c r="J2" s="505"/>
      <c r="K2" s="505"/>
      <c r="L2" s="505"/>
      <c r="M2" s="505"/>
      <c r="N2" s="505"/>
      <c r="O2" s="117"/>
    </row>
    <row r="3" spans="2:19" ht="18" x14ac:dyDescent="0.25">
      <c r="E3" s="506" t="e">
        <f>++#REF!</f>
        <v>#REF!</v>
      </c>
      <c r="F3" s="506"/>
      <c r="G3" s="506"/>
      <c r="H3" s="506"/>
      <c r="I3" s="506"/>
      <c r="J3" s="506"/>
      <c r="K3" s="506"/>
      <c r="L3" s="506"/>
      <c r="M3" s="506"/>
      <c r="N3" s="506"/>
      <c r="O3" s="118"/>
    </row>
    <row r="4" spans="2:19" ht="3" customHeight="1" x14ac:dyDescent="0.25">
      <c r="E4" s="97"/>
      <c r="F4" s="97"/>
      <c r="G4" s="97"/>
      <c r="H4" s="97"/>
      <c r="J4" s="97"/>
      <c r="K4" s="97"/>
    </row>
    <row r="5" spans="2:19" ht="21" customHeight="1" x14ac:dyDescent="0.25">
      <c r="C5" s="119"/>
      <c r="D5" s="119"/>
      <c r="E5" s="99"/>
      <c r="F5" s="99"/>
      <c r="G5" s="99"/>
      <c r="H5" s="99"/>
      <c r="I5" s="119"/>
      <c r="J5" s="99"/>
      <c r="K5" s="99"/>
      <c r="L5" s="119"/>
      <c r="M5" s="119"/>
      <c r="N5" s="507" t="s">
        <v>119</v>
      </c>
      <c r="O5" s="507"/>
      <c r="P5" s="507"/>
      <c r="Q5" s="507"/>
    </row>
    <row r="6" spans="2:19" ht="25.5" x14ac:dyDescent="0.25">
      <c r="B6" s="120"/>
      <c r="C6" s="121" t="s">
        <v>120</v>
      </c>
      <c r="D6" s="121" t="s">
        <v>26</v>
      </c>
      <c r="E6" s="121" t="s">
        <v>121</v>
      </c>
      <c r="F6" s="121" t="s">
        <v>122</v>
      </c>
      <c r="G6" s="122" t="s">
        <v>42</v>
      </c>
      <c r="H6" s="121" t="s">
        <v>123</v>
      </c>
      <c r="I6" s="121" t="s">
        <v>124</v>
      </c>
      <c r="J6" s="123" t="s">
        <v>125</v>
      </c>
      <c r="K6" s="121" t="s">
        <v>48</v>
      </c>
      <c r="L6" s="124" t="s">
        <v>126</v>
      </c>
      <c r="M6" s="125"/>
      <c r="N6" s="121" t="s">
        <v>111</v>
      </c>
      <c r="O6" s="121" t="s">
        <v>127</v>
      </c>
      <c r="P6" s="121" t="s">
        <v>13</v>
      </c>
      <c r="Q6" s="121" t="s">
        <v>128</v>
      </c>
      <c r="R6" s="126"/>
      <c r="S6" s="126"/>
    </row>
    <row r="7" spans="2:19" ht="18" customHeight="1" x14ac:dyDescent="0.25">
      <c r="B7" s="120"/>
      <c r="C7" s="127"/>
      <c r="D7" s="508" t="s">
        <v>54</v>
      </c>
      <c r="E7" s="509"/>
      <c r="F7" s="510"/>
      <c r="G7" s="128"/>
      <c r="H7" s="127"/>
      <c r="I7" s="127"/>
      <c r="J7" s="127">
        <f>+H7-I7</f>
        <v>0</v>
      </c>
      <c r="K7" s="127"/>
      <c r="L7" s="129"/>
      <c r="M7" s="125"/>
      <c r="N7" s="127"/>
      <c r="O7" s="127"/>
      <c r="P7" s="127"/>
      <c r="Q7" s="127"/>
      <c r="R7" s="126"/>
      <c r="S7" s="126"/>
    </row>
    <row r="8" spans="2:19" s="132" customFormat="1" x14ac:dyDescent="0.25">
      <c r="B8" s="130"/>
      <c r="C8" s="131"/>
      <c r="E8" s="133"/>
      <c r="F8" s="133"/>
      <c r="G8" s="134"/>
      <c r="H8" s="135"/>
      <c r="I8" s="135"/>
      <c r="J8" s="127">
        <f t="shared" ref="J8:J13" si="0">+H8-I8</f>
        <v>0</v>
      </c>
      <c r="K8" s="136"/>
      <c r="L8" s="137"/>
      <c r="M8" s="125"/>
      <c r="N8" s="138"/>
      <c r="O8" s="138"/>
      <c r="P8" s="135"/>
      <c r="Q8" s="138"/>
    </row>
    <row r="9" spans="2:19" s="132" customFormat="1" x14ac:dyDescent="0.25">
      <c r="B9" s="130"/>
      <c r="C9" s="131"/>
      <c r="D9" s="131"/>
      <c r="E9" s="139"/>
      <c r="F9" s="133"/>
      <c r="G9" s="134"/>
      <c r="H9" s="135"/>
      <c r="I9" s="135"/>
      <c r="J9" s="127">
        <f t="shared" si="0"/>
        <v>0</v>
      </c>
      <c r="K9" s="136">
        <v>0</v>
      </c>
      <c r="L9" s="137"/>
      <c r="M9" s="125"/>
      <c r="N9" s="138"/>
      <c r="O9" s="138"/>
      <c r="P9" s="135"/>
      <c r="Q9" s="135"/>
    </row>
    <row r="10" spans="2:19" s="132" customFormat="1" x14ac:dyDescent="0.25">
      <c r="B10" s="130"/>
      <c r="C10" s="131"/>
      <c r="D10" s="131"/>
      <c r="E10" s="139"/>
      <c r="F10" s="133"/>
      <c r="G10" s="134"/>
      <c r="H10" s="135"/>
      <c r="I10" s="135"/>
      <c r="J10" s="127">
        <f t="shared" si="0"/>
        <v>0</v>
      </c>
      <c r="K10" s="136"/>
      <c r="L10" s="137"/>
      <c r="M10" s="125"/>
      <c r="N10" s="138"/>
      <c r="O10" s="138"/>
      <c r="P10" s="135"/>
      <c r="Q10" s="135"/>
    </row>
    <row r="11" spans="2:19" s="132" customFormat="1" x14ac:dyDescent="0.25">
      <c r="B11" s="130"/>
      <c r="C11" s="131"/>
      <c r="E11" s="139"/>
      <c r="F11" s="133"/>
      <c r="G11" s="134"/>
      <c r="H11" s="135"/>
      <c r="I11" s="135"/>
      <c r="J11" s="127">
        <f t="shared" si="0"/>
        <v>0</v>
      </c>
      <c r="K11" s="136"/>
      <c r="L11" s="137"/>
      <c r="M11" s="125"/>
      <c r="N11" s="138"/>
      <c r="O11" s="138"/>
      <c r="P11" s="135"/>
      <c r="Q11" s="135"/>
    </row>
    <row r="12" spans="2:19" s="132" customFormat="1" x14ac:dyDescent="0.25">
      <c r="B12" s="130"/>
      <c r="C12" s="131"/>
      <c r="D12" s="131"/>
      <c r="E12" s="139"/>
      <c r="F12" s="133"/>
      <c r="G12" s="134"/>
      <c r="H12" s="135"/>
      <c r="I12" s="135"/>
      <c r="J12" s="127">
        <f t="shared" si="0"/>
        <v>0</v>
      </c>
      <c r="K12" s="136"/>
      <c r="L12" s="137"/>
      <c r="M12" s="125"/>
      <c r="N12" s="138"/>
      <c r="O12" s="138"/>
      <c r="P12" s="135"/>
      <c r="Q12" s="135"/>
    </row>
    <row r="13" spans="2:19" s="132" customFormat="1" x14ac:dyDescent="0.25">
      <c r="B13" s="130"/>
      <c r="F13" s="133"/>
      <c r="G13" s="134"/>
      <c r="I13" s="135"/>
      <c r="J13" s="127">
        <f t="shared" si="0"/>
        <v>0</v>
      </c>
      <c r="K13" s="136"/>
      <c r="L13" s="137"/>
      <c r="M13" s="125"/>
      <c r="N13" s="135"/>
      <c r="O13" s="135"/>
      <c r="P13" s="135">
        <v>0</v>
      </c>
      <c r="Q13" s="135"/>
    </row>
    <row r="14" spans="2:19" s="132" customFormat="1" x14ac:dyDescent="0.25">
      <c r="B14" s="130"/>
      <c r="C14" s="140">
        <f>++COUNTA(C8:C12)</f>
        <v>0</v>
      </c>
      <c r="D14" s="141"/>
      <c r="E14" s="142" t="s">
        <v>129</v>
      </c>
      <c r="F14" s="143"/>
      <c r="G14" s="144"/>
      <c r="H14" s="145">
        <f>SUM(H7:H13)</f>
        <v>0</v>
      </c>
      <c r="I14" s="145">
        <f>SUM(I7:I13)</f>
        <v>0</v>
      </c>
      <c r="J14" s="145">
        <f>SUM(J7:J13)</f>
        <v>0</v>
      </c>
      <c r="K14" s="145"/>
      <c r="L14" s="145"/>
      <c r="M14" s="125"/>
      <c r="N14" s="145">
        <f>SUM(N7:N13)</f>
        <v>0</v>
      </c>
      <c r="O14" s="145">
        <f>SUM(O7:O13)</f>
        <v>0</v>
      </c>
      <c r="P14" s="145">
        <f>SUM(P7:P13)</f>
        <v>0</v>
      </c>
      <c r="Q14" s="145">
        <f>SUM(Q7:Q13)</f>
        <v>0</v>
      </c>
    </row>
    <row r="15" spans="2:19" s="132" customFormat="1" x14ac:dyDescent="0.25">
      <c r="B15" s="130"/>
      <c r="F15" s="133"/>
      <c r="G15" s="134"/>
      <c r="H15" s="135"/>
      <c r="I15" s="135"/>
      <c r="J15" s="136"/>
      <c r="K15" s="136"/>
      <c r="L15" s="137"/>
      <c r="M15" s="125"/>
      <c r="N15" s="135"/>
      <c r="O15" s="135"/>
      <c r="P15" s="135"/>
      <c r="Q15" s="135"/>
    </row>
    <row r="16" spans="2:19" s="132" customFormat="1" ht="18" x14ac:dyDescent="0.25">
      <c r="B16" s="130"/>
      <c r="C16" s="140" t="s">
        <v>21</v>
      </c>
      <c r="D16" s="511" t="s">
        <v>44</v>
      </c>
      <c r="E16" s="511"/>
      <c r="F16" s="511"/>
      <c r="G16" s="134"/>
      <c r="H16" s="135"/>
      <c r="I16" s="135"/>
      <c r="J16" s="136"/>
      <c r="K16" s="136"/>
      <c r="L16" s="137"/>
      <c r="M16" s="125"/>
      <c r="N16" s="135"/>
      <c r="O16" s="135"/>
      <c r="P16" s="135"/>
      <c r="Q16" s="135"/>
    </row>
    <row r="17" spans="2:17" s="132" customFormat="1" x14ac:dyDescent="0.25">
      <c r="B17" s="130"/>
      <c r="C17" s="131"/>
      <c r="E17" s="139"/>
      <c r="F17" s="133"/>
      <c r="G17" s="134"/>
      <c r="H17" s="135"/>
      <c r="I17" s="135"/>
      <c r="J17" s="136"/>
      <c r="K17" s="136"/>
      <c r="L17" s="137"/>
      <c r="M17" s="125"/>
      <c r="N17" s="135"/>
      <c r="O17" s="135"/>
      <c r="P17" s="135"/>
      <c r="Q17" s="135"/>
    </row>
    <row r="18" spans="2:17" s="132" customFormat="1" hidden="1" x14ac:dyDescent="0.25">
      <c r="B18" s="130"/>
      <c r="C18" s="146"/>
      <c r="D18" s="131"/>
      <c r="E18" s="133"/>
      <c r="F18" s="133"/>
      <c r="G18" s="134"/>
      <c r="H18" s="135"/>
      <c r="I18" s="135"/>
      <c r="J18" s="136"/>
      <c r="K18" s="136"/>
      <c r="L18" s="137"/>
      <c r="M18" s="125"/>
      <c r="N18" s="135"/>
      <c r="O18" s="135"/>
      <c r="P18" s="135"/>
      <c r="Q18" s="135"/>
    </row>
    <row r="19" spans="2:17" s="132" customFormat="1" hidden="1" x14ac:dyDescent="0.25">
      <c r="B19" s="130"/>
      <c r="C19" s="146"/>
      <c r="D19" s="131"/>
      <c r="E19" s="133"/>
      <c r="F19" s="133"/>
      <c r="G19" s="134"/>
      <c r="H19" s="135"/>
      <c r="I19" s="135"/>
      <c r="J19" s="136"/>
      <c r="K19" s="136"/>
      <c r="L19" s="137"/>
      <c r="M19" s="125"/>
      <c r="N19" s="135"/>
      <c r="O19" s="135"/>
      <c r="P19" s="135"/>
      <c r="Q19" s="135"/>
    </row>
    <row r="20" spans="2:17" s="132" customFormat="1" hidden="1" x14ac:dyDescent="0.25">
      <c r="B20" s="130"/>
      <c r="C20" s="131"/>
      <c r="D20" s="131"/>
      <c r="E20" s="139"/>
      <c r="F20" s="133"/>
      <c r="G20" s="134"/>
      <c r="H20" s="135"/>
      <c r="I20" s="135"/>
      <c r="J20" s="136"/>
      <c r="K20" s="136"/>
      <c r="L20" s="137"/>
      <c r="M20" s="125"/>
      <c r="N20" s="135"/>
      <c r="O20" s="135"/>
      <c r="P20" s="135"/>
      <c r="Q20" s="135"/>
    </row>
    <row r="21" spans="2:17" s="132" customFormat="1" x14ac:dyDescent="0.25">
      <c r="B21" s="130"/>
      <c r="C21" s="147">
        <v>0</v>
      </c>
      <c r="D21" s="148"/>
      <c r="E21" s="149" t="s">
        <v>130</v>
      </c>
      <c r="F21" s="150"/>
      <c r="G21" s="151"/>
      <c r="H21" s="152">
        <f>SUM(H17)</f>
        <v>0</v>
      </c>
      <c r="I21" s="152">
        <f>SUM(I17)</f>
        <v>0</v>
      </c>
      <c r="J21" s="152">
        <f>SUM(J17)</f>
        <v>0</v>
      </c>
      <c r="K21" s="152"/>
      <c r="L21" s="152"/>
      <c r="M21" s="125"/>
      <c r="N21" s="152">
        <f>SUM(N17)</f>
        <v>0</v>
      </c>
      <c r="O21" s="152">
        <f>SUM(O17)</f>
        <v>0</v>
      </c>
      <c r="P21" s="152">
        <f>SUM(P17)</f>
        <v>0</v>
      </c>
      <c r="Q21" s="152">
        <f>SUM(Q17)</f>
        <v>0</v>
      </c>
    </row>
    <row r="22" spans="2:17" s="132" customFormat="1" hidden="1" x14ac:dyDescent="0.25">
      <c r="B22" s="130"/>
      <c r="C22" s="131"/>
      <c r="D22" s="131"/>
      <c r="E22" s="139"/>
      <c r="F22" s="133"/>
      <c r="G22" s="134"/>
      <c r="H22" s="135"/>
      <c r="I22" s="135"/>
      <c r="J22" s="136"/>
      <c r="K22" s="136"/>
      <c r="L22" s="137"/>
      <c r="M22" s="125"/>
      <c r="N22" s="135"/>
      <c r="O22" s="135"/>
      <c r="P22" s="135"/>
      <c r="Q22" s="135"/>
    </row>
    <row r="23" spans="2:17" s="132" customFormat="1" hidden="1" x14ac:dyDescent="0.25">
      <c r="B23" s="130"/>
      <c r="C23" s="131"/>
      <c r="D23" s="131"/>
      <c r="E23" s="139"/>
      <c r="F23" s="133"/>
      <c r="G23" s="134"/>
      <c r="H23" s="135"/>
      <c r="I23" s="135"/>
      <c r="J23" s="136"/>
      <c r="K23" s="136"/>
      <c r="L23" s="137"/>
      <c r="M23" s="125"/>
      <c r="N23" s="135"/>
      <c r="O23" s="135"/>
      <c r="P23" s="135"/>
      <c r="Q23" s="135"/>
    </row>
    <row r="24" spans="2:17" s="132" customFormat="1" hidden="1" x14ac:dyDescent="0.25">
      <c r="B24" s="130"/>
      <c r="C24" s="131"/>
      <c r="D24" s="131"/>
      <c r="E24" s="139"/>
      <c r="F24" s="133"/>
      <c r="G24" s="134"/>
      <c r="H24" s="135"/>
      <c r="I24" s="135"/>
      <c r="J24" s="136"/>
      <c r="K24" s="136"/>
      <c r="L24" s="137"/>
      <c r="M24" s="125"/>
      <c r="N24" s="135"/>
      <c r="O24" s="135"/>
      <c r="P24" s="135"/>
      <c r="Q24" s="135"/>
    </row>
    <row r="25" spans="2:17" s="132" customFormat="1" hidden="1" x14ac:dyDescent="0.25">
      <c r="B25" s="130"/>
      <c r="C25" s="153">
        <v>0</v>
      </c>
      <c r="D25" s="154"/>
      <c r="E25" s="155" t="s">
        <v>131</v>
      </c>
      <c r="F25" s="156"/>
      <c r="G25" s="157"/>
      <c r="H25" s="158"/>
      <c r="I25" s="158"/>
      <c r="J25" s="158"/>
      <c r="K25" s="158"/>
      <c r="L25" s="158"/>
      <c r="M25" s="125"/>
      <c r="N25" s="158"/>
      <c r="O25" s="158"/>
      <c r="P25" s="158"/>
      <c r="Q25" s="158"/>
    </row>
    <row r="26" spans="2:17" s="132" customFormat="1" x14ac:dyDescent="0.25">
      <c r="B26" s="130"/>
      <c r="C26" s="131"/>
      <c r="D26" s="131"/>
      <c r="E26" s="139"/>
      <c r="F26" s="133"/>
      <c r="G26" s="134"/>
      <c r="H26" s="135"/>
      <c r="I26" s="135"/>
      <c r="J26" s="136"/>
      <c r="K26" s="136"/>
      <c r="L26" s="137"/>
      <c r="M26" s="125"/>
      <c r="N26" s="135"/>
      <c r="O26" s="135"/>
      <c r="P26" s="135"/>
      <c r="Q26" s="135"/>
    </row>
    <row r="27" spans="2:17" s="132" customFormat="1" x14ac:dyDescent="0.25">
      <c r="B27" s="130"/>
      <c r="C27" s="159">
        <f>+C21+C14</f>
        <v>0</v>
      </c>
      <c r="D27" s="159"/>
      <c r="E27" s="159" t="s">
        <v>50</v>
      </c>
      <c r="F27" s="160"/>
      <c r="G27" s="161"/>
      <c r="H27" s="162">
        <f>+H21+H14</f>
        <v>0</v>
      </c>
      <c r="I27" s="162">
        <f>+I21+I14</f>
        <v>0</v>
      </c>
      <c r="J27" s="162">
        <f>+J21+J14</f>
        <v>0</v>
      </c>
      <c r="K27" s="162">
        <f>+K21+K14</f>
        <v>0</v>
      </c>
      <c r="L27" s="162"/>
      <c r="M27" s="125"/>
      <c r="N27" s="162">
        <f>+N21+N14</f>
        <v>0</v>
      </c>
      <c r="O27" s="162">
        <f>+O21+O14</f>
        <v>0</v>
      </c>
      <c r="P27" s="162">
        <f>+P21+P14</f>
        <v>0</v>
      </c>
      <c r="Q27" s="162">
        <f>+Q21+Q14</f>
        <v>0</v>
      </c>
    </row>
    <row r="28" spans="2:17" x14ac:dyDescent="0.25">
      <c r="B28" s="163"/>
      <c r="H28" s="97"/>
      <c r="I28" s="97"/>
      <c r="N28" s="97"/>
      <c r="O28" s="97"/>
    </row>
    <row r="29" spans="2:17" hidden="1" x14ac:dyDescent="0.25">
      <c r="H29" s="97"/>
      <c r="I29" s="97"/>
    </row>
    <row r="30" spans="2:17" ht="12.75" hidden="1" customHeight="1" x14ac:dyDescent="0.25">
      <c r="H30" s="97"/>
    </row>
    <row r="31" spans="2:17" ht="12.75" hidden="1" customHeight="1" x14ac:dyDescent="0.25">
      <c r="H31" s="97"/>
      <c r="I31" s="97"/>
    </row>
    <row r="32" spans="2:17" ht="12.75" hidden="1" customHeight="1" x14ac:dyDescent="0.25">
      <c r="H32" s="97"/>
      <c r="I32" s="97"/>
    </row>
    <row r="33" spans="8:15" ht="12.75" hidden="1" customHeight="1" x14ac:dyDescent="0.25">
      <c r="H33" s="97"/>
    </row>
    <row r="34" spans="8:15" ht="12.75" hidden="1" customHeight="1" x14ac:dyDescent="0.25">
      <c r="H34" s="97"/>
    </row>
    <row r="35" spans="8:15" ht="12.75" hidden="1" customHeight="1" x14ac:dyDescent="0.25">
      <c r="N35" s="97"/>
      <c r="O35" s="97"/>
    </row>
    <row r="36" spans="8:15" ht="12.75" hidden="1" customHeight="1" x14ac:dyDescent="0.25">
      <c r="H36" s="97"/>
      <c r="N36" s="97"/>
      <c r="O36" s="97"/>
    </row>
    <row r="37" spans="8:15" ht="12.75" hidden="1" customHeight="1" x14ac:dyDescent="0.25">
      <c r="N37" s="97"/>
      <c r="O37" s="97"/>
    </row>
    <row r="38" spans="8:15" ht="12.75" hidden="1" customHeight="1" x14ac:dyDescent="0.25">
      <c r="N38" s="97"/>
      <c r="O38" s="97"/>
    </row>
    <row r="60" spans="14:15" ht="12.75" customHeight="1" x14ac:dyDescent="0.25">
      <c r="N60" s="97"/>
      <c r="O60" s="97"/>
    </row>
    <row r="92" ht="12.75" customHeight="1" x14ac:dyDescent="0.25"/>
    <row r="93" ht="12.75" customHeight="1" x14ac:dyDescent="0.25"/>
    <row r="94" ht="12.75" customHeight="1" x14ac:dyDescent="0.25"/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57"/>
  <sheetViews>
    <sheetView showGridLines="0" zoomScale="80" zoomScaleNormal="80" workbookViewId="0">
      <pane xSplit="2" ySplit="6" topLeftCell="C17" activePane="bottomRight" state="frozen"/>
      <selection activeCell="L33" sqref="L33"/>
      <selection pane="topRight" activeCell="L33" sqref="L33"/>
      <selection pane="bottomLeft" activeCell="L33" sqref="L33"/>
      <selection pane="bottomRight" activeCell="N22" sqref="N22:T30"/>
    </sheetView>
  </sheetViews>
  <sheetFormatPr baseColWidth="10" defaultColWidth="0" defaultRowHeight="12.75" zeroHeight="1" x14ac:dyDescent="0.25"/>
  <cols>
    <col min="1" max="1" width="0.85546875" style="192" customWidth="1"/>
    <col min="2" max="2" width="23.5703125" style="188" bestFit="1" customWidth="1"/>
    <col min="3" max="3" width="0.85546875" style="188" customWidth="1"/>
    <col min="4" max="4" width="6.42578125" style="188" bestFit="1" customWidth="1"/>
    <col min="5" max="5" width="14.140625" style="188" customWidth="1"/>
    <col min="6" max="6" width="10.7109375" style="188" bestFit="1" customWidth="1"/>
    <col min="7" max="7" width="0.140625" style="188" customWidth="1"/>
    <col min="8" max="8" width="8.5703125" style="217" customWidth="1"/>
    <col min="9" max="9" width="14.42578125" style="217" customWidth="1"/>
    <col min="10" max="10" width="8.5703125" style="217" bestFit="1" customWidth="1"/>
    <col min="11" max="11" width="0.42578125" style="217" customWidth="1"/>
    <col min="12" max="12" width="7.7109375" style="219" customWidth="1"/>
    <col min="13" max="13" width="14.140625" style="217" customWidth="1"/>
    <col min="14" max="14" width="8.5703125" style="217" bestFit="1" customWidth="1"/>
    <col min="15" max="15" width="0.5703125" style="217" customWidth="1"/>
    <col min="16" max="16" width="0.140625" style="217" customWidth="1"/>
    <col min="17" max="17" width="15.140625" style="217" hidden="1" customWidth="1"/>
    <col min="18" max="18" width="13.28515625" style="217" hidden="1" customWidth="1"/>
    <col min="19" max="19" width="7.140625" style="217" hidden="1" customWidth="1"/>
    <col min="20" max="20" width="13.85546875" style="217" bestFit="1" customWidth="1"/>
    <col min="21" max="21" width="0.85546875" style="217" customWidth="1"/>
    <col min="22" max="22" width="12.85546875" style="217" bestFit="1" customWidth="1"/>
    <col min="23" max="23" width="13" style="217" bestFit="1" customWidth="1"/>
    <col min="24" max="24" width="12.85546875" style="217" bestFit="1" customWidth="1"/>
    <col min="25" max="27" width="12.85546875" style="188" bestFit="1" customWidth="1"/>
    <col min="28" max="28" width="11.42578125" style="188" bestFit="1" customWidth="1"/>
    <col min="29" max="29" width="13.140625" style="188" customWidth="1"/>
    <col min="30" max="30" width="3.7109375" style="188" customWidth="1"/>
    <col min="31" max="16384" width="11.42578125" style="192" hidden="1"/>
  </cols>
  <sheetData>
    <row r="1" spans="1:30" s="177" customFormat="1" ht="18.75" x14ac:dyDescent="0.25">
      <c r="A1" s="174"/>
      <c r="B1" s="175"/>
      <c r="C1" s="176"/>
      <c r="D1" s="477" t="s">
        <v>0</v>
      </c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176"/>
    </row>
    <row r="2" spans="1:30" s="181" customFormat="1" ht="21" x14ac:dyDescent="0.25">
      <c r="A2" s="178"/>
      <c r="B2" s="179"/>
      <c r="C2" s="180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180"/>
    </row>
    <row r="3" spans="1:30" s="177" customFormat="1" ht="18.75" x14ac:dyDescent="0.25">
      <c r="A3" s="174"/>
      <c r="B3" s="182"/>
      <c r="C3" s="176"/>
      <c r="D3" s="183"/>
      <c r="E3" s="479">
        <v>45869</v>
      </c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184"/>
      <c r="AB3" s="183"/>
      <c r="AC3" s="183"/>
      <c r="AD3" s="176"/>
    </row>
    <row r="4" spans="1:30" s="177" customFormat="1" ht="8.25" customHeight="1" x14ac:dyDescent="0.25">
      <c r="A4" s="174"/>
      <c r="B4" s="185"/>
      <c r="C4" s="176"/>
      <c r="D4" s="182"/>
      <c r="E4" s="182"/>
      <c r="F4" s="182"/>
      <c r="G4" s="176"/>
      <c r="H4" s="182"/>
      <c r="I4" s="182"/>
      <c r="J4" s="182"/>
      <c r="K4" s="176"/>
      <c r="L4" s="182"/>
      <c r="M4" s="182"/>
      <c r="N4" s="182"/>
      <c r="O4" s="182"/>
      <c r="P4" s="186"/>
      <c r="Q4" s="182"/>
      <c r="R4" s="182"/>
      <c r="S4" s="182"/>
      <c r="T4" s="182"/>
      <c r="U4" s="176"/>
      <c r="V4" s="182"/>
      <c r="W4" s="182"/>
      <c r="X4" s="182"/>
      <c r="Y4" s="182"/>
      <c r="Z4" s="182"/>
      <c r="AA4" s="182"/>
      <c r="AB4" s="182"/>
      <c r="AC4" s="182"/>
      <c r="AD4" s="176"/>
    </row>
    <row r="5" spans="1:30" ht="15.75" customHeight="1" x14ac:dyDescent="0.25">
      <c r="A5" s="187"/>
      <c r="B5" s="187"/>
      <c r="C5" s="176"/>
      <c r="D5" s="480" t="s">
        <v>1</v>
      </c>
      <c r="E5" s="480"/>
      <c r="F5" s="480"/>
      <c r="H5" s="480" t="s">
        <v>2</v>
      </c>
      <c r="I5" s="480"/>
      <c r="J5" s="480"/>
      <c r="K5" s="188"/>
      <c r="L5" s="480" t="s">
        <v>3</v>
      </c>
      <c r="M5" s="480"/>
      <c r="N5" s="480"/>
      <c r="O5" s="187"/>
      <c r="P5" s="189"/>
      <c r="Q5" s="187"/>
      <c r="R5" s="187"/>
      <c r="S5" s="187"/>
      <c r="T5" s="187"/>
      <c r="U5" s="188"/>
      <c r="V5" s="236" t="s">
        <v>4</v>
      </c>
      <c r="W5" s="190"/>
      <c r="X5" s="187"/>
      <c r="Y5" s="187"/>
      <c r="Z5" s="187"/>
      <c r="AA5" s="187"/>
      <c r="AB5" s="187"/>
      <c r="AC5" s="187"/>
      <c r="AD5" s="191"/>
    </row>
    <row r="6" spans="1:30" ht="25.5" x14ac:dyDescent="0.25">
      <c r="A6" s="187"/>
      <c r="B6" s="193" t="s">
        <v>54</v>
      </c>
      <c r="C6" s="176"/>
      <c r="D6" s="172" t="s">
        <v>5</v>
      </c>
      <c r="E6" s="172" t="s">
        <v>6</v>
      </c>
      <c r="F6" s="173" t="s">
        <v>7</v>
      </c>
      <c r="H6" s="172" t="s">
        <v>5</v>
      </c>
      <c r="I6" s="172" t="s">
        <v>61</v>
      </c>
      <c r="J6" s="173" t="s">
        <v>7</v>
      </c>
      <c r="K6" s="188"/>
      <c r="L6" s="172" t="s">
        <v>5</v>
      </c>
      <c r="M6" s="172" t="s">
        <v>8</v>
      </c>
      <c r="N6" s="173" t="s">
        <v>7</v>
      </c>
      <c r="O6" s="187"/>
      <c r="P6" s="189"/>
      <c r="Q6" s="172" t="s">
        <v>9</v>
      </c>
      <c r="R6" s="172" t="s">
        <v>10</v>
      </c>
      <c r="S6" s="172" t="s">
        <v>143</v>
      </c>
      <c r="T6" s="172" t="s">
        <v>11</v>
      </c>
      <c r="U6" s="194"/>
      <c r="V6" s="172" t="s">
        <v>12</v>
      </c>
      <c r="W6" s="172" t="s">
        <v>144</v>
      </c>
      <c r="X6" s="172" t="s">
        <v>13</v>
      </c>
      <c r="Y6" s="172" t="s">
        <v>14</v>
      </c>
      <c r="Z6" s="172" t="s">
        <v>15</v>
      </c>
      <c r="AA6" s="172" t="s">
        <v>16</v>
      </c>
      <c r="AB6" s="172" t="s">
        <v>17</v>
      </c>
      <c r="AC6" s="172" t="s">
        <v>18</v>
      </c>
      <c r="AD6" s="191"/>
    </row>
    <row r="7" spans="1:30" ht="18.75" hidden="1" x14ac:dyDescent="0.25">
      <c r="A7" s="188"/>
      <c r="C7" s="176"/>
      <c r="H7" s="188"/>
      <c r="I7" s="188"/>
      <c r="J7" s="188"/>
      <c r="K7" s="188"/>
      <c r="L7" s="188"/>
      <c r="M7" s="188"/>
      <c r="N7" s="188"/>
      <c r="O7" s="187"/>
      <c r="P7" s="188"/>
      <c r="Q7" s="188"/>
      <c r="R7" s="188"/>
      <c r="S7" s="188"/>
      <c r="T7" s="188"/>
      <c r="U7" s="194"/>
      <c r="V7" s="188"/>
      <c r="W7" s="188"/>
      <c r="X7" s="188"/>
    </row>
    <row r="8" spans="1:30" s="199" customFormat="1" ht="30" customHeight="1" x14ac:dyDescent="0.25">
      <c r="A8" s="195"/>
      <c r="B8" s="196" t="s">
        <v>175</v>
      </c>
      <c r="C8" s="176"/>
      <c r="D8" s="197">
        <v>64</v>
      </c>
      <c r="E8" s="197">
        <v>19740273</v>
      </c>
      <c r="F8" s="445">
        <v>8336</v>
      </c>
      <c r="G8" s="188"/>
      <c r="H8" s="446">
        <v>7</v>
      </c>
      <c r="I8" s="446">
        <v>2481973.75</v>
      </c>
      <c r="J8" s="445">
        <v>866.31999999999994</v>
      </c>
      <c r="K8" s="188"/>
      <c r="L8" s="446">
        <v>57</v>
      </c>
      <c r="M8" s="446">
        <v>17258299.285999998</v>
      </c>
      <c r="N8" s="445">
        <v>7469.22</v>
      </c>
      <c r="O8" s="187"/>
      <c r="P8" s="189"/>
      <c r="Q8" s="446">
        <v>15522571.390000001</v>
      </c>
      <c r="R8" s="446">
        <v>0</v>
      </c>
      <c r="S8" s="446">
        <v>0</v>
      </c>
      <c r="T8" s="446">
        <v>15522572</v>
      </c>
      <c r="U8" s="194"/>
      <c r="V8" s="446">
        <v>1735727</v>
      </c>
      <c r="W8" s="446">
        <v>256840.23800000001</v>
      </c>
      <c r="X8" s="446">
        <v>1449066.1910000001</v>
      </c>
      <c r="Y8" s="446">
        <v>29821</v>
      </c>
      <c r="Z8" s="446">
        <v>18261.643</v>
      </c>
      <c r="AA8" s="446">
        <v>7862.4560000000001</v>
      </c>
      <c r="AB8" s="446">
        <v>3697.3679999999999</v>
      </c>
      <c r="AC8" s="446">
        <v>0</v>
      </c>
      <c r="AD8" s="198"/>
    </row>
    <row r="9" spans="1:30" s="199" customFormat="1" ht="18.75" hidden="1" x14ac:dyDescent="0.25">
      <c r="A9" s="200"/>
      <c r="B9" s="200"/>
      <c r="C9" s="176"/>
      <c r="D9" s="200"/>
      <c r="E9" s="200"/>
      <c r="F9" s="200"/>
      <c r="G9" s="188"/>
      <c r="H9" s="200"/>
      <c r="I9" s="200"/>
      <c r="J9" s="200"/>
      <c r="K9" s="188"/>
      <c r="L9" s="200"/>
      <c r="M9" s="200"/>
      <c r="N9" s="200"/>
      <c r="O9" s="187"/>
      <c r="P9" s="200"/>
      <c r="Q9" s="200"/>
      <c r="R9" s="200"/>
      <c r="S9" s="200"/>
      <c r="T9" s="200"/>
      <c r="U9" s="194"/>
      <c r="V9" s="200"/>
      <c r="W9" s="200"/>
      <c r="X9" s="200"/>
      <c r="Y9" s="200"/>
      <c r="Z9" s="200"/>
      <c r="AA9" s="200"/>
      <c r="AB9" s="200"/>
      <c r="AC9" s="200"/>
      <c r="AD9" s="198"/>
    </row>
    <row r="10" spans="1:30" s="199" customFormat="1" ht="19.5" hidden="1" thickBot="1" x14ac:dyDescent="0.3">
      <c r="A10" s="195"/>
      <c r="B10" s="201" t="s">
        <v>78</v>
      </c>
      <c r="C10" s="176"/>
      <c r="D10" s="202">
        <v>64</v>
      </c>
      <c r="E10" s="203">
        <v>19740273</v>
      </c>
      <c r="F10" s="204">
        <v>8336</v>
      </c>
      <c r="G10" s="188"/>
      <c r="H10" s="202">
        <v>7</v>
      </c>
      <c r="I10" s="203">
        <v>2481973.75</v>
      </c>
      <c r="J10" s="204">
        <v>866.31999999999994</v>
      </c>
      <c r="K10" s="188"/>
      <c r="L10" s="202">
        <v>57</v>
      </c>
      <c r="M10" s="203">
        <v>17258299.285999998</v>
      </c>
      <c r="N10" s="204">
        <v>7469.22</v>
      </c>
      <c r="O10" s="187"/>
      <c r="P10" s="205"/>
      <c r="Q10" s="203">
        <v>15522571.390000001</v>
      </c>
      <c r="R10" s="203">
        <v>0</v>
      </c>
      <c r="S10" s="203">
        <v>0</v>
      </c>
      <c r="T10" s="203">
        <v>15522572</v>
      </c>
      <c r="U10" s="194"/>
      <c r="V10" s="203">
        <v>1735727</v>
      </c>
      <c r="W10" s="203">
        <v>256840.23800000001</v>
      </c>
      <c r="X10" s="203">
        <v>1449066.1910000001</v>
      </c>
      <c r="Y10" s="203">
        <v>29821</v>
      </c>
      <c r="Z10" s="203">
        <v>18261.643</v>
      </c>
      <c r="AA10" s="203">
        <v>7862.4560000000001</v>
      </c>
      <c r="AB10" s="203">
        <v>3697.3679999999999</v>
      </c>
      <c r="AC10" s="203">
        <v>0</v>
      </c>
      <c r="AD10" s="198"/>
    </row>
    <row r="11" spans="1:30" s="199" customFormat="1" ht="30" customHeight="1" x14ac:dyDescent="0.25">
      <c r="A11" s="198"/>
      <c r="B11" s="206" t="s">
        <v>95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98"/>
    </row>
    <row r="12" spans="1:30" s="199" customFormat="1" ht="30" customHeight="1" x14ac:dyDescent="0.25">
      <c r="A12" s="198"/>
      <c r="B12" s="206" t="s">
        <v>167</v>
      </c>
      <c r="C12" s="176"/>
      <c r="D12" s="207"/>
      <c r="E12" s="197">
        <v>53158</v>
      </c>
      <c r="F12" s="208"/>
      <c r="G12" s="188"/>
      <c r="H12" s="207"/>
      <c r="I12" s="207"/>
      <c r="J12" s="208"/>
      <c r="K12" s="188"/>
      <c r="L12" s="209"/>
      <c r="M12" s="207">
        <v>53157.739000000001</v>
      </c>
      <c r="N12" s="208"/>
      <c r="O12" s="187"/>
      <c r="P12" s="210"/>
      <c r="Q12" s="207">
        <v>53157.739000000001</v>
      </c>
      <c r="R12" s="207"/>
      <c r="S12" s="207"/>
      <c r="T12" s="207">
        <v>53157.739000000001</v>
      </c>
      <c r="U12" s="194"/>
      <c r="V12" s="207">
        <v>0</v>
      </c>
      <c r="W12" s="207"/>
      <c r="X12" s="207">
        <v>0</v>
      </c>
      <c r="Y12" s="207">
        <v>0</v>
      </c>
      <c r="Z12" s="207">
        <v>0</v>
      </c>
      <c r="AA12" s="207">
        <v>0</v>
      </c>
      <c r="AB12" s="207">
        <v>0</v>
      </c>
      <c r="AC12" s="207">
        <v>0</v>
      </c>
      <c r="AD12" s="198"/>
    </row>
    <row r="13" spans="1:30" s="199" customFormat="1" ht="18.75" hidden="1" x14ac:dyDescent="0.25">
      <c r="A13" s="198"/>
      <c r="B13" s="206" t="s">
        <v>168</v>
      </c>
      <c r="C13" s="176"/>
      <c r="D13" s="207"/>
      <c r="E13" s="197">
        <v>0</v>
      </c>
      <c r="F13" s="208"/>
      <c r="G13" s="188"/>
      <c r="H13" s="207"/>
      <c r="I13" s="207"/>
      <c r="J13" s="208"/>
      <c r="K13" s="188"/>
      <c r="L13" s="209"/>
      <c r="M13" s="207">
        <v>0</v>
      </c>
      <c r="N13" s="208"/>
      <c r="O13" s="187"/>
      <c r="P13" s="210"/>
      <c r="Q13" s="207"/>
      <c r="R13" s="207"/>
      <c r="S13" s="207"/>
      <c r="T13" s="207">
        <v>0</v>
      </c>
      <c r="U13" s="194"/>
      <c r="V13" s="207">
        <v>0</v>
      </c>
      <c r="W13" s="207"/>
      <c r="X13" s="207"/>
      <c r="Y13" s="207">
        <v>0</v>
      </c>
      <c r="Z13" s="207"/>
      <c r="AA13" s="207"/>
      <c r="AB13" s="207"/>
      <c r="AC13" s="207"/>
      <c r="AD13" s="198"/>
    </row>
    <row r="14" spans="1:30" s="199" customFormat="1" ht="18.75" hidden="1" x14ac:dyDescent="0.25">
      <c r="A14" s="198"/>
      <c r="B14" s="206" t="s">
        <v>333</v>
      </c>
      <c r="C14" s="176"/>
      <c r="D14" s="207"/>
      <c r="E14" s="197">
        <v>0</v>
      </c>
      <c r="F14" s="208"/>
      <c r="G14" s="188"/>
      <c r="H14" s="207"/>
      <c r="I14" s="207"/>
      <c r="J14" s="208"/>
      <c r="K14" s="188"/>
      <c r="L14" s="209"/>
      <c r="M14" s="207">
        <v>0</v>
      </c>
      <c r="N14" s="208"/>
      <c r="O14" s="187"/>
      <c r="P14" s="210"/>
      <c r="Q14" s="207">
        <v>0</v>
      </c>
      <c r="R14" s="207"/>
      <c r="S14" s="207"/>
      <c r="T14" s="207">
        <v>0</v>
      </c>
      <c r="U14" s="194"/>
      <c r="V14" s="207">
        <v>0</v>
      </c>
      <c r="W14" s="207">
        <v>0</v>
      </c>
      <c r="X14" s="207">
        <v>0</v>
      </c>
      <c r="Y14" s="207">
        <v>0</v>
      </c>
      <c r="Z14" s="207">
        <v>0</v>
      </c>
      <c r="AA14" s="207">
        <v>0</v>
      </c>
      <c r="AB14" s="207">
        <v>0</v>
      </c>
      <c r="AC14" s="207">
        <v>0</v>
      </c>
      <c r="AD14" s="198"/>
    </row>
    <row r="15" spans="1:30" s="199" customFormat="1" ht="30" customHeight="1" x14ac:dyDescent="0.25">
      <c r="A15" s="198"/>
      <c r="B15" s="206" t="s">
        <v>336</v>
      </c>
      <c r="C15" s="176"/>
      <c r="D15" s="207"/>
      <c r="E15" s="197">
        <v>5664</v>
      </c>
      <c r="F15" s="208"/>
      <c r="G15" s="188"/>
      <c r="H15" s="207"/>
      <c r="I15" s="207"/>
      <c r="J15" s="208"/>
      <c r="K15" s="188"/>
      <c r="L15" s="209"/>
      <c r="M15" s="207">
        <v>5663.7129999999997</v>
      </c>
      <c r="N15" s="208"/>
      <c r="O15" s="187"/>
      <c r="P15" s="210"/>
      <c r="Q15" s="207">
        <v>3036.7130000000002</v>
      </c>
      <c r="R15" s="207"/>
      <c r="S15" s="207"/>
      <c r="T15" s="207">
        <v>3036.7130000000002</v>
      </c>
      <c r="U15" s="194"/>
      <c r="V15" s="207">
        <v>2627</v>
      </c>
      <c r="W15" s="207">
        <v>0</v>
      </c>
      <c r="X15" s="207">
        <v>0</v>
      </c>
      <c r="Y15" s="207">
        <v>2627</v>
      </c>
      <c r="Z15" s="207">
        <v>0</v>
      </c>
      <c r="AA15" s="207">
        <v>0</v>
      </c>
      <c r="AB15" s="207">
        <v>301</v>
      </c>
      <c r="AC15" s="207">
        <v>2326</v>
      </c>
      <c r="AD15" s="198"/>
    </row>
    <row r="16" spans="1:30" s="199" customFormat="1" ht="30" customHeight="1" x14ac:dyDescent="0.25">
      <c r="A16" s="198"/>
      <c r="B16" s="206" t="s">
        <v>51</v>
      </c>
      <c r="C16" s="176"/>
      <c r="D16" s="207"/>
      <c r="E16" s="197">
        <v>103732</v>
      </c>
      <c r="F16" s="208"/>
      <c r="G16" s="188"/>
      <c r="H16" s="207"/>
      <c r="I16" s="207"/>
      <c r="J16" s="208"/>
      <c r="K16" s="188"/>
      <c r="L16" s="209"/>
      <c r="M16" s="207">
        <v>103731.678</v>
      </c>
      <c r="N16" s="208"/>
      <c r="O16" s="187"/>
      <c r="P16" s="210"/>
      <c r="Q16" s="207">
        <v>89371.678</v>
      </c>
      <c r="R16" s="207">
        <v>0</v>
      </c>
      <c r="S16" s="207"/>
      <c r="T16" s="207">
        <v>89371.678</v>
      </c>
      <c r="U16" s="194"/>
      <c r="V16" s="207">
        <v>14360</v>
      </c>
      <c r="W16" s="207">
        <v>0</v>
      </c>
      <c r="X16" s="207">
        <v>0</v>
      </c>
      <c r="Y16" s="207">
        <v>14360</v>
      </c>
      <c r="Z16" s="207">
        <v>0</v>
      </c>
      <c r="AA16" s="207">
        <v>0</v>
      </c>
      <c r="AB16" s="207">
        <v>0</v>
      </c>
      <c r="AC16" s="207">
        <v>14360.493</v>
      </c>
      <c r="AD16" s="198"/>
    </row>
    <row r="17" spans="1:30" s="199" customFormat="1" ht="30" customHeight="1" x14ac:dyDescent="0.25">
      <c r="A17" s="198"/>
      <c r="B17" s="206" t="s">
        <v>48</v>
      </c>
      <c r="C17" s="176"/>
      <c r="D17" s="207"/>
      <c r="E17" s="197">
        <v>99</v>
      </c>
      <c r="F17" s="208"/>
      <c r="G17" s="188"/>
      <c r="H17" s="207"/>
      <c r="I17" s="207"/>
      <c r="J17" s="208"/>
      <c r="K17" s="188"/>
      <c r="L17" s="209"/>
      <c r="M17" s="207">
        <v>98.944999999999993</v>
      </c>
      <c r="N17" s="208"/>
      <c r="O17" s="187"/>
      <c r="P17" s="210"/>
      <c r="Q17" s="207">
        <v>98.944999999999993</v>
      </c>
      <c r="R17" s="207">
        <v>0</v>
      </c>
      <c r="S17" s="207"/>
      <c r="T17" s="207">
        <v>98.944999999999993</v>
      </c>
      <c r="U17" s="194"/>
      <c r="V17" s="207">
        <v>0</v>
      </c>
      <c r="W17" s="207">
        <v>0</v>
      </c>
      <c r="X17" s="446">
        <v>0</v>
      </c>
      <c r="Y17" s="207">
        <v>0</v>
      </c>
      <c r="Z17" s="446">
        <v>0</v>
      </c>
      <c r="AA17" s="446">
        <v>0</v>
      </c>
      <c r="AB17" s="446">
        <v>0</v>
      </c>
      <c r="AC17" s="446">
        <v>0</v>
      </c>
      <c r="AD17" s="198"/>
    </row>
    <row r="18" spans="1:30" s="199" customFormat="1" ht="30" customHeight="1" x14ac:dyDescent="0.25">
      <c r="A18" s="195"/>
      <c r="B18" s="211" t="s">
        <v>101</v>
      </c>
      <c r="C18" s="176"/>
      <c r="D18" s="212"/>
      <c r="E18" s="213">
        <v>162652</v>
      </c>
      <c r="F18" s="214"/>
      <c r="G18" s="188"/>
      <c r="H18" s="212"/>
      <c r="I18" s="213">
        <v>0</v>
      </c>
      <c r="J18" s="214"/>
      <c r="K18" s="188"/>
      <c r="L18" s="212"/>
      <c r="M18" s="213">
        <v>162652.07500000001</v>
      </c>
      <c r="N18" s="214"/>
      <c r="O18" s="187"/>
      <c r="P18" s="210"/>
      <c r="Q18" s="213">
        <v>145665.07500000001</v>
      </c>
      <c r="R18" s="213">
        <v>0</v>
      </c>
      <c r="S18" s="213">
        <v>0</v>
      </c>
      <c r="T18" s="213">
        <v>145665.07500000001</v>
      </c>
      <c r="U18" s="194"/>
      <c r="V18" s="213">
        <v>16987</v>
      </c>
      <c r="W18" s="213">
        <v>0</v>
      </c>
      <c r="X18" s="213">
        <v>0</v>
      </c>
      <c r="Y18" s="213">
        <v>16987</v>
      </c>
      <c r="Z18" s="213">
        <v>0</v>
      </c>
      <c r="AA18" s="213">
        <v>0</v>
      </c>
      <c r="AB18" s="213">
        <v>301</v>
      </c>
      <c r="AC18" s="213">
        <v>16686.493000000002</v>
      </c>
      <c r="AD18" s="198"/>
    </row>
    <row r="19" spans="1:30" s="199" customFormat="1" ht="30" customHeight="1" thickBot="1" x14ac:dyDescent="0.3">
      <c r="A19" s="195"/>
      <c r="B19" s="401" t="s">
        <v>22</v>
      </c>
      <c r="C19" s="176"/>
      <c r="D19" s="402">
        <v>64</v>
      </c>
      <c r="E19" s="403">
        <v>19902925</v>
      </c>
      <c r="F19" s="404">
        <v>8336</v>
      </c>
      <c r="G19" s="188"/>
      <c r="H19" s="402">
        <v>7</v>
      </c>
      <c r="I19" s="403">
        <v>2481973.75</v>
      </c>
      <c r="J19" s="404">
        <v>866.31999999999994</v>
      </c>
      <c r="K19" s="188"/>
      <c r="L19" s="402">
        <v>57</v>
      </c>
      <c r="M19" s="403">
        <v>17420951.360999998</v>
      </c>
      <c r="N19" s="404">
        <v>7469.22</v>
      </c>
      <c r="O19" s="187"/>
      <c r="P19" s="210"/>
      <c r="Q19" s="403">
        <v>15668237.465</v>
      </c>
      <c r="R19" s="403">
        <v>0</v>
      </c>
      <c r="S19" s="403">
        <v>0</v>
      </c>
      <c r="T19" s="403">
        <v>15668237.074999999</v>
      </c>
      <c r="U19" s="194"/>
      <c r="V19" s="403">
        <v>1752714</v>
      </c>
      <c r="W19" s="403">
        <v>256840.23800000001</v>
      </c>
      <c r="X19" s="403">
        <v>1449066.1910000001</v>
      </c>
      <c r="Y19" s="403">
        <v>46808</v>
      </c>
      <c r="Z19" s="403">
        <v>18261.643</v>
      </c>
      <c r="AA19" s="403">
        <v>7862.4560000000001</v>
      </c>
      <c r="AB19" s="403">
        <v>3998.3679999999999</v>
      </c>
      <c r="AC19" s="403">
        <v>16686.493000000002</v>
      </c>
      <c r="AD19" s="198"/>
    </row>
    <row r="20" spans="1:30" ht="18.75" x14ac:dyDescent="0.25">
      <c r="A20" s="187"/>
      <c r="B20" s="216"/>
      <c r="C20" s="176"/>
      <c r="D20" s="215"/>
      <c r="E20" s="216"/>
      <c r="F20" s="216"/>
      <c r="H20" s="216"/>
      <c r="I20" s="216"/>
      <c r="J20" s="216"/>
      <c r="K20" s="188"/>
      <c r="M20" s="220"/>
      <c r="N20" s="221"/>
      <c r="O20" s="187"/>
      <c r="P20" s="210"/>
      <c r="Q20" s="221"/>
      <c r="R20" s="210"/>
      <c r="S20" s="210"/>
      <c r="T20" s="216"/>
      <c r="U20" s="194"/>
      <c r="V20" s="210"/>
      <c r="W20" s="210"/>
      <c r="X20" s="216"/>
      <c r="Y20" s="405">
        <v>2.6706011362949117E-2</v>
      </c>
      <c r="Z20" s="222">
        <v>0.39013935652025294</v>
      </c>
      <c r="AA20" s="222">
        <v>0.16797248333618187</v>
      </c>
      <c r="AB20" s="222">
        <v>8.5420611861220297E-2</v>
      </c>
      <c r="AC20" s="222">
        <v>0.35648805759699204</v>
      </c>
    </row>
    <row r="21" spans="1:30" ht="12.75" customHeight="1" x14ac:dyDescent="0.25">
      <c r="A21" s="187"/>
      <c r="B21" s="216"/>
      <c r="C21" s="176"/>
      <c r="D21" s="215"/>
      <c r="E21" s="216"/>
      <c r="F21" s="216"/>
      <c r="H21" s="216"/>
      <c r="I21" s="216"/>
      <c r="J21" s="223"/>
      <c r="K21" s="188"/>
      <c r="L21" s="224"/>
      <c r="M21" s="225"/>
      <c r="N21" s="210"/>
      <c r="O21" s="187"/>
      <c r="P21" s="210"/>
      <c r="Q21" s="210"/>
      <c r="R21" s="210"/>
      <c r="S21" s="210"/>
      <c r="T21" s="226"/>
      <c r="U21" s="194"/>
      <c r="V21" s="216"/>
      <c r="W21" s="453"/>
      <c r="X21" s="216"/>
      <c r="Y21" s="216"/>
      <c r="Z21" s="187"/>
      <c r="AA21" s="187"/>
      <c r="AB21" s="187"/>
      <c r="AC21" s="187"/>
      <c r="AD21" s="218"/>
    </row>
    <row r="22" spans="1:30" x14ac:dyDescent="0.25">
      <c r="A22" s="187"/>
      <c r="B22" s="216"/>
      <c r="C22" s="217"/>
      <c r="D22" s="215"/>
      <c r="E22" s="216"/>
      <c r="F22" s="216"/>
      <c r="H22" s="216"/>
      <c r="I22" s="216"/>
      <c r="J22" s="195"/>
      <c r="K22" s="188"/>
      <c r="L22" s="227"/>
      <c r="M22" s="228"/>
      <c r="N22" s="210"/>
      <c r="O22" s="187"/>
      <c r="P22" s="210"/>
      <c r="Q22" s="210"/>
      <c r="R22" s="192"/>
      <c r="S22" s="210"/>
      <c r="T22" s="210"/>
      <c r="U22" s="194"/>
      <c r="V22" s="226"/>
      <c r="W22" s="226"/>
      <c r="X22" s="216"/>
      <c r="Y22" s="216"/>
      <c r="Z22" s="187"/>
      <c r="AA22" s="187"/>
      <c r="AB22" s="187"/>
      <c r="AC22" s="187"/>
      <c r="AD22" s="218"/>
    </row>
    <row r="23" spans="1:30" x14ac:dyDescent="0.25">
      <c r="A23" s="187"/>
      <c r="B23" s="216"/>
      <c r="C23" s="217"/>
      <c r="D23" s="215"/>
      <c r="E23" s="216"/>
      <c r="F23" s="216"/>
      <c r="H23" s="216"/>
      <c r="I23" s="216"/>
      <c r="J23" s="195"/>
      <c r="K23" s="188"/>
      <c r="L23" s="227"/>
      <c r="M23" s="228"/>
      <c r="N23" s="210"/>
      <c r="O23" s="187"/>
      <c r="P23" s="229"/>
      <c r="Q23" s="228"/>
      <c r="R23" s="192"/>
      <c r="S23" s="210"/>
      <c r="T23" s="442"/>
      <c r="U23" s="194"/>
      <c r="V23" s="216"/>
      <c r="W23" s="216"/>
      <c r="X23" s="216"/>
      <c r="Y23" s="216"/>
      <c r="Z23" s="187"/>
      <c r="AA23" s="187"/>
      <c r="AB23" s="187"/>
      <c r="AC23" s="187" t="s">
        <v>21</v>
      </c>
      <c r="AD23" s="218"/>
    </row>
    <row r="24" spans="1:30" x14ac:dyDescent="0.25">
      <c r="B24" s="216"/>
      <c r="C24" s="217"/>
      <c r="D24" s="215"/>
      <c r="E24" s="216"/>
      <c r="F24" s="216"/>
      <c r="H24" s="216"/>
      <c r="I24" s="216"/>
      <c r="J24" s="195"/>
      <c r="K24" s="188"/>
      <c r="L24" s="227"/>
      <c r="M24" s="228"/>
      <c r="N24" s="210"/>
      <c r="O24" s="187"/>
      <c r="P24" s="210"/>
      <c r="Q24" s="210"/>
      <c r="S24" s="230"/>
      <c r="T24" s="443"/>
      <c r="U24" s="194"/>
      <c r="Y24" s="217"/>
    </row>
    <row r="25" spans="1:30" s="232" customFormat="1" x14ac:dyDescent="0.25">
      <c r="B25" s="217"/>
      <c r="C25" s="217"/>
      <c r="D25" s="217"/>
      <c r="E25" s="217"/>
      <c r="F25" s="230"/>
      <c r="G25" s="188"/>
      <c r="H25" s="217"/>
      <c r="I25" s="217"/>
      <c r="J25" s="217"/>
      <c r="K25" s="188"/>
      <c r="L25" s="233"/>
      <c r="M25" s="217"/>
      <c r="N25" s="217"/>
      <c r="O25" s="187"/>
      <c r="P25" s="217"/>
      <c r="Q25" s="217"/>
      <c r="S25" s="217"/>
      <c r="T25" s="444"/>
      <c r="U25" s="194"/>
      <c r="V25" s="234"/>
      <c r="W25" s="234"/>
      <c r="X25" s="217"/>
      <c r="Y25" s="217"/>
      <c r="Z25" s="175"/>
      <c r="AA25" s="175"/>
      <c r="AB25" s="175"/>
      <c r="AC25" s="175"/>
      <c r="AD25" s="175"/>
    </row>
    <row r="26" spans="1:30" s="232" customFormat="1" x14ac:dyDescent="0.25">
      <c r="B26" s="217"/>
      <c r="C26" s="217"/>
      <c r="D26" s="217"/>
      <c r="E26" s="217"/>
      <c r="F26" s="217"/>
      <c r="G26" s="188"/>
      <c r="H26" s="217"/>
      <c r="I26" s="234"/>
      <c r="J26" s="217"/>
      <c r="K26" s="188"/>
      <c r="L26" s="219"/>
      <c r="M26" s="217"/>
      <c r="N26" s="217"/>
      <c r="O26" s="187"/>
      <c r="P26" s="217"/>
      <c r="Q26" s="217"/>
      <c r="S26" s="217"/>
      <c r="T26" s="444"/>
      <c r="U26" s="194"/>
      <c r="V26" s="234"/>
      <c r="W26" s="234"/>
      <c r="X26" s="217"/>
      <c r="Y26" s="217"/>
      <c r="Z26" s="217"/>
      <c r="AA26" s="175"/>
      <c r="AB26" s="175"/>
      <c r="AC26" s="175"/>
      <c r="AD26" s="175"/>
    </row>
    <row r="27" spans="1:30" s="232" customFormat="1" x14ac:dyDescent="0.25">
      <c r="B27" s="217"/>
      <c r="C27" s="217"/>
      <c r="D27" s="217"/>
      <c r="E27" s="217"/>
      <c r="F27" s="217"/>
      <c r="G27" s="217"/>
      <c r="H27" s="217"/>
      <c r="I27" s="234"/>
      <c r="J27" s="217"/>
      <c r="K27" s="188"/>
      <c r="L27" s="219"/>
      <c r="M27" s="217"/>
      <c r="N27" s="217"/>
      <c r="O27" s="217"/>
      <c r="P27" s="217"/>
      <c r="Q27" s="231"/>
      <c r="S27" s="217"/>
      <c r="T27" s="444"/>
      <c r="U27" s="194"/>
      <c r="V27" s="235"/>
      <c r="W27" s="235"/>
      <c r="X27" s="217"/>
      <c r="Y27" s="217"/>
      <c r="Z27" s="217"/>
      <c r="AA27" s="175"/>
      <c r="AB27" s="175"/>
      <c r="AC27" s="175"/>
      <c r="AD27" s="175"/>
    </row>
    <row r="28" spans="1:30" s="232" customFormat="1" x14ac:dyDescent="0.25"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9"/>
      <c r="M28" s="217"/>
      <c r="N28" s="217"/>
      <c r="O28" s="217"/>
      <c r="P28" s="217"/>
      <c r="Q28" s="231"/>
      <c r="S28" s="217"/>
      <c r="T28" s="217"/>
      <c r="U28" s="194"/>
      <c r="V28" s="235"/>
      <c r="W28" s="235"/>
      <c r="X28" s="217"/>
      <c r="Y28" s="217"/>
      <c r="Z28" s="217"/>
      <c r="AA28" s="175"/>
      <c r="AB28" s="175"/>
      <c r="AC28" s="175"/>
      <c r="AD28" s="175"/>
    </row>
    <row r="29" spans="1:30" s="232" customFormat="1" x14ac:dyDescent="0.25"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9"/>
      <c r="M29" s="217"/>
      <c r="N29" s="217"/>
      <c r="O29" s="217"/>
      <c r="P29" s="217"/>
      <c r="Q29" s="231"/>
      <c r="R29" s="217"/>
      <c r="S29" s="217"/>
      <c r="T29" s="235"/>
      <c r="U29" s="217"/>
      <c r="V29" s="235"/>
      <c r="W29" s="235"/>
      <c r="X29" s="217"/>
      <c r="Y29" s="217"/>
      <c r="Z29" s="217"/>
      <c r="AA29" s="175"/>
      <c r="AB29" s="175"/>
      <c r="AC29" s="175"/>
      <c r="AD29" s="175"/>
    </row>
    <row r="30" spans="1:30" s="232" customFormat="1" x14ac:dyDescent="0.25"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9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175"/>
      <c r="AB30" s="175"/>
      <c r="AC30" s="175"/>
      <c r="AD30" s="175"/>
    </row>
    <row r="31" spans="1:30" s="232" customFormat="1" x14ac:dyDescent="0.25"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9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175"/>
      <c r="AB31" s="175"/>
      <c r="AC31" s="175"/>
      <c r="AD31" s="175"/>
    </row>
    <row r="32" spans="1:30" s="232" customFormat="1" x14ac:dyDescent="0.25"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9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175"/>
      <c r="AB32" s="175"/>
      <c r="AC32" s="175"/>
      <c r="AD32" s="175"/>
    </row>
    <row r="33" spans="2:30" s="232" customFormat="1" x14ac:dyDescent="0.25"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9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175"/>
      <c r="AB33" s="175"/>
      <c r="AC33" s="175"/>
      <c r="AD33" s="175"/>
    </row>
    <row r="34" spans="2:30" s="232" customFormat="1" x14ac:dyDescent="0.25"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9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175"/>
      <c r="AB34" s="175"/>
      <c r="AC34" s="175"/>
      <c r="AD34" s="175"/>
    </row>
    <row r="35" spans="2:30" s="232" customFormat="1" x14ac:dyDescent="0.25"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9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175"/>
      <c r="AB35" s="175"/>
      <c r="AC35" s="175"/>
      <c r="AD35" s="175"/>
    </row>
    <row r="36" spans="2:30" s="232" customFormat="1" hidden="1" x14ac:dyDescent="0.25"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9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175"/>
      <c r="AB36" s="175"/>
      <c r="AC36" s="175"/>
      <c r="AD36" s="175"/>
    </row>
    <row r="37" spans="2:30" s="232" customFormat="1" hidden="1" x14ac:dyDescent="0.25"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9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175"/>
      <c r="AB37" s="175"/>
      <c r="AC37" s="175"/>
      <c r="AD37" s="175"/>
    </row>
    <row r="38" spans="2:30" s="232" customFormat="1" hidden="1" x14ac:dyDescent="0.25"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9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175"/>
      <c r="AB38" s="175"/>
      <c r="AC38" s="175"/>
      <c r="AD38" s="175"/>
    </row>
    <row r="39" spans="2:30" s="232" customFormat="1" hidden="1" x14ac:dyDescent="0.25"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9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175"/>
      <c r="AB39" s="175"/>
      <c r="AC39" s="175"/>
      <c r="AD39" s="175"/>
    </row>
    <row r="40" spans="2:30" s="232" customFormat="1" hidden="1" x14ac:dyDescent="0.25"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9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175"/>
      <c r="AB40" s="175"/>
      <c r="AC40" s="175"/>
      <c r="AD40" s="175"/>
    </row>
    <row r="41" spans="2:30" s="232" customFormat="1" hidden="1" x14ac:dyDescent="0.25"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9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175"/>
      <c r="AB41" s="175"/>
      <c r="AC41" s="175"/>
      <c r="AD41" s="175"/>
    </row>
    <row r="42" spans="2:30" s="232" customFormat="1" hidden="1" x14ac:dyDescent="0.25"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9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175"/>
      <c r="AB42" s="175"/>
      <c r="AC42" s="175"/>
      <c r="AD42" s="175"/>
    </row>
    <row r="43" spans="2:30" s="232" customFormat="1" hidden="1" x14ac:dyDescent="0.25"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9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175"/>
      <c r="AB43" s="175"/>
      <c r="AC43" s="175"/>
      <c r="AD43" s="175"/>
    </row>
    <row r="44" spans="2:30" s="232" customFormat="1" hidden="1" x14ac:dyDescent="0.25"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9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175"/>
      <c r="AB44" s="175"/>
      <c r="AC44" s="175"/>
      <c r="AD44" s="175"/>
    </row>
    <row r="45" spans="2:30" s="232" customFormat="1" hidden="1" x14ac:dyDescent="0.25"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9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175"/>
      <c r="AB45" s="175"/>
      <c r="AC45" s="175"/>
      <c r="AD45" s="175"/>
    </row>
    <row r="46" spans="2:30" s="232" customFormat="1" hidden="1" x14ac:dyDescent="0.25"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9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175"/>
      <c r="AB46" s="175"/>
      <c r="AC46" s="175"/>
      <c r="AD46" s="175"/>
    </row>
    <row r="47" spans="2:30" s="232" customFormat="1" hidden="1" x14ac:dyDescent="0.25"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9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175"/>
      <c r="AB47" s="175"/>
      <c r="AC47" s="175"/>
      <c r="AD47" s="175"/>
    </row>
    <row r="48" spans="2:30" s="232" customFormat="1" hidden="1" x14ac:dyDescent="0.25"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9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175"/>
      <c r="AB48" s="175"/>
      <c r="AC48" s="175"/>
      <c r="AD48" s="175"/>
    </row>
    <row r="49" spans="2:30" s="232" customFormat="1" hidden="1" x14ac:dyDescent="0.25"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9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175"/>
      <c r="AB49" s="175"/>
      <c r="AC49" s="175"/>
      <c r="AD49" s="175"/>
    </row>
    <row r="50" spans="2:30" s="232" customFormat="1" hidden="1" x14ac:dyDescent="0.25"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9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175"/>
      <c r="AB50" s="175"/>
      <c r="AC50" s="175"/>
      <c r="AD50" s="175"/>
    </row>
    <row r="51" spans="2:30" s="232" customFormat="1" hidden="1" x14ac:dyDescent="0.25"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9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75"/>
      <c r="AB51" s="175"/>
      <c r="AC51" s="175"/>
      <c r="AD51" s="175"/>
    </row>
    <row r="52" spans="2:30" s="232" customFormat="1" hidden="1" x14ac:dyDescent="0.25"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9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175"/>
      <c r="AB52" s="175"/>
      <c r="AC52" s="175"/>
      <c r="AD52" s="175"/>
    </row>
    <row r="53" spans="2:30" x14ac:dyDescent="0.25"/>
    <row r="54" spans="2:30" x14ac:dyDescent="0.25"/>
    <row r="55" spans="2:30" x14ac:dyDescent="0.25"/>
    <row r="56" spans="2:30" x14ac:dyDescent="0.25"/>
    <row r="57" spans="2:30" x14ac:dyDescent="0.25"/>
  </sheetData>
  <mergeCells count="5">
    <mergeCell ref="D1:AC2"/>
    <mergeCell ref="E3:Z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52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805"/>
  <sheetViews>
    <sheetView zoomScaleNormal="100" workbookViewId="0">
      <pane xSplit="5" ySplit="5" topLeftCell="F100" activePane="bottomRight" state="frozen"/>
      <selection activeCell="L33" sqref="L33"/>
      <selection pane="topRight" activeCell="L33" sqref="L33"/>
      <selection pane="bottomLeft" activeCell="L33" sqref="L33"/>
      <selection pane="bottomRight" activeCell="G103" sqref="G103"/>
    </sheetView>
  </sheetViews>
  <sheetFormatPr baseColWidth="10" defaultColWidth="0" defaultRowHeight="12.75" zeroHeight="1" x14ac:dyDescent="0.2"/>
  <cols>
    <col min="1" max="1" width="0.5703125" style="246" hidden="1" customWidth="1"/>
    <col min="2" max="2" width="6.42578125" style="246" hidden="1" customWidth="1"/>
    <col min="3" max="3" width="11" style="514" bestFit="1" customWidth="1"/>
    <col min="4" max="4" width="25.85546875" style="246" customWidth="1"/>
    <col min="5" max="5" width="17.85546875" style="246" bestFit="1" customWidth="1"/>
    <col min="6" max="6" width="14.28515625" style="246" customWidth="1"/>
    <col min="7" max="7" width="15.140625" style="246" customWidth="1"/>
    <col min="8" max="9" width="16.5703125" style="246" bestFit="1" customWidth="1"/>
    <col min="10" max="10" width="13.42578125" style="246" customWidth="1"/>
    <col min="11" max="11" width="13.42578125" style="275" bestFit="1" customWidth="1"/>
    <col min="12" max="12" width="13.42578125" style="246" bestFit="1" customWidth="1"/>
    <col min="13" max="13" width="12" style="246" bestFit="1" customWidth="1"/>
    <col min="14" max="14" width="14" style="246" bestFit="1" customWidth="1"/>
    <col min="15" max="16" width="4.7109375" style="246" customWidth="1"/>
    <col min="17" max="16384" width="4.7109375" style="246" hidden="1"/>
  </cols>
  <sheetData>
    <row r="1" spans="1:15" ht="3.75" customHeight="1" x14ac:dyDescent="0.2">
      <c r="B1" s="264"/>
      <c r="C1" s="367"/>
      <c r="D1" s="245"/>
      <c r="E1" s="265"/>
      <c r="F1" s="266"/>
      <c r="G1" s="266"/>
      <c r="H1" s="266"/>
      <c r="I1" s="245"/>
      <c r="J1" s="245"/>
      <c r="K1" s="265"/>
      <c r="L1" s="245"/>
      <c r="M1" s="245"/>
      <c r="N1" s="245"/>
    </row>
    <row r="2" spans="1:15" ht="18.75" x14ac:dyDescent="0.3">
      <c r="B2" s="264"/>
      <c r="C2" s="367"/>
      <c r="D2" s="482" t="s">
        <v>183</v>
      </c>
      <c r="E2" s="482"/>
      <c r="F2" s="482"/>
      <c r="G2" s="482"/>
      <c r="H2" s="482"/>
      <c r="I2" s="482"/>
      <c r="J2" s="482"/>
      <c r="K2" s="482"/>
      <c r="L2" s="482"/>
      <c r="M2" s="482"/>
      <c r="N2" s="245"/>
      <c r="O2" s="267"/>
    </row>
    <row r="3" spans="1:15" ht="15.75" x14ac:dyDescent="0.25">
      <c r="B3" s="264"/>
      <c r="C3" s="367"/>
      <c r="D3" s="483">
        <v>45869</v>
      </c>
      <c r="E3" s="483"/>
      <c r="F3" s="483"/>
      <c r="G3" s="483"/>
      <c r="H3" s="483"/>
      <c r="I3" s="483"/>
      <c r="J3" s="483"/>
      <c r="K3" s="483"/>
      <c r="L3" s="483"/>
      <c r="M3" s="483"/>
      <c r="N3" s="245"/>
    </row>
    <row r="4" spans="1:15" ht="3.75" customHeight="1" x14ac:dyDescent="0.2">
      <c r="B4" s="264"/>
      <c r="C4" s="367"/>
      <c r="D4" s="245"/>
      <c r="E4" s="265"/>
      <c r="F4" s="266"/>
      <c r="G4" s="266"/>
      <c r="H4" s="266"/>
      <c r="I4" s="245"/>
      <c r="J4" s="245"/>
      <c r="K4" s="268"/>
      <c r="L4" s="245"/>
      <c r="M4" s="245"/>
      <c r="N4" s="245"/>
    </row>
    <row r="5" spans="1:15" s="188" customFormat="1" x14ac:dyDescent="0.25">
      <c r="A5" s="269"/>
      <c r="B5" s="270" t="s">
        <v>26</v>
      </c>
      <c r="C5" s="451" t="s">
        <v>27</v>
      </c>
      <c r="D5" s="452" t="s">
        <v>28</v>
      </c>
      <c r="E5" s="452" t="s">
        <v>29</v>
      </c>
      <c r="F5" s="452" t="s">
        <v>138</v>
      </c>
      <c r="G5" s="452" t="s">
        <v>30</v>
      </c>
      <c r="H5" s="452" t="s">
        <v>31</v>
      </c>
      <c r="I5" s="452" t="s">
        <v>146</v>
      </c>
      <c r="J5" s="452" t="s">
        <v>147</v>
      </c>
      <c r="K5" s="452" t="s">
        <v>32</v>
      </c>
      <c r="L5" s="452" t="s">
        <v>33</v>
      </c>
      <c r="M5" s="452" t="s">
        <v>34</v>
      </c>
      <c r="N5" s="452" t="s">
        <v>35</v>
      </c>
    </row>
    <row r="6" spans="1:15" s="188" customFormat="1" ht="15" customHeight="1" x14ac:dyDescent="0.25">
      <c r="A6" s="484">
        <v>1</v>
      </c>
      <c r="B6" s="485"/>
      <c r="C6" s="515" t="s">
        <v>326</v>
      </c>
      <c r="D6" s="473" t="s">
        <v>325</v>
      </c>
      <c r="E6" s="468" t="s">
        <v>36</v>
      </c>
      <c r="F6" s="469">
        <v>304326000</v>
      </c>
      <c r="G6" s="470">
        <v>304326000</v>
      </c>
      <c r="H6" s="469">
        <v>0</v>
      </c>
      <c r="I6" s="469">
        <v>0</v>
      </c>
      <c r="J6" s="470">
        <v>0</v>
      </c>
      <c r="K6" s="469">
        <v>0</v>
      </c>
      <c r="L6" s="469">
        <v>0</v>
      </c>
      <c r="M6" s="469">
        <v>0</v>
      </c>
      <c r="N6" s="469">
        <v>0</v>
      </c>
      <c r="O6" s="271"/>
    </row>
    <row r="7" spans="1:15" s="188" customFormat="1" ht="15" customHeight="1" x14ac:dyDescent="0.25">
      <c r="A7" s="484"/>
      <c r="B7" s="485"/>
      <c r="C7" s="516" t="s">
        <v>372</v>
      </c>
      <c r="D7" s="481" t="s">
        <v>373</v>
      </c>
      <c r="E7" s="468" t="s">
        <v>36</v>
      </c>
      <c r="F7" s="469">
        <v>742000000</v>
      </c>
      <c r="G7" s="470">
        <v>19866666</v>
      </c>
      <c r="H7" s="469">
        <v>722133334</v>
      </c>
      <c r="I7" s="469">
        <v>722133334</v>
      </c>
      <c r="J7" s="470">
        <v>0</v>
      </c>
      <c r="K7" s="469">
        <v>0</v>
      </c>
      <c r="L7" s="469">
        <v>0</v>
      </c>
      <c r="M7" s="469">
        <v>0</v>
      </c>
      <c r="N7" s="469">
        <v>0</v>
      </c>
      <c r="O7" s="271"/>
    </row>
    <row r="8" spans="1:15" s="188" customFormat="1" ht="15" customHeight="1" x14ac:dyDescent="0.25">
      <c r="A8" s="484"/>
      <c r="B8" s="485"/>
      <c r="C8" s="516"/>
      <c r="D8" s="481" t="s">
        <v>327</v>
      </c>
      <c r="E8" s="468" t="s">
        <v>374</v>
      </c>
      <c r="F8" s="469">
        <v>450000000</v>
      </c>
      <c r="G8" s="470">
        <v>0</v>
      </c>
      <c r="H8" s="469">
        <v>450000000</v>
      </c>
      <c r="I8" s="469">
        <v>450000000</v>
      </c>
      <c r="J8" s="470">
        <v>0</v>
      </c>
      <c r="K8" s="469">
        <v>0</v>
      </c>
      <c r="L8" s="469">
        <v>0</v>
      </c>
      <c r="M8" s="469"/>
      <c r="N8" s="469">
        <v>0</v>
      </c>
      <c r="O8" s="271"/>
    </row>
    <row r="9" spans="1:15" s="188" customFormat="1" ht="15" hidden="1" customHeight="1" x14ac:dyDescent="0.25">
      <c r="A9" s="484"/>
      <c r="B9" s="485"/>
      <c r="C9" s="516" t="s">
        <v>328</v>
      </c>
      <c r="D9" s="481" t="s">
        <v>327</v>
      </c>
      <c r="E9" s="468" t="s">
        <v>36</v>
      </c>
      <c r="F9" s="469">
        <v>88332990</v>
      </c>
      <c r="G9" s="470">
        <v>88332990</v>
      </c>
      <c r="H9" s="469">
        <v>0</v>
      </c>
      <c r="I9" s="469">
        <v>0</v>
      </c>
      <c r="J9" s="470">
        <v>0</v>
      </c>
      <c r="K9" s="469">
        <v>0</v>
      </c>
      <c r="L9" s="469">
        <v>0</v>
      </c>
      <c r="M9" s="469">
        <v>0</v>
      </c>
      <c r="N9" s="469">
        <v>0</v>
      </c>
      <c r="O9" s="271"/>
    </row>
    <row r="10" spans="1:15" s="188" customFormat="1" ht="15" hidden="1" customHeight="1" x14ac:dyDescent="0.25">
      <c r="A10" s="484"/>
      <c r="B10" s="485"/>
      <c r="C10" s="516"/>
      <c r="D10" s="481" t="s">
        <v>327</v>
      </c>
      <c r="E10" s="468" t="s">
        <v>93</v>
      </c>
      <c r="F10" s="469">
        <v>207900000</v>
      </c>
      <c r="G10" s="470">
        <v>207900000</v>
      </c>
      <c r="H10" s="469">
        <v>0</v>
      </c>
      <c r="I10" s="469">
        <v>0</v>
      </c>
      <c r="J10" s="470">
        <v>0</v>
      </c>
      <c r="K10" s="469">
        <v>0</v>
      </c>
      <c r="L10" s="469">
        <v>0</v>
      </c>
      <c r="M10" s="469">
        <v>0</v>
      </c>
      <c r="N10" s="469">
        <v>0</v>
      </c>
      <c r="O10" s="271"/>
    </row>
    <row r="11" spans="1:15" s="188" customFormat="1" ht="15" hidden="1" customHeight="1" x14ac:dyDescent="0.25">
      <c r="A11" s="484"/>
      <c r="B11" s="485"/>
      <c r="C11" s="516" t="s">
        <v>307</v>
      </c>
      <c r="D11" s="481" t="s">
        <v>306</v>
      </c>
      <c r="E11" s="468" t="s">
        <v>36</v>
      </c>
      <c r="F11" s="469">
        <v>301748524</v>
      </c>
      <c r="G11" s="470">
        <v>301748524</v>
      </c>
      <c r="H11" s="469">
        <v>0</v>
      </c>
      <c r="I11" s="469">
        <v>0</v>
      </c>
      <c r="J11" s="470">
        <v>0</v>
      </c>
      <c r="K11" s="469">
        <v>0</v>
      </c>
      <c r="L11" s="469">
        <v>0</v>
      </c>
      <c r="M11" s="469">
        <v>0</v>
      </c>
      <c r="N11" s="469">
        <v>0</v>
      </c>
      <c r="O11" s="271"/>
    </row>
    <row r="12" spans="1:15" s="188" customFormat="1" ht="15" hidden="1" customHeight="1" x14ac:dyDescent="0.25">
      <c r="A12" s="484"/>
      <c r="B12" s="485"/>
      <c r="C12" s="516"/>
      <c r="D12" s="481" t="s">
        <v>306</v>
      </c>
      <c r="E12" s="468" t="s">
        <v>324</v>
      </c>
      <c r="F12" s="469">
        <v>850716</v>
      </c>
      <c r="G12" s="470">
        <v>850716</v>
      </c>
      <c r="H12" s="469">
        <v>0</v>
      </c>
      <c r="I12" s="469">
        <v>0</v>
      </c>
      <c r="J12" s="470">
        <v>0</v>
      </c>
      <c r="K12" s="469">
        <v>0</v>
      </c>
      <c r="L12" s="469">
        <v>0</v>
      </c>
      <c r="M12" s="469">
        <v>0</v>
      </c>
      <c r="N12" s="469">
        <v>0</v>
      </c>
      <c r="O12" s="271"/>
    </row>
    <row r="13" spans="1:15" s="188" customFormat="1" ht="15" hidden="1" customHeight="1" x14ac:dyDescent="0.25">
      <c r="A13" s="484"/>
      <c r="B13" s="485"/>
      <c r="C13" s="516" t="s">
        <v>314</v>
      </c>
      <c r="D13" s="481" t="s">
        <v>313</v>
      </c>
      <c r="E13" s="468" t="s">
        <v>36</v>
      </c>
      <c r="F13" s="469">
        <v>90000000</v>
      </c>
      <c r="G13" s="470">
        <v>90000000</v>
      </c>
      <c r="H13" s="469">
        <v>0</v>
      </c>
      <c r="I13" s="469">
        <v>0</v>
      </c>
      <c r="J13" s="470">
        <v>0</v>
      </c>
      <c r="K13" s="469">
        <v>0</v>
      </c>
      <c r="L13" s="469">
        <v>0</v>
      </c>
      <c r="M13" s="469">
        <v>0</v>
      </c>
      <c r="N13" s="469">
        <v>0</v>
      </c>
      <c r="O13" s="271"/>
    </row>
    <row r="14" spans="1:15" s="188" customFormat="1" ht="15" hidden="1" customHeight="1" x14ac:dyDescent="0.25">
      <c r="A14" s="484"/>
      <c r="B14" s="485"/>
      <c r="C14" s="516"/>
      <c r="D14" s="481" t="s">
        <v>313</v>
      </c>
      <c r="E14" s="468" t="s">
        <v>93</v>
      </c>
      <c r="F14" s="469">
        <v>207000000</v>
      </c>
      <c r="G14" s="470">
        <v>207000000</v>
      </c>
      <c r="H14" s="469">
        <v>0</v>
      </c>
      <c r="I14" s="469">
        <v>0</v>
      </c>
      <c r="J14" s="470">
        <v>0</v>
      </c>
      <c r="K14" s="469">
        <v>0</v>
      </c>
      <c r="L14" s="469">
        <v>0</v>
      </c>
      <c r="M14" s="469">
        <v>0</v>
      </c>
      <c r="N14" s="469">
        <v>0</v>
      </c>
      <c r="O14" s="271"/>
    </row>
    <row r="15" spans="1:15" s="188" customFormat="1" ht="15" hidden="1" customHeight="1" x14ac:dyDescent="0.25">
      <c r="A15" s="484"/>
      <c r="B15" s="485"/>
      <c r="C15" s="516"/>
      <c r="D15" s="481" t="s">
        <v>313</v>
      </c>
      <c r="E15" s="468" t="s">
        <v>324</v>
      </c>
      <c r="F15" s="469">
        <v>3944837</v>
      </c>
      <c r="G15" s="470">
        <v>3944837</v>
      </c>
      <c r="H15" s="469">
        <v>0</v>
      </c>
      <c r="I15" s="469">
        <v>0</v>
      </c>
      <c r="J15" s="470">
        <v>0</v>
      </c>
      <c r="K15" s="469">
        <v>0</v>
      </c>
      <c r="L15" s="469">
        <v>0</v>
      </c>
      <c r="M15" s="469">
        <v>0</v>
      </c>
      <c r="N15" s="469">
        <v>0</v>
      </c>
      <c r="O15" s="271"/>
    </row>
    <row r="16" spans="1:15" s="188" customFormat="1" ht="15" hidden="1" customHeight="1" x14ac:dyDescent="0.25">
      <c r="A16" s="484"/>
      <c r="B16" s="485"/>
      <c r="C16" s="516" t="s">
        <v>334</v>
      </c>
      <c r="D16" s="481" t="s">
        <v>335</v>
      </c>
      <c r="E16" s="468" t="s">
        <v>36</v>
      </c>
      <c r="F16" s="469">
        <v>325000000</v>
      </c>
      <c r="G16" s="470">
        <v>325000000</v>
      </c>
      <c r="H16" s="469">
        <v>0</v>
      </c>
      <c r="I16" s="469">
        <v>0</v>
      </c>
      <c r="J16" s="470">
        <v>0</v>
      </c>
      <c r="K16" s="469">
        <v>0</v>
      </c>
      <c r="L16" s="469">
        <v>0</v>
      </c>
      <c r="M16" s="469">
        <v>0</v>
      </c>
      <c r="N16" s="469">
        <v>0</v>
      </c>
      <c r="O16" s="471" t="s">
        <v>21</v>
      </c>
    </row>
    <row r="17" spans="1:15" s="188" customFormat="1" ht="15" hidden="1" customHeight="1" x14ac:dyDescent="0.25">
      <c r="A17" s="484"/>
      <c r="B17" s="485"/>
      <c r="C17" s="516"/>
      <c r="D17" s="481" t="s">
        <v>335</v>
      </c>
      <c r="E17" s="468" t="s">
        <v>371</v>
      </c>
      <c r="F17" s="469">
        <v>570800</v>
      </c>
      <c r="G17" s="470">
        <v>570800</v>
      </c>
      <c r="H17" s="469">
        <v>0</v>
      </c>
      <c r="I17" s="469">
        <v>0</v>
      </c>
      <c r="J17" s="470">
        <v>0</v>
      </c>
      <c r="K17" s="469">
        <v>0</v>
      </c>
      <c r="L17" s="469">
        <v>0</v>
      </c>
      <c r="M17" s="469">
        <v>0</v>
      </c>
      <c r="N17" s="469">
        <v>0</v>
      </c>
      <c r="O17" s="271"/>
    </row>
    <row r="18" spans="1:15" s="188" customFormat="1" ht="15" hidden="1" customHeight="1" x14ac:dyDescent="0.25">
      <c r="A18" s="484"/>
      <c r="B18" s="485"/>
      <c r="C18" s="516"/>
      <c r="D18" s="481" t="s">
        <v>335</v>
      </c>
      <c r="E18" s="468" t="s">
        <v>324</v>
      </c>
      <c r="F18" s="469">
        <v>5518906</v>
      </c>
      <c r="G18" s="470">
        <v>5518906</v>
      </c>
      <c r="H18" s="469">
        <v>0</v>
      </c>
      <c r="I18" s="469">
        <v>0</v>
      </c>
      <c r="J18" s="470">
        <v>0</v>
      </c>
      <c r="K18" s="469">
        <v>0</v>
      </c>
      <c r="L18" s="469">
        <v>0</v>
      </c>
      <c r="M18" s="469">
        <v>0</v>
      </c>
      <c r="N18" s="469">
        <v>0</v>
      </c>
      <c r="O18" s="271"/>
    </row>
    <row r="19" spans="1:15" s="188" customFormat="1" ht="15" hidden="1" customHeight="1" x14ac:dyDescent="0.25">
      <c r="A19" s="484"/>
      <c r="B19" s="485"/>
      <c r="C19" s="516"/>
      <c r="D19" s="481" t="s">
        <v>335</v>
      </c>
      <c r="E19" s="468" t="s">
        <v>312</v>
      </c>
      <c r="F19" s="469">
        <v>7736316</v>
      </c>
      <c r="G19" s="470">
        <v>7736316</v>
      </c>
      <c r="H19" s="469">
        <v>0</v>
      </c>
      <c r="I19" s="469">
        <v>0</v>
      </c>
      <c r="J19" s="470">
        <v>0</v>
      </c>
      <c r="K19" s="469">
        <v>0</v>
      </c>
      <c r="L19" s="469">
        <v>0</v>
      </c>
      <c r="M19" s="469">
        <v>0</v>
      </c>
      <c r="N19" s="469">
        <v>0</v>
      </c>
      <c r="O19" s="271"/>
    </row>
    <row r="20" spans="1:15" s="188" customFormat="1" ht="15" hidden="1" customHeight="1" x14ac:dyDescent="0.25">
      <c r="A20" s="484"/>
      <c r="B20" s="485"/>
      <c r="C20" s="516" t="s">
        <v>316</v>
      </c>
      <c r="D20" s="481" t="s">
        <v>315</v>
      </c>
      <c r="E20" s="468" t="s">
        <v>36</v>
      </c>
      <c r="F20" s="469">
        <v>86887820</v>
      </c>
      <c r="G20" s="470">
        <v>86887820</v>
      </c>
      <c r="H20" s="469">
        <v>0</v>
      </c>
      <c r="I20" s="469">
        <v>0</v>
      </c>
      <c r="J20" s="470">
        <v>0</v>
      </c>
      <c r="K20" s="469">
        <v>0</v>
      </c>
      <c r="L20" s="469">
        <v>0</v>
      </c>
      <c r="M20" s="469">
        <v>0</v>
      </c>
      <c r="N20" s="469">
        <v>0</v>
      </c>
      <c r="O20" s="271"/>
    </row>
    <row r="21" spans="1:15" s="188" customFormat="1" ht="15" hidden="1" customHeight="1" x14ac:dyDescent="0.25">
      <c r="A21" s="484"/>
      <c r="B21" s="485"/>
      <c r="C21" s="516"/>
      <c r="D21" s="481" t="s">
        <v>315</v>
      </c>
      <c r="E21" s="468" t="s">
        <v>323</v>
      </c>
      <c r="F21" s="469">
        <v>10000000</v>
      </c>
      <c r="G21" s="470">
        <v>10000000</v>
      </c>
      <c r="H21" s="469">
        <v>0</v>
      </c>
      <c r="I21" s="469">
        <v>0</v>
      </c>
      <c r="J21" s="470">
        <v>0</v>
      </c>
      <c r="K21" s="469">
        <v>0</v>
      </c>
      <c r="L21" s="469">
        <v>0</v>
      </c>
      <c r="M21" s="469">
        <v>0</v>
      </c>
      <c r="N21" s="469">
        <v>0</v>
      </c>
      <c r="O21" s="271"/>
    </row>
    <row r="22" spans="1:15" s="188" customFormat="1" ht="15" hidden="1" customHeight="1" x14ac:dyDescent="0.25">
      <c r="A22" s="484"/>
      <c r="B22" s="485"/>
      <c r="C22" s="516"/>
      <c r="D22" s="481" t="s">
        <v>315</v>
      </c>
      <c r="E22" s="468" t="s">
        <v>93</v>
      </c>
      <c r="F22" s="469">
        <v>200000000</v>
      </c>
      <c r="G22" s="470">
        <v>200000000</v>
      </c>
      <c r="H22" s="469">
        <v>0</v>
      </c>
      <c r="I22" s="469">
        <v>0</v>
      </c>
      <c r="J22" s="470">
        <v>0</v>
      </c>
      <c r="K22" s="469">
        <v>0</v>
      </c>
      <c r="L22" s="469">
        <v>0</v>
      </c>
      <c r="M22" s="469">
        <v>0</v>
      </c>
      <c r="N22" s="469">
        <v>0</v>
      </c>
      <c r="O22" s="271"/>
    </row>
    <row r="23" spans="1:15" s="188" customFormat="1" ht="15" customHeight="1" x14ac:dyDescent="0.25">
      <c r="A23" s="484"/>
      <c r="B23" s="485"/>
      <c r="C23" s="516"/>
      <c r="D23" s="481" t="s">
        <v>315</v>
      </c>
      <c r="E23" s="519" t="s">
        <v>324</v>
      </c>
      <c r="F23" s="518">
        <v>4022414</v>
      </c>
      <c r="G23" s="517">
        <v>2000000</v>
      </c>
      <c r="H23" s="518">
        <v>2022414</v>
      </c>
      <c r="I23" s="518">
        <v>0</v>
      </c>
      <c r="J23" s="517">
        <v>2022414</v>
      </c>
      <c r="K23" s="518">
        <v>0</v>
      </c>
      <c r="L23" s="518">
        <v>0</v>
      </c>
      <c r="M23" s="518">
        <v>0</v>
      </c>
      <c r="N23" s="518">
        <v>2022414</v>
      </c>
      <c r="O23" s="271"/>
    </row>
    <row r="24" spans="1:15" s="188" customFormat="1" ht="15" customHeight="1" x14ac:dyDescent="0.25">
      <c r="A24" s="484"/>
      <c r="B24" s="485"/>
      <c r="C24" s="516"/>
      <c r="D24" s="481" t="s">
        <v>315</v>
      </c>
      <c r="E24" s="468" t="s">
        <v>157</v>
      </c>
      <c r="F24" s="469">
        <v>389527</v>
      </c>
      <c r="G24" s="470">
        <v>389527</v>
      </c>
      <c r="H24" s="469">
        <v>0</v>
      </c>
      <c r="I24" s="469">
        <v>0</v>
      </c>
      <c r="J24" s="470">
        <v>0</v>
      </c>
      <c r="K24" s="469">
        <v>0</v>
      </c>
      <c r="L24" s="469">
        <v>0</v>
      </c>
      <c r="M24" s="469">
        <v>0</v>
      </c>
      <c r="N24" s="469">
        <v>0</v>
      </c>
      <c r="O24" s="271"/>
    </row>
    <row r="25" spans="1:15" s="188" customFormat="1" ht="15" customHeight="1" x14ac:dyDescent="0.25">
      <c r="A25" s="484"/>
      <c r="B25" s="485"/>
      <c r="C25" s="516" t="s">
        <v>317</v>
      </c>
      <c r="D25" s="481" t="s">
        <v>364</v>
      </c>
      <c r="E25" s="468" t="s">
        <v>36</v>
      </c>
      <c r="F25" s="469">
        <v>341140690</v>
      </c>
      <c r="G25" s="470">
        <v>341140690</v>
      </c>
      <c r="H25" s="469">
        <v>0</v>
      </c>
      <c r="I25" s="469">
        <v>0</v>
      </c>
      <c r="J25" s="470">
        <v>0</v>
      </c>
      <c r="K25" s="469">
        <v>0</v>
      </c>
      <c r="L25" s="469">
        <v>0</v>
      </c>
      <c r="M25" s="469">
        <v>0</v>
      </c>
      <c r="N25" s="469">
        <v>0</v>
      </c>
      <c r="O25" s="271"/>
    </row>
    <row r="26" spans="1:15" s="188" customFormat="1" ht="15" customHeight="1" x14ac:dyDescent="0.25">
      <c r="A26" s="484"/>
      <c r="B26" s="485"/>
      <c r="C26" s="516"/>
      <c r="D26" s="481" t="s">
        <v>364</v>
      </c>
      <c r="E26" s="519" t="s">
        <v>371</v>
      </c>
      <c r="F26" s="518">
        <v>109350</v>
      </c>
      <c r="G26" s="517">
        <v>0</v>
      </c>
      <c r="H26" s="518">
        <v>109350</v>
      </c>
      <c r="I26" s="518">
        <v>0</v>
      </c>
      <c r="J26" s="517">
        <v>109350</v>
      </c>
      <c r="K26" s="518">
        <v>0</v>
      </c>
      <c r="L26" s="518">
        <v>0</v>
      </c>
      <c r="M26" s="518">
        <v>0</v>
      </c>
      <c r="N26" s="518">
        <v>109350</v>
      </c>
      <c r="O26" s="271"/>
    </row>
    <row r="27" spans="1:15" s="188" customFormat="1" ht="15" customHeight="1" x14ac:dyDescent="0.25">
      <c r="A27" s="484"/>
      <c r="B27" s="485"/>
      <c r="C27" s="516"/>
      <c r="D27" s="481" t="s">
        <v>364</v>
      </c>
      <c r="E27" s="519" t="s">
        <v>324</v>
      </c>
      <c r="F27" s="518">
        <v>5123034</v>
      </c>
      <c r="G27" s="517">
        <v>0</v>
      </c>
      <c r="H27" s="518">
        <v>5123034</v>
      </c>
      <c r="I27" s="518">
        <v>0</v>
      </c>
      <c r="J27" s="517">
        <v>5123034</v>
      </c>
      <c r="K27" s="518">
        <v>0</v>
      </c>
      <c r="L27" s="518">
        <v>0</v>
      </c>
      <c r="M27" s="518">
        <v>0</v>
      </c>
      <c r="N27" s="518">
        <v>5123034</v>
      </c>
      <c r="O27" s="271"/>
    </row>
    <row r="28" spans="1:15" s="188" customFormat="1" ht="15" hidden="1" customHeight="1" x14ac:dyDescent="0.25">
      <c r="A28" s="484"/>
      <c r="B28" s="485"/>
      <c r="C28" s="516" t="s">
        <v>318</v>
      </c>
      <c r="D28" s="481" t="s">
        <v>363</v>
      </c>
      <c r="E28" s="468" t="s">
        <v>36</v>
      </c>
      <c r="F28" s="469">
        <v>170000000</v>
      </c>
      <c r="G28" s="470">
        <v>170000000</v>
      </c>
      <c r="H28" s="469">
        <v>0</v>
      </c>
      <c r="I28" s="469">
        <v>0</v>
      </c>
      <c r="J28" s="470">
        <v>0</v>
      </c>
      <c r="K28" s="469">
        <v>0</v>
      </c>
      <c r="L28" s="469">
        <v>0</v>
      </c>
      <c r="M28" s="469">
        <v>0</v>
      </c>
      <c r="N28" s="469">
        <v>0</v>
      </c>
      <c r="O28" s="271"/>
    </row>
    <row r="29" spans="1:15" s="188" customFormat="1" ht="15" hidden="1" customHeight="1" x14ac:dyDescent="0.25">
      <c r="A29" s="484"/>
      <c r="B29" s="485"/>
      <c r="C29" s="516"/>
      <c r="D29" s="481" t="s">
        <v>363</v>
      </c>
      <c r="E29" s="468" t="s">
        <v>93</v>
      </c>
      <c r="F29" s="469">
        <v>124128256</v>
      </c>
      <c r="G29" s="470">
        <v>124128256</v>
      </c>
      <c r="H29" s="469">
        <v>0</v>
      </c>
      <c r="I29" s="469">
        <v>0</v>
      </c>
      <c r="J29" s="470">
        <v>0</v>
      </c>
      <c r="K29" s="469">
        <v>0</v>
      </c>
      <c r="L29" s="469">
        <v>0</v>
      </c>
      <c r="M29" s="469">
        <v>0</v>
      </c>
      <c r="N29" s="469">
        <v>0</v>
      </c>
      <c r="O29" s="271"/>
    </row>
    <row r="30" spans="1:15" s="188" customFormat="1" ht="15" hidden="1" customHeight="1" x14ac:dyDescent="0.25">
      <c r="A30" s="484"/>
      <c r="B30" s="485"/>
      <c r="C30" s="516"/>
      <c r="D30" s="481" t="s">
        <v>363</v>
      </c>
      <c r="E30" s="468" t="s">
        <v>324</v>
      </c>
      <c r="F30" s="469">
        <v>5070379</v>
      </c>
      <c r="G30" s="470">
        <v>5070379</v>
      </c>
      <c r="H30" s="469">
        <v>0</v>
      </c>
      <c r="I30" s="469">
        <v>0</v>
      </c>
      <c r="J30" s="470">
        <v>0</v>
      </c>
      <c r="K30" s="469">
        <v>0</v>
      </c>
      <c r="L30" s="469">
        <v>0</v>
      </c>
      <c r="M30" s="469">
        <v>0</v>
      </c>
      <c r="N30" s="469">
        <v>0</v>
      </c>
      <c r="O30" s="271"/>
    </row>
    <row r="31" spans="1:15" s="188" customFormat="1" ht="15" hidden="1" customHeight="1" x14ac:dyDescent="0.25">
      <c r="A31" s="484"/>
      <c r="B31" s="485"/>
      <c r="C31" s="515" t="s">
        <v>320</v>
      </c>
      <c r="D31" s="473" t="s">
        <v>319</v>
      </c>
      <c r="E31" s="468" t="s">
        <v>36</v>
      </c>
      <c r="F31" s="469">
        <v>295253026</v>
      </c>
      <c r="G31" s="470">
        <v>295253026</v>
      </c>
      <c r="H31" s="469">
        <v>0</v>
      </c>
      <c r="I31" s="469">
        <v>0</v>
      </c>
      <c r="J31" s="470">
        <v>0</v>
      </c>
      <c r="K31" s="469">
        <v>0</v>
      </c>
      <c r="L31" s="469">
        <v>0</v>
      </c>
      <c r="M31" s="469">
        <v>0</v>
      </c>
      <c r="N31" s="469">
        <v>0</v>
      </c>
      <c r="O31" s="271"/>
    </row>
    <row r="32" spans="1:15" s="188" customFormat="1" ht="15" hidden="1" customHeight="1" x14ac:dyDescent="0.25">
      <c r="A32" s="484"/>
      <c r="B32" s="485"/>
      <c r="C32" s="516" t="s">
        <v>302</v>
      </c>
      <c r="D32" s="481" t="s">
        <v>301</v>
      </c>
      <c r="E32" s="468" t="s">
        <v>36</v>
      </c>
      <c r="F32" s="469">
        <v>299687398</v>
      </c>
      <c r="G32" s="470">
        <v>299687398</v>
      </c>
      <c r="H32" s="469">
        <v>0</v>
      </c>
      <c r="I32" s="469">
        <v>0</v>
      </c>
      <c r="J32" s="470">
        <v>0</v>
      </c>
      <c r="K32" s="469">
        <v>0</v>
      </c>
      <c r="L32" s="469">
        <v>0</v>
      </c>
      <c r="M32" s="469">
        <v>0</v>
      </c>
      <c r="N32" s="469">
        <v>0</v>
      </c>
      <c r="O32" s="271"/>
    </row>
    <row r="33" spans="1:15" s="188" customFormat="1" ht="15" hidden="1" customHeight="1" x14ac:dyDescent="0.25">
      <c r="A33" s="484"/>
      <c r="B33" s="485"/>
      <c r="C33" s="516"/>
      <c r="D33" s="481" t="s">
        <v>301</v>
      </c>
      <c r="E33" s="468" t="s">
        <v>324</v>
      </c>
      <c r="F33" s="469">
        <v>795770</v>
      </c>
      <c r="G33" s="470">
        <v>795770</v>
      </c>
      <c r="H33" s="469">
        <v>0</v>
      </c>
      <c r="I33" s="469">
        <v>0</v>
      </c>
      <c r="J33" s="470">
        <v>0</v>
      </c>
      <c r="K33" s="469">
        <v>0</v>
      </c>
      <c r="L33" s="469">
        <v>0</v>
      </c>
      <c r="M33" s="469">
        <v>0</v>
      </c>
      <c r="N33" s="469">
        <v>0</v>
      </c>
      <c r="O33" s="271"/>
    </row>
    <row r="34" spans="1:15" s="188" customFormat="1" ht="15" hidden="1" customHeight="1" x14ac:dyDescent="0.25">
      <c r="A34" s="484"/>
      <c r="B34" s="485"/>
      <c r="C34" s="516" t="s">
        <v>300</v>
      </c>
      <c r="D34" s="481" t="s">
        <v>299</v>
      </c>
      <c r="E34" s="468" t="s">
        <v>36</v>
      </c>
      <c r="F34" s="469">
        <v>295377812</v>
      </c>
      <c r="G34" s="470">
        <v>295377812</v>
      </c>
      <c r="H34" s="469">
        <v>0</v>
      </c>
      <c r="I34" s="469">
        <v>0</v>
      </c>
      <c r="J34" s="470">
        <v>0</v>
      </c>
      <c r="K34" s="469">
        <v>0</v>
      </c>
      <c r="L34" s="469">
        <v>0</v>
      </c>
      <c r="M34" s="469">
        <v>0</v>
      </c>
      <c r="N34" s="469">
        <v>0</v>
      </c>
      <c r="O34" s="271"/>
    </row>
    <row r="35" spans="1:15" s="188" customFormat="1" ht="15" hidden="1" customHeight="1" x14ac:dyDescent="0.25">
      <c r="A35" s="484"/>
      <c r="B35" s="485"/>
      <c r="C35" s="516"/>
      <c r="D35" s="481" t="s">
        <v>299</v>
      </c>
      <c r="E35" s="468" t="s">
        <v>324</v>
      </c>
      <c r="F35" s="469">
        <v>636665</v>
      </c>
      <c r="G35" s="470">
        <v>636665</v>
      </c>
      <c r="H35" s="469">
        <v>0</v>
      </c>
      <c r="I35" s="469">
        <v>0</v>
      </c>
      <c r="J35" s="470">
        <v>0</v>
      </c>
      <c r="K35" s="469">
        <v>0</v>
      </c>
      <c r="L35" s="469">
        <v>0</v>
      </c>
      <c r="M35" s="469">
        <v>0</v>
      </c>
      <c r="N35" s="469">
        <v>0</v>
      </c>
      <c r="O35" s="271"/>
    </row>
    <row r="36" spans="1:15" s="188" customFormat="1" ht="15" hidden="1" customHeight="1" x14ac:dyDescent="0.25">
      <c r="A36" s="484"/>
      <c r="B36" s="485"/>
      <c r="C36" s="516" t="s">
        <v>219</v>
      </c>
      <c r="D36" s="481" t="s">
        <v>347</v>
      </c>
      <c r="E36" s="468" t="s">
        <v>36</v>
      </c>
      <c r="F36" s="469">
        <v>266681941</v>
      </c>
      <c r="G36" s="470">
        <v>266681941</v>
      </c>
      <c r="H36" s="469">
        <v>0</v>
      </c>
      <c r="I36" s="469">
        <v>0</v>
      </c>
      <c r="J36" s="470">
        <v>0</v>
      </c>
      <c r="K36" s="469">
        <v>0</v>
      </c>
      <c r="L36" s="469">
        <v>0</v>
      </c>
      <c r="M36" s="469">
        <v>0</v>
      </c>
      <c r="N36" s="469">
        <v>0</v>
      </c>
      <c r="O36" s="271"/>
    </row>
    <row r="37" spans="1:15" s="188" customFormat="1" ht="15" hidden="1" customHeight="1" x14ac:dyDescent="0.25">
      <c r="A37" s="484"/>
      <c r="B37" s="485"/>
      <c r="C37" s="516"/>
      <c r="D37" s="481" t="s">
        <v>347</v>
      </c>
      <c r="E37" s="468" t="s">
        <v>324</v>
      </c>
      <c r="F37" s="469">
        <v>828762</v>
      </c>
      <c r="G37" s="470">
        <v>828762</v>
      </c>
      <c r="H37" s="469">
        <v>0</v>
      </c>
      <c r="I37" s="469">
        <v>0</v>
      </c>
      <c r="J37" s="470">
        <v>0</v>
      </c>
      <c r="K37" s="469">
        <v>0</v>
      </c>
      <c r="L37" s="469">
        <v>0</v>
      </c>
      <c r="M37" s="469">
        <v>0</v>
      </c>
      <c r="N37" s="469">
        <v>0</v>
      </c>
      <c r="O37" s="271"/>
    </row>
    <row r="38" spans="1:15" s="188" customFormat="1" ht="15" hidden="1" customHeight="1" x14ac:dyDescent="0.25">
      <c r="A38" s="484"/>
      <c r="B38" s="485"/>
      <c r="C38" s="516" t="s">
        <v>220</v>
      </c>
      <c r="D38" s="481" t="s">
        <v>337</v>
      </c>
      <c r="E38" s="468" t="s">
        <v>36</v>
      </c>
      <c r="F38" s="469">
        <v>260041083</v>
      </c>
      <c r="G38" s="470">
        <v>260041083</v>
      </c>
      <c r="H38" s="469">
        <v>0</v>
      </c>
      <c r="I38" s="469">
        <v>0</v>
      </c>
      <c r="J38" s="470">
        <v>0</v>
      </c>
      <c r="K38" s="469">
        <v>0</v>
      </c>
      <c r="L38" s="469">
        <v>0</v>
      </c>
      <c r="M38" s="469">
        <v>0</v>
      </c>
      <c r="N38" s="469">
        <v>0</v>
      </c>
      <c r="O38" s="271"/>
    </row>
    <row r="39" spans="1:15" s="188" customFormat="1" ht="15" hidden="1" customHeight="1" x14ac:dyDescent="0.25">
      <c r="A39" s="484"/>
      <c r="B39" s="485"/>
      <c r="C39" s="516"/>
      <c r="D39" s="481" t="s">
        <v>337</v>
      </c>
      <c r="E39" s="468" t="s">
        <v>324</v>
      </c>
      <c r="F39" s="469">
        <v>908275</v>
      </c>
      <c r="G39" s="470">
        <v>908275</v>
      </c>
      <c r="H39" s="469">
        <v>0</v>
      </c>
      <c r="I39" s="469">
        <v>0</v>
      </c>
      <c r="J39" s="470">
        <v>0</v>
      </c>
      <c r="K39" s="469">
        <v>0</v>
      </c>
      <c r="L39" s="469">
        <v>0</v>
      </c>
      <c r="M39" s="469">
        <v>0</v>
      </c>
      <c r="N39" s="469">
        <v>0</v>
      </c>
      <c r="O39" s="271"/>
    </row>
    <row r="40" spans="1:15" s="188" customFormat="1" ht="15" hidden="1" customHeight="1" x14ac:dyDescent="0.25">
      <c r="A40" s="484"/>
      <c r="B40" s="485"/>
      <c r="C40" s="516" t="s">
        <v>214</v>
      </c>
      <c r="D40" s="481" t="s">
        <v>338</v>
      </c>
      <c r="E40" s="468" t="s">
        <v>36</v>
      </c>
      <c r="F40" s="469">
        <v>257340268</v>
      </c>
      <c r="G40" s="470">
        <v>257340268</v>
      </c>
      <c r="H40" s="469">
        <v>0</v>
      </c>
      <c r="I40" s="469">
        <v>0</v>
      </c>
      <c r="J40" s="470">
        <v>0</v>
      </c>
      <c r="K40" s="469">
        <v>0</v>
      </c>
      <c r="L40" s="469">
        <v>0</v>
      </c>
      <c r="M40" s="469">
        <v>0</v>
      </c>
      <c r="N40" s="469">
        <v>0</v>
      </c>
      <c r="O40" s="271"/>
    </row>
    <row r="41" spans="1:15" s="188" customFormat="1" ht="15" hidden="1" customHeight="1" x14ac:dyDescent="0.25">
      <c r="A41" s="484"/>
      <c r="B41" s="485"/>
      <c r="C41" s="516"/>
      <c r="D41" s="481" t="s">
        <v>338</v>
      </c>
      <c r="E41" s="468" t="s">
        <v>324</v>
      </c>
      <c r="F41" s="469">
        <v>831442</v>
      </c>
      <c r="G41" s="470">
        <v>831442</v>
      </c>
      <c r="H41" s="469">
        <v>0</v>
      </c>
      <c r="I41" s="469">
        <v>0</v>
      </c>
      <c r="J41" s="470">
        <v>0</v>
      </c>
      <c r="K41" s="469">
        <v>0</v>
      </c>
      <c r="L41" s="469">
        <v>0</v>
      </c>
      <c r="M41" s="469">
        <v>0</v>
      </c>
      <c r="N41" s="469">
        <v>0</v>
      </c>
      <c r="O41" s="271"/>
    </row>
    <row r="42" spans="1:15" s="188" customFormat="1" ht="15" hidden="1" customHeight="1" x14ac:dyDescent="0.25">
      <c r="A42" s="484"/>
      <c r="B42" s="485"/>
      <c r="C42" s="516" t="s">
        <v>221</v>
      </c>
      <c r="D42" s="481" t="s">
        <v>339</v>
      </c>
      <c r="E42" s="468" t="s">
        <v>36</v>
      </c>
      <c r="F42" s="469">
        <v>263252938</v>
      </c>
      <c r="G42" s="470">
        <v>263252938</v>
      </c>
      <c r="H42" s="469">
        <v>0</v>
      </c>
      <c r="I42" s="469">
        <v>0</v>
      </c>
      <c r="J42" s="470">
        <v>0</v>
      </c>
      <c r="K42" s="469">
        <v>0</v>
      </c>
      <c r="L42" s="469">
        <v>0</v>
      </c>
      <c r="M42" s="469">
        <v>0</v>
      </c>
      <c r="N42" s="469">
        <v>0</v>
      </c>
      <c r="O42" s="271"/>
    </row>
    <row r="43" spans="1:15" s="188" customFormat="1" ht="15" hidden="1" customHeight="1" x14ac:dyDescent="0.25">
      <c r="A43" s="484"/>
      <c r="B43" s="485"/>
      <c r="C43" s="516"/>
      <c r="D43" s="481" t="s">
        <v>339</v>
      </c>
      <c r="E43" s="468" t="s">
        <v>324</v>
      </c>
      <c r="F43" s="469">
        <v>867181</v>
      </c>
      <c r="G43" s="470">
        <v>867181</v>
      </c>
      <c r="H43" s="469">
        <v>0</v>
      </c>
      <c r="I43" s="469">
        <v>0</v>
      </c>
      <c r="J43" s="470">
        <v>0</v>
      </c>
      <c r="K43" s="469">
        <v>0</v>
      </c>
      <c r="L43" s="469">
        <v>0</v>
      </c>
      <c r="M43" s="469">
        <v>0</v>
      </c>
      <c r="N43" s="469">
        <v>0</v>
      </c>
      <c r="O43" s="271"/>
    </row>
    <row r="44" spans="1:15" s="188" customFormat="1" ht="15" hidden="1" customHeight="1" x14ac:dyDescent="0.25">
      <c r="A44" s="484"/>
      <c r="B44" s="485"/>
      <c r="C44" s="516" t="s">
        <v>291</v>
      </c>
      <c r="D44" s="481" t="s">
        <v>348</v>
      </c>
      <c r="E44" s="468" t="s">
        <v>36</v>
      </c>
      <c r="F44" s="469">
        <v>137325000</v>
      </c>
      <c r="G44" s="470">
        <v>137325000</v>
      </c>
      <c r="H44" s="469">
        <v>0</v>
      </c>
      <c r="I44" s="469">
        <v>0</v>
      </c>
      <c r="J44" s="470">
        <v>0</v>
      </c>
      <c r="K44" s="469">
        <v>0</v>
      </c>
      <c r="L44" s="469">
        <v>0</v>
      </c>
      <c r="M44" s="469">
        <v>0</v>
      </c>
      <c r="N44" s="469">
        <v>0</v>
      </c>
      <c r="O44" s="271"/>
    </row>
    <row r="45" spans="1:15" s="188" customFormat="1" ht="15" hidden="1" customHeight="1" x14ac:dyDescent="0.25">
      <c r="A45" s="484"/>
      <c r="B45" s="485"/>
      <c r="C45" s="516"/>
      <c r="D45" s="481" t="s">
        <v>348</v>
      </c>
      <c r="E45" s="468" t="s">
        <v>93</v>
      </c>
      <c r="F45" s="469">
        <v>137014601</v>
      </c>
      <c r="G45" s="470">
        <v>137014601</v>
      </c>
      <c r="H45" s="469">
        <v>0</v>
      </c>
      <c r="I45" s="469">
        <v>0</v>
      </c>
      <c r="J45" s="470">
        <v>0</v>
      </c>
      <c r="K45" s="469">
        <v>0</v>
      </c>
      <c r="L45" s="469">
        <v>0</v>
      </c>
      <c r="M45" s="469">
        <v>0</v>
      </c>
      <c r="N45" s="469">
        <v>0</v>
      </c>
      <c r="O45" s="271"/>
    </row>
    <row r="46" spans="1:15" s="188" customFormat="1" ht="15" hidden="1" customHeight="1" x14ac:dyDescent="0.25">
      <c r="A46" s="484"/>
      <c r="B46" s="485"/>
      <c r="C46" s="516"/>
      <c r="D46" s="481" t="s">
        <v>348</v>
      </c>
      <c r="E46" s="468" t="s">
        <v>324</v>
      </c>
      <c r="F46" s="469">
        <v>688805</v>
      </c>
      <c r="G46" s="470">
        <v>688805</v>
      </c>
      <c r="H46" s="469">
        <v>0</v>
      </c>
      <c r="I46" s="469">
        <v>0</v>
      </c>
      <c r="J46" s="470">
        <v>0</v>
      </c>
      <c r="K46" s="469">
        <v>0</v>
      </c>
      <c r="L46" s="469">
        <v>0</v>
      </c>
      <c r="M46" s="469">
        <v>0</v>
      </c>
      <c r="N46" s="469">
        <v>0</v>
      </c>
      <c r="O46" s="271"/>
    </row>
    <row r="47" spans="1:15" s="188" customFormat="1" ht="15" hidden="1" customHeight="1" x14ac:dyDescent="0.25">
      <c r="A47" s="484"/>
      <c r="B47" s="485"/>
      <c r="C47" s="516"/>
      <c r="D47" s="481" t="s">
        <v>348</v>
      </c>
      <c r="E47" s="468" t="s">
        <v>312</v>
      </c>
      <c r="F47" s="469">
        <v>890595</v>
      </c>
      <c r="G47" s="470">
        <v>890595</v>
      </c>
      <c r="H47" s="469">
        <v>0</v>
      </c>
      <c r="I47" s="469">
        <v>0</v>
      </c>
      <c r="J47" s="470">
        <v>0</v>
      </c>
      <c r="K47" s="469">
        <v>0</v>
      </c>
      <c r="L47" s="469">
        <v>0</v>
      </c>
      <c r="M47" s="469">
        <v>0</v>
      </c>
      <c r="N47" s="469">
        <v>0</v>
      </c>
      <c r="O47" s="271"/>
    </row>
    <row r="48" spans="1:15" s="188" customFormat="1" ht="15" hidden="1" customHeight="1" x14ac:dyDescent="0.25">
      <c r="A48" s="484"/>
      <c r="B48" s="485"/>
      <c r="C48" s="516" t="s">
        <v>191</v>
      </c>
      <c r="D48" s="481" t="s">
        <v>349</v>
      </c>
      <c r="E48" s="468" t="s">
        <v>36</v>
      </c>
      <c r="F48" s="469">
        <v>232261008</v>
      </c>
      <c r="G48" s="470">
        <v>232261008</v>
      </c>
      <c r="H48" s="469">
        <v>0</v>
      </c>
      <c r="I48" s="469">
        <v>0</v>
      </c>
      <c r="J48" s="470">
        <v>0</v>
      </c>
      <c r="K48" s="469">
        <v>0</v>
      </c>
      <c r="L48" s="469">
        <v>0</v>
      </c>
      <c r="M48" s="469">
        <v>0</v>
      </c>
      <c r="N48" s="469">
        <v>0</v>
      </c>
      <c r="O48" s="271"/>
    </row>
    <row r="49" spans="1:15" s="188" customFormat="1" ht="15" hidden="1" customHeight="1" x14ac:dyDescent="0.25">
      <c r="A49" s="484"/>
      <c r="B49" s="485"/>
      <c r="C49" s="516"/>
      <c r="D49" s="481" t="s">
        <v>349</v>
      </c>
      <c r="E49" s="468" t="s">
        <v>324</v>
      </c>
      <c r="F49" s="469">
        <v>886323</v>
      </c>
      <c r="G49" s="470">
        <v>886323</v>
      </c>
      <c r="H49" s="469">
        <v>0</v>
      </c>
      <c r="I49" s="469">
        <v>0</v>
      </c>
      <c r="J49" s="470">
        <v>0</v>
      </c>
      <c r="K49" s="469">
        <v>0</v>
      </c>
      <c r="L49" s="469">
        <v>0</v>
      </c>
      <c r="M49" s="469">
        <v>0</v>
      </c>
      <c r="N49" s="469">
        <v>0</v>
      </c>
      <c r="O49" s="271"/>
    </row>
    <row r="50" spans="1:15" s="188" customFormat="1" ht="15" hidden="1" customHeight="1" x14ac:dyDescent="0.25">
      <c r="A50" s="484"/>
      <c r="B50" s="485"/>
      <c r="C50" s="516" t="s">
        <v>322</v>
      </c>
      <c r="D50" s="481" t="s">
        <v>321</v>
      </c>
      <c r="E50" s="468" t="s">
        <v>36</v>
      </c>
      <c r="F50" s="469">
        <v>95916086</v>
      </c>
      <c r="G50" s="470">
        <v>95916086</v>
      </c>
      <c r="H50" s="469">
        <v>0</v>
      </c>
      <c r="I50" s="469">
        <v>0</v>
      </c>
      <c r="J50" s="470">
        <v>0</v>
      </c>
      <c r="K50" s="469">
        <v>0</v>
      </c>
      <c r="L50" s="469">
        <v>0</v>
      </c>
      <c r="M50" s="469">
        <v>0</v>
      </c>
      <c r="N50" s="469">
        <v>0</v>
      </c>
      <c r="O50" s="271"/>
    </row>
    <row r="51" spans="1:15" s="188" customFormat="1" ht="15" hidden="1" customHeight="1" x14ac:dyDescent="0.25">
      <c r="A51" s="484"/>
      <c r="B51" s="485"/>
      <c r="C51" s="516"/>
      <c r="D51" s="481" t="s">
        <v>321</v>
      </c>
      <c r="E51" s="468" t="s">
        <v>93</v>
      </c>
      <c r="F51" s="469">
        <v>205583914</v>
      </c>
      <c r="G51" s="470">
        <v>205583914</v>
      </c>
      <c r="H51" s="469">
        <v>0</v>
      </c>
      <c r="I51" s="469">
        <v>0</v>
      </c>
      <c r="J51" s="470">
        <v>0</v>
      </c>
      <c r="K51" s="469">
        <v>0</v>
      </c>
      <c r="L51" s="469">
        <v>0</v>
      </c>
      <c r="M51" s="469">
        <v>0</v>
      </c>
      <c r="N51" s="469">
        <v>0</v>
      </c>
      <c r="O51" s="271"/>
    </row>
    <row r="52" spans="1:15" s="188" customFormat="1" ht="15" hidden="1" customHeight="1" x14ac:dyDescent="0.25">
      <c r="A52" s="484"/>
      <c r="B52" s="485"/>
      <c r="C52" s="516"/>
      <c r="D52" s="481" t="s">
        <v>321</v>
      </c>
      <c r="E52" s="468" t="s">
        <v>324</v>
      </c>
      <c r="F52" s="469">
        <v>5575985</v>
      </c>
      <c r="G52" s="470">
        <v>5575985</v>
      </c>
      <c r="H52" s="469">
        <v>0</v>
      </c>
      <c r="I52" s="469">
        <v>0</v>
      </c>
      <c r="J52" s="470">
        <v>0</v>
      </c>
      <c r="K52" s="469">
        <v>0</v>
      </c>
      <c r="L52" s="469">
        <v>0</v>
      </c>
      <c r="M52" s="469">
        <v>0</v>
      </c>
      <c r="N52" s="469">
        <v>0</v>
      </c>
      <c r="O52" s="271"/>
    </row>
    <row r="53" spans="1:15" s="188" customFormat="1" ht="15" hidden="1" customHeight="1" x14ac:dyDescent="0.25">
      <c r="A53" s="484"/>
      <c r="B53" s="485"/>
      <c r="C53" s="516" t="s">
        <v>304</v>
      </c>
      <c r="D53" s="481" t="s">
        <v>303</v>
      </c>
      <c r="E53" s="468" t="s">
        <v>36</v>
      </c>
      <c r="F53" s="469">
        <v>314808901</v>
      </c>
      <c r="G53" s="470">
        <v>314808901</v>
      </c>
      <c r="H53" s="469">
        <v>0</v>
      </c>
      <c r="I53" s="469">
        <v>0</v>
      </c>
      <c r="J53" s="470">
        <v>0</v>
      </c>
      <c r="K53" s="469">
        <v>0</v>
      </c>
      <c r="L53" s="469">
        <v>0</v>
      </c>
      <c r="M53" s="469">
        <v>0</v>
      </c>
      <c r="N53" s="469">
        <v>0</v>
      </c>
      <c r="O53" s="271"/>
    </row>
    <row r="54" spans="1:15" s="188" customFormat="1" ht="15" hidden="1" customHeight="1" x14ac:dyDescent="0.25">
      <c r="A54" s="484"/>
      <c r="B54" s="485"/>
      <c r="C54" s="516"/>
      <c r="D54" s="481" t="s">
        <v>303</v>
      </c>
      <c r="E54" s="468" t="s">
        <v>324</v>
      </c>
      <c r="F54" s="469">
        <v>1085924</v>
      </c>
      <c r="G54" s="470">
        <v>1085924</v>
      </c>
      <c r="H54" s="469">
        <v>0</v>
      </c>
      <c r="I54" s="469">
        <v>0</v>
      </c>
      <c r="J54" s="470">
        <v>0</v>
      </c>
      <c r="K54" s="469">
        <v>0</v>
      </c>
      <c r="L54" s="469">
        <v>0</v>
      </c>
      <c r="M54" s="469">
        <v>0</v>
      </c>
      <c r="N54" s="469">
        <v>0</v>
      </c>
      <c r="O54" s="271"/>
    </row>
    <row r="55" spans="1:15" s="188" customFormat="1" ht="15" hidden="1" customHeight="1" x14ac:dyDescent="0.25">
      <c r="A55" s="484"/>
      <c r="B55" s="485"/>
      <c r="C55" s="516" t="s">
        <v>332</v>
      </c>
      <c r="D55" s="481" t="s">
        <v>331</v>
      </c>
      <c r="E55" s="468" t="s">
        <v>36</v>
      </c>
      <c r="F55" s="469">
        <v>102589500</v>
      </c>
      <c r="G55" s="470">
        <v>102589500</v>
      </c>
      <c r="H55" s="469">
        <v>0</v>
      </c>
      <c r="I55" s="469">
        <v>0</v>
      </c>
      <c r="J55" s="470">
        <v>0</v>
      </c>
      <c r="K55" s="469">
        <v>0</v>
      </c>
      <c r="L55" s="469">
        <v>0</v>
      </c>
      <c r="M55" s="469">
        <v>0</v>
      </c>
      <c r="N55" s="469">
        <v>0</v>
      </c>
      <c r="O55" s="271"/>
    </row>
    <row r="56" spans="1:15" s="188" customFormat="1" ht="15" customHeight="1" x14ac:dyDescent="0.25">
      <c r="A56" s="484"/>
      <c r="B56" s="485"/>
      <c r="C56" s="516"/>
      <c r="D56" s="481" t="s">
        <v>331</v>
      </c>
      <c r="E56" s="519" t="s">
        <v>371</v>
      </c>
      <c r="F56" s="518">
        <v>2517650</v>
      </c>
      <c r="G56" s="517">
        <v>0</v>
      </c>
      <c r="H56" s="518">
        <v>2517650</v>
      </c>
      <c r="I56" s="518">
        <v>0</v>
      </c>
      <c r="J56" s="517">
        <v>2517650</v>
      </c>
      <c r="K56" s="518">
        <v>0</v>
      </c>
      <c r="L56" s="518">
        <v>0</v>
      </c>
      <c r="M56" s="518">
        <v>301000</v>
      </c>
      <c r="N56" s="518">
        <v>2216650</v>
      </c>
      <c r="O56" s="271"/>
    </row>
    <row r="57" spans="1:15" s="188" customFormat="1" ht="15" customHeight="1" x14ac:dyDescent="0.25">
      <c r="A57" s="484"/>
      <c r="B57" s="485"/>
      <c r="C57" s="516"/>
      <c r="D57" s="481" t="s">
        <v>331</v>
      </c>
      <c r="E57" s="468" t="s">
        <v>93</v>
      </c>
      <c r="F57" s="469">
        <v>239375500</v>
      </c>
      <c r="G57" s="470">
        <v>239375500</v>
      </c>
      <c r="H57" s="469">
        <v>0</v>
      </c>
      <c r="I57" s="469">
        <v>0</v>
      </c>
      <c r="J57" s="470">
        <v>0</v>
      </c>
      <c r="K57" s="469">
        <v>0</v>
      </c>
      <c r="L57" s="469">
        <v>0</v>
      </c>
      <c r="M57" s="469">
        <v>0</v>
      </c>
      <c r="N57" s="469">
        <v>0</v>
      </c>
      <c r="O57" s="271"/>
    </row>
    <row r="58" spans="1:15" s="188" customFormat="1" ht="15" customHeight="1" x14ac:dyDescent="0.25">
      <c r="A58" s="484"/>
      <c r="B58" s="485"/>
      <c r="C58" s="516"/>
      <c r="D58" s="481" t="s">
        <v>331</v>
      </c>
      <c r="E58" s="519" t="s">
        <v>324</v>
      </c>
      <c r="F58" s="518">
        <v>7215045</v>
      </c>
      <c r="G58" s="517">
        <v>0</v>
      </c>
      <c r="H58" s="518">
        <v>7215045</v>
      </c>
      <c r="I58" s="518">
        <v>0</v>
      </c>
      <c r="J58" s="517">
        <v>7215045</v>
      </c>
      <c r="K58" s="518">
        <v>0</v>
      </c>
      <c r="L58" s="518">
        <v>0</v>
      </c>
      <c r="M58" s="518">
        <v>0</v>
      </c>
      <c r="N58" s="518">
        <v>7215045</v>
      </c>
      <c r="O58" s="271"/>
    </row>
    <row r="59" spans="1:15" s="188" customFormat="1" ht="15" customHeight="1" x14ac:dyDescent="0.25">
      <c r="A59" s="484"/>
      <c r="B59" s="485"/>
      <c r="C59" s="516"/>
      <c r="D59" s="481" t="s">
        <v>331</v>
      </c>
      <c r="E59" s="468" t="s">
        <v>157</v>
      </c>
      <c r="F59" s="469">
        <v>343492</v>
      </c>
      <c r="G59" s="470">
        <v>343492</v>
      </c>
      <c r="H59" s="469">
        <v>0</v>
      </c>
      <c r="I59" s="469">
        <v>0</v>
      </c>
      <c r="J59" s="470">
        <v>0</v>
      </c>
      <c r="K59" s="469">
        <v>0</v>
      </c>
      <c r="L59" s="469">
        <v>0</v>
      </c>
      <c r="M59" s="469">
        <v>0</v>
      </c>
      <c r="N59" s="469">
        <v>0</v>
      </c>
      <c r="O59" s="271"/>
    </row>
    <row r="60" spans="1:15" s="188" customFormat="1" ht="15" hidden="1" customHeight="1" x14ac:dyDescent="0.25">
      <c r="A60" s="484"/>
      <c r="B60" s="485"/>
      <c r="C60" s="515" t="s">
        <v>330</v>
      </c>
      <c r="D60" s="473" t="s">
        <v>329</v>
      </c>
      <c r="E60" s="468" t="s">
        <v>36</v>
      </c>
      <c r="F60" s="469">
        <v>353485000</v>
      </c>
      <c r="G60" s="470">
        <v>353485000</v>
      </c>
      <c r="H60" s="469">
        <v>0</v>
      </c>
      <c r="I60" s="469">
        <v>0</v>
      </c>
      <c r="J60" s="470">
        <v>0</v>
      </c>
      <c r="K60" s="469">
        <v>0</v>
      </c>
      <c r="L60" s="469">
        <v>0</v>
      </c>
      <c r="M60" s="469">
        <v>0</v>
      </c>
      <c r="N60" s="469">
        <v>0</v>
      </c>
      <c r="O60" s="271"/>
    </row>
    <row r="61" spans="1:15" s="188" customFormat="1" ht="15" hidden="1" customHeight="1" x14ac:dyDescent="0.25">
      <c r="A61" s="484"/>
      <c r="B61" s="485"/>
      <c r="C61" s="516" t="s">
        <v>210</v>
      </c>
      <c r="D61" s="481" t="s">
        <v>350</v>
      </c>
      <c r="E61" s="468" t="s">
        <v>36</v>
      </c>
      <c r="F61" s="469">
        <v>305000000</v>
      </c>
      <c r="G61" s="470">
        <v>305000000</v>
      </c>
      <c r="H61" s="469">
        <v>0</v>
      </c>
      <c r="I61" s="469">
        <v>0</v>
      </c>
      <c r="J61" s="470">
        <v>0</v>
      </c>
      <c r="K61" s="469">
        <v>0</v>
      </c>
      <c r="L61" s="469">
        <v>0</v>
      </c>
      <c r="M61" s="469">
        <v>0</v>
      </c>
      <c r="N61" s="469">
        <v>0</v>
      </c>
      <c r="O61" s="271"/>
    </row>
    <row r="62" spans="1:15" s="188" customFormat="1" ht="15" hidden="1" customHeight="1" x14ac:dyDescent="0.25">
      <c r="A62" s="484"/>
      <c r="B62" s="485"/>
      <c r="C62" s="516"/>
      <c r="D62" s="481" t="s">
        <v>350</v>
      </c>
      <c r="E62" s="468" t="s">
        <v>324</v>
      </c>
      <c r="F62" s="469">
        <v>1688784</v>
      </c>
      <c r="G62" s="470">
        <v>1688784</v>
      </c>
      <c r="H62" s="469">
        <v>0</v>
      </c>
      <c r="I62" s="469">
        <v>0</v>
      </c>
      <c r="J62" s="470">
        <v>0</v>
      </c>
      <c r="K62" s="469">
        <v>0</v>
      </c>
      <c r="L62" s="469">
        <v>0</v>
      </c>
      <c r="M62" s="469">
        <v>0</v>
      </c>
      <c r="N62" s="469">
        <v>0</v>
      </c>
      <c r="O62" s="271"/>
    </row>
    <row r="63" spans="1:15" s="188" customFormat="1" ht="15" hidden="1" customHeight="1" x14ac:dyDescent="0.25">
      <c r="A63" s="484"/>
      <c r="B63" s="485"/>
      <c r="C63" s="516" t="s">
        <v>292</v>
      </c>
      <c r="D63" s="481" t="s">
        <v>340</v>
      </c>
      <c r="E63" s="468" t="s">
        <v>36</v>
      </c>
      <c r="F63" s="469">
        <v>312250893</v>
      </c>
      <c r="G63" s="470">
        <v>312250893</v>
      </c>
      <c r="H63" s="469">
        <v>0</v>
      </c>
      <c r="I63" s="469">
        <v>0</v>
      </c>
      <c r="J63" s="470">
        <v>0</v>
      </c>
      <c r="K63" s="469">
        <v>0</v>
      </c>
      <c r="L63" s="469">
        <v>0</v>
      </c>
      <c r="M63" s="469">
        <v>0</v>
      </c>
      <c r="N63" s="469">
        <v>0</v>
      </c>
      <c r="O63" s="271"/>
    </row>
    <row r="64" spans="1:15" s="188" customFormat="1" ht="15" hidden="1" customHeight="1" x14ac:dyDescent="0.25">
      <c r="A64" s="484"/>
      <c r="B64" s="485"/>
      <c r="C64" s="516"/>
      <c r="D64" s="481" t="s">
        <v>340</v>
      </c>
      <c r="E64" s="468" t="s">
        <v>324</v>
      </c>
      <c r="F64" s="469">
        <v>1153107</v>
      </c>
      <c r="G64" s="470">
        <v>1153107</v>
      </c>
      <c r="H64" s="469">
        <v>0</v>
      </c>
      <c r="I64" s="469">
        <v>0</v>
      </c>
      <c r="J64" s="470">
        <v>0</v>
      </c>
      <c r="K64" s="469">
        <v>0</v>
      </c>
      <c r="L64" s="469">
        <v>0</v>
      </c>
      <c r="M64" s="469">
        <v>0</v>
      </c>
      <c r="N64" s="469">
        <v>0</v>
      </c>
      <c r="O64" s="271"/>
    </row>
    <row r="65" spans="1:15" s="188" customFormat="1" ht="15" hidden="1" customHeight="1" x14ac:dyDescent="0.25">
      <c r="A65" s="484"/>
      <c r="B65" s="485"/>
      <c r="C65" s="516" t="s">
        <v>310</v>
      </c>
      <c r="D65" s="481" t="s">
        <v>309</v>
      </c>
      <c r="E65" s="468" t="s">
        <v>36</v>
      </c>
      <c r="F65" s="469">
        <v>314710557</v>
      </c>
      <c r="G65" s="470">
        <v>314710557</v>
      </c>
      <c r="H65" s="469">
        <v>0</v>
      </c>
      <c r="I65" s="469">
        <v>0</v>
      </c>
      <c r="J65" s="470">
        <v>0</v>
      </c>
      <c r="K65" s="469">
        <v>0</v>
      </c>
      <c r="L65" s="469">
        <v>0</v>
      </c>
      <c r="M65" s="469">
        <v>0</v>
      </c>
      <c r="N65" s="469">
        <v>0</v>
      </c>
      <c r="O65" s="271"/>
    </row>
    <row r="66" spans="1:15" s="188" customFormat="1" ht="15" hidden="1" customHeight="1" x14ac:dyDescent="0.25">
      <c r="A66" s="484"/>
      <c r="B66" s="485"/>
      <c r="C66" s="516"/>
      <c r="D66" s="481" t="s">
        <v>309</v>
      </c>
      <c r="E66" s="468" t="s">
        <v>371</v>
      </c>
      <c r="F66" s="469">
        <v>627900</v>
      </c>
      <c r="G66" s="470">
        <v>627900</v>
      </c>
      <c r="H66" s="469">
        <v>0</v>
      </c>
      <c r="I66" s="469">
        <v>0</v>
      </c>
      <c r="J66" s="470">
        <v>0</v>
      </c>
      <c r="K66" s="469">
        <v>0</v>
      </c>
      <c r="L66" s="469">
        <v>0</v>
      </c>
      <c r="M66" s="469">
        <v>0</v>
      </c>
      <c r="N66" s="469">
        <v>0</v>
      </c>
      <c r="O66" s="271"/>
    </row>
    <row r="67" spans="1:15" s="188" customFormat="1" ht="15" hidden="1" customHeight="1" x14ac:dyDescent="0.25">
      <c r="A67" s="484"/>
      <c r="B67" s="485"/>
      <c r="C67" s="516"/>
      <c r="D67" s="481" t="s">
        <v>309</v>
      </c>
      <c r="E67" s="468" t="s">
        <v>324</v>
      </c>
      <c r="F67" s="469">
        <v>4879754</v>
      </c>
      <c r="G67" s="470">
        <v>4879754</v>
      </c>
      <c r="H67" s="469">
        <v>0</v>
      </c>
      <c r="I67" s="469">
        <v>0</v>
      </c>
      <c r="J67" s="470">
        <v>0</v>
      </c>
      <c r="K67" s="469">
        <v>0</v>
      </c>
      <c r="L67" s="469">
        <v>0</v>
      </c>
      <c r="M67" s="469">
        <v>0</v>
      </c>
      <c r="N67" s="469">
        <v>0</v>
      </c>
      <c r="O67" s="271"/>
    </row>
    <row r="68" spans="1:15" s="188" customFormat="1" ht="15" hidden="1" customHeight="1" x14ac:dyDescent="0.25">
      <c r="A68" s="484"/>
      <c r="B68" s="485"/>
      <c r="C68" s="516"/>
      <c r="D68" s="481" t="s">
        <v>309</v>
      </c>
      <c r="E68" s="468" t="s">
        <v>312</v>
      </c>
      <c r="F68" s="469">
        <v>2588147</v>
      </c>
      <c r="G68" s="470">
        <v>2588147</v>
      </c>
      <c r="H68" s="469">
        <v>0</v>
      </c>
      <c r="I68" s="469">
        <v>0</v>
      </c>
      <c r="J68" s="470">
        <v>0</v>
      </c>
      <c r="K68" s="469">
        <v>0</v>
      </c>
      <c r="L68" s="469">
        <v>0</v>
      </c>
      <c r="M68" s="469">
        <v>0</v>
      </c>
      <c r="N68" s="469">
        <v>0</v>
      </c>
      <c r="O68" s="271"/>
    </row>
    <row r="69" spans="1:15" s="188" customFormat="1" ht="15" hidden="1" customHeight="1" x14ac:dyDescent="0.25">
      <c r="A69" s="484"/>
      <c r="B69" s="485"/>
      <c r="C69" s="516" t="s">
        <v>192</v>
      </c>
      <c r="D69" s="481" t="s">
        <v>341</v>
      </c>
      <c r="E69" s="468" t="s">
        <v>36</v>
      </c>
      <c r="F69" s="469">
        <v>247703875</v>
      </c>
      <c r="G69" s="470">
        <v>247703875</v>
      </c>
      <c r="H69" s="469">
        <v>0</v>
      </c>
      <c r="I69" s="469">
        <v>0</v>
      </c>
      <c r="J69" s="470">
        <v>0</v>
      </c>
      <c r="K69" s="469">
        <v>0</v>
      </c>
      <c r="L69" s="469">
        <v>0</v>
      </c>
      <c r="M69" s="469">
        <v>0</v>
      </c>
      <c r="N69" s="469">
        <v>0</v>
      </c>
      <c r="O69" s="271"/>
    </row>
    <row r="70" spans="1:15" s="188" customFormat="1" ht="15" hidden="1" customHeight="1" x14ac:dyDescent="0.25">
      <c r="A70" s="484"/>
      <c r="B70" s="485"/>
      <c r="C70" s="516"/>
      <c r="D70" s="481" t="s">
        <v>341</v>
      </c>
      <c r="E70" s="468" t="s">
        <v>324</v>
      </c>
      <c r="F70" s="469">
        <v>893849</v>
      </c>
      <c r="G70" s="470">
        <v>893849</v>
      </c>
      <c r="H70" s="469">
        <v>0</v>
      </c>
      <c r="I70" s="469">
        <v>0</v>
      </c>
      <c r="J70" s="470">
        <v>0</v>
      </c>
      <c r="K70" s="469">
        <v>0</v>
      </c>
      <c r="L70" s="469">
        <v>0</v>
      </c>
      <c r="M70" s="469">
        <v>0</v>
      </c>
      <c r="N70" s="469">
        <v>0</v>
      </c>
      <c r="O70" s="271"/>
    </row>
    <row r="71" spans="1:15" s="188" customFormat="1" ht="15" hidden="1" customHeight="1" x14ac:dyDescent="0.25">
      <c r="A71" s="484"/>
      <c r="B71" s="485"/>
      <c r="C71" s="516" t="s">
        <v>200</v>
      </c>
      <c r="D71" s="481" t="s">
        <v>199</v>
      </c>
      <c r="E71" s="468" t="s">
        <v>36</v>
      </c>
      <c r="F71" s="469">
        <v>244990086</v>
      </c>
      <c r="G71" s="470">
        <v>244990086</v>
      </c>
      <c r="H71" s="469">
        <v>0</v>
      </c>
      <c r="I71" s="469">
        <v>0</v>
      </c>
      <c r="J71" s="470">
        <v>0</v>
      </c>
      <c r="K71" s="469">
        <v>0</v>
      </c>
      <c r="L71" s="469">
        <v>0</v>
      </c>
      <c r="M71" s="469">
        <v>0</v>
      </c>
      <c r="N71" s="469">
        <v>0</v>
      </c>
      <c r="O71" s="271"/>
    </row>
    <row r="72" spans="1:15" s="188" customFormat="1" ht="15" hidden="1" customHeight="1" x14ac:dyDescent="0.25">
      <c r="A72" s="484"/>
      <c r="B72" s="485"/>
      <c r="C72" s="516"/>
      <c r="D72" s="481" t="s">
        <v>199</v>
      </c>
      <c r="E72" s="468" t="s">
        <v>324</v>
      </c>
      <c r="F72" s="469">
        <v>850000</v>
      </c>
      <c r="G72" s="470">
        <v>850000</v>
      </c>
      <c r="H72" s="469">
        <v>0</v>
      </c>
      <c r="I72" s="469">
        <v>0</v>
      </c>
      <c r="J72" s="470">
        <v>0</v>
      </c>
      <c r="K72" s="469">
        <v>0</v>
      </c>
      <c r="L72" s="469">
        <v>0</v>
      </c>
      <c r="M72" s="469">
        <v>0</v>
      </c>
      <c r="N72" s="469">
        <v>0</v>
      </c>
      <c r="O72" s="271"/>
    </row>
    <row r="73" spans="1:15" s="188" customFormat="1" ht="15" hidden="1" customHeight="1" x14ac:dyDescent="0.25">
      <c r="A73" s="484"/>
      <c r="B73" s="485"/>
      <c r="C73" s="516" t="s">
        <v>204</v>
      </c>
      <c r="D73" s="481" t="s">
        <v>203</v>
      </c>
      <c r="E73" s="468" t="s">
        <v>36</v>
      </c>
      <c r="F73" s="469">
        <v>247500000</v>
      </c>
      <c r="G73" s="470">
        <v>247500000</v>
      </c>
      <c r="H73" s="469">
        <v>0</v>
      </c>
      <c r="I73" s="469">
        <v>0</v>
      </c>
      <c r="J73" s="470">
        <v>0</v>
      </c>
      <c r="K73" s="469">
        <v>0</v>
      </c>
      <c r="L73" s="469">
        <v>0</v>
      </c>
      <c r="M73" s="469">
        <v>0</v>
      </c>
      <c r="N73" s="469">
        <v>0</v>
      </c>
      <c r="O73" s="271"/>
    </row>
    <row r="74" spans="1:15" s="188" customFormat="1" ht="15" hidden="1" customHeight="1" x14ac:dyDescent="0.25">
      <c r="A74" s="484"/>
      <c r="B74" s="485"/>
      <c r="C74" s="516"/>
      <c r="D74" s="481" t="s">
        <v>203</v>
      </c>
      <c r="E74" s="468" t="s">
        <v>324</v>
      </c>
      <c r="F74" s="469">
        <v>900291</v>
      </c>
      <c r="G74" s="470">
        <v>900291</v>
      </c>
      <c r="H74" s="469">
        <v>0</v>
      </c>
      <c r="I74" s="469">
        <v>0</v>
      </c>
      <c r="J74" s="470">
        <v>0</v>
      </c>
      <c r="K74" s="469">
        <v>0</v>
      </c>
      <c r="L74" s="469">
        <v>0</v>
      </c>
      <c r="M74" s="469">
        <v>0</v>
      </c>
      <c r="N74" s="469">
        <v>0</v>
      </c>
      <c r="O74" s="271"/>
    </row>
    <row r="75" spans="1:15" s="188" customFormat="1" ht="15" hidden="1" customHeight="1" x14ac:dyDescent="0.25">
      <c r="A75" s="484"/>
      <c r="B75" s="485"/>
      <c r="C75" s="516"/>
      <c r="D75" s="481" t="s">
        <v>203</v>
      </c>
      <c r="E75" s="468" t="s">
        <v>157</v>
      </c>
      <c r="F75" s="469">
        <v>13226786</v>
      </c>
      <c r="G75" s="470">
        <v>13226786</v>
      </c>
      <c r="H75" s="469">
        <v>0</v>
      </c>
      <c r="I75" s="469">
        <v>0</v>
      </c>
      <c r="J75" s="470">
        <v>0</v>
      </c>
      <c r="K75" s="469">
        <v>0</v>
      </c>
      <c r="L75" s="469">
        <v>0</v>
      </c>
      <c r="M75" s="469">
        <v>0</v>
      </c>
      <c r="N75" s="469">
        <v>0</v>
      </c>
      <c r="O75" s="271"/>
    </row>
    <row r="76" spans="1:15" s="188" customFormat="1" ht="15" hidden="1" customHeight="1" x14ac:dyDescent="0.25">
      <c r="A76" s="484"/>
      <c r="B76" s="485"/>
      <c r="C76" s="516" t="s">
        <v>207</v>
      </c>
      <c r="D76" s="481" t="s">
        <v>208</v>
      </c>
      <c r="E76" s="468" t="s">
        <v>36</v>
      </c>
      <c r="F76" s="469">
        <v>170000000</v>
      </c>
      <c r="G76" s="470">
        <v>170000000</v>
      </c>
      <c r="H76" s="469">
        <v>0</v>
      </c>
      <c r="I76" s="469">
        <v>0</v>
      </c>
      <c r="J76" s="470">
        <v>0</v>
      </c>
      <c r="K76" s="469">
        <v>0</v>
      </c>
      <c r="L76" s="469">
        <v>0</v>
      </c>
      <c r="M76" s="469">
        <v>0</v>
      </c>
      <c r="N76" s="469">
        <v>0</v>
      </c>
      <c r="O76" s="271"/>
    </row>
    <row r="77" spans="1:15" s="188" customFormat="1" ht="15" hidden="1" customHeight="1" x14ac:dyDescent="0.25">
      <c r="A77" s="484"/>
      <c r="B77" s="485"/>
      <c r="C77" s="516"/>
      <c r="D77" s="481" t="s">
        <v>208</v>
      </c>
      <c r="E77" s="468" t="s">
        <v>93</v>
      </c>
      <c r="F77" s="469">
        <v>82470842</v>
      </c>
      <c r="G77" s="470">
        <v>82470842</v>
      </c>
      <c r="H77" s="469">
        <v>0</v>
      </c>
      <c r="I77" s="469">
        <v>0</v>
      </c>
      <c r="J77" s="470">
        <v>0</v>
      </c>
      <c r="K77" s="469">
        <v>0</v>
      </c>
      <c r="L77" s="469">
        <v>0</v>
      </c>
      <c r="M77" s="469">
        <v>0</v>
      </c>
      <c r="N77" s="469">
        <v>0</v>
      </c>
      <c r="O77" s="271"/>
    </row>
    <row r="78" spans="1:15" s="188" customFormat="1" ht="15" hidden="1" customHeight="1" x14ac:dyDescent="0.25">
      <c r="A78" s="484"/>
      <c r="B78" s="485"/>
      <c r="C78" s="516"/>
      <c r="D78" s="481" t="s">
        <v>208</v>
      </c>
      <c r="E78" s="468" t="s">
        <v>324</v>
      </c>
      <c r="F78" s="469">
        <v>943507</v>
      </c>
      <c r="G78" s="470">
        <v>943507</v>
      </c>
      <c r="H78" s="469">
        <v>0</v>
      </c>
      <c r="I78" s="469">
        <v>0</v>
      </c>
      <c r="J78" s="470">
        <v>0</v>
      </c>
      <c r="K78" s="469">
        <v>0</v>
      </c>
      <c r="L78" s="469">
        <v>0</v>
      </c>
      <c r="M78" s="469">
        <v>0</v>
      </c>
      <c r="N78" s="469">
        <v>0</v>
      </c>
      <c r="O78" s="271"/>
    </row>
    <row r="79" spans="1:15" s="188" customFormat="1" ht="15" hidden="1" customHeight="1" x14ac:dyDescent="0.25">
      <c r="A79" s="484"/>
      <c r="B79" s="485"/>
      <c r="C79" s="516" t="s">
        <v>294</v>
      </c>
      <c r="D79" s="481" t="s">
        <v>293</v>
      </c>
      <c r="E79" s="468" t="s">
        <v>36</v>
      </c>
      <c r="F79" s="469">
        <v>281070710</v>
      </c>
      <c r="G79" s="470">
        <v>281070710</v>
      </c>
      <c r="H79" s="469">
        <v>0</v>
      </c>
      <c r="I79" s="469">
        <v>0</v>
      </c>
      <c r="J79" s="470">
        <v>0</v>
      </c>
      <c r="K79" s="469">
        <v>0</v>
      </c>
      <c r="L79" s="469">
        <v>0</v>
      </c>
      <c r="M79" s="469">
        <v>0</v>
      </c>
      <c r="N79" s="469">
        <v>0</v>
      </c>
      <c r="O79" s="271"/>
    </row>
    <row r="80" spans="1:15" s="188" customFormat="1" ht="15" hidden="1" customHeight="1" x14ac:dyDescent="0.25">
      <c r="A80" s="484"/>
      <c r="B80" s="485"/>
      <c r="C80" s="516"/>
      <c r="D80" s="481" t="s">
        <v>293</v>
      </c>
      <c r="E80" s="468" t="s">
        <v>371</v>
      </c>
      <c r="F80" s="469">
        <v>1713800</v>
      </c>
      <c r="G80" s="470">
        <v>1713800</v>
      </c>
      <c r="H80" s="469">
        <v>0</v>
      </c>
      <c r="I80" s="469">
        <v>0</v>
      </c>
      <c r="J80" s="470">
        <v>0</v>
      </c>
      <c r="K80" s="469">
        <v>0</v>
      </c>
      <c r="L80" s="469">
        <v>0</v>
      </c>
      <c r="M80" s="469">
        <v>0</v>
      </c>
      <c r="N80" s="469">
        <v>0</v>
      </c>
      <c r="O80" s="271"/>
    </row>
    <row r="81" spans="1:15" s="188" customFormat="1" ht="15" hidden="1" customHeight="1" x14ac:dyDescent="0.25">
      <c r="A81" s="484"/>
      <c r="B81" s="485"/>
      <c r="C81" s="516"/>
      <c r="D81" s="481" t="s">
        <v>293</v>
      </c>
      <c r="E81" s="468" t="s">
        <v>324</v>
      </c>
      <c r="F81" s="469">
        <v>10795115</v>
      </c>
      <c r="G81" s="470">
        <v>10795115</v>
      </c>
      <c r="H81" s="469">
        <v>0</v>
      </c>
      <c r="I81" s="469">
        <v>0</v>
      </c>
      <c r="J81" s="470">
        <v>0</v>
      </c>
      <c r="K81" s="469">
        <v>0</v>
      </c>
      <c r="L81" s="469">
        <v>0</v>
      </c>
      <c r="M81" s="469">
        <v>0</v>
      </c>
      <c r="N81" s="469">
        <v>0</v>
      </c>
      <c r="O81" s="271"/>
    </row>
    <row r="82" spans="1:15" s="188" customFormat="1" ht="15" hidden="1" customHeight="1" x14ac:dyDescent="0.25">
      <c r="A82" s="484"/>
      <c r="B82" s="485"/>
      <c r="C82" s="516"/>
      <c r="D82" s="481" t="s">
        <v>293</v>
      </c>
      <c r="E82" s="468" t="s">
        <v>312</v>
      </c>
      <c r="F82" s="469">
        <v>1800000</v>
      </c>
      <c r="G82" s="470">
        <v>1800000</v>
      </c>
      <c r="H82" s="469">
        <v>0</v>
      </c>
      <c r="I82" s="469">
        <v>0</v>
      </c>
      <c r="J82" s="470">
        <v>0</v>
      </c>
      <c r="K82" s="469">
        <v>0</v>
      </c>
      <c r="L82" s="469">
        <v>0</v>
      </c>
      <c r="M82" s="469">
        <v>0</v>
      </c>
      <c r="N82" s="469">
        <v>0</v>
      </c>
      <c r="O82" s="271"/>
    </row>
    <row r="83" spans="1:15" s="188" customFormat="1" ht="15" hidden="1" customHeight="1" x14ac:dyDescent="0.25">
      <c r="A83" s="484"/>
      <c r="B83" s="485"/>
      <c r="C83" s="516" t="s">
        <v>365</v>
      </c>
      <c r="D83" s="481" t="s">
        <v>366</v>
      </c>
      <c r="E83" s="468" t="s">
        <v>36</v>
      </c>
      <c r="F83" s="469">
        <v>303000000</v>
      </c>
      <c r="G83" s="470">
        <v>303000000</v>
      </c>
      <c r="H83" s="469">
        <v>0</v>
      </c>
      <c r="I83" s="469">
        <v>0</v>
      </c>
      <c r="J83" s="470">
        <v>0</v>
      </c>
      <c r="K83" s="469">
        <v>0</v>
      </c>
      <c r="L83" s="469">
        <v>0</v>
      </c>
      <c r="M83" s="469">
        <v>0</v>
      </c>
      <c r="N83" s="469">
        <v>0</v>
      </c>
      <c r="O83" s="271"/>
    </row>
    <row r="84" spans="1:15" s="188" customFormat="1" ht="15" hidden="1" customHeight="1" x14ac:dyDescent="0.25">
      <c r="A84" s="484"/>
      <c r="B84" s="485"/>
      <c r="C84" s="516"/>
      <c r="D84" s="481" t="s">
        <v>366</v>
      </c>
      <c r="E84" s="468" t="s">
        <v>371</v>
      </c>
      <c r="F84" s="469">
        <v>124213</v>
      </c>
      <c r="G84" s="470">
        <v>124213</v>
      </c>
      <c r="H84" s="469">
        <v>0</v>
      </c>
      <c r="I84" s="469">
        <v>0</v>
      </c>
      <c r="J84" s="470">
        <v>0</v>
      </c>
      <c r="K84" s="469">
        <v>0</v>
      </c>
      <c r="L84" s="469">
        <v>0</v>
      </c>
      <c r="M84" s="469">
        <v>0</v>
      </c>
      <c r="N84" s="469">
        <v>0</v>
      </c>
      <c r="O84" s="271"/>
    </row>
    <row r="85" spans="1:15" s="188" customFormat="1" ht="15" hidden="1" customHeight="1" x14ac:dyDescent="0.25">
      <c r="A85" s="484"/>
      <c r="B85" s="485"/>
      <c r="C85" s="516"/>
      <c r="D85" s="481" t="s">
        <v>366</v>
      </c>
      <c r="E85" s="468" t="s">
        <v>324</v>
      </c>
      <c r="F85" s="469">
        <v>5473929</v>
      </c>
      <c r="G85" s="470">
        <v>5473929</v>
      </c>
      <c r="H85" s="469">
        <v>0</v>
      </c>
      <c r="I85" s="469">
        <v>0</v>
      </c>
      <c r="J85" s="470">
        <v>0</v>
      </c>
      <c r="K85" s="469">
        <v>0</v>
      </c>
      <c r="L85" s="469">
        <v>0</v>
      </c>
      <c r="M85" s="469">
        <v>0</v>
      </c>
      <c r="N85" s="469">
        <v>0</v>
      </c>
      <c r="O85" s="271"/>
    </row>
    <row r="86" spans="1:15" s="188" customFormat="1" ht="15" hidden="1" customHeight="1" x14ac:dyDescent="0.25">
      <c r="A86" s="484"/>
      <c r="B86" s="485"/>
      <c r="C86" s="516" t="s">
        <v>198</v>
      </c>
      <c r="D86" s="481" t="s">
        <v>197</v>
      </c>
      <c r="E86" s="468" t="s">
        <v>36</v>
      </c>
      <c r="F86" s="469">
        <v>140499932</v>
      </c>
      <c r="G86" s="470">
        <v>140499932</v>
      </c>
      <c r="H86" s="469">
        <v>0</v>
      </c>
      <c r="I86" s="469">
        <v>0</v>
      </c>
      <c r="J86" s="470">
        <v>0</v>
      </c>
      <c r="K86" s="469">
        <v>0</v>
      </c>
      <c r="L86" s="469">
        <v>0</v>
      </c>
      <c r="M86" s="469">
        <v>0</v>
      </c>
      <c r="N86" s="469">
        <v>0</v>
      </c>
      <c r="O86" s="271"/>
    </row>
    <row r="87" spans="1:15" s="188" customFormat="1" ht="15" hidden="1" customHeight="1" x14ac:dyDescent="0.25">
      <c r="A87" s="484"/>
      <c r="B87" s="485"/>
      <c r="C87" s="516"/>
      <c r="D87" s="481" t="s">
        <v>197</v>
      </c>
      <c r="E87" s="468" t="s">
        <v>93</v>
      </c>
      <c r="F87" s="469">
        <v>121700000</v>
      </c>
      <c r="G87" s="470">
        <v>121700000</v>
      </c>
      <c r="H87" s="469">
        <v>0</v>
      </c>
      <c r="I87" s="469">
        <v>0</v>
      </c>
      <c r="J87" s="470">
        <v>0</v>
      </c>
      <c r="K87" s="469">
        <v>0</v>
      </c>
      <c r="L87" s="469">
        <v>0</v>
      </c>
      <c r="M87" s="469">
        <v>0</v>
      </c>
      <c r="N87" s="469">
        <v>0</v>
      </c>
      <c r="O87" s="271"/>
    </row>
    <row r="88" spans="1:15" s="188" customFormat="1" ht="15" hidden="1" customHeight="1" x14ac:dyDescent="0.25">
      <c r="A88" s="484"/>
      <c r="B88" s="485"/>
      <c r="C88" s="516"/>
      <c r="D88" s="481" t="s">
        <v>197</v>
      </c>
      <c r="E88" s="468" t="s">
        <v>324</v>
      </c>
      <c r="F88" s="469">
        <v>732590</v>
      </c>
      <c r="G88" s="470">
        <v>732590</v>
      </c>
      <c r="H88" s="469">
        <v>0</v>
      </c>
      <c r="I88" s="469">
        <v>0</v>
      </c>
      <c r="J88" s="470">
        <v>0</v>
      </c>
      <c r="K88" s="469">
        <v>0</v>
      </c>
      <c r="L88" s="469">
        <v>0</v>
      </c>
      <c r="M88" s="469">
        <v>0</v>
      </c>
      <c r="N88" s="469">
        <v>0</v>
      </c>
      <c r="O88" s="271"/>
    </row>
    <row r="89" spans="1:15" s="188" customFormat="1" ht="15" hidden="1" customHeight="1" x14ac:dyDescent="0.25">
      <c r="A89" s="484"/>
      <c r="B89" s="485"/>
      <c r="C89" s="516"/>
      <c r="D89" s="481" t="s">
        <v>197</v>
      </c>
      <c r="E89" s="468" t="s">
        <v>312</v>
      </c>
      <c r="F89" s="469">
        <v>3334397</v>
      </c>
      <c r="G89" s="470">
        <v>3334397</v>
      </c>
      <c r="H89" s="469">
        <v>0</v>
      </c>
      <c r="I89" s="469">
        <v>0</v>
      </c>
      <c r="J89" s="470">
        <v>0</v>
      </c>
      <c r="K89" s="469">
        <v>0</v>
      </c>
      <c r="L89" s="469">
        <v>0</v>
      </c>
      <c r="M89" s="469">
        <v>0</v>
      </c>
      <c r="N89" s="469">
        <v>0</v>
      </c>
      <c r="O89" s="271"/>
    </row>
    <row r="90" spans="1:15" s="188" customFormat="1" ht="15" hidden="1" customHeight="1" x14ac:dyDescent="0.25">
      <c r="A90" s="484"/>
      <c r="B90" s="485"/>
      <c r="C90" s="516" t="s">
        <v>194</v>
      </c>
      <c r="D90" s="481" t="s">
        <v>193</v>
      </c>
      <c r="E90" s="468" t="s">
        <v>36</v>
      </c>
      <c r="F90" s="469">
        <v>278428509</v>
      </c>
      <c r="G90" s="470">
        <v>278428509</v>
      </c>
      <c r="H90" s="469">
        <v>0</v>
      </c>
      <c r="I90" s="469">
        <v>0</v>
      </c>
      <c r="J90" s="470">
        <v>0</v>
      </c>
      <c r="K90" s="469">
        <v>0</v>
      </c>
      <c r="L90" s="469">
        <v>0</v>
      </c>
      <c r="M90" s="469">
        <v>0</v>
      </c>
      <c r="N90" s="469">
        <v>0</v>
      </c>
      <c r="O90" s="271"/>
    </row>
    <row r="91" spans="1:15" s="188" customFormat="1" ht="15" hidden="1" customHeight="1" x14ac:dyDescent="0.25">
      <c r="A91" s="484"/>
      <c r="B91" s="485"/>
      <c r="C91" s="516"/>
      <c r="D91" s="481" t="s">
        <v>193</v>
      </c>
      <c r="E91" s="468" t="s">
        <v>324</v>
      </c>
      <c r="F91" s="469">
        <v>146475</v>
      </c>
      <c r="G91" s="470">
        <v>146475</v>
      </c>
      <c r="H91" s="469">
        <v>0</v>
      </c>
      <c r="I91" s="469">
        <v>0</v>
      </c>
      <c r="J91" s="470">
        <v>0</v>
      </c>
      <c r="K91" s="469">
        <v>0</v>
      </c>
      <c r="L91" s="469">
        <v>0</v>
      </c>
      <c r="M91" s="469">
        <v>0</v>
      </c>
      <c r="N91" s="469">
        <v>0</v>
      </c>
      <c r="O91" s="271"/>
    </row>
    <row r="92" spans="1:15" s="188" customFormat="1" ht="15" hidden="1" customHeight="1" x14ac:dyDescent="0.25">
      <c r="A92" s="484"/>
      <c r="B92" s="485"/>
      <c r="C92" s="516"/>
      <c r="D92" s="481" t="s">
        <v>193</v>
      </c>
      <c r="E92" s="468" t="s">
        <v>312</v>
      </c>
      <c r="F92" s="469">
        <v>5000000</v>
      </c>
      <c r="G92" s="470">
        <v>5000000</v>
      </c>
      <c r="H92" s="469">
        <v>0</v>
      </c>
      <c r="I92" s="469">
        <v>0</v>
      </c>
      <c r="J92" s="470">
        <v>0</v>
      </c>
      <c r="K92" s="469">
        <v>0</v>
      </c>
      <c r="L92" s="469">
        <v>0</v>
      </c>
      <c r="M92" s="469">
        <v>0</v>
      </c>
      <c r="N92" s="469">
        <v>0</v>
      </c>
      <c r="O92" s="271"/>
    </row>
    <row r="93" spans="1:15" s="188" customFormat="1" ht="15" hidden="1" customHeight="1" x14ac:dyDescent="0.25">
      <c r="A93" s="484"/>
      <c r="B93" s="485"/>
      <c r="C93" s="516" t="s">
        <v>201</v>
      </c>
      <c r="D93" s="481" t="s">
        <v>351</v>
      </c>
      <c r="E93" s="468" t="s">
        <v>36</v>
      </c>
      <c r="F93" s="469">
        <v>162830000</v>
      </c>
      <c r="G93" s="470">
        <v>162830000</v>
      </c>
      <c r="H93" s="469">
        <v>0</v>
      </c>
      <c r="I93" s="469">
        <v>0</v>
      </c>
      <c r="J93" s="470">
        <v>0</v>
      </c>
      <c r="K93" s="469">
        <v>0</v>
      </c>
      <c r="L93" s="469">
        <v>0</v>
      </c>
      <c r="M93" s="469">
        <v>0</v>
      </c>
      <c r="N93" s="469">
        <v>0</v>
      </c>
      <c r="O93" s="271"/>
    </row>
    <row r="94" spans="1:15" s="188" customFormat="1" ht="15" hidden="1" customHeight="1" x14ac:dyDescent="0.25">
      <c r="A94" s="484"/>
      <c r="B94" s="485"/>
      <c r="C94" s="516"/>
      <c r="D94" s="481" t="s">
        <v>351</v>
      </c>
      <c r="E94" s="468" t="s">
        <v>93</v>
      </c>
      <c r="F94" s="469">
        <v>152830000</v>
      </c>
      <c r="G94" s="470">
        <v>152830000</v>
      </c>
      <c r="H94" s="469">
        <v>0</v>
      </c>
      <c r="I94" s="469">
        <v>0</v>
      </c>
      <c r="J94" s="470">
        <v>0</v>
      </c>
      <c r="K94" s="469">
        <v>0</v>
      </c>
      <c r="L94" s="469">
        <v>0</v>
      </c>
      <c r="M94" s="469">
        <v>0</v>
      </c>
      <c r="N94" s="469">
        <v>0</v>
      </c>
      <c r="O94" s="271"/>
    </row>
    <row r="95" spans="1:15" s="188" customFormat="1" ht="15" hidden="1" customHeight="1" x14ac:dyDescent="0.25">
      <c r="A95" s="484"/>
      <c r="B95" s="485"/>
      <c r="C95" s="516"/>
      <c r="D95" s="481" t="s">
        <v>351</v>
      </c>
      <c r="E95" s="468" t="s">
        <v>324</v>
      </c>
      <c r="F95" s="469">
        <v>1806610</v>
      </c>
      <c r="G95" s="470">
        <v>1806610</v>
      </c>
      <c r="H95" s="469">
        <v>0</v>
      </c>
      <c r="I95" s="469">
        <v>0</v>
      </c>
      <c r="J95" s="470">
        <v>0</v>
      </c>
      <c r="K95" s="469">
        <v>0</v>
      </c>
      <c r="L95" s="469">
        <v>0</v>
      </c>
      <c r="M95" s="469">
        <v>0</v>
      </c>
      <c r="N95" s="469">
        <v>0</v>
      </c>
      <c r="O95" s="271"/>
    </row>
    <row r="96" spans="1:15" s="188" customFormat="1" ht="15" hidden="1" customHeight="1" x14ac:dyDescent="0.25">
      <c r="A96" s="484"/>
      <c r="B96" s="485"/>
      <c r="C96" s="516" t="s">
        <v>297</v>
      </c>
      <c r="D96" s="481" t="s">
        <v>296</v>
      </c>
      <c r="E96" s="468" t="s">
        <v>36</v>
      </c>
      <c r="F96" s="469">
        <v>315249111</v>
      </c>
      <c r="G96" s="470">
        <v>315249111</v>
      </c>
      <c r="H96" s="469">
        <v>0</v>
      </c>
      <c r="I96" s="469">
        <v>0</v>
      </c>
      <c r="J96" s="470">
        <v>0</v>
      </c>
      <c r="K96" s="469">
        <v>0</v>
      </c>
      <c r="L96" s="469">
        <v>0</v>
      </c>
      <c r="M96" s="469">
        <v>0</v>
      </c>
      <c r="N96" s="469">
        <v>0</v>
      </c>
      <c r="O96" s="271"/>
    </row>
    <row r="97" spans="1:15" s="188" customFormat="1" ht="15" hidden="1" customHeight="1" x14ac:dyDescent="0.25">
      <c r="A97" s="484"/>
      <c r="B97" s="485"/>
      <c r="C97" s="516"/>
      <c r="D97" s="481" t="s">
        <v>296</v>
      </c>
      <c r="E97" s="468" t="s">
        <v>324</v>
      </c>
      <c r="F97" s="469">
        <v>1324355</v>
      </c>
      <c r="G97" s="470">
        <v>1324355</v>
      </c>
      <c r="H97" s="469">
        <v>0</v>
      </c>
      <c r="I97" s="469">
        <v>0</v>
      </c>
      <c r="J97" s="470">
        <v>0</v>
      </c>
      <c r="K97" s="469">
        <v>0</v>
      </c>
      <c r="L97" s="469">
        <v>0</v>
      </c>
      <c r="M97" s="469">
        <v>0</v>
      </c>
      <c r="N97" s="469">
        <v>0</v>
      </c>
      <c r="O97" s="271"/>
    </row>
    <row r="98" spans="1:15" s="188" customFormat="1" ht="15" hidden="1" customHeight="1" x14ac:dyDescent="0.25">
      <c r="A98" s="484"/>
      <c r="B98" s="485"/>
      <c r="C98" s="516" t="s">
        <v>352</v>
      </c>
      <c r="D98" s="481" t="s">
        <v>353</v>
      </c>
      <c r="E98" s="468" t="s">
        <v>36</v>
      </c>
      <c r="F98" s="469">
        <v>340775000</v>
      </c>
      <c r="G98" s="470">
        <v>340775000</v>
      </c>
      <c r="H98" s="469">
        <v>0</v>
      </c>
      <c r="I98" s="469">
        <v>0</v>
      </c>
      <c r="J98" s="470">
        <v>0</v>
      </c>
      <c r="K98" s="469">
        <v>0</v>
      </c>
      <c r="L98" s="469">
        <v>0</v>
      </c>
      <c r="M98" s="469">
        <v>0</v>
      </c>
      <c r="N98" s="469">
        <v>0</v>
      </c>
      <c r="O98" s="271"/>
    </row>
    <row r="99" spans="1:15" s="188" customFormat="1" ht="15" hidden="1" customHeight="1" x14ac:dyDescent="0.25">
      <c r="A99" s="484"/>
      <c r="B99" s="485"/>
      <c r="C99" s="516"/>
      <c r="D99" s="481" t="s">
        <v>353</v>
      </c>
      <c r="E99" s="468" t="s">
        <v>324</v>
      </c>
      <c r="F99" s="469">
        <v>4353627</v>
      </c>
      <c r="G99" s="470">
        <v>4353627</v>
      </c>
      <c r="H99" s="469">
        <v>0</v>
      </c>
      <c r="I99" s="469">
        <v>0</v>
      </c>
      <c r="J99" s="470">
        <v>0</v>
      </c>
      <c r="K99" s="469">
        <v>0</v>
      </c>
      <c r="L99" s="469">
        <v>0</v>
      </c>
      <c r="M99" s="469">
        <v>0</v>
      </c>
      <c r="N99" s="469">
        <v>0</v>
      </c>
      <c r="O99" s="271"/>
    </row>
    <row r="100" spans="1:15" s="188" customFormat="1" ht="15" customHeight="1" x14ac:dyDescent="0.25">
      <c r="A100" s="484"/>
      <c r="B100" s="485"/>
      <c r="C100" s="516" t="s">
        <v>367</v>
      </c>
      <c r="D100" s="481" t="s">
        <v>368</v>
      </c>
      <c r="E100" s="519" t="s">
        <v>36</v>
      </c>
      <c r="F100" s="518">
        <v>110074387</v>
      </c>
      <c r="G100" s="517">
        <v>19890000</v>
      </c>
      <c r="H100" s="518">
        <v>90184387</v>
      </c>
      <c r="I100" s="518">
        <v>70762107</v>
      </c>
      <c r="J100" s="517">
        <v>19422280</v>
      </c>
      <c r="K100" s="518">
        <v>7862456</v>
      </c>
      <c r="L100" s="518">
        <v>7862456</v>
      </c>
      <c r="M100" s="518">
        <v>3697368</v>
      </c>
      <c r="N100" s="469">
        <v>0</v>
      </c>
      <c r="O100" s="271"/>
    </row>
    <row r="101" spans="1:15" s="188" customFormat="1" ht="15" customHeight="1" x14ac:dyDescent="0.25">
      <c r="A101" s="484"/>
      <c r="B101" s="485"/>
      <c r="C101" s="516"/>
      <c r="D101" s="481" t="s">
        <v>368</v>
      </c>
      <c r="E101" s="468" t="s">
        <v>93</v>
      </c>
      <c r="F101" s="469">
        <v>256840238</v>
      </c>
      <c r="G101" s="470">
        <v>0</v>
      </c>
      <c r="H101" s="469">
        <v>256840238</v>
      </c>
      <c r="I101" s="469">
        <v>256840238</v>
      </c>
      <c r="J101" s="470">
        <v>0</v>
      </c>
      <c r="K101" s="469">
        <v>0</v>
      </c>
      <c r="L101" s="469">
        <v>0</v>
      </c>
      <c r="M101" s="469">
        <v>0</v>
      </c>
      <c r="N101" s="469">
        <v>0</v>
      </c>
      <c r="O101" s="271"/>
    </row>
    <row r="102" spans="1:15" s="188" customFormat="1" ht="15" customHeight="1" x14ac:dyDescent="0.25">
      <c r="A102" s="484"/>
      <c r="B102" s="485"/>
      <c r="C102" s="516" t="s">
        <v>209</v>
      </c>
      <c r="D102" s="481" t="s">
        <v>342</v>
      </c>
      <c r="E102" s="468" t="s">
        <v>36</v>
      </c>
      <c r="F102" s="469">
        <v>273628700</v>
      </c>
      <c r="G102" s="470">
        <v>273628700</v>
      </c>
      <c r="H102" s="469">
        <v>0</v>
      </c>
      <c r="I102" s="469">
        <v>0</v>
      </c>
      <c r="J102" s="470">
        <v>0</v>
      </c>
      <c r="K102" s="469">
        <v>0</v>
      </c>
      <c r="L102" s="469">
        <v>0</v>
      </c>
      <c r="M102" s="469">
        <v>0</v>
      </c>
      <c r="N102" s="469">
        <v>0</v>
      </c>
      <c r="O102" s="271"/>
    </row>
    <row r="103" spans="1:15" s="188" customFormat="1" ht="15" customHeight="1" x14ac:dyDescent="0.25">
      <c r="A103" s="484"/>
      <c r="B103" s="485"/>
      <c r="C103" s="516"/>
      <c r="D103" s="481" t="s">
        <v>342</v>
      </c>
      <c r="E103" s="468" t="s">
        <v>324</v>
      </c>
      <c r="F103" s="469">
        <v>1152473</v>
      </c>
      <c r="G103" s="470">
        <v>1152473</v>
      </c>
      <c r="H103" s="469">
        <v>0</v>
      </c>
      <c r="I103" s="469">
        <v>0</v>
      </c>
      <c r="J103" s="470">
        <v>0</v>
      </c>
      <c r="K103" s="469">
        <v>0</v>
      </c>
      <c r="L103" s="469">
        <v>0</v>
      </c>
      <c r="M103" s="469">
        <v>0</v>
      </c>
      <c r="N103" s="469">
        <v>0</v>
      </c>
      <c r="O103" s="271"/>
    </row>
    <row r="104" spans="1:15" s="188" customFormat="1" ht="15" customHeight="1" x14ac:dyDescent="0.25">
      <c r="A104" s="484"/>
      <c r="B104" s="485"/>
      <c r="C104" s="515" t="s">
        <v>369</v>
      </c>
      <c r="D104" s="473" t="s">
        <v>370</v>
      </c>
      <c r="E104" s="468" t="s">
        <v>36</v>
      </c>
      <c r="F104" s="469">
        <v>376368311</v>
      </c>
      <c r="G104" s="470">
        <v>159798374</v>
      </c>
      <c r="H104" s="469">
        <v>216569937</v>
      </c>
      <c r="I104" s="469">
        <v>206170750</v>
      </c>
      <c r="J104" s="470">
        <v>10399187</v>
      </c>
      <c r="K104" s="469">
        <v>10399187</v>
      </c>
      <c r="L104" s="469">
        <v>0</v>
      </c>
      <c r="M104" s="469">
        <v>0</v>
      </c>
      <c r="N104" s="469">
        <v>0</v>
      </c>
      <c r="O104" s="271"/>
    </row>
    <row r="105" spans="1:15" s="188" customFormat="1" ht="15" hidden="1" customHeight="1" x14ac:dyDescent="0.25">
      <c r="A105" s="484"/>
      <c r="B105" s="485"/>
      <c r="C105" s="516" t="s">
        <v>212</v>
      </c>
      <c r="D105" s="481" t="s">
        <v>343</v>
      </c>
      <c r="E105" s="468" t="s">
        <v>36</v>
      </c>
      <c r="F105" s="469">
        <v>261695337</v>
      </c>
      <c r="G105" s="470">
        <v>261695337</v>
      </c>
      <c r="H105" s="469">
        <v>0</v>
      </c>
      <c r="I105" s="469">
        <v>0</v>
      </c>
      <c r="J105" s="470">
        <v>0</v>
      </c>
      <c r="K105" s="469">
        <v>0</v>
      </c>
      <c r="L105" s="469">
        <v>0</v>
      </c>
      <c r="M105" s="469">
        <v>0</v>
      </c>
      <c r="N105" s="469">
        <v>0</v>
      </c>
      <c r="O105" s="271"/>
    </row>
    <row r="106" spans="1:15" s="188" customFormat="1" ht="15" hidden="1" customHeight="1" x14ac:dyDescent="0.25">
      <c r="A106" s="484"/>
      <c r="B106" s="485"/>
      <c r="C106" s="516"/>
      <c r="D106" s="481" t="s">
        <v>343</v>
      </c>
      <c r="E106" s="468" t="s">
        <v>324</v>
      </c>
      <c r="F106" s="469">
        <v>1007332</v>
      </c>
      <c r="G106" s="470">
        <v>1007332</v>
      </c>
      <c r="H106" s="469">
        <v>0</v>
      </c>
      <c r="I106" s="469">
        <v>0</v>
      </c>
      <c r="J106" s="470">
        <v>0</v>
      </c>
      <c r="K106" s="469">
        <v>0</v>
      </c>
      <c r="L106" s="469">
        <v>0</v>
      </c>
      <c r="M106" s="469">
        <v>0</v>
      </c>
      <c r="N106" s="469">
        <v>0</v>
      </c>
      <c r="O106" s="271"/>
    </row>
    <row r="107" spans="1:15" s="188" customFormat="1" ht="15" hidden="1" customHeight="1" x14ac:dyDescent="0.25">
      <c r="A107" s="484"/>
      <c r="B107" s="485"/>
      <c r="C107" s="516" t="s">
        <v>195</v>
      </c>
      <c r="D107" s="481" t="s">
        <v>205</v>
      </c>
      <c r="E107" s="468" t="s">
        <v>36</v>
      </c>
      <c r="F107" s="469">
        <v>250000000</v>
      </c>
      <c r="G107" s="470">
        <v>250000000</v>
      </c>
      <c r="H107" s="469">
        <v>0</v>
      </c>
      <c r="I107" s="469">
        <v>0</v>
      </c>
      <c r="J107" s="470">
        <v>0</v>
      </c>
      <c r="K107" s="469">
        <v>0</v>
      </c>
      <c r="L107" s="469">
        <v>0</v>
      </c>
      <c r="M107" s="469">
        <v>0</v>
      </c>
      <c r="N107" s="469">
        <v>0</v>
      </c>
      <c r="O107" s="271"/>
    </row>
    <row r="108" spans="1:15" s="188" customFormat="1" ht="15" hidden="1" customHeight="1" x14ac:dyDescent="0.25">
      <c r="A108" s="484"/>
      <c r="B108" s="485"/>
      <c r="C108" s="516"/>
      <c r="D108" s="481" t="s">
        <v>205</v>
      </c>
      <c r="E108" s="468" t="s">
        <v>324</v>
      </c>
      <c r="F108" s="469">
        <v>1037264</v>
      </c>
      <c r="G108" s="470">
        <v>1037264</v>
      </c>
      <c r="H108" s="469">
        <v>0</v>
      </c>
      <c r="I108" s="469">
        <v>0</v>
      </c>
      <c r="J108" s="470">
        <v>0</v>
      </c>
      <c r="K108" s="469">
        <v>0</v>
      </c>
      <c r="L108" s="469">
        <v>0</v>
      </c>
      <c r="M108" s="469">
        <v>0</v>
      </c>
      <c r="N108" s="469">
        <v>0</v>
      </c>
      <c r="O108" s="271"/>
    </row>
    <row r="109" spans="1:15" s="188" customFormat="1" ht="15" hidden="1" customHeight="1" x14ac:dyDescent="0.25">
      <c r="A109" s="484"/>
      <c r="B109" s="485"/>
      <c r="C109" s="516" t="s">
        <v>215</v>
      </c>
      <c r="D109" s="481" t="s">
        <v>359</v>
      </c>
      <c r="E109" s="468" t="s">
        <v>36</v>
      </c>
      <c r="F109" s="469">
        <v>270649567</v>
      </c>
      <c r="G109" s="470">
        <v>270649567</v>
      </c>
      <c r="H109" s="469">
        <v>0</v>
      </c>
      <c r="I109" s="469">
        <v>0</v>
      </c>
      <c r="J109" s="470">
        <v>0</v>
      </c>
      <c r="K109" s="469">
        <v>0</v>
      </c>
      <c r="L109" s="469">
        <v>0</v>
      </c>
      <c r="M109" s="469">
        <v>0</v>
      </c>
      <c r="N109" s="469">
        <v>0</v>
      </c>
      <c r="O109" s="271"/>
    </row>
    <row r="110" spans="1:15" s="188" customFormat="1" ht="15" hidden="1" customHeight="1" x14ac:dyDescent="0.25">
      <c r="A110" s="484"/>
      <c r="B110" s="485"/>
      <c r="C110" s="516"/>
      <c r="D110" s="481" t="s">
        <v>359</v>
      </c>
      <c r="E110" s="468" t="s">
        <v>324</v>
      </c>
      <c r="F110" s="469">
        <v>923107</v>
      </c>
      <c r="G110" s="470">
        <v>923107</v>
      </c>
      <c r="H110" s="469">
        <v>0</v>
      </c>
      <c r="I110" s="469">
        <v>0</v>
      </c>
      <c r="J110" s="470">
        <v>0</v>
      </c>
      <c r="K110" s="469">
        <v>0</v>
      </c>
      <c r="L110" s="469">
        <v>0</v>
      </c>
      <c r="M110" s="469">
        <v>0</v>
      </c>
      <c r="N110" s="469">
        <v>0</v>
      </c>
      <c r="O110" s="271"/>
    </row>
    <row r="111" spans="1:15" s="188" customFormat="1" ht="15" hidden="1" customHeight="1" x14ac:dyDescent="0.25">
      <c r="A111" s="484"/>
      <c r="B111" s="485"/>
      <c r="C111" s="516" t="s">
        <v>216</v>
      </c>
      <c r="D111" s="481" t="s">
        <v>217</v>
      </c>
      <c r="E111" s="468" t="s">
        <v>36</v>
      </c>
      <c r="F111" s="469">
        <v>265178841</v>
      </c>
      <c r="G111" s="470">
        <v>265178841</v>
      </c>
      <c r="H111" s="469">
        <v>0</v>
      </c>
      <c r="I111" s="469">
        <v>0</v>
      </c>
      <c r="J111" s="470">
        <v>0</v>
      </c>
      <c r="K111" s="469">
        <v>0</v>
      </c>
      <c r="L111" s="469">
        <v>0</v>
      </c>
      <c r="M111" s="469">
        <v>0</v>
      </c>
      <c r="N111" s="469">
        <v>0</v>
      </c>
      <c r="O111" s="271"/>
    </row>
    <row r="112" spans="1:15" s="188" customFormat="1" ht="15" hidden="1" customHeight="1" x14ac:dyDescent="0.25">
      <c r="A112" s="484"/>
      <c r="B112" s="485"/>
      <c r="C112" s="516"/>
      <c r="D112" s="481" t="s">
        <v>217</v>
      </c>
      <c r="E112" s="468" t="s">
        <v>324</v>
      </c>
      <c r="F112" s="469">
        <v>948791</v>
      </c>
      <c r="G112" s="470">
        <v>948791</v>
      </c>
      <c r="H112" s="469">
        <v>0</v>
      </c>
      <c r="I112" s="469">
        <v>0</v>
      </c>
      <c r="J112" s="470">
        <v>0</v>
      </c>
      <c r="K112" s="469">
        <v>0</v>
      </c>
      <c r="L112" s="469">
        <v>0</v>
      </c>
      <c r="M112" s="469">
        <v>0</v>
      </c>
      <c r="N112" s="469">
        <v>0</v>
      </c>
      <c r="O112" s="271"/>
    </row>
    <row r="113" spans="1:15" s="188" customFormat="1" ht="15" hidden="1" customHeight="1" x14ac:dyDescent="0.25">
      <c r="A113" s="484"/>
      <c r="B113" s="485"/>
      <c r="C113" s="516" t="s">
        <v>218</v>
      </c>
      <c r="D113" s="481" t="s">
        <v>311</v>
      </c>
      <c r="E113" s="468" t="s">
        <v>36</v>
      </c>
      <c r="F113" s="469">
        <v>269506360</v>
      </c>
      <c r="G113" s="470">
        <v>269506360</v>
      </c>
      <c r="H113" s="469">
        <v>0</v>
      </c>
      <c r="I113" s="469">
        <v>0</v>
      </c>
      <c r="J113" s="470">
        <v>0</v>
      </c>
      <c r="K113" s="469">
        <v>0</v>
      </c>
      <c r="L113" s="469">
        <v>0</v>
      </c>
      <c r="M113" s="469">
        <v>0</v>
      </c>
      <c r="N113" s="469">
        <v>0</v>
      </c>
      <c r="O113" s="271"/>
    </row>
    <row r="114" spans="1:15" s="188" customFormat="1" ht="15" hidden="1" customHeight="1" x14ac:dyDescent="0.25">
      <c r="A114" s="484"/>
      <c r="B114" s="485"/>
      <c r="C114" s="516"/>
      <c r="D114" s="481" t="s">
        <v>311</v>
      </c>
      <c r="E114" s="468" t="s">
        <v>324</v>
      </c>
      <c r="F114" s="469">
        <v>972098</v>
      </c>
      <c r="G114" s="470">
        <v>972098</v>
      </c>
      <c r="H114" s="469">
        <v>0</v>
      </c>
      <c r="I114" s="469">
        <v>0</v>
      </c>
      <c r="J114" s="470">
        <v>0</v>
      </c>
      <c r="K114" s="469">
        <v>0</v>
      </c>
      <c r="L114" s="469">
        <v>0</v>
      </c>
      <c r="M114" s="469">
        <v>0</v>
      </c>
      <c r="N114" s="469">
        <v>0</v>
      </c>
      <c r="O114" s="271"/>
    </row>
    <row r="115" spans="1:15" s="188" customFormat="1" ht="15" hidden="1" customHeight="1" x14ac:dyDescent="0.25">
      <c r="A115" s="484"/>
      <c r="B115" s="485"/>
      <c r="C115" s="516" t="s">
        <v>213</v>
      </c>
      <c r="D115" s="481" t="s">
        <v>343</v>
      </c>
      <c r="E115" s="468" t="s">
        <v>36</v>
      </c>
      <c r="F115" s="469">
        <v>251760856</v>
      </c>
      <c r="G115" s="470">
        <v>251760856</v>
      </c>
      <c r="H115" s="469">
        <v>0</v>
      </c>
      <c r="I115" s="469">
        <v>0</v>
      </c>
      <c r="J115" s="470">
        <v>0</v>
      </c>
      <c r="K115" s="469">
        <v>0</v>
      </c>
      <c r="L115" s="469">
        <v>0</v>
      </c>
      <c r="M115" s="469">
        <v>0</v>
      </c>
      <c r="N115" s="469">
        <v>0</v>
      </c>
      <c r="O115" s="271"/>
    </row>
    <row r="116" spans="1:15" s="188" customFormat="1" ht="15" hidden="1" customHeight="1" x14ac:dyDescent="0.25">
      <c r="A116" s="484"/>
      <c r="B116" s="485"/>
      <c r="C116" s="516"/>
      <c r="D116" s="481" t="s">
        <v>343</v>
      </c>
      <c r="E116" s="468" t="s">
        <v>324</v>
      </c>
      <c r="F116" s="469">
        <v>927573</v>
      </c>
      <c r="G116" s="470">
        <v>927573</v>
      </c>
      <c r="H116" s="469">
        <v>0</v>
      </c>
      <c r="I116" s="469">
        <v>0</v>
      </c>
      <c r="J116" s="470">
        <v>0</v>
      </c>
      <c r="K116" s="469">
        <v>0</v>
      </c>
      <c r="L116" s="469">
        <v>0</v>
      </c>
      <c r="M116" s="469">
        <v>0</v>
      </c>
      <c r="N116" s="469">
        <v>0</v>
      </c>
      <c r="O116" s="271"/>
    </row>
    <row r="117" spans="1:15" s="188" customFormat="1" ht="15" hidden="1" customHeight="1" x14ac:dyDescent="0.25">
      <c r="A117" s="484"/>
      <c r="B117" s="485"/>
      <c r="C117" s="516" t="s">
        <v>222</v>
      </c>
      <c r="D117" s="481" t="s">
        <v>344</v>
      </c>
      <c r="E117" s="468" t="s">
        <v>36</v>
      </c>
      <c r="F117" s="469">
        <v>142753900</v>
      </c>
      <c r="G117" s="470">
        <v>142753900</v>
      </c>
      <c r="H117" s="469">
        <v>0</v>
      </c>
      <c r="I117" s="469">
        <v>0</v>
      </c>
      <c r="J117" s="470">
        <v>0</v>
      </c>
      <c r="K117" s="469">
        <v>0</v>
      </c>
      <c r="L117" s="469">
        <v>0</v>
      </c>
      <c r="M117" s="469">
        <v>0</v>
      </c>
      <c r="N117" s="469">
        <v>0</v>
      </c>
      <c r="O117" s="271"/>
    </row>
    <row r="118" spans="1:15" s="188" customFormat="1" ht="15" hidden="1" customHeight="1" x14ac:dyDescent="0.25">
      <c r="A118" s="484"/>
      <c r="B118" s="485"/>
      <c r="C118" s="516"/>
      <c r="D118" s="481" t="s">
        <v>344</v>
      </c>
      <c r="E118" s="468" t="s">
        <v>93</v>
      </c>
      <c r="F118" s="469">
        <v>142753900</v>
      </c>
      <c r="G118" s="470">
        <v>142753900</v>
      </c>
      <c r="H118" s="469">
        <v>0</v>
      </c>
      <c r="I118" s="469">
        <v>0</v>
      </c>
      <c r="J118" s="470">
        <v>0</v>
      </c>
      <c r="K118" s="469">
        <v>0</v>
      </c>
      <c r="L118" s="469">
        <v>0</v>
      </c>
      <c r="M118" s="469">
        <v>0</v>
      </c>
      <c r="N118" s="469">
        <v>0</v>
      </c>
      <c r="O118" s="271"/>
    </row>
    <row r="119" spans="1:15" s="188" customFormat="1" ht="15" hidden="1" customHeight="1" x14ac:dyDescent="0.25">
      <c r="A119" s="484"/>
      <c r="B119" s="485"/>
      <c r="C119" s="516"/>
      <c r="D119" s="481" t="s">
        <v>344</v>
      </c>
      <c r="E119" s="468" t="s">
        <v>324</v>
      </c>
      <c r="F119" s="469">
        <v>999178</v>
      </c>
      <c r="G119" s="470">
        <v>999178</v>
      </c>
      <c r="H119" s="469">
        <v>0</v>
      </c>
      <c r="I119" s="469">
        <v>0</v>
      </c>
      <c r="J119" s="470">
        <v>0</v>
      </c>
      <c r="K119" s="469">
        <v>0</v>
      </c>
      <c r="L119" s="469">
        <v>0</v>
      </c>
      <c r="M119" s="469">
        <v>0</v>
      </c>
      <c r="N119" s="469">
        <v>0</v>
      </c>
      <c r="O119" s="271"/>
    </row>
    <row r="120" spans="1:15" s="188" customFormat="1" ht="15" hidden="1" customHeight="1" x14ac:dyDescent="0.25">
      <c r="A120" s="484"/>
      <c r="B120" s="485"/>
      <c r="C120" s="516" t="s">
        <v>223</v>
      </c>
      <c r="D120" s="481" t="s">
        <v>224</v>
      </c>
      <c r="E120" s="468" t="s">
        <v>36</v>
      </c>
      <c r="F120" s="469">
        <v>238728175</v>
      </c>
      <c r="G120" s="470">
        <v>238728175</v>
      </c>
      <c r="H120" s="469">
        <v>0</v>
      </c>
      <c r="I120" s="469">
        <v>0</v>
      </c>
      <c r="J120" s="470">
        <v>0</v>
      </c>
      <c r="K120" s="469">
        <v>0</v>
      </c>
      <c r="L120" s="469">
        <v>0</v>
      </c>
      <c r="M120" s="469">
        <v>0</v>
      </c>
      <c r="N120" s="469">
        <v>0</v>
      </c>
      <c r="O120" s="271"/>
    </row>
    <row r="121" spans="1:15" s="188" customFormat="1" ht="15" hidden="1" customHeight="1" x14ac:dyDescent="0.25">
      <c r="A121" s="484"/>
      <c r="B121" s="485"/>
      <c r="C121" s="516"/>
      <c r="D121" s="481" t="s">
        <v>224</v>
      </c>
      <c r="E121" s="468" t="s">
        <v>324</v>
      </c>
      <c r="F121" s="469">
        <v>879681</v>
      </c>
      <c r="G121" s="470">
        <v>879681</v>
      </c>
      <c r="H121" s="469">
        <v>0</v>
      </c>
      <c r="I121" s="469">
        <v>0</v>
      </c>
      <c r="J121" s="470">
        <v>0</v>
      </c>
      <c r="K121" s="469">
        <v>0</v>
      </c>
      <c r="L121" s="469">
        <v>0</v>
      </c>
      <c r="M121" s="469">
        <v>0</v>
      </c>
      <c r="N121" s="469">
        <v>0</v>
      </c>
      <c r="O121" s="271"/>
    </row>
    <row r="122" spans="1:15" s="188" customFormat="1" ht="15" hidden="1" customHeight="1" x14ac:dyDescent="0.25">
      <c r="A122" s="484"/>
      <c r="B122" s="485"/>
      <c r="C122" s="516" t="s">
        <v>225</v>
      </c>
      <c r="D122" s="481" t="s">
        <v>224</v>
      </c>
      <c r="E122" s="468" t="s">
        <v>36</v>
      </c>
      <c r="F122" s="469">
        <v>238329973</v>
      </c>
      <c r="G122" s="470">
        <v>238329973</v>
      </c>
      <c r="H122" s="469">
        <v>0</v>
      </c>
      <c r="I122" s="469">
        <v>0</v>
      </c>
      <c r="J122" s="470">
        <v>0</v>
      </c>
      <c r="K122" s="469">
        <v>0</v>
      </c>
      <c r="L122" s="469">
        <v>0</v>
      </c>
      <c r="M122" s="469">
        <v>0</v>
      </c>
      <c r="N122" s="469">
        <v>0</v>
      </c>
      <c r="O122" s="271"/>
    </row>
    <row r="123" spans="1:15" s="188" customFormat="1" ht="15" hidden="1" customHeight="1" x14ac:dyDescent="0.25">
      <c r="A123" s="484"/>
      <c r="B123" s="485"/>
      <c r="C123" s="516"/>
      <c r="D123" s="481" t="s">
        <v>224</v>
      </c>
      <c r="E123" s="468" t="s">
        <v>324</v>
      </c>
      <c r="F123" s="469">
        <v>872582</v>
      </c>
      <c r="G123" s="470">
        <v>872582</v>
      </c>
      <c r="H123" s="469">
        <v>0</v>
      </c>
      <c r="I123" s="469">
        <v>0</v>
      </c>
      <c r="J123" s="470">
        <v>0</v>
      </c>
      <c r="K123" s="469">
        <v>0</v>
      </c>
      <c r="L123" s="469">
        <v>0</v>
      </c>
      <c r="M123" s="469">
        <v>0</v>
      </c>
      <c r="N123" s="469">
        <v>0</v>
      </c>
      <c r="O123" s="271"/>
    </row>
    <row r="124" spans="1:15" s="188" customFormat="1" ht="15" hidden="1" customHeight="1" x14ac:dyDescent="0.25">
      <c r="A124" s="484"/>
      <c r="B124" s="485"/>
      <c r="C124" s="516" t="s">
        <v>226</v>
      </c>
      <c r="D124" s="481" t="s">
        <v>224</v>
      </c>
      <c r="E124" s="468" t="s">
        <v>36</v>
      </c>
      <c r="F124" s="469">
        <v>238660299</v>
      </c>
      <c r="G124" s="470">
        <v>238660299</v>
      </c>
      <c r="H124" s="469">
        <v>0</v>
      </c>
      <c r="I124" s="469">
        <v>0</v>
      </c>
      <c r="J124" s="470">
        <v>0</v>
      </c>
      <c r="K124" s="469">
        <v>0</v>
      </c>
      <c r="L124" s="469">
        <v>0</v>
      </c>
      <c r="M124" s="469">
        <v>0</v>
      </c>
      <c r="N124" s="469">
        <v>0</v>
      </c>
      <c r="O124" s="271"/>
    </row>
    <row r="125" spans="1:15" s="188" customFormat="1" ht="15" hidden="1" customHeight="1" x14ac:dyDescent="0.25">
      <c r="A125" s="484"/>
      <c r="B125" s="485"/>
      <c r="C125" s="516"/>
      <c r="D125" s="481" t="s">
        <v>224</v>
      </c>
      <c r="E125" s="468" t="s">
        <v>324</v>
      </c>
      <c r="F125" s="469">
        <v>877314</v>
      </c>
      <c r="G125" s="470">
        <v>877314</v>
      </c>
      <c r="H125" s="469">
        <v>0</v>
      </c>
      <c r="I125" s="469">
        <v>0</v>
      </c>
      <c r="J125" s="470">
        <v>0</v>
      </c>
      <c r="K125" s="469">
        <v>0</v>
      </c>
      <c r="L125" s="469">
        <v>0</v>
      </c>
      <c r="M125" s="469">
        <v>0</v>
      </c>
      <c r="N125" s="469">
        <v>0</v>
      </c>
      <c r="O125" s="271"/>
    </row>
    <row r="126" spans="1:15" s="188" customFormat="1" ht="15" hidden="1" customHeight="1" x14ac:dyDescent="0.25">
      <c r="A126" s="484"/>
      <c r="B126" s="485"/>
      <c r="C126" s="516" t="s">
        <v>202</v>
      </c>
      <c r="D126" s="481" t="s">
        <v>345</v>
      </c>
      <c r="E126" s="468" t="s">
        <v>36</v>
      </c>
      <c r="F126" s="469">
        <v>86400000</v>
      </c>
      <c r="G126" s="470">
        <v>86400000</v>
      </c>
      <c r="H126" s="469">
        <v>0</v>
      </c>
      <c r="I126" s="469">
        <v>0</v>
      </c>
      <c r="J126" s="470">
        <v>0</v>
      </c>
      <c r="K126" s="469">
        <v>0</v>
      </c>
      <c r="L126" s="469">
        <v>0</v>
      </c>
      <c r="M126" s="469">
        <v>0</v>
      </c>
      <c r="N126" s="469">
        <v>0</v>
      </c>
      <c r="O126" s="271"/>
    </row>
    <row r="127" spans="1:15" s="188" customFormat="1" ht="15" hidden="1" customHeight="1" x14ac:dyDescent="0.25">
      <c r="A127" s="484"/>
      <c r="B127" s="485"/>
      <c r="C127" s="516"/>
      <c r="D127" s="481" t="s">
        <v>345</v>
      </c>
      <c r="E127" s="468" t="s">
        <v>93</v>
      </c>
      <c r="F127" s="469">
        <v>198075000</v>
      </c>
      <c r="G127" s="470">
        <v>198075000</v>
      </c>
      <c r="H127" s="469">
        <v>0</v>
      </c>
      <c r="I127" s="469">
        <v>0</v>
      </c>
      <c r="J127" s="470">
        <v>0</v>
      </c>
      <c r="K127" s="469">
        <v>0</v>
      </c>
      <c r="L127" s="469">
        <v>0</v>
      </c>
      <c r="M127" s="469">
        <v>0</v>
      </c>
      <c r="N127" s="469">
        <v>0</v>
      </c>
      <c r="O127" s="271"/>
    </row>
    <row r="128" spans="1:15" s="188" customFormat="1" ht="15" hidden="1" customHeight="1" x14ac:dyDescent="0.25">
      <c r="A128" s="484"/>
      <c r="B128" s="485"/>
      <c r="C128" s="516"/>
      <c r="D128" s="481" t="s">
        <v>345</v>
      </c>
      <c r="E128" s="468" t="s">
        <v>324</v>
      </c>
      <c r="F128" s="469">
        <v>1253530</v>
      </c>
      <c r="G128" s="470">
        <v>1253530</v>
      </c>
      <c r="H128" s="469">
        <v>0</v>
      </c>
      <c r="I128" s="469">
        <v>0</v>
      </c>
      <c r="J128" s="470">
        <v>0</v>
      </c>
      <c r="K128" s="469">
        <v>0</v>
      </c>
      <c r="L128" s="469">
        <v>0</v>
      </c>
      <c r="M128" s="469">
        <v>0</v>
      </c>
      <c r="N128" s="469">
        <v>0</v>
      </c>
      <c r="O128" s="271"/>
    </row>
    <row r="129" spans="1:15" s="188" customFormat="1" ht="15" hidden="1" customHeight="1" x14ac:dyDescent="0.25">
      <c r="A129" s="484"/>
      <c r="B129" s="485"/>
      <c r="C129" s="516"/>
      <c r="D129" s="481" t="s">
        <v>345</v>
      </c>
      <c r="E129" s="468" t="s">
        <v>157</v>
      </c>
      <c r="F129" s="469">
        <v>500460</v>
      </c>
      <c r="G129" s="470">
        <v>500460</v>
      </c>
      <c r="H129" s="469">
        <v>0</v>
      </c>
      <c r="I129" s="469">
        <v>0</v>
      </c>
      <c r="J129" s="470">
        <v>0</v>
      </c>
      <c r="K129" s="469">
        <v>0</v>
      </c>
      <c r="L129" s="469">
        <v>0</v>
      </c>
      <c r="M129" s="469">
        <v>0</v>
      </c>
      <c r="N129" s="469">
        <v>0</v>
      </c>
      <c r="O129" s="271"/>
    </row>
    <row r="130" spans="1:15" s="188" customFormat="1" ht="15" hidden="1" customHeight="1" x14ac:dyDescent="0.25">
      <c r="A130" s="484"/>
      <c r="B130" s="485"/>
      <c r="C130" s="516" t="s">
        <v>308</v>
      </c>
      <c r="D130" s="481" t="s">
        <v>205</v>
      </c>
      <c r="E130" s="468" t="s">
        <v>36</v>
      </c>
      <c r="F130" s="469">
        <v>283000000</v>
      </c>
      <c r="G130" s="470">
        <v>283000000</v>
      </c>
      <c r="H130" s="469">
        <v>0</v>
      </c>
      <c r="I130" s="469">
        <v>0</v>
      </c>
      <c r="J130" s="470">
        <v>0</v>
      </c>
      <c r="K130" s="469">
        <v>0</v>
      </c>
      <c r="L130" s="469">
        <v>0</v>
      </c>
      <c r="M130" s="469">
        <v>0</v>
      </c>
      <c r="N130" s="469">
        <v>0</v>
      </c>
      <c r="O130" s="271"/>
    </row>
    <row r="131" spans="1:15" s="188" customFormat="1" ht="15" hidden="1" customHeight="1" x14ac:dyDescent="0.25">
      <c r="A131" s="484"/>
      <c r="B131" s="485"/>
      <c r="C131" s="516"/>
      <c r="D131" s="481" t="s">
        <v>205</v>
      </c>
      <c r="E131" s="468" t="s">
        <v>324</v>
      </c>
      <c r="F131" s="469">
        <v>1217287</v>
      </c>
      <c r="G131" s="470">
        <v>1217287</v>
      </c>
      <c r="H131" s="469">
        <v>0</v>
      </c>
      <c r="I131" s="469">
        <v>0</v>
      </c>
      <c r="J131" s="470">
        <v>0</v>
      </c>
      <c r="K131" s="469">
        <v>0</v>
      </c>
      <c r="L131" s="469">
        <v>0</v>
      </c>
      <c r="M131" s="469">
        <v>0</v>
      </c>
      <c r="N131" s="469">
        <v>0</v>
      </c>
      <c r="O131" s="271"/>
    </row>
    <row r="132" spans="1:15" s="188" customFormat="1" ht="15" hidden="1" customHeight="1" x14ac:dyDescent="0.25">
      <c r="A132" s="484"/>
      <c r="B132" s="485"/>
      <c r="C132" s="516" t="s">
        <v>206</v>
      </c>
      <c r="D132" s="481" t="s">
        <v>203</v>
      </c>
      <c r="E132" s="468" t="s">
        <v>36</v>
      </c>
      <c r="F132" s="469">
        <v>252450000</v>
      </c>
      <c r="G132" s="470">
        <v>252450000</v>
      </c>
      <c r="H132" s="469">
        <v>0</v>
      </c>
      <c r="I132" s="469">
        <v>0</v>
      </c>
      <c r="J132" s="470">
        <v>0</v>
      </c>
      <c r="K132" s="469">
        <v>0</v>
      </c>
      <c r="L132" s="469">
        <v>0</v>
      </c>
      <c r="M132" s="469">
        <v>0</v>
      </c>
      <c r="N132" s="469">
        <v>0</v>
      </c>
      <c r="O132" s="271"/>
    </row>
    <row r="133" spans="1:15" s="188" customFormat="1" ht="15" hidden="1" customHeight="1" x14ac:dyDescent="0.25">
      <c r="A133" s="460"/>
      <c r="B133" s="461"/>
      <c r="C133" s="516"/>
      <c r="D133" s="481" t="s">
        <v>203</v>
      </c>
      <c r="E133" s="468" t="s">
        <v>324</v>
      </c>
      <c r="F133" s="469">
        <v>978107</v>
      </c>
      <c r="G133" s="470">
        <v>978107</v>
      </c>
      <c r="H133" s="469">
        <v>0</v>
      </c>
      <c r="I133" s="469">
        <v>0</v>
      </c>
      <c r="J133" s="470">
        <v>0</v>
      </c>
      <c r="K133" s="469">
        <v>0</v>
      </c>
      <c r="L133" s="469">
        <v>0</v>
      </c>
      <c r="M133" s="469">
        <v>0</v>
      </c>
      <c r="N133" s="469">
        <v>0</v>
      </c>
      <c r="O133" s="271"/>
    </row>
    <row r="134" spans="1:15" s="188" customFormat="1" ht="15" hidden="1" customHeight="1" x14ac:dyDescent="0.25">
      <c r="A134" s="460"/>
      <c r="B134" s="461"/>
      <c r="C134" s="516"/>
      <c r="D134" s="481" t="s">
        <v>203</v>
      </c>
      <c r="E134" s="468" t="s">
        <v>157</v>
      </c>
      <c r="F134" s="469">
        <v>14008261</v>
      </c>
      <c r="G134" s="470">
        <v>14008261</v>
      </c>
      <c r="H134" s="469">
        <v>0</v>
      </c>
      <c r="I134" s="469">
        <v>0</v>
      </c>
      <c r="J134" s="470">
        <v>0</v>
      </c>
      <c r="K134" s="469">
        <v>0</v>
      </c>
      <c r="L134" s="469">
        <v>0</v>
      </c>
      <c r="M134" s="469">
        <v>0</v>
      </c>
      <c r="N134" s="469">
        <v>0</v>
      </c>
      <c r="O134" s="271"/>
    </row>
    <row r="135" spans="1:15" s="188" customFormat="1" ht="15" hidden="1" customHeight="1" x14ac:dyDescent="0.25">
      <c r="A135" s="460"/>
      <c r="B135" s="461"/>
      <c r="C135" s="516" t="s">
        <v>360</v>
      </c>
      <c r="D135" s="481" t="s">
        <v>361</v>
      </c>
      <c r="E135" s="468" t="s">
        <v>36</v>
      </c>
      <c r="F135" s="469">
        <v>346465927</v>
      </c>
      <c r="G135" s="470">
        <v>346465927</v>
      </c>
      <c r="H135" s="469">
        <v>0</v>
      </c>
      <c r="I135" s="469">
        <v>0</v>
      </c>
      <c r="J135" s="470">
        <v>0</v>
      </c>
      <c r="K135" s="469">
        <v>0</v>
      </c>
      <c r="L135" s="469">
        <v>0</v>
      </c>
      <c r="M135" s="469">
        <v>0</v>
      </c>
      <c r="N135" s="469">
        <v>0</v>
      </c>
      <c r="O135" s="271"/>
    </row>
    <row r="136" spans="1:15" s="188" customFormat="1" ht="15" hidden="1" customHeight="1" x14ac:dyDescent="0.25">
      <c r="A136" s="460"/>
      <c r="B136" s="461"/>
      <c r="C136" s="516"/>
      <c r="D136" s="481" t="s">
        <v>361</v>
      </c>
      <c r="E136" s="468" t="s">
        <v>324</v>
      </c>
      <c r="F136" s="469">
        <v>5923544</v>
      </c>
      <c r="G136" s="470">
        <v>5923544</v>
      </c>
      <c r="H136" s="469">
        <v>0</v>
      </c>
      <c r="I136" s="469">
        <v>0</v>
      </c>
      <c r="J136" s="470">
        <v>0</v>
      </c>
      <c r="K136" s="469">
        <v>0</v>
      </c>
      <c r="L136" s="469">
        <v>0</v>
      </c>
      <c r="M136" s="469">
        <v>0</v>
      </c>
      <c r="N136" s="469">
        <v>0</v>
      </c>
      <c r="O136" s="271"/>
    </row>
    <row r="137" spans="1:15" s="188" customFormat="1" ht="15" hidden="1" customHeight="1" x14ac:dyDescent="0.25">
      <c r="A137" s="460"/>
      <c r="B137" s="461"/>
      <c r="C137" s="516" t="s">
        <v>211</v>
      </c>
      <c r="D137" s="481" t="s">
        <v>298</v>
      </c>
      <c r="E137" s="468" t="s">
        <v>36</v>
      </c>
      <c r="F137" s="469">
        <v>268308767</v>
      </c>
      <c r="G137" s="470">
        <v>268308767</v>
      </c>
      <c r="H137" s="469">
        <v>0</v>
      </c>
      <c r="I137" s="469">
        <v>0</v>
      </c>
      <c r="J137" s="470">
        <v>0</v>
      </c>
      <c r="K137" s="469">
        <v>0</v>
      </c>
      <c r="L137" s="469">
        <v>0</v>
      </c>
      <c r="M137" s="469">
        <v>0</v>
      </c>
      <c r="N137" s="469">
        <v>0</v>
      </c>
      <c r="O137" s="271"/>
    </row>
    <row r="138" spans="1:15" s="188" customFormat="1" ht="15" hidden="1" customHeight="1" x14ac:dyDescent="0.25">
      <c r="A138" s="460"/>
      <c r="B138" s="461"/>
      <c r="C138" s="516"/>
      <c r="D138" s="481" t="s">
        <v>298</v>
      </c>
      <c r="E138" s="468" t="s">
        <v>324</v>
      </c>
      <c r="F138" s="469">
        <v>890328</v>
      </c>
      <c r="G138" s="470">
        <v>890328</v>
      </c>
      <c r="H138" s="469">
        <v>0</v>
      </c>
      <c r="I138" s="469">
        <v>0</v>
      </c>
      <c r="J138" s="470">
        <v>0</v>
      </c>
      <c r="K138" s="469">
        <v>0</v>
      </c>
      <c r="L138" s="469">
        <v>0</v>
      </c>
      <c r="M138" s="469">
        <v>0</v>
      </c>
      <c r="N138" s="469">
        <v>0</v>
      </c>
      <c r="O138" s="271"/>
    </row>
    <row r="139" spans="1:15" s="188" customFormat="1" ht="15" hidden="1" customHeight="1" x14ac:dyDescent="0.25">
      <c r="A139" s="460"/>
      <c r="B139" s="461"/>
      <c r="C139" s="516" t="s">
        <v>188</v>
      </c>
      <c r="D139" s="481" t="s">
        <v>187</v>
      </c>
      <c r="E139" s="468" t="s">
        <v>36</v>
      </c>
      <c r="F139" s="469">
        <v>153116000</v>
      </c>
      <c r="G139" s="470">
        <v>153116000</v>
      </c>
      <c r="H139" s="469">
        <v>0</v>
      </c>
      <c r="I139" s="469">
        <v>0</v>
      </c>
      <c r="J139" s="470">
        <v>0</v>
      </c>
      <c r="K139" s="469">
        <v>0</v>
      </c>
      <c r="L139" s="469">
        <v>0</v>
      </c>
      <c r="M139" s="469">
        <v>0</v>
      </c>
      <c r="N139" s="469">
        <v>0</v>
      </c>
      <c r="O139" s="271"/>
    </row>
    <row r="140" spans="1:15" s="188" customFormat="1" ht="15" hidden="1" customHeight="1" x14ac:dyDescent="0.25">
      <c r="A140" s="460"/>
      <c r="B140" s="461"/>
      <c r="C140" s="516"/>
      <c r="D140" s="481" t="s">
        <v>187</v>
      </c>
      <c r="E140" s="468" t="s">
        <v>93</v>
      </c>
      <c r="F140" s="469">
        <v>111375280</v>
      </c>
      <c r="G140" s="470">
        <v>111375280</v>
      </c>
      <c r="H140" s="469">
        <v>0</v>
      </c>
      <c r="I140" s="469">
        <v>0</v>
      </c>
      <c r="J140" s="470">
        <v>0</v>
      </c>
      <c r="K140" s="469">
        <v>0</v>
      </c>
      <c r="L140" s="469">
        <v>0</v>
      </c>
      <c r="M140" s="469">
        <v>0</v>
      </c>
      <c r="N140" s="469">
        <v>0</v>
      </c>
      <c r="O140" s="271"/>
    </row>
    <row r="141" spans="1:15" s="188" customFormat="1" ht="15" hidden="1" customHeight="1" x14ac:dyDescent="0.25">
      <c r="A141" s="460"/>
      <c r="B141" s="461"/>
      <c r="C141" s="516"/>
      <c r="D141" s="481" t="s">
        <v>187</v>
      </c>
      <c r="E141" s="468" t="s">
        <v>324</v>
      </c>
      <c r="F141" s="469">
        <v>117375</v>
      </c>
      <c r="G141" s="470">
        <v>117375</v>
      </c>
      <c r="H141" s="469">
        <v>0</v>
      </c>
      <c r="I141" s="469">
        <v>0</v>
      </c>
      <c r="J141" s="470">
        <v>0</v>
      </c>
      <c r="K141" s="469">
        <v>0</v>
      </c>
      <c r="L141" s="469">
        <v>0</v>
      </c>
      <c r="M141" s="469">
        <v>0</v>
      </c>
      <c r="N141" s="469">
        <v>0</v>
      </c>
      <c r="O141" s="271"/>
    </row>
    <row r="142" spans="1:15" s="188" customFormat="1" ht="15" hidden="1" customHeight="1" x14ac:dyDescent="0.25">
      <c r="A142" s="460"/>
      <c r="B142" s="461"/>
      <c r="C142" s="516"/>
      <c r="D142" s="481" t="s">
        <v>187</v>
      </c>
      <c r="E142" s="468" t="s">
        <v>312</v>
      </c>
      <c r="F142" s="469">
        <v>3339758</v>
      </c>
      <c r="G142" s="470">
        <v>3339758</v>
      </c>
      <c r="H142" s="469">
        <v>0</v>
      </c>
      <c r="I142" s="469">
        <v>0</v>
      </c>
      <c r="J142" s="470">
        <v>0</v>
      </c>
      <c r="K142" s="469">
        <v>0</v>
      </c>
      <c r="L142" s="469">
        <v>0</v>
      </c>
      <c r="M142" s="469">
        <v>0</v>
      </c>
      <c r="N142" s="469">
        <v>0</v>
      </c>
      <c r="O142" s="271"/>
    </row>
    <row r="143" spans="1:15" s="188" customFormat="1" ht="15" hidden="1" customHeight="1" x14ac:dyDescent="0.25">
      <c r="A143" s="460"/>
      <c r="B143" s="461"/>
      <c r="C143" s="516" t="s">
        <v>196</v>
      </c>
      <c r="D143" s="481" t="s">
        <v>354</v>
      </c>
      <c r="E143" s="468" t="s">
        <v>36</v>
      </c>
      <c r="F143" s="469">
        <v>261512346</v>
      </c>
      <c r="G143" s="470">
        <v>261512346</v>
      </c>
      <c r="H143" s="469">
        <v>0</v>
      </c>
      <c r="I143" s="469">
        <v>0</v>
      </c>
      <c r="J143" s="470">
        <v>0</v>
      </c>
      <c r="K143" s="469">
        <v>0</v>
      </c>
      <c r="L143" s="469">
        <v>0</v>
      </c>
      <c r="M143" s="469">
        <v>0</v>
      </c>
      <c r="N143" s="469">
        <v>0</v>
      </c>
      <c r="O143" s="271"/>
    </row>
    <row r="144" spans="1:15" s="188" customFormat="1" ht="15" hidden="1" customHeight="1" x14ac:dyDescent="0.25">
      <c r="A144" s="460"/>
      <c r="B144" s="461"/>
      <c r="C144" s="516"/>
      <c r="D144" s="481" t="s">
        <v>354</v>
      </c>
      <c r="E144" s="468" t="s">
        <v>324</v>
      </c>
      <c r="F144" s="469">
        <v>874532</v>
      </c>
      <c r="G144" s="470">
        <v>874532</v>
      </c>
      <c r="H144" s="469">
        <v>0</v>
      </c>
      <c r="I144" s="469">
        <v>0</v>
      </c>
      <c r="J144" s="470">
        <v>0</v>
      </c>
      <c r="K144" s="469">
        <v>0</v>
      </c>
      <c r="L144" s="469">
        <v>0</v>
      </c>
      <c r="M144" s="469">
        <v>0</v>
      </c>
      <c r="N144" s="469">
        <v>0</v>
      </c>
      <c r="O144" s="271"/>
    </row>
    <row r="145" spans="1:15" s="188" customFormat="1" ht="15" hidden="1" customHeight="1" x14ac:dyDescent="0.25">
      <c r="A145" s="460"/>
      <c r="B145" s="461"/>
      <c r="C145" s="516" t="s">
        <v>189</v>
      </c>
      <c r="D145" s="481" t="s">
        <v>190</v>
      </c>
      <c r="E145" s="468" t="s">
        <v>36</v>
      </c>
      <c r="F145" s="469">
        <v>285199351</v>
      </c>
      <c r="G145" s="470">
        <v>285199351</v>
      </c>
      <c r="H145" s="469">
        <v>0</v>
      </c>
      <c r="I145" s="469">
        <v>0</v>
      </c>
      <c r="J145" s="470">
        <v>0</v>
      </c>
      <c r="K145" s="469">
        <v>0</v>
      </c>
      <c r="L145" s="469">
        <v>0</v>
      </c>
      <c r="M145" s="469">
        <v>0</v>
      </c>
      <c r="N145" s="469">
        <v>0</v>
      </c>
      <c r="O145" s="271"/>
    </row>
    <row r="146" spans="1:15" s="188" customFormat="1" ht="15" hidden="1" customHeight="1" x14ac:dyDescent="0.25">
      <c r="A146" s="460"/>
      <c r="B146" s="461"/>
      <c r="C146" s="516"/>
      <c r="D146" s="481" t="s">
        <v>190</v>
      </c>
      <c r="E146" s="468" t="s">
        <v>324</v>
      </c>
      <c r="F146" s="469">
        <v>1087619</v>
      </c>
      <c r="G146" s="470">
        <v>1087619</v>
      </c>
      <c r="H146" s="469">
        <v>0</v>
      </c>
      <c r="I146" s="469">
        <v>0</v>
      </c>
      <c r="J146" s="470">
        <v>0</v>
      </c>
      <c r="K146" s="469">
        <v>0</v>
      </c>
      <c r="L146" s="469">
        <v>0</v>
      </c>
      <c r="M146" s="469">
        <v>0</v>
      </c>
      <c r="N146" s="469">
        <v>0</v>
      </c>
      <c r="O146" s="271"/>
    </row>
    <row r="147" spans="1:15" ht="16.5" thickBot="1" x14ac:dyDescent="0.25">
      <c r="A147" s="272"/>
      <c r="B147" s="273"/>
      <c r="C147" s="457">
        <v>57</v>
      </c>
      <c r="D147" s="448"/>
      <c r="E147" s="455"/>
      <c r="F147" s="456">
        <v>17420852909</v>
      </c>
      <c r="G147" s="456">
        <v>15668137520</v>
      </c>
      <c r="H147" s="456">
        <v>1752715389</v>
      </c>
      <c r="I147" s="456">
        <v>1705906429</v>
      </c>
      <c r="J147" s="456">
        <v>46808960</v>
      </c>
      <c r="K147" s="456">
        <v>18261643</v>
      </c>
      <c r="L147" s="456">
        <v>7862456</v>
      </c>
      <c r="M147" s="456">
        <v>3998368</v>
      </c>
      <c r="N147" s="456">
        <v>16686493</v>
      </c>
    </row>
    <row r="148" spans="1:15" x14ac:dyDescent="0.2"/>
    <row r="149" spans="1:15" x14ac:dyDescent="0.2"/>
    <row r="150" spans="1:15" x14ac:dyDescent="0.2"/>
    <row r="151" spans="1:15" x14ac:dyDescent="0.2"/>
    <row r="152" spans="1:15" x14ac:dyDescent="0.2"/>
    <row r="153" spans="1:15" x14ac:dyDescent="0.2">
      <c r="K153" s="246"/>
    </row>
    <row r="154" spans="1:15" x14ac:dyDescent="0.2">
      <c r="K154" s="246"/>
    </row>
    <row r="155" spans="1:15" x14ac:dyDescent="0.2">
      <c r="K155" s="246"/>
    </row>
    <row r="156" spans="1:15" x14ac:dyDescent="0.2">
      <c r="K156" s="246"/>
    </row>
    <row r="157" spans="1:15" x14ac:dyDescent="0.2">
      <c r="K157" s="246"/>
    </row>
    <row r="158" spans="1:15" x14ac:dyDescent="0.2">
      <c r="K158" s="246"/>
    </row>
    <row r="159" spans="1:15" x14ac:dyDescent="0.2">
      <c r="K159" s="246"/>
    </row>
    <row r="160" spans="1:15" x14ac:dyDescent="0.2">
      <c r="K160" s="246"/>
    </row>
    <row r="161" spans="11:11" x14ac:dyDescent="0.2">
      <c r="K161" s="246"/>
    </row>
    <row r="162" spans="11:11" x14ac:dyDescent="0.2">
      <c r="K162" s="246"/>
    </row>
    <row r="163" spans="11:11" x14ac:dyDescent="0.2">
      <c r="K163" s="246"/>
    </row>
    <row r="164" spans="11:11" x14ac:dyDescent="0.2">
      <c r="K164" s="246"/>
    </row>
    <row r="165" spans="11:11" x14ac:dyDescent="0.2">
      <c r="K165" s="246"/>
    </row>
    <row r="166" spans="11:11" x14ac:dyDescent="0.2">
      <c r="K166" s="246"/>
    </row>
    <row r="167" spans="11:11" x14ac:dyDescent="0.2">
      <c r="K167" s="246"/>
    </row>
    <row r="168" spans="11:11" x14ac:dyDescent="0.2">
      <c r="K168" s="246"/>
    </row>
    <row r="169" spans="11:11" x14ac:dyDescent="0.2">
      <c r="K169" s="246"/>
    </row>
    <row r="170" spans="11:11" x14ac:dyDescent="0.2">
      <c r="K170" s="246"/>
    </row>
    <row r="171" spans="11:11" x14ac:dyDescent="0.2">
      <c r="K171" s="246"/>
    </row>
    <row r="172" spans="11:11" x14ac:dyDescent="0.2">
      <c r="K172" s="246"/>
    </row>
    <row r="173" spans="11:11" x14ac:dyDescent="0.2">
      <c r="K173" s="246"/>
    </row>
    <row r="174" spans="11:11" x14ac:dyDescent="0.2">
      <c r="K174" s="246"/>
    </row>
    <row r="175" spans="11:11" x14ac:dyDescent="0.2">
      <c r="K175" s="246"/>
    </row>
    <row r="176" spans="11:11" x14ac:dyDescent="0.2">
      <c r="K176" s="246"/>
    </row>
    <row r="177" spans="11:11" x14ac:dyDescent="0.2">
      <c r="K177" s="246"/>
    </row>
    <row r="178" spans="11:11" x14ac:dyDescent="0.2">
      <c r="K178" s="246"/>
    </row>
    <row r="179" spans="11:11" x14ac:dyDescent="0.2">
      <c r="K179" s="246"/>
    </row>
    <row r="180" spans="11:11" x14ac:dyDescent="0.2">
      <c r="K180" s="246"/>
    </row>
    <row r="181" spans="11:11" x14ac:dyDescent="0.2">
      <c r="K181" s="246"/>
    </row>
    <row r="182" spans="11:11" x14ac:dyDescent="0.2">
      <c r="K182" s="246"/>
    </row>
    <row r="183" spans="11:11" x14ac:dyDescent="0.2">
      <c r="K183" s="246"/>
    </row>
    <row r="184" spans="11:11" x14ac:dyDescent="0.2">
      <c r="K184" s="246"/>
    </row>
    <row r="185" spans="11:11" x14ac:dyDescent="0.2">
      <c r="K185" s="246"/>
    </row>
    <row r="186" spans="11:11" x14ac:dyDescent="0.2">
      <c r="K186" s="246"/>
    </row>
    <row r="187" spans="11:11" x14ac:dyDescent="0.2">
      <c r="K187" s="246"/>
    </row>
    <row r="188" spans="11:11" x14ac:dyDescent="0.2">
      <c r="K188" s="246"/>
    </row>
    <row r="189" spans="11:11" x14ac:dyDescent="0.2">
      <c r="K189" s="246"/>
    </row>
    <row r="190" spans="11:11" x14ac:dyDescent="0.2">
      <c r="K190" s="246"/>
    </row>
    <row r="191" spans="11:11" x14ac:dyDescent="0.2">
      <c r="K191" s="246"/>
    </row>
    <row r="192" spans="11:11" x14ac:dyDescent="0.2">
      <c r="K192" s="246"/>
    </row>
    <row r="193" spans="11:11" x14ac:dyDescent="0.2">
      <c r="K193" s="246"/>
    </row>
    <row r="194" spans="11:11" x14ac:dyDescent="0.2">
      <c r="K194" s="246"/>
    </row>
    <row r="195" spans="11:11" x14ac:dyDescent="0.2">
      <c r="K195" s="246"/>
    </row>
    <row r="196" spans="11:11" x14ac:dyDescent="0.2">
      <c r="K196" s="246"/>
    </row>
    <row r="197" spans="11:11" x14ac:dyDescent="0.2">
      <c r="K197" s="246"/>
    </row>
    <row r="198" spans="11:11" x14ac:dyDescent="0.2">
      <c r="K198" s="246"/>
    </row>
    <row r="199" spans="11:11" x14ac:dyDescent="0.2">
      <c r="K199" s="246"/>
    </row>
    <row r="200" spans="11:11" x14ac:dyDescent="0.2">
      <c r="K200" s="246"/>
    </row>
    <row r="201" spans="11:11" x14ac:dyDescent="0.2">
      <c r="K201" s="246"/>
    </row>
    <row r="202" spans="11:11" x14ac:dyDescent="0.2">
      <c r="K202" s="246"/>
    </row>
    <row r="203" spans="11:11" x14ac:dyDescent="0.2">
      <c r="K203" s="246"/>
    </row>
    <row r="204" spans="11:11" x14ac:dyDescent="0.2">
      <c r="K204" s="246"/>
    </row>
    <row r="205" spans="11:11" x14ac:dyDescent="0.2">
      <c r="K205" s="246"/>
    </row>
    <row r="206" spans="11:11" x14ac:dyDescent="0.2">
      <c r="K206" s="246"/>
    </row>
    <row r="207" spans="11:11" x14ac:dyDescent="0.2">
      <c r="K207" s="246"/>
    </row>
    <row r="208" spans="11:11" x14ac:dyDescent="0.2">
      <c r="K208" s="246"/>
    </row>
    <row r="209" spans="11:11" x14ac:dyDescent="0.2">
      <c r="K209" s="246"/>
    </row>
    <row r="210" spans="11:11" x14ac:dyDescent="0.2">
      <c r="K210" s="246"/>
    </row>
    <row r="211" spans="11:11" x14ac:dyDescent="0.2">
      <c r="K211" s="246"/>
    </row>
    <row r="212" spans="11:11" x14ac:dyDescent="0.2">
      <c r="K212" s="246"/>
    </row>
    <row r="213" spans="11:11" x14ac:dyDescent="0.2">
      <c r="K213" s="246"/>
    </row>
    <row r="214" spans="11:11" x14ac:dyDescent="0.2">
      <c r="K214" s="246"/>
    </row>
    <row r="215" spans="11:11" x14ac:dyDescent="0.2">
      <c r="K215" s="246"/>
    </row>
    <row r="216" spans="11:11" x14ac:dyDescent="0.2">
      <c r="K216" s="246"/>
    </row>
    <row r="217" spans="11:11" x14ac:dyDescent="0.2">
      <c r="K217" s="246"/>
    </row>
    <row r="218" spans="11:11" x14ac:dyDescent="0.2">
      <c r="K218" s="246"/>
    </row>
    <row r="219" spans="11:11" x14ac:dyDescent="0.2">
      <c r="K219" s="246"/>
    </row>
    <row r="220" spans="11:11" x14ac:dyDescent="0.2">
      <c r="K220" s="246"/>
    </row>
    <row r="221" spans="11:11" x14ac:dyDescent="0.2">
      <c r="K221" s="246"/>
    </row>
    <row r="222" spans="11:11" x14ac:dyDescent="0.2">
      <c r="K222" s="246"/>
    </row>
    <row r="223" spans="11:11" x14ac:dyDescent="0.2">
      <c r="K223" s="246"/>
    </row>
    <row r="224" spans="11:11" x14ac:dyDescent="0.2">
      <c r="K224" s="246"/>
    </row>
    <row r="225" spans="11:11" x14ac:dyDescent="0.2">
      <c r="K225" s="246"/>
    </row>
    <row r="226" spans="11:11" x14ac:dyDescent="0.2">
      <c r="K226" s="246"/>
    </row>
    <row r="227" spans="11:11" x14ac:dyDescent="0.2">
      <c r="K227" s="246"/>
    </row>
    <row r="228" spans="11:11" x14ac:dyDescent="0.2">
      <c r="K228" s="246"/>
    </row>
    <row r="229" spans="11:11" x14ac:dyDescent="0.2">
      <c r="K229" s="246"/>
    </row>
    <row r="230" spans="11:11" x14ac:dyDescent="0.2">
      <c r="K230" s="246"/>
    </row>
    <row r="231" spans="11:11" x14ac:dyDescent="0.2">
      <c r="K231" s="246"/>
    </row>
    <row r="232" spans="11:11" x14ac:dyDescent="0.2">
      <c r="K232" s="246"/>
    </row>
    <row r="233" spans="11:11" x14ac:dyDescent="0.2">
      <c r="K233" s="246"/>
    </row>
    <row r="234" spans="11:11" x14ac:dyDescent="0.2">
      <c r="K234" s="246"/>
    </row>
    <row r="235" spans="11:11" x14ac:dyDescent="0.2">
      <c r="K235" s="246"/>
    </row>
    <row r="236" spans="11:11" x14ac:dyDescent="0.2">
      <c r="K236" s="246"/>
    </row>
    <row r="237" spans="11:11" x14ac:dyDescent="0.2">
      <c r="K237" s="246"/>
    </row>
    <row r="238" spans="11:11" x14ac:dyDescent="0.2">
      <c r="K238" s="246"/>
    </row>
    <row r="239" spans="11:11" x14ac:dyDescent="0.2">
      <c r="K239" s="246"/>
    </row>
    <row r="240" spans="11:11" x14ac:dyDescent="0.2">
      <c r="K240" s="246"/>
    </row>
    <row r="241" spans="11:11" x14ac:dyDescent="0.2">
      <c r="K241" s="246"/>
    </row>
    <row r="242" spans="11:11" x14ac:dyDescent="0.2">
      <c r="K242" s="246"/>
    </row>
    <row r="243" spans="11:11" x14ac:dyDescent="0.2">
      <c r="K243" s="246"/>
    </row>
    <row r="244" spans="11:11" x14ac:dyDescent="0.2">
      <c r="K244" s="246"/>
    </row>
    <row r="245" spans="11:11" x14ac:dyDescent="0.2">
      <c r="K245" s="246"/>
    </row>
    <row r="246" spans="11:11" x14ac:dyDescent="0.2">
      <c r="K246" s="246"/>
    </row>
    <row r="247" spans="11:11" x14ac:dyDescent="0.2">
      <c r="K247" s="246"/>
    </row>
    <row r="248" spans="11:11" x14ac:dyDescent="0.2">
      <c r="K248" s="246"/>
    </row>
    <row r="249" spans="11:11" x14ac:dyDescent="0.2">
      <c r="K249" s="246"/>
    </row>
    <row r="250" spans="11:11" x14ac:dyDescent="0.2">
      <c r="K250" s="246"/>
    </row>
    <row r="251" spans="11:11" x14ac:dyDescent="0.2">
      <c r="K251" s="246"/>
    </row>
    <row r="252" spans="11:11" x14ac:dyDescent="0.2">
      <c r="K252" s="246"/>
    </row>
    <row r="253" spans="11:11" x14ac:dyDescent="0.2">
      <c r="K253" s="246"/>
    </row>
    <row r="254" spans="11:11" x14ac:dyDescent="0.2">
      <c r="K254" s="246"/>
    </row>
    <row r="255" spans="11:11" x14ac:dyDescent="0.2">
      <c r="K255" s="246"/>
    </row>
    <row r="256" spans="11:11" x14ac:dyDescent="0.2">
      <c r="K256" s="246"/>
    </row>
    <row r="257" spans="11:11" x14ac:dyDescent="0.2">
      <c r="K257" s="246"/>
    </row>
    <row r="258" spans="11:11" x14ac:dyDescent="0.2">
      <c r="K258" s="246"/>
    </row>
    <row r="259" spans="11:11" x14ac:dyDescent="0.2">
      <c r="K259" s="246"/>
    </row>
    <row r="260" spans="11:11" x14ac:dyDescent="0.2">
      <c r="K260" s="246"/>
    </row>
    <row r="261" spans="11:11" x14ac:dyDescent="0.2">
      <c r="K261" s="246"/>
    </row>
    <row r="262" spans="11:11" x14ac:dyDescent="0.2">
      <c r="K262" s="246"/>
    </row>
    <row r="263" spans="11:11" x14ac:dyDescent="0.2">
      <c r="K263" s="246"/>
    </row>
    <row r="264" spans="11:11" x14ac:dyDescent="0.2">
      <c r="K264" s="246"/>
    </row>
    <row r="265" spans="11:11" x14ac:dyDescent="0.2">
      <c r="K265" s="246"/>
    </row>
    <row r="266" spans="11:11" x14ac:dyDescent="0.2">
      <c r="K266" s="246"/>
    </row>
    <row r="267" spans="11:11" x14ac:dyDescent="0.2">
      <c r="K267" s="246"/>
    </row>
    <row r="268" spans="11:11" x14ac:dyDescent="0.2">
      <c r="K268" s="246"/>
    </row>
    <row r="269" spans="11:11" x14ac:dyDescent="0.2">
      <c r="K269" s="246"/>
    </row>
    <row r="270" spans="11:11" x14ac:dyDescent="0.2">
      <c r="K270" s="246"/>
    </row>
    <row r="271" spans="11:11" x14ac:dyDescent="0.2">
      <c r="K271" s="246"/>
    </row>
    <row r="272" spans="11:11" x14ac:dyDescent="0.2">
      <c r="K272" s="246"/>
    </row>
    <row r="273" spans="11:11" x14ac:dyDescent="0.2">
      <c r="K273" s="246"/>
    </row>
    <row r="274" spans="11:11" x14ac:dyDescent="0.2">
      <c r="K274" s="246"/>
    </row>
    <row r="275" spans="11:11" x14ac:dyDescent="0.2">
      <c r="K275" s="246"/>
    </row>
    <row r="276" spans="11:11" x14ac:dyDescent="0.2">
      <c r="K276" s="246"/>
    </row>
    <row r="277" spans="11:11" x14ac:dyDescent="0.2">
      <c r="K277" s="246"/>
    </row>
    <row r="278" spans="11:11" x14ac:dyDescent="0.2">
      <c r="K278" s="246"/>
    </row>
    <row r="279" spans="11:11" x14ac:dyDescent="0.2">
      <c r="K279" s="246"/>
    </row>
    <row r="280" spans="11:11" x14ac:dyDescent="0.2">
      <c r="K280" s="246"/>
    </row>
    <row r="281" spans="11:11" x14ac:dyDescent="0.2">
      <c r="K281" s="246"/>
    </row>
    <row r="282" spans="11:11" x14ac:dyDescent="0.2">
      <c r="K282" s="246"/>
    </row>
    <row r="283" spans="11:11" x14ac:dyDescent="0.2">
      <c r="K283" s="246"/>
    </row>
    <row r="284" spans="11:11" x14ac:dyDescent="0.2">
      <c r="K284" s="246"/>
    </row>
    <row r="285" spans="11:11" x14ac:dyDescent="0.2">
      <c r="K285" s="246"/>
    </row>
    <row r="286" spans="11:11" x14ac:dyDescent="0.2">
      <c r="K286" s="246"/>
    </row>
    <row r="287" spans="11:11" x14ac:dyDescent="0.2">
      <c r="K287" s="246"/>
    </row>
    <row r="288" spans="11:11" x14ac:dyDescent="0.2">
      <c r="K288" s="246"/>
    </row>
    <row r="289" spans="11:11" x14ac:dyDescent="0.2">
      <c r="K289" s="246"/>
    </row>
    <row r="290" spans="11:11" x14ac:dyDescent="0.2">
      <c r="K290" s="246"/>
    </row>
    <row r="291" spans="11:11" x14ac:dyDescent="0.2">
      <c r="K291" s="246"/>
    </row>
    <row r="292" spans="11:11" x14ac:dyDescent="0.2">
      <c r="K292" s="246"/>
    </row>
    <row r="293" spans="11:11" x14ac:dyDescent="0.2">
      <c r="K293" s="246"/>
    </row>
    <row r="294" spans="11:11" x14ac:dyDescent="0.2">
      <c r="K294" s="246"/>
    </row>
    <row r="295" spans="11:11" x14ac:dyDescent="0.2">
      <c r="K295" s="246"/>
    </row>
    <row r="296" spans="11:11" x14ac:dyDescent="0.2">
      <c r="K296" s="246"/>
    </row>
    <row r="297" spans="11:11" x14ac:dyDescent="0.2">
      <c r="K297" s="246"/>
    </row>
    <row r="298" spans="11:11" x14ac:dyDescent="0.2">
      <c r="K298" s="246"/>
    </row>
    <row r="299" spans="11:11" x14ac:dyDescent="0.2">
      <c r="K299" s="246"/>
    </row>
    <row r="300" spans="11:11" x14ac:dyDescent="0.2">
      <c r="K300" s="246"/>
    </row>
    <row r="301" spans="11:11" x14ac:dyDescent="0.2">
      <c r="K301" s="246"/>
    </row>
    <row r="302" spans="11:11" x14ac:dyDescent="0.2">
      <c r="K302" s="246"/>
    </row>
    <row r="303" spans="11:11" x14ac:dyDescent="0.2">
      <c r="K303" s="246"/>
    </row>
    <row r="304" spans="11:11" x14ac:dyDescent="0.2">
      <c r="K304" s="246"/>
    </row>
    <row r="305" spans="11:11" x14ac:dyDescent="0.2">
      <c r="K305" s="246"/>
    </row>
    <row r="306" spans="11:11" x14ac:dyDescent="0.2">
      <c r="K306" s="246"/>
    </row>
    <row r="307" spans="11:11" x14ac:dyDescent="0.2">
      <c r="K307" s="246"/>
    </row>
    <row r="308" spans="11:11" x14ac:dyDescent="0.2">
      <c r="K308" s="246"/>
    </row>
    <row r="309" spans="11:11" x14ac:dyDescent="0.2">
      <c r="K309" s="246"/>
    </row>
    <row r="310" spans="11:11" x14ac:dyDescent="0.2">
      <c r="K310" s="246"/>
    </row>
    <row r="311" spans="11:11" x14ac:dyDescent="0.2">
      <c r="K311" s="246"/>
    </row>
    <row r="312" spans="11:11" x14ac:dyDescent="0.2">
      <c r="K312" s="246"/>
    </row>
    <row r="313" spans="11:11" x14ac:dyDescent="0.2">
      <c r="K313" s="246"/>
    </row>
    <row r="314" spans="11:11" x14ac:dyDescent="0.2">
      <c r="K314" s="246"/>
    </row>
    <row r="315" spans="11:11" x14ac:dyDescent="0.2">
      <c r="K315" s="246"/>
    </row>
    <row r="316" spans="11:11" x14ac:dyDescent="0.2">
      <c r="K316" s="246"/>
    </row>
    <row r="317" spans="11:11" x14ac:dyDescent="0.2">
      <c r="K317" s="246"/>
    </row>
    <row r="318" spans="11:11" x14ac:dyDescent="0.2">
      <c r="K318" s="246"/>
    </row>
    <row r="319" spans="11:11" x14ac:dyDescent="0.2">
      <c r="K319" s="246"/>
    </row>
    <row r="320" spans="11:11" x14ac:dyDescent="0.2">
      <c r="K320" s="246"/>
    </row>
    <row r="321" spans="11:11" x14ac:dyDescent="0.2">
      <c r="K321" s="246"/>
    </row>
    <row r="322" spans="11:11" x14ac:dyDescent="0.2">
      <c r="K322" s="246"/>
    </row>
    <row r="323" spans="11:11" x14ac:dyDescent="0.2">
      <c r="K323" s="246"/>
    </row>
    <row r="324" spans="11:11" x14ac:dyDescent="0.2">
      <c r="K324" s="246"/>
    </row>
    <row r="325" spans="11:11" x14ac:dyDescent="0.2">
      <c r="K325" s="246"/>
    </row>
    <row r="326" spans="11:11" x14ac:dyDescent="0.2">
      <c r="K326" s="246"/>
    </row>
    <row r="327" spans="11:11" x14ac:dyDescent="0.2">
      <c r="K327" s="246"/>
    </row>
    <row r="328" spans="11:11" x14ac:dyDescent="0.2">
      <c r="K328" s="246"/>
    </row>
    <row r="329" spans="11:11" x14ac:dyDescent="0.2">
      <c r="K329" s="246"/>
    </row>
    <row r="330" spans="11:11" x14ac:dyDescent="0.2">
      <c r="K330" s="246"/>
    </row>
    <row r="331" spans="11:11" x14ac:dyDescent="0.2">
      <c r="K331" s="246"/>
    </row>
    <row r="332" spans="11:11" x14ac:dyDescent="0.2">
      <c r="K332" s="246"/>
    </row>
    <row r="333" spans="11:11" x14ac:dyDescent="0.2">
      <c r="K333" s="246"/>
    </row>
    <row r="334" spans="11:11" x14ac:dyDescent="0.2">
      <c r="K334" s="246"/>
    </row>
    <row r="335" spans="11:11" x14ac:dyDescent="0.2">
      <c r="K335" s="246"/>
    </row>
    <row r="336" spans="11:11" x14ac:dyDescent="0.2">
      <c r="K336" s="246"/>
    </row>
    <row r="337" spans="11:11" x14ac:dyDescent="0.2">
      <c r="K337" s="246"/>
    </row>
    <row r="338" spans="11:11" x14ac:dyDescent="0.2">
      <c r="K338" s="246"/>
    </row>
    <row r="339" spans="11:11" x14ac:dyDescent="0.2">
      <c r="K339" s="246"/>
    </row>
    <row r="340" spans="11:11" x14ac:dyDescent="0.2">
      <c r="K340" s="246"/>
    </row>
    <row r="341" spans="11:11" x14ac:dyDescent="0.2">
      <c r="K341" s="246"/>
    </row>
    <row r="342" spans="11:11" x14ac:dyDescent="0.2">
      <c r="K342" s="246"/>
    </row>
    <row r="343" spans="11:11" x14ac:dyDescent="0.2">
      <c r="K343" s="246"/>
    </row>
    <row r="344" spans="11:11" x14ac:dyDescent="0.2">
      <c r="K344" s="246"/>
    </row>
    <row r="345" spans="11:11" x14ac:dyDescent="0.2">
      <c r="K345" s="246"/>
    </row>
    <row r="346" spans="11:11" x14ac:dyDescent="0.2">
      <c r="K346" s="246"/>
    </row>
    <row r="347" spans="11:11" x14ac:dyDescent="0.2">
      <c r="K347" s="246"/>
    </row>
    <row r="348" spans="11:11" x14ac:dyDescent="0.2">
      <c r="K348" s="246"/>
    </row>
    <row r="349" spans="11:11" x14ac:dyDescent="0.2">
      <c r="K349" s="246"/>
    </row>
    <row r="350" spans="11:11" x14ac:dyDescent="0.2">
      <c r="K350" s="246"/>
    </row>
    <row r="351" spans="11:11" x14ac:dyDescent="0.2">
      <c r="K351" s="246"/>
    </row>
    <row r="352" spans="11:11" x14ac:dyDescent="0.2">
      <c r="K352" s="246"/>
    </row>
    <row r="353" spans="11:11" x14ac:dyDescent="0.2">
      <c r="K353" s="246"/>
    </row>
    <row r="354" spans="11:11" x14ac:dyDescent="0.2">
      <c r="K354" s="246"/>
    </row>
    <row r="355" spans="11:11" x14ac:dyDescent="0.2">
      <c r="K355" s="246"/>
    </row>
    <row r="356" spans="11:11" x14ac:dyDescent="0.2">
      <c r="K356" s="246"/>
    </row>
    <row r="357" spans="11:11" x14ac:dyDescent="0.2">
      <c r="K357" s="246"/>
    </row>
    <row r="358" spans="11:11" x14ac:dyDescent="0.2">
      <c r="K358" s="246"/>
    </row>
    <row r="359" spans="11:11" x14ac:dyDescent="0.2">
      <c r="K359" s="246"/>
    </row>
    <row r="360" spans="11:11" x14ac:dyDescent="0.2">
      <c r="K360" s="246"/>
    </row>
    <row r="361" spans="11:11" x14ac:dyDescent="0.2">
      <c r="K361" s="246"/>
    </row>
    <row r="362" spans="11:11" x14ac:dyDescent="0.2">
      <c r="K362" s="246"/>
    </row>
    <row r="363" spans="11:11" x14ac:dyDescent="0.2">
      <c r="K363" s="246"/>
    </row>
    <row r="364" spans="11:11" x14ac:dyDescent="0.2">
      <c r="K364" s="246"/>
    </row>
    <row r="365" spans="11:11" x14ac:dyDescent="0.2">
      <c r="K365" s="246"/>
    </row>
    <row r="366" spans="11:11" x14ac:dyDescent="0.2">
      <c r="K366" s="246"/>
    </row>
    <row r="367" spans="11:11" x14ac:dyDescent="0.2">
      <c r="K367" s="246"/>
    </row>
    <row r="368" spans="11:11" x14ac:dyDescent="0.2">
      <c r="K368" s="246"/>
    </row>
    <row r="369" spans="11:11" x14ac:dyDescent="0.2">
      <c r="K369" s="246"/>
    </row>
    <row r="370" spans="11:11" x14ac:dyDescent="0.2">
      <c r="K370" s="246"/>
    </row>
    <row r="371" spans="11:11" x14ac:dyDescent="0.2">
      <c r="K371" s="246"/>
    </row>
    <row r="372" spans="11:11" x14ac:dyDescent="0.2">
      <c r="K372" s="246"/>
    </row>
    <row r="373" spans="11:11" x14ac:dyDescent="0.2">
      <c r="K373" s="246"/>
    </row>
    <row r="374" spans="11:11" x14ac:dyDescent="0.2">
      <c r="K374" s="246"/>
    </row>
    <row r="375" spans="11:11" x14ac:dyDescent="0.2">
      <c r="K375" s="246"/>
    </row>
    <row r="376" spans="11:11" x14ac:dyDescent="0.2">
      <c r="K376" s="246"/>
    </row>
    <row r="377" spans="11:11" x14ac:dyDescent="0.2">
      <c r="K377" s="246"/>
    </row>
    <row r="378" spans="11:11" x14ac:dyDescent="0.2">
      <c r="K378" s="246"/>
    </row>
    <row r="379" spans="11:11" x14ac:dyDescent="0.2">
      <c r="K379" s="246"/>
    </row>
    <row r="380" spans="11:11" x14ac:dyDescent="0.2">
      <c r="K380" s="246"/>
    </row>
    <row r="381" spans="11:11" x14ac:dyDescent="0.2">
      <c r="K381" s="246"/>
    </row>
    <row r="382" spans="11:11" x14ac:dyDescent="0.2">
      <c r="K382" s="246"/>
    </row>
    <row r="383" spans="11:11" x14ac:dyDescent="0.2">
      <c r="K383" s="246"/>
    </row>
    <row r="384" spans="11:11" x14ac:dyDescent="0.2">
      <c r="K384" s="246"/>
    </row>
    <row r="385" spans="11:11" x14ac:dyDescent="0.2">
      <c r="K385" s="246"/>
    </row>
    <row r="386" spans="11:11" x14ac:dyDescent="0.2">
      <c r="K386" s="246"/>
    </row>
    <row r="387" spans="11:11" x14ac:dyDescent="0.2">
      <c r="K387" s="246"/>
    </row>
    <row r="388" spans="11:11" x14ac:dyDescent="0.2">
      <c r="K388" s="246"/>
    </row>
    <row r="389" spans="11:11" x14ac:dyDescent="0.2">
      <c r="K389" s="246"/>
    </row>
    <row r="390" spans="11:11" x14ac:dyDescent="0.2">
      <c r="K390" s="246"/>
    </row>
    <row r="391" spans="11:11" x14ac:dyDescent="0.2">
      <c r="K391" s="246"/>
    </row>
    <row r="392" spans="11:11" x14ac:dyDescent="0.2">
      <c r="K392" s="246"/>
    </row>
    <row r="393" spans="11:11" x14ac:dyDescent="0.2">
      <c r="K393" s="246"/>
    </row>
    <row r="394" spans="11:11" x14ac:dyDescent="0.2">
      <c r="K394" s="246"/>
    </row>
    <row r="395" spans="11:11" x14ac:dyDescent="0.2">
      <c r="K395" s="246"/>
    </row>
    <row r="396" spans="11:11" x14ac:dyDescent="0.2">
      <c r="K396" s="246"/>
    </row>
    <row r="397" spans="11:11" x14ac:dyDescent="0.2">
      <c r="K397" s="246"/>
    </row>
    <row r="398" spans="11:11" x14ac:dyDescent="0.2">
      <c r="K398" s="246"/>
    </row>
    <row r="399" spans="11:11" x14ac:dyDescent="0.2">
      <c r="K399" s="246"/>
    </row>
    <row r="400" spans="11:11" x14ac:dyDescent="0.2">
      <c r="K400" s="246"/>
    </row>
    <row r="401" spans="11:11" x14ac:dyDescent="0.2">
      <c r="K401" s="246"/>
    </row>
    <row r="402" spans="11:11" x14ac:dyDescent="0.2">
      <c r="K402" s="246"/>
    </row>
    <row r="403" spans="11:11" x14ac:dyDescent="0.2">
      <c r="K403" s="246"/>
    </row>
    <row r="404" spans="11:11" x14ac:dyDescent="0.2">
      <c r="K404" s="246"/>
    </row>
    <row r="405" spans="11:11" x14ac:dyDescent="0.2">
      <c r="K405" s="246"/>
    </row>
    <row r="406" spans="11:11" x14ac:dyDescent="0.2">
      <c r="K406" s="246"/>
    </row>
    <row r="407" spans="11:11" x14ac:dyDescent="0.2">
      <c r="K407" s="246"/>
    </row>
    <row r="408" spans="11:11" x14ac:dyDescent="0.2">
      <c r="K408" s="246"/>
    </row>
    <row r="409" spans="11:11" x14ac:dyDescent="0.2">
      <c r="K409" s="246"/>
    </row>
    <row r="410" spans="11:11" x14ac:dyDescent="0.2">
      <c r="K410" s="246"/>
    </row>
    <row r="411" spans="11:11" x14ac:dyDescent="0.2">
      <c r="K411" s="246"/>
    </row>
    <row r="412" spans="11:11" x14ac:dyDescent="0.2">
      <c r="K412" s="246"/>
    </row>
    <row r="413" spans="11:11" x14ac:dyDescent="0.2">
      <c r="K413" s="246"/>
    </row>
    <row r="414" spans="11:11" x14ac:dyDescent="0.2">
      <c r="K414" s="246"/>
    </row>
    <row r="415" spans="11:11" x14ac:dyDescent="0.2">
      <c r="K415" s="246"/>
    </row>
    <row r="416" spans="11:11" x14ac:dyDescent="0.2">
      <c r="K416" s="246"/>
    </row>
    <row r="417" spans="11:11" x14ac:dyDescent="0.2">
      <c r="K417" s="246"/>
    </row>
    <row r="418" spans="11:11" x14ac:dyDescent="0.2">
      <c r="K418" s="246"/>
    </row>
    <row r="419" spans="11:11" x14ac:dyDescent="0.2">
      <c r="K419" s="246"/>
    </row>
    <row r="420" spans="11:11" x14ac:dyDescent="0.2">
      <c r="K420" s="246"/>
    </row>
    <row r="421" spans="11:11" x14ac:dyDescent="0.2">
      <c r="K421" s="246"/>
    </row>
    <row r="422" spans="11:11" x14ac:dyDescent="0.2">
      <c r="K422" s="246"/>
    </row>
    <row r="423" spans="11:11" x14ac:dyDescent="0.2">
      <c r="K423" s="246"/>
    </row>
    <row r="424" spans="11:11" x14ac:dyDescent="0.2">
      <c r="K424" s="246"/>
    </row>
    <row r="425" spans="11:11" x14ac:dyDescent="0.2">
      <c r="K425" s="246"/>
    </row>
    <row r="426" spans="11:11" x14ac:dyDescent="0.2">
      <c r="K426" s="246"/>
    </row>
    <row r="427" spans="11:11" x14ac:dyDescent="0.2">
      <c r="K427" s="246"/>
    </row>
    <row r="428" spans="11:11" x14ac:dyDescent="0.2">
      <c r="K428" s="246"/>
    </row>
    <row r="429" spans="11:11" x14ac:dyDescent="0.2">
      <c r="K429" s="246"/>
    </row>
    <row r="430" spans="11:11" x14ac:dyDescent="0.2"/>
    <row r="431" spans="11:11" x14ac:dyDescent="0.2"/>
    <row r="432" spans="11:11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</sheetData>
  <autoFilter ref="C5:N147" xr:uid="{00000000-0001-0000-0200-000000000000}"/>
  <mergeCells count="109">
    <mergeCell ref="C145:C146"/>
    <mergeCell ref="D145:D146"/>
    <mergeCell ref="C139:C142"/>
    <mergeCell ref="D139:D142"/>
    <mergeCell ref="C143:C144"/>
    <mergeCell ref="D143:D144"/>
    <mergeCell ref="C126:C129"/>
    <mergeCell ref="D126:D129"/>
    <mergeCell ref="C130:C131"/>
    <mergeCell ref="D130:D131"/>
    <mergeCell ref="C132:C134"/>
    <mergeCell ref="D132:D134"/>
    <mergeCell ref="C135:C136"/>
    <mergeCell ref="D135:D136"/>
    <mergeCell ref="C137:C138"/>
    <mergeCell ref="D137:D138"/>
    <mergeCell ref="C124:C125"/>
    <mergeCell ref="D124:D125"/>
    <mergeCell ref="C102:C103"/>
    <mergeCell ref="D102:D103"/>
    <mergeCell ref="C105:C106"/>
    <mergeCell ref="D105:D106"/>
    <mergeCell ref="C107:C108"/>
    <mergeCell ref="D107:D108"/>
    <mergeCell ref="C109:C110"/>
    <mergeCell ref="D109:D110"/>
    <mergeCell ref="C111:C112"/>
    <mergeCell ref="D111:D112"/>
    <mergeCell ref="C113:C114"/>
    <mergeCell ref="D113:D114"/>
    <mergeCell ref="C115:C116"/>
    <mergeCell ref="D115:D116"/>
    <mergeCell ref="C117:C119"/>
    <mergeCell ref="D117:D119"/>
    <mergeCell ref="C120:C121"/>
    <mergeCell ref="D120:D121"/>
    <mergeCell ref="C122:C123"/>
    <mergeCell ref="D122:D123"/>
    <mergeCell ref="C96:C97"/>
    <mergeCell ref="D96:D97"/>
    <mergeCell ref="C98:C99"/>
    <mergeCell ref="D98:D99"/>
    <mergeCell ref="C100:C101"/>
    <mergeCell ref="D100:D101"/>
    <mergeCell ref="C86:C89"/>
    <mergeCell ref="D86:D89"/>
    <mergeCell ref="C90:C92"/>
    <mergeCell ref="D90:D92"/>
    <mergeCell ref="C93:C95"/>
    <mergeCell ref="D93:D95"/>
    <mergeCell ref="C76:C78"/>
    <mergeCell ref="D76:D78"/>
    <mergeCell ref="C79:C82"/>
    <mergeCell ref="D79:D82"/>
    <mergeCell ref="C83:C85"/>
    <mergeCell ref="D83:D85"/>
    <mergeCell ref="C69:C70"/>
    <mergeCell ref="D69:D70"/>
    <mergeCell ref="C71:C72"/>
    <mergeCell ref="D71:D72"/>
    <mergeCell ref="C73:C75"/>
    <mergeCell ref="D73:D75"/>
    <mergeCell ref="C40:C41"/>
    <mergeCell ref="D40:D41"/>
    <mergeCell ref="C61:C62"/>
    <mergeCell ref="D61:D62"/>
    <mergeCell ref="C63:C64"/>
    <mergeCell ref="D63:D64"/>
    <mergeCell ref="C65:C68"/>
    <mergeCell ref="D65:D68"/>
    <mergeCell ref="C50:C52"/>
    <mergeCell ref="D50:D52"/>
    <mergeCell ref="C53:C54"/>
    <mergeCell ref="D53:D54"/>
    <mergeCell ref="C55:C59"/>
    <mergeCell ref="D55:D59"/>
    <mergeCell ref="A6:B132"/>
    <mergeCell ref="C9:C10"/>
    <mergeCell ref="D9:D10"/>
    <mergeCell ref="C11:C12"/>
    <mergeCell ref="D11:D12"/>
    <mergeCell ref="C13:C15"/>
    <mergeCell ref="D13:D15"/>
    <mergeCell ref="C16:C19"/>
    <mergeCell ref="D16:D19"/>
    <mergeCell ref="C20:C24"/>
    <mergeCell ref="D20:D24"/>
    <mergeCell ref="C25:C27"/>
    <mergeCell ref="D25:D27"/>
    <mergeCell ref="C28:C30"/>
    <mergeCell ref="C42:C43"/>
    <mergeCell ref="D42:D43"/>
    <mergeCell ref="C44:C47"/>
    <mergeCell ref="D44:D47"/>
    <mergeCell ref="C48:C49"/>
    <mergeCell ref="D48:D49"/>
    <mergeCell ref="C36:C37"/>
    <mergeCell ref="D36:D37"/>
    <mergeCell ref="C38:C39"/>
    <mergeCell ref="D38:D39"/>
    <mergeCell ref="C7:C8"/>
    <mergeCell ref="D7:D8"/>
    <mergeCell ref="D28:D30"/>
    <mergeCell ref="C32:C33"/>
    <mergeCell ref="D32:D33"/>
    <mergeCell ref="C34:C35"/>
    <mergeCell ref="D34:D35"/>
    <mergeCell ref="D2:M2"/>
    <mergeCell ref="D3:M3"/>
  </mergeCells>
  <printOptions horizontalCentered="1" verticalCentered="1"/>
  <pageMargins left="0.51181102362204722" right="0.47244094488188981" top="0.35433070866141736" bottom="0.39370078740157483" header="0" footer="0"/>
  <pageSetup scale="71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44"/>
  <sheetViews>
    <sheetView showGridLines="0" zoomScale="85" workbookViewId="0">
      <pane xSplit="1" ySplit="10" topLeftCell="B79" activePane="bottomRight" state="frozen"/>
      <selection activeCell="L33" sqref="L33"/>
      <selection pane="topRight" activeCell="L33" sqref="L33"/>
      <selection pane="bottomLeft" activeCell="L33" sqref="L33"/>
      <selection pane="bottomRight" activeCell="E84" sqref="E84"/>
    </sheetView>
  </sheetViews>
  <sheetFormatPr baseColWidth="10" defaultColWidth="0" defaultRowHeight="12.75" zeroHeight="1" x14ac:dyDescent="0.2"/>
  <cols>
    <col min="1" max="1" width="17.85546875" style="252" customWidth="1"/>
    <col min="2" max="2" width="14.85546875" style="252" customWidth="1"/>
    <col min="3" max="3" width="19.42578125" style="252" bestFit="1" customWidth="1"/>
    <col min="4" max="4" width="15.42578125" style="274" customWidth="1"/>
    <col min="5" max="5" width="17" style="280" bestFit="1" customWidth="1"/>
    <col min="6" max="7" width="17.42578125" style="280" bestFit="1" customWidth="1"/>
    <col min="8" max="8" width="11.42578125" style="252" customWidth="1"/>
    <col min="9" max="9" width="0" style="252" hidden="1" customWidth="1"/>
    <col min="10" max="10" width="18.140625" style="252" hidden="1" customWidth="1"/>
    <col min="11" max="12" width="0" style="252" hidden="1" customWidth="1"/>
    <col min="13" max="16384" width="11.42578125" style="252" hidden="1"/>
  </cols>
  <sheetData>
    <row r="1" spans="1:7" ht="21" customHeight="1" x14ac:dyDescent="0.2">
      <c r="A1" s="245"/>
      <c r="B1" s="245"/>
      <c r="C1" s="245"/>
      <c r="D1" s="245"/>
      <c r="E1" s="245"/>
      <c r="F1" s="245"/>
      <c r="G1" s="245"/>
    </row>
    <row r="2" spans="1:7" ht="24" customHeight="1" x14ac:dyDescent="0.35">
      <c r="A2" s="245"/>
      <c r="B2" s="486" t="s">
        <v>140</v>
      </c>
      <c r="C2" s="486"/>
      <c r="D2" s="486"/>
      <c r="E2" s="486"/>
      <c r="F2" s="486"/>
      <c r="G2" s="486"/>
    </row>
    <row r="3" spans="1:7" s="276" customFormat="1" ht="18.75" x14ac:dyDescent="0.3">
      <c r="A3" s="248"/>
      <c r="B3" s="487">
        <f>+'Datos globales '!B9:C9</f>
        <v>45869</v>
      </c>
      <c r="C3" s="487"/>
      <c r="D3" s="487"/>
      <c r="E3" s="487"/>
      <c r="F3" s="487"/>
      <c r="G3" s="487"/>
    </row>
    <row r="4" spans="1:7" ht="0.75" customHeight="1" x14ac:dyDescent="0.2">
      <c r="A4" s="245"/>
      <c r="B4" s="245"/>
      <c r="C4" s="245"/>
      <c r="D4" s="245"/>
      <c r="E4" s="245"/>
      <c r="F4" s="245"/>
      <c r="G4" s="245"/>
    </row>
    <row r="5" spans="1:7" ht="22.5" customHeight="1" x14ac:dyDescent="0.2">
      <c r="A5" s="245"/>
      <c r="B5" s="245"/>
      <c r="C5" s="277" t="s">
        <v>102</v>
      </c>
      <c r="D5" s="278">
        <v>57</v>
      </c>
      <c r="E5" s="265"/>
      <c r="F5" s="279" t="s">
        <v>103</v>
      </c>
      <c r="G5" s="278">
        <v>23.33</v>
      </c>
    </row>
    <row r="6" spans="1:7" x14ac:dyDescent="0.2">
      <c r="A6" s="245"/>
      <c r="B6" s="245"/>
      <c r="C6" s="281" t="s">
        <v>104</v>
      </c>
      <c r="D6" s="282">
        <v>17258299286</v>
      </c>
      <c r="E6" s="265"/>
      <c r="F6" s="279" t="s">
        <v>104</v>
      </c>
      <c r="G6" s="278">
        <v>6632639084</v>
      </c>
    </row>
    <row r="7" spans="1:7" x14ac:dyDescent="0.2">
      <c r="A7" s="245"/>
      <c r="B7" s="245"/>
      <c r="C7" s="281" t="s">
        <v>105</v>
      </c>
      <c r="D7" s="278">
        <v>0.75</v>
      </c>
      <c r="E7" s="245"/>
      <c r="F7" s="245"/>
      <c r="G7" s="245"/>
    </row>
    <row r="8" spans="1:7" ht="4.5" customHeight="1" x14ac:dyDescent="0.2">
      <c r="A8" s="245"/>
      <c r="B8" s="245"/>
      <c r="C8" s="245"/>
      <c r="D8" s="245"/>
      <c r="E8" s="245"/>
      <c r="F8" s="245"/>
      <c r="G8" s="245"/>
    </row>
    <row r="9" spans="1:7" hidden="1" x14ac:dyDescent="0.2">
      <c r="A9" s="245"/>
      <c r="B9" s="245"/>
      <c r="C9" s="245"/>
      <c r="D9" s="245"/>
      <c r="E9" s="245"/>
      <c r="F9" s="245"/>
      <c r="G9" s="245"/>
    </row>
    <row r="10" spans="1:7" s="287" customFormat="1" ht="25.5" x14ac:dyDescent="0.2">
      <c r="A10" s="284" t="s">
        <v>94</v>
      </c>
      <c r="B10" s="284" t="s">
        <v>149</v>
      </c>
      <c r="C10" s="284" t="s">
        <v>150</v>
      </c>
      <c r="D10" s="284" t="s">
        <v>151</v>
      </c>
      <c r="E10" s="284" t="s">
        <v>152</v>
      </c>
      <c r="F10" s="285" t="s">
        <v>180</v>
      </c>
      <c r="G10" s="286" t="s">
        <v>153</v>
      </c>
    </row>
    <row r="11" spans="1:7" s="292" customFormat="1" x14ac:dyDescent="0.25">
      <c r="A11" s="439">
        <v>43556</v>
      </c>
      <c r="B11" s="288">
        <v>1</v>
      </c>
      <c r="C11" s="289">
        <v>521338950</v>
      </c>
      <c r="D11" s="290">
        <v>0</v>
      </c>
      <c r="E11" s="291">
        <v>0</v>
      </c>
      <c r="F11" s="441">
        <v>1</v>
      </c>
      <c r="G11" s="440">
        <v>521338950</v>
      </c>
    </row>
    <row r="12" spans="1:7" s="292" customFormat="1" x14ac:dyDescent="0.25">
      <c r="A12" s="439">
        <v>43586</v>
      </c>
      <c r="B12" s="288">
        <v>2</v>
      </c>
      <c r="C12" s="289">
        <v>278477400</v>
      </c>
      <c r="D12" s="290">
        <v>0</v>
      </c>
      <c r="E12" s="291">
        <v>0</v>
      </c>
      <c r="F12" s="441">
        <v>2</v>
      </c>
      <c r="G12" s="440">
        <v>278477400</v>
      </c>
    </row>
    <row r="13" spans="1:7" s="292" customFormat="1" x14ac:dyDescent="0.25">
      <c r="A13" s="439">
        <v>43617</v>
      </c>
      <c r="B13" s="288">
        <v>1</v>
      </c>
      <c r="C13" s="289">
        <v>288067891</v>
      </c>
      <c r="D13" s="290">
        <v>0</v>
      </c>
      <c r="E13" s="291">
        <v>0</v>
      </c>
      <c r="F13" s="441">
        <v>1</v>
      </c>
      <c r="G13" s="440">
        <v>288067891</v>
      </c>
    </row>
    <row r="14" spans="1:7" s="292" customFormat="1" x14ac:dyDescent="0.25">
      <c r="A14" s="439">
        <v>43647</v>
      </c>
      <c r="B14" s="288">
        <v>0</v>
      </c>
      <c r="C14" s="289">
        <v>0</v>
      </c>
      <c r="D14" s="290">
        <v>0</v>
      </c>
      <c r="E14" s="291">
        <v>0</v>
      </c>
      <c r="F14" s="441">
        <v>0</v>
      </c>
      <c r="G14" s="440">
        <v>0</v>
      </c>
    </row>
    <row r="15" spans="1:7" s="293" customFormat="1" x14ac:dyDescent="0.2">
      <c r="A15" s="439">
        <v>43678</v>
      </c>
      <c r="B15" s="288">
        <v>0</v>
      </c>
      <c r="C15" s="289">
        <v>0</v>
      </c>
      <c r="D15" s="290">
        <v>0</v>
      </c>
      <c r="E15" s="291">
        <v>0</v>
      </c>
      <c r="F15" s="441">
        <v>0</v>
      </c>
      <c r="G15" s="440">
        <v>0</v>
      </c>
    </row>
    <row r="16" spans="1:7" s="293" customFormat="1" x14ac:dyDescent="0.2">
      <c r="A16" s="439">
        <v>43709</v>
      </c>
      <c r="B16" s="288">
        <v>2</v>
      </c>
      <c r="C16" s="289">
        <v>570338187</v>
      </c>
      <c r="D16" s="290">
        <v>0</v>
      </c>
      <c r="E16" s="291">
        <v>0</v>
      </c>
      <c r="F16" s="441">
        <v>2</v>
      </c>
      <c r="G16" s="440">
        <v>570338187</v>
      </c>
    </row>
    <row r="17" spans="1:7" s="293" customFormat="1" x14ac:dyDescent="0.2">
      <c r="A17" s="439">
        <v>43739</v>
      </c>
      <c r="B17" s="288">
        <v>9</v>
      </c>
      <c r="C17" s="289">
        <v>2376410421</v>
      </c>
      <c r="D17" s="290">
        <v>2</v>
      </c>
      <c r="E17" s="291">
        <v>541823754</v>
      </c>
      <c r="F17" s="441">
        <v>7</v>
      </c>
      <c r="G17" s="440">
        <v>1834586667</v>
      </c>
    </row>
    <row r="18" spans="1:7" s="293" customFormat="1" x14ac:dyDescent="0.2">
      <c r="A18" s="439">
        <v>43770</v>
      </c>
      <c r="B18" s="288">
        <v>1</v>
      </c>
      <c r="C18" s="289">
        <v>255943499</v>
      </c>
      <c r="D18" s="290">
        <v>0</v>
      </c>
      <c r="E18" s="291">
        <v>0</v>
      </c>
      <c r="F18" s="441">
        <v>1</v>
      </c>
      <c r="G18" s="440">
        <v>255943499</v>
      </c>
    </row>
    <row r="19" spans="1:7" s="293" customFormat="1" x14ac:dyDescent="0.2">
      <c r="A19" s="439">
        <v>43800</v>
      </c>
      <c r="B19" s="288">
        <v>1</v>
      </c>
      <c r="C19" s="289">
        <v>252971788</v>
      </c>
      <c r="D19" s="290">
        <v>0</v>
      </c>
      <c r="E19" s="291">
        <v>0</v>
      </c>
      <c r="F19" s="441">
        <v>1</v>
      </c>
      <c r="G19" s="440">
        <v>252971788</v>
      </c>
    </row>
    <row r="20" spans="1:7" s="293" customFormat="1" x14ac:dyDescent="0.2">
      <c r="A20" s="439">
        <v>43831</v>
      </c>
      <c r="B20" s="288">
        <v>0</v>
      </c>
      <c r="C20" s="289">
        <v>0</v>
      </c>
      <c r="D20" s="290">
        <v>0</v>
      </c>
      <c r="E20" s="291">
        <v>0</v>
      </c>
      <c r="F20" s="441">
        <v>0</v>
      </c>
      <c r="G20" s="440">
        <v>0</v>
      </c>
    </row>
    <row r="21" spans="1:7" s="293" customFormat="1" x14ac:dyDescent="0.2">
      <c r="A21" s="439">
        <v>43862</v>
      </c>
      <c r="B21" s="288">
        <v>0</v>
      </c>
      <c r="C21" s="289">
        <v>0</v>
      </c>
      <c r="D21" s="290">
        <v>0</v>
      </c>
      <c r="E21" s="291">
        <v>0</v>
      </c>
      <c r="F21" s="441">
        <v>0</v>
      </c>
      <c r="G21" s="440">
        <v>0</v>
      </c>
    </row>
    <row r="22" spans="1:7" s="293" customFormat="1" x14ac:dyDescent="0.2">
      <c r="A22" s="439">
        <v>43891</v>
      </c>
      <c r="B22" s="288">
        <v>0</v>
      </c>
      <c r="C22" s="289">
        <v>0</v>
      </c>
      <c r="D22" s="290">
        <v>0</v>
      </c>
      <c r="E22" s="291">
        <v>0</v>
      </c>
      <c r="F22" s="441">
        <v>0</v>
      </c>
      <c r="G22" s="440">
        <v>0</v>
      </c>
    </row>
    <row r="23" spans="1:7" s="293" customFormat="1" x14ac:dyDescent="0.2">
      <c r="A23" s="439">
        <v>43922</v>
      </c>
      <c r="B23" s="288">
        <v>0</v>
      </c>
      <c r="C23" s="289">
        <v>0</v>
      </c>
      <c r="D23" s="290">
        <v>0</v>
      </c>
      <c r="E23" s="291">
        <v>0</v>
      </c>
      <c r="F23" s="441">
        <v>0</v>
      </c>
      <c r="G23" s="440">
        <v>0</v>
      </c>
    </row>
    <row r="24" spans="1:7" s="293" customFormat="1" x14ac:dyDescent="0.2">
      <c r="A24" s="439">
        <v>43952</v>
      </c>
      <c r="B24" s="288">
        <v>0</v>
      </c>
      <c r="C24" s="289">
        <v>0</v>
      </c>
      <c r="D24" s="290">
        <v>0</v>
      </c>
      <c r="E24" s="291">
        <v>0</v>
      </c>
      <c r="F24" s="441">
        <v>0</v>
      </c>
      <c r="G24" s="440">
        <v>0</v>
      </c>
    </row>
    <row r="25" spans="1:7" s="293" customFormat="1" x14ac:dyDescent="0.2">
      <c r="A25" s="439">
        <v>43983</v>
      </c>
      <c r="B25" s="288">
        <v>0</v>
      </c>
      <c r="C25" s="289">
        <v>0</v>
      </c>
      <c r="D25" s="290">
        <v>2</v>
      </c>
      <c r="E25" s="291">
        <v>531409811</v>
      </c>
      <c r="F25" s="441">
        <v>-2</v>
      </c>
      <c r="G25" s="440">
        <v>-531409811</v>
      </c>
    </row>
    <row r="26" spans="1:7" s="293" customFormat="1" x14ac:dyDescent="0.2">
      <c r="A26" s="439">
        <v>44013</v>
      </c>
      <c r="B26" s="288">
        <v>2</v>
      </c>
      <c r="C26" s="289">
        <v>576200891</v>
      </c>
      <c r="D26" s="290">
        <v>0</v>
      </c>
      <c r="E26" s="291">
        <v>0</v>
      </c>
      <c r="F26" s="441">
        <v>2</v>
      </c>
      <c r="G26" s="440">
        <v>576200891</v>
      </c>
    </row>
    <row r="27" spans="1:7" s="293" customFormat="1" x14ac:dyDescent="0.2">
      <c r="A27" s="439">
        <v>44044</v>
      </c>
      <c r="B27" s="288">
        <v>3</v>
      </c>
      <c r="C27" s="289">
        <v>749171402</v>
      </c>
      <c r="D27" s="290">
        <v>1</v>
      </c>
      <c r="E27" s="291">
        <v>276180500</v>
      </c>
      <c r="F27" s="441">
        <v>2</v>
      </c>
      <c r="G27" s="440">
        <v>472990902</v>
      </c>
    </row>
    <row r="28" spans="1:7" s="293" customFormat="1" x14ac:dyDescent="0.2">
      <c r="A28" s="439">
        <v>44075</v>
      </c>
      <c r="B28" s="288">
        <v>2</v>
      </c>
      <c r="C28" s="289">
        <v>561880422</v>
      </c>
      <c r="D28" s="290">
        <v>1</v>
      </c>
      <c r="E28" s="291">
        <v>263155700</v>
      </c>
      <c r="F28" s="441">
        <v>1</v>
      </c>
      <c r="G28" s="440">
        <v>298724722</v>
      </c>
    </row>
    <row r="29" spans="1:7" s="293" customFormat="1" x14ac:dyDescent="0.2">
      <c r="A29" s="439">
        <v>44105</v>
      </c>
      <c r="B29" s="288">
        <v>3</v>
      </c>
      <c r="C29" s="289">
        <v>829114303</v>
      </c>
      <c r="D29" s="290">
        <v>0</v>
      </c>
      <c r="E29" s="291">
        <v>0</v>
      </c>
      <c r="F29" s="441">
        <v>3</v>
      </c>
      <c r="G29" s="440">
        <v>829114303</v>
      </c>
    </row>
    <row r="30" spans="1:7" s="293" customFormat="1" x14ac:dyDescent="0.2">
      <c r="A30" s="439">
        <v>44136</v>
      </c>
      <c r="B30" s="288">
        <v>1</v>
      </c>
      <c r="C30" s="289">
        <v>302942155</v>
      </c>
      <c r="D30" s="290">
        <v>1</v>
      </c>
      <c r="E30" s="291">
        <v>300000000</v>
      </c>
      <c r="F30" s="441">
        <v>0</v>
      </c>
      <c r="G30" s="440">
        <v>2942155</v>
      </c>
    </row>
    <row r="31" spans="1:7" s="293" customFormat="1" x14ac:dyDescent="0.2">
      <c r="A31" s="439">
        <v>44166</v>
      </c>
      <c r="B31" s="288">
        <v>2</v>
      </c>
      <c r="C31" s="289">
        <v>513456193</v>
      </c>
      <c r="D31" s="290">
        <v>0</v>
      </c>
      <c r="E31" s="291">
        <v>0</v>
      </c>
      <c r="F31" s="441">
        <v>2</v>
      </c>
      <c r="G31" s="440">
        <v>513456193</v>
      </c>
    </row>
    <row r="32" spans="1:7" s="293" customFormat="1" x14ac:dyDescent="0.2">
      <c r="A32" s="439">
        <v>44197</v>
      </c>
      <c r="B32" s="288">
        <v>4</v>
      </c>
      <c r="C32" s="289">
        <v>1076368873</v>
      </c>
      <c r="D32" s="290">
        <v>0</v>
      </c>
      <c r="E32" s="291">
        <v>0</v>
      </c>
      <c r="F32" s="441">
        <v>4</v>
      </c>
      <c r="G32" s="440">
        <v>1076368873</v>
      </c>
    </row>
    <row r="33" spans="1:7" s="293" customFormat="1" x14ac:dyDescent="0.2">
      <c r="A33" s="439">
        <v>44228</v>
      </c>
      <c r="B33" s="288">
        <v>7</v>
      </c>
      <c r="C33" s="289">
        <v>1821799805</v>
      </c>
      <c r="D33" s="290">
        <v>0</v>
      </c>
      <c r="E33" s="291">
        <v>0</v>
      </c>
      <c r="F33" s="441">
        <v>7</v>
      </c>
      <c r="G33" s="440">
        <v>1821799805</v>
      </c>
    </row>
    <row r="34" spans="1:7" s="293" customFormat="1" x14ac:dyDescent="0.2">
      <c r="A34" s="439">
        <v>44256</v>
      </c>
      <c r="B34" s="288">
        <v>0</v>
      </c>
      <c r="C34" s="289">
        <v>10776183</v>
      </c>
      <c r="D34" s="290">
        <v>0</v>
      </c>
      <c r="E34" s="291">
        <v>0</v>
      </c>
      <c r="F34" s="441">
        <v>0</v>
      </c>
      <c r="G34" s="440">
        <v>10776183</v>
      </c>
    </row>
    <row r="35" spans="1:7" s="293" customFormat="1" x14ac:dyDescent="0.2">
      <c r="A35" s="439">
        <v>44287</v>
      </c>
      <c r="B35" s="288">
        <v>0</v>
      </c>
      <c r="C35" s="289">
        <v>0</v>
      </c>
      <c r="D35" s="290">
        <v>0</v>
      </c>
      <c r="E35" s="291">
        <v>0</v>
      </c>
      <c r="F35" s="441">
        <v>0</v>
      </c>
      <c r="G35" s="440">
        <v>0</v>
      </c>
    </row>
    <row r="36" spans="1:7" s="293" customFormat="1" x14ac:dyDescent="0.2">
      <c r="A36" s="439">
        <v>44317</v>
      </c>
      <c r="B36" s="288">
        <v>6</v>
      </c>
      <c r="C36" s="289">
        <v>1686456468</v>
      </c>
      <c r="D36" s="290">
        <v>0</v>
      </c>
      <c r="E36" s="291">
        <v>0</v>
      </c>
      <c r="F36" s="441">
        <v>6</v>
      </c>
      <c r="G36" s="440">
        <v>1686456468</v>
      </c>
    </row>
    <row r="37" spans="1:7" s="293" customFormat="1" x14ac:dyDescent="0.2">
      <c r="A37" s="439">
        <v>44348</v>
      </c>
      <c r="B37" s="288">
        <v>0</v>
      </c>
      <c r="C37" s="289">
        <v>0</v>
      </c>
      <c r="D37" s="290">
        <v>0</v>
      </c>
      <c r="E37" s="291">
        <v>0</v>
      </c>
      <c r="F37" s="441">
        <v>0</v>
      </c>
      <c r="G37" s="440">
        <v>0</v>
      </c>
    </row>
    <row r="38" spans="1:7" s="293" customFormat="1" x14ac:dyDescent="0.2">
      <c r="A38" s="439">
        <v>44378</v>
      </c>
      <c r="B38" s="288">
        <v>0</v>
      </c>
      <c r="C38" s="289">
        <v>0</v>
      </c>
      <c r="D38" s="290">
        <v>0</v>
      </c>
      <c r="E38" s="291">
        <v>0</v>
      </c>
      <c r="F38" s="441">
        <v>0</v>
      </c>
      <c r="G38" s="440">
        <v>0</v>
      </c>
    </row>
    <row r="39" spans="1:7" s="293" customFormat="1" x14ac:dyDescent="0.2">
      <c r="A39" s="439">
        <v>44409</v>
      </c>
      <c r="B39" s="288">
        <v>0</v>
      </c>
      <c r="C39" s="289">
        <v>0</v>
      </c>
      <c r="D39" s="290">
        <v>0</v>
      </c>
      <c r="E39" s="291">
        <v>0</v>
      </c>
      <c r="F39" s="441">
        <v>0</v>
      </c>
      <c r="G39" s="440">
        <v>0</v>
      </c>
    </row>
    <row r="40" spans="1:7" s="293" customFormat="1" x14ac:dyDescent="0.2">
      <c r="A40" s="439">
        <v>44440</v>
      </c>
      <c r="B40" s="288">
        <v>0</v>
      </c>
      <c r="C40" s="289">
        <v>5164535</v>
      </c>
      <c r="D40" s="290">
        <v>0</v>
      </c>
      <c r="E40" s="291">
        <v>0</v>
      </c>
      <c r="F40" s="441">
        <v>0</v>
      </c>
      <c r="G40" s="440">
        <v>5164535</v>
      </c>
    </row>
    <row r="41" spans="1:7" s="293" customFormat="1" x14ac:dyDescent="0.2">
      <c r="A41" s="439">
        <v>44470</v>
      </c>
      <c r="B41" s="288">
        <v>0</v>
      </c>
      <c r="C41" s="289">
        <v>0</v>
      </c>
      <c r="D41" s="290">
        <v>1</v>
      </c>
      <c r="E41" s="291">
        <v>262350000</v>
      </c>
      <c r="F41" s="441">
        <v>-1</v>
      </c>
      <c r="G41" s="440">
        <v>-262350000</v>
      </c>
    </row>
    <row r="42" spans="1:7" s="293" customFormat="1" x14ac:dyDescent="0.2">
      <c r="A42" s="439">
        <v>44501</v>
      </c>
      <c r="B42" s="288">
        <v>0</v>
      </c>
      <c r="C42" s="289">
        <v>0</v>
      </c>
      <c r="D42" s="290">
        <v>0</v>
      </c>
      <c r="E42" s="291">
        <v>0</v>
      </c>
      <c r="F42" s="441">
        <v>0</v>
      </c>
      <c r="G42" s="440">
        <v>0</v>
      </c>
    </row>
    <row r="43" spans="1:7" s="293" customFormat="1" x14ac:dyDescent="0.2">
      <c r="A43" s="439">
        <v>44531</v>
      </c>
      <c r="B43" s="288">
        <v>0</v>
      </c>
      <c r="C43" s="289">
        <v>0</v>
      </c>
      <c r="D43" s="290">
        <v>1</v>
      </c>
      <c r="E43" s="291">
        <v>294694705</v>
      </c>
      <c r="F43" s="441">
        <v>-1</v>
      </c>
      <c r="G43" s="440">
        <v>-294694705</v>
      </c>
    </row>
    <row r="44" spans="1:7" s="293" customFormat="1" x14ac:dyDescent="0.2">
      <c r="A44" s="439">
        <v>44562</v>
      </c>
      <c r="B44" s="288">
        <v>1</v>
      </c>
      <c r="C44" s="289">
        <v>315000000</v>
      </c>
      <c r="D44" s="290">
        <v>0</v>
      </c>
      <c r="E44" s="291">
        <v>0</v>
      </c>
      <c r="F44" s="441">
        <v>1</v>
      </c>
      <c r="G44" s="440">
        <v>315000000</v>
      </c>
    </row>
    <row r="45" spans="1:7" s="293" customFormat="1" x14ac:dyDescent="0.2">
      <c r="A45" s="439">
        <v>44593</v>
      </c>
      <c r="B45" s="288">
        <v>0</v>
      </c>
      <c r="C45" s="289">
        <v>400</v>
      </c>
      <c r="D45" s="290">
        <v>0</v>
      </c>
      <c r="E45" s="291">
        <v>0</v>
      </c>
      <c r="F45" s="441">
        <v>0</v>
      </c>
      <c r="G45" s="440">
        <v>400</v>
      </c>
    </row>
    <row r="46" spans="1:7" s="293" customFormat="1" x14ac:dyDescent="0.2">
      <c r="A46" s="439">
        <v>44621</v>
      </c>
      <c r="B46" s="288">
        <v>1</v>
      </c>
      <c r="C46" s="289">
        <v>312899802</v>
      </c>
      <c r="D46" s="290">
        <v>0</v>
      </c>
      <c r="E46" s="291">
        <v>0</v>
      </c>
      <c r="F46" s="441">
        <v>1</v>
      </c>
      <c r="G46" s="440">
        <v>312899802</v>
      </c>
    </row>
    <row r="47" spans="1:7" s="293" customFormat="1" x14ac:dyDescent="0.2">
      <c r="A47" s="439">
        <v>44652</v>
      </c>
      <c r="B47" s="288">
        <v>0</v>
      </c>
      <c r="C47" s="289">
        <v>0</v>
      </c>
      <c r="D47" s="290">
        <v>0</v>
      </c>
      <c r="E47" s="291">
        <v>0</v>
      </c>
      <c r="F47" s="441">
        <v>0</v>
      </c>
      <c r="G47" s="440">
        <v>0</v>
      </c>
    </row>
    <row r="48" spans="1:7" s="293" customFormat="1" x14ac:dyDescent="0.2">
      <c r="A48" s="439">
        <v>44682</v>
      </c>
      <c r="B48" s="288">
        <v>1</v>
      </c>
      <c r="C48" s="289">
        <v>295479869</v>
      </c>
      <c r="D48" s="290">
        <v>0</v>
      </c>
      <c r="E48" s="291">
        <v>0</v>
      </c>
      <c r="F48" s="441">
        <v>1</v>
      </c>
      <c r="G48" s="440">
        <v>295479869</v>
      </c>
    </row>
    <row r="49" spans="1:7" s="293" customFormat="1" x14ac:dyDescent="0.2">
      <c r="A49" s="439">
        <v>44713</v>
      </c>
      <c r="B49" s="288">
        <v>0</v>
      </c>
      <c r="C49" s="289">
        <v>875000</v>
      </c>
      <c r="D49" s="290">
        <v>0</v>
      </c>
      <c r="E49" s="291">
        <v>0</v>
      </c>
      <c r="F49" s="441">
        <v>0</v>
      </c>
      <c r="G49" s="440">
        <v>875000</v>
      </c>
    </row>
    <row r="50" spans="1:7" s="293" customFormat="1" ht="15" customHeight="1" x14ac:dyDescent="0.2">
      <c r="A50" s="439">
        <v>44743</v>
      </c>
      <c r="B50" s="288">
        <v>3</v>
      </c>
      <c r="C50" s="289">
        <v>924808901</v>
      </c>
      <c r="D50" s="290">
        <v>0</v>
      </c>
      <c r="E50" s="291">
        <v>0</v>
      </c>
      <c r="F50" s="441">
        <v>3</v>
      </c>
      <c r="G50" s="440">
        <v>924808901</v>
      </c>
    </row>
    <row r="51" spans="1:7" s="293" customFormat="1" ht="15" customHeight="1" x14ac:dyDescent="0.2">
      <c r="A51" s="439">
        <v>44774</v>
      </c>
      <c r="B51" s="288">
        <v>1</v>
      </c>
      <c r="C51" s="289">
        <v>301898492</v>
      </c>
      <c r="D51" s="290">
        <v>0</v>
      </c>
      <c r="E51" s="291">
        <v>0</v>
      </c>
      <c r="F51" s="441">
        <v>1</v>
      </c>
      <c r="G51" s="440">
        <v>301898492</v>
      </c>
    </row>
    <row r="52" spans="1:7" s="293" customFormat="1" ht="15" customHeight="1" x14ac:dyDescent="0.2">
      <c r="A52" s="439">
        <v>44805</v>
      </c>
      <c r="B52" s="288">
        <v>0</v>
      </c>
      <c r="C52" s="289">
        <v>0</v>
      </c>
      <c r="D52" s="290">
        <v>3</v>
      </c>
      <c r="E52" s="291">
        <v>838367173</v>
      </c>
      <c r="F52" s="441">
        <v>-3</v>
      </c>
      <c r="G52" s="440">
        <v>-838367173</v>
      </c>
    </row>
    <row r="53" spans="1:7" s="293" customFormat="1" ht="15" customHeight="1" x14ac:dyDescent="0.2">
      <c r="A53" s="439">
        <v>44835</v>
      </c>
      <c r="B53" s="288">
        <v>0</v>
      </c>
      <c r="C53" s="289">
        <v>0</v>
      </c>
      <c r="D53" s="290">
        <v>0</v>
      </c>
      <c r="E53" s="291">
        <v>0</v>
      </c>
      <c r="F53" s="441">
        <v>0</v>
      </c>
      <c r="G53" s="440">
        <v>0</v>
      </c>
    </row>
    <row r="54" spans="1:7" s="293" customFormat="1" ht="15" customHeight="1" x14ac:dyDescent="0.2">
      <c r="A54" s="439">
        <v>44866</v>
      </c>
      <c r="B54" s="288">
        <v>0</v>
      </c>
      <c r="C54" s="289">
        <v>0</v>
      </c>
      <c r="D54" s="290">
        <v>1</v>
      </c>
      <c r="E54" s="291">
        <v>267079276</v>
      </c>
      <c r="F54" s="441">
        <v>-1</v>
      </c>
      <c r="G54" s="440">
        <v>-267079276</v>
      </c>
    </row>
    <row r="55" spans="1:7" s="293" customFormat="1" ht="15" customHeight="1" x14ac:dyDescent="0.2">
      <c r="A55" s="439">
        <v>44896</v>
      </c>
      <c r="B55" s="288">
        <v>1</v>
      </c>
      <c r="C55" s="289">
        <v>270000000</v>
      </c>
      <c r="D55" s="290">
        <v>0</v>
      </c>
      <c r="E55" s="291">
        <v>0</v>
      </c>
      <c r="F55" s="441">
        <v>1</v>
      </c>
      <c r="G55" s="440">
        <v>270000000</v>
      </c>
    </row>
    <row r="56" spans="1:7" s="293" customFormat="1" ht="15" customHeight="1" x14ac:dyDescent="0.2">
      <c r="A56" s="439">
        <v>44927</v>
      </c>
      <c r="B56" s="288">
        <v>0</v>
      </c>
      <c r="C56" s="289">
        <v>-32402320</v>
      </c>
      <c r="D56" s="290">
        <v>1</v>
      </c>
      <c r="E56" s="291">
        <v>312899802</v>
      </c>
      <c r="F56" s="441">
        <v>-1</v>
      </c>
      <c r="G56" s="440">
        <v>-345302122</v>
      </c>
    </row>
    <row r="57" spans="1:7" s="293" customFormat="1" ht="15" customHeight="1" x14ac:dyDescent="0.2">
      <c r="A57" s="439">
        <v>44958</v>
      </c>
      <c r="B57" s="288">
        <v>1</v>
      </c>
      <c r="C57" s="289">
        <v>271051531</v>
      </c>
      <c r="D57" s="290">
        <v>0</v>
      </c>
      <c r="E57" s="291">
        <v>0</v>
      </c>
      <c r="F57" s="441">
        <v>1</v>
      </c>
      <c r="G57" s="440">
        <v>271051531</v>
      </c>
    </row>
    <row r="58" spans="1:7" s="293" customFormat="1" ht="15" customHeight="1" x14ac:dyDescent="0.2">
      <c r="A58" s="439">
        <v>44986</v>
      </c>
      <c r="B58" s="288">
        <v>9</v>
      </c>
      <c r="C58" s="289">
        <v>2708480081</v>
      </c>
      <c r="D58" s="290">
        <v>1</v>
      </c>
      <c r="E58" s="291">
        <v>252619338</v>
      </c>
      <c r="F58" s="441">
        <v>8</v>
      </c>
      <c r="G58" s="440">
        <v>2455860743</v>
      </c>
    </row>
    <row r="59" spans="1:7" s="293" customFormat="1" ht="15" customHeight="1" x14ac:dyDescent="0.2">
      <c r="A59" s="439">
        <v>45017</v>
      </c>
      <c r="B59" s="288">
        <v>3</v>
      </c>
      <c r="C59" s="289">
        <v>906484927</v>
      </c>
      <c r="D59" s="290">
        <v>0</v>
      </c>
      <c r="E59" s="291">
        <v>0</v>
      </c>
      <c r="F59" s="441">
        <v>3</v>
      </c>
      <c r="G59" s="440">
        <v>906484927</v>
      </c>
    </row>
    <row r="60" spans="1:7" s="293" customFormat="1" ht="15" customHeight="1" x14ac:dyDescent="0.2">
      <c r="A60" s="439">
        <v>45047</v>
      </c>
      <c r="B60" s="288">
        <v>1</v>
      </c>
      <c r="C60" s="289">
        <v>313712782</v>
      </c>
      <c r="D60" s="290">
        <v>1</v>
      </c>
      <c r="E60" s="291">
        <v>267444334</v>
      </c>
      <c r="F60" s="441">
        <v>0</v>
      </c>
      <c r="G60" s="440">
        <v>46268448</v>
      </c>
    </row>
    <row r="61" spans="1:7" s="293" customFormat="1" ht="15" customHeight="1" x14ac:dyDescent="0.2">
      <c r="A61" s="439">
        <v>45078</v>
      </c>
      <c r="B61" s="288">
        <v>1</v>
      </c>
      <c r="C61" s="289">
        <v>344603246</v>
      </c>
      <c r="D61" s="290">
        <v>0</v>
      </c>
      <c r="E61" s="291">
        <v>0</v>
      </c>
      <c r="F61" s="441">
        <v>1</v>
      </c>
      <c r="G61" s="440">
        <v>344603246</v>
      </c>
    </row>
    <row r="62" spans="1:7" s="293" customFormat="1" ht="15" customHeight="1" x14ac:dyDescent="0.2">
      <c r="A62" s="439">
        <v>45108</v>
      </c>
      <c r="B62" s="288">
        <v>0</v>
      </c>
      <c r="C62" s="289">
        <v>0</v>
      </c>
      <c r="D62" s="290">
        <v>3</v>
      </c>
      <c r="E62" s="291">
        <v>952839727</v>
      </c>
      <c r="F62" s="441">
        <v>-3</v>
      </c>
      <c r="G62" s="440">
        <v>-952839727</v>
      </c>
    </row>
    <row r="63" spans="1:7" s="293" customFormat="1" ht="15" customHeight="1" x14ac:dyDescent="0.2">
      <c r="A63" s="439">
        <v>45139</v>
      </c>
      <c r="B63" s="288">
        <v>1</v>
      </c>
      <c r="C63" s="289">
        <v>356728545</v>
      </c>
      <c r="D63" s="290">
        <v>0</v>
      </c>
      <c r="E63" s="291">
        <v>0</v>
      </c>
      <c r="F63" s="441">
        <v>1</v>
      </c>
      <c r="G63" s="440">
        <v>356728545</v>
      </c>
    </row>
    <row r="64" spans="1:7" s="293" customFormat="1" ht="15" customHeight="1" x14ac:dyDescent="0.2">
      <c r="A64" s="439">
        <v>45170</v>
      </c>
      <c r="B64" s="288">
        <v>1</v>
      </c>
      <c r="C64" s="289">
        <v>341965000</v>
      </c>
      <c r="D64" s="290">
        <v>1</v>
      </c>
      <c r="E64" s="291">
        <v>300012884</v>
      </c>
      <c r="F64" s="441">
        <v>0</v>
      </c>
      <c r="G64" s="440">
        <v>41952116</v>
      </c>
    </row>
    <row r="65" spans="1:7" s="293" customFormat="1" ht="15" customHeight="1" x14ac:dyDescent="0.2">
      <c r="A65" s="439">
        <v>45200</v>
      </c>
      <c r="B65" s="288">
        <v>1</v>
      </c>
      <c r="C65" s="289">
        <v>323954755</v>
      </c>
      <c r="D65" s="290">
        <v>0</v>
      </c>
      <c r="E65" s="291">
        <v>0</v>
      </c>
      <c r="F65" s="441">
        <v>1</v>
      </c>
      <c r="G65" s="440">
        <v>323954755</v>
      </c>
    </row>
    <row r="66" spans="1:7" s="293" customFormat="1" ht="15" customHeight="1" x14ac:dyDescent="0.2">
      <c r="A66" s="439">
        <v>45231</v>
      </c>
      <c r="B66" s="288">
        <v>0</v>
      </c>
      <c r="C66" s="289">
        <v>0</v>
      </c>
      <c r="D66" s="290">
        <v>0.33</v>
      </c>
      <c r="E66" s="291">
        <v>112180</v>
      </c>
      <c r="F66" s="441">
        <v>0</v>
      </c>
      <c r="G66" s="440">
        <v>-112180</v>
      </c>
    </row>
    <row r="67" spans="1:7" s="293" customFormat="1" x14ac:dyDescent="0.2">
      <c r="A67" s="439">
        <v>45261</v>
      </c>
      <c r="B67" s="288">
        <v>0</v>
      </c>
      <c r="C67" s="289">
        <v>0</v>
      </c>
      <c r="D67" s="290">
        <v>0</v>
      </c>
      <c r="E67" s="291">
        <v>0</v>
      </c>
      <c r="F67" s="441">
        <v>0</v>
      </c>
      <c r="G67" s="440">
        <v>0</v>
      </c>
    </row>
    <row r="68" spans="1:7" s="293" customFormat="1" x14ac:dyDescent="0.2">
      <c r="A68" s="439">
        <v>45292</v>
      </c>
      <c r="B68" s="288">
        <v>0</v>
      </c>
      <c r="C68" s="289">
        <v>0</v>
      </c>
      <c r="D68" s="290">
        <v>0</v>
      </c>
      <c r="E68" s="291">
        <v>0</v>
      </c>
      <c r="F68" s="441">
        <v>0</v>
      </c>
      <c r="G68" s="440">
        <v>0</v>
      </c>
    </row>
    <row r="69" spans="1:7" s="293" customFormat="1" x14ac:dyDescent="0.2">
      <c r="A69" s="439">
        <v>45323</v>
      </c>
      <c r="B69" s="288">
        <v>1</v>
      </c>
      <c r="C69" s="289">
        <v>340775000</v>
      </c>
      <c r="D69" s="290">
        <v>1</v>
      </c>
      <c r="E69" s="291">
        <v>339840000</v>
      </c>
      <c r="F69" s="441">
        <v>0</v>
      </c>
      <c r="G69" s="440">
        <v>935000</v>
      </c>
    </row>
    <row r="70" spans="1:7" s="293" customFormat="1" x14ac:dyDescent="0.2">
      <c r="A70" s="439">
        <v>45352</v>
      </c>
      <c r="B70" s="288">
        <v>0</v>
      </c>
      <c r="C70" s="289">
        <v>0</v>
      </c>
      <c r="D70" s="290">
        <v>0</v>
      </c>
      <c r="E70" s="291">
        <v>0</v>
      </c>
      <c r="F70" s="441">
        <v>0</v>
      </c>
      <c r="G70" s="440">
        <v>0</v>
      </c>
    </row>
    <row r="71" spans="1:7" s="293" customFormat="1" x14ac:dyDescent="0.2">
      <c r="A71" s="439">
        <v>45383</v>
      </c>
      <c r="B71" s="288">
        <v>1</v>
      </c>
      <c r="C71" s="289">
        <v>346348910</v>
      </c>
      <c r="D71" s="290">
        <v>0</v>
      </c>
      <c r="E71" s="291">
        <v>0</v>
      </c>
      <c r="F71" s="441">
        <v>1</v>
      </c>
      <c r="G71" s="440">
        <v>346348910</v>
      </c>
    </row>
    <row r="72" spans="1:7" s="293" customFormat="1" x14ac:dyDescent="0.2">
      <c r="A72" s="439">
        <v>45413</v>
      </c>
      <c r="B72" s="288">
        <v>0</v>
      </c>
      <c r="C72" s="289">
        <v>-6390100</v>
      </c>
      <c r="D72" s="290">
        <v>0</v>
      </c>
      <c r="E72" s="291">
        <v>0</v>
      </c>
      <c r="F72" s="441">
        <v>0</v>
      </c>
      <c r="G72" s="440">
        <v>-6390100</v>
      </c>
    </row>
    <row r="73" spans="1:7" s="293" customFormat="1" x14ac:dyDescent="0.2">
      <c r="A73" s="439">
        <v>45444</v>
      </c>
      <c r="B73" s="288">
        <v>0</v>
      </c>
      <c r="C73" s="289">
        <v>0</v>
      </c>
      <c r="D73" s="290">
        <v>0</v>
      </c>
      <c r="E73" s="291">
        <v>0</v>
      </c>
      <c r="F73" s="441">
        <v>0</v>
      </c>
      <c r="G73" s="440">
        <v>0</v>
      </c>
    </row>
    <row r="74" spans="1:7" s="293" customFormat="1" x14ac:dyDescent="0.2">
      <c r="A74" s="439">
        <v>45474</v>
      </c>
      <c r="B74" s="288">
        <v>0</v>
      </c>
      <c r="C74" s="289">
        <v>0</v>
      </c>
      <c r="D74" s="290">
        <v>0</v>
      </c>
      <c r="E74" s="291">
        <v>0</v>
      </c>
      <c r="F74" s="441">
        <v>0</v>
      </c>
      <c r="G74" s="440">
        <v>0</v>
      </c>
    </row>
    <row r="75" spans="1:7" s="293" customFormat="1" x14ac:dyDescent="0.2">
      <c r="A75" s="439">
        <v>45505</v>
      </c>
      <c r="B75" s="288">
        <v>0</v>
      </c>
      <c r="C75" s="289">
        <v>0</v>
      </c>
      <c r="D75" s="290">
        <v>0</v>
      </c>
      <c r="E75" s="291">
        <v>0</v>
      </c>
      <c r="F75" s="441">
        <v>0</v>
      </c>
      <c r="G75" s="440">
        <v>0</v>
      </c>
    </row>
    <row r="76" spans="1:7" s="293" customFormat="1" x14ac:dyDescent="0.2">
      <c r="A76" s="439">
        <v>45536</v>
      </c>
      <c r="B76" s="288">
        <v>0</v>
      </c>
      <c r="C76" s="289">
        <v>0</v>
      </c>
      <c r="D76" s="290">
        <v>1</v>
      </c>
      <c r="E76" s="291">
        <v>341200000</v>
      </c>
      <c r="F76" s="441">
        <v>-1</v>
      </c>
      <c r="G76" s="440">
        <v>-341200000</v>
      </c>
    </row>
    <row r="77" spans="1:7" s="293" customFormat="1" x14ac:dyDescent="0.2">
      <c r="A77" s="439">
        <v>45566</v>
      </c>
      <c r="B77" s="288">
        <v>1</v>
      </c>
      <c r="C77" s="289">
        <v>341140690</v>
      </c>
      <c r="D77" s="290">
        <v>1</v>
      </c>
      <c r="E77" s="291">
        <v>290609900</v>
      </c>
      <c r="F77" s="441">
        <v>0</v>
      </c>
      <c r="G77" s="440">
        <v>50530790</v>
      </c>
    </row>
    <row r="78" spans="1:7" s="293" customFormat="1" x14ac:dyDescent="0.2">
      <c r="A78" s="439">
        <v>45597</v>
      </c>
      <c r="B78" s="288">
        <v>0</v>
      </c>
      <c r="C78" s="289">
        <v>-1639443</v>
      </c>
      <c r="D78" s="290">
        <v>0</v>
      </c>
      <c r="E78" s="291">
        <v>0</v>
      </c>
      <c r="F78" s="441">
        <v>0</v>
      </c>
      <c r="G78" s="440">
        <v>-1639443</v>
      </c>
    </row>
    <row r="79" spans="1:7" s="293" customFormat="1" x14ac:dyDescent="0.2">
      <c r="A79" s="439">
        <v>45627</v>
      </c>
      <c r="B79" s="288">
        <v>0</v>
      </c>
      <c r="C79" s="289">
        <v>0</v>
      </c>
      <c r="D79" s="290">
        <v>0</v>
      </c>
      <c r="E79" s="291">
        <v>0</v>
      </c>
      <c r="F79" s="441">
        <v>0</v>
      </c>
      <c r="G79" s="440">
        <v>0</v>
      </c>
    </row>
    <row r="80" spans="1:7" s="293" customFormat="1" x14ac:dyDescent="0.2">
      <c r="A80" s="439">
        <v>45658</v>
      </c>
      <c r="B80" s="288">
        <v>0</v>
      </c>
      <c r="C80" s="289">
        <v>0</v>
      </c>
      <c r="D80" s="290">
        <v>0</v>
      </c>
      <c r="E80" s="291">
        <v>0</v>
      </c>
      <c r="F80" s="441">
        <v>0</v>
      </c>
      <c r="G80" s="440">
        <v>0</v>
      </c>
    </row>
    <row r="81" spans="1:7" s="293" customFormat="1" x14ac:dyDescent="0.2">
      <c r="A81" s="439">
        <v>45689</v>
      </c>
      <c r="B81" s="288">
        <v>0</v>
      </c>
      <c r="C81" s="289">
        <v>0</v>
      </c>
      <c r="D81" s="290">
        <v>0</v>
      </c>
      <c r="E81" s="291">
        <v>0</v>
      </c>
      <c r="F81" s="441">
        <v>0</v>
      </c>
      <c r="G81" s="440">
        <v>0</v>
      </c>
    </row>
    <row r="82" spans="1:7" s="293" customFormat="1" x14ac:dyDescent="0.2">
      <c r="A82" s="439">
        <v>45717</v>
      </c>
      <c r="B82" s="288">
        <v>2</v>
      </c>
      <c r="C82" s="289">
        <v>669914625</v>
      </c>
      <c r="D82" s="290">
        <v>0</v>
      </c>
      <c r="E82" s="291">
        <v>0</v>
      </c>
      <c r="F82" s="441">
        <v>2</v>
      </c>
      <c r="G82" s="440">
        <v>669914625</v>
      </c>
    </row>
    <row r="83" spans="1:7" s="293" customFormat="1" x14ac:dyDescent="0.2">
      <c r="A83" s="439">
        <v>45748</v>
      </c>
      <c r="B83" s="288">
        <v>0</v>
      </c>
      <c r="C83" s="289">
        <v>0</v>
      </c>
      <c r="D83" s="290">
        <v>0</v>
      </c>
      <c r="E83" s="291">
        <v>0</v>
      </c>
      <c r="F83" s="441">
        <v>0</v>
      </c>
      <c r="G83" s="440">
        <v>0</v>
      </c>
    </row>
    <row r="84" spans="1:7" s="293" customFormat="1" x14ac:dyDescent="0.2">
      <c r="A84" s="439">
        <v>45778</v>
      </c>
      <c r="B84" s="288">
        <v>1</v>
      </c>
      <c r="C84" s="289">
        <v>376368311</v>
      </c>
      <c r="D84" s="290">
        <v>0</v>
      </c>
      <c r="E84" s="291">
        <v>0</v>
      </c>
      <c r="F84" s="441">
        <v>1</v>
      </c>
      <c r="G84" s="440">
        <v>376368311</v>
      </c>
    </row>
    <row r="85" spans="1:7" s="293" customFormat="1" x14ac:dyDescent="0.2">
      <c r="A85" s="439">
        <v>45809</v>
      </c>
      <c r="B85" s="288">
        <v>0</v>
      </c>
      <c r="C85" s="289">
        <v>0</v>
      </c>
      <c r="D85" s="290">
        <v>0</v>
      </c>
      <c r="E85" s="291">
        <v>0</v>
      </c>
      <c r="F85" s="441">
        <v>0</v>
      </c>
      <c r="G85" s="440">
        <v>0</v>
      </c>
    </row>
    <row r="86" spans="1:7" s="293" customFormat="1" x14ac:dyDescent="0.2">
      <c r="A86" s="439">
        <v>45839</v>
      </c>
      <c r="B86" s="288">
        <v>1</v>
      </c>
      <c r="C86" s="289">
        <v>1192000000</v>
      </c>
      <c r="D86" s="290">
        <v>0</v>
      </c>
      <c r="E86" s="291">
        <v>0</v>
      </c>
      <c r="F86" s="441">
        <v>1</v>
      </c>
      <c r="G86" s="440">
        <v>1192000000</v>
      </c>
    </row>
    <row r="87" spans="1:7" s="293" customFormat="1" hidden="1" x14ac:dyDescent="0.2">
      <c r="A87" s="439">
        <v>45870</v>
      </c>
      <c r="B87" s="288"/>
      <c r="C87" s="289"/>
      <c r="D87" s="290"/>
      <c r="E87" s="291"/>
      <c r="F87" s="441"/>
      <c r="G87" s="440"/>
    </row>
    <row r="88" spans="1:7" s="293" customFormat="1" hidden="1" x14ac:dyDescent="0.2">
      <c r="A88" s="439">
        <v>45901</v>
      </c>
      <c r="B88" s="288"/>
      <c r="C88" s="289"/>
      <c r="D88" s="290"/>
      <c r="E88" s="291"/>
      <c r="F88" s="441"/>
      <c r="G88" s="440"/>
    </row>
    <row r="89" spans="1:7" s="293" customFormat="1" hidden="1" x14ac:dyDescent="0.2">
      <c r="A89" s="439">
        <v>45931</v>
      </c>
      <c r="B89" s="288"/>
      <c r="C89" s="289"/>
      <c r="D89" s="290"/>
      <c r="E89" s="291"/>
      <c r="F89" s="441"/>
      <c r="G89" s="440"/>
    </row>
    <row r="90" spans="1:7" s="296" customFormat="1" ht="15.75" x14ac:dyDescent="0.25">
      <c r="A90" s="294" t="s">
        <v>37</v>
      </c>
      <c r="B90" s="295">
        <v>80</v>
      </c>
      <c r="C90" s="295">
        <v>23890938370</v>
      </c>
      <c r="D90" s="295">
        <v>23.33</v>
      </c>
      <c r="E90" s="295">
        <v>6632639084</v>
      </c>
      <c r="F90" s="295">
        <v>57</v>
      </c>
      <c r="G90" s="295">
        <v>17258299286</v>
      </c>
    </row>
    <row r="91" spans="1:7" s="301" customFormat="1" x14ac:dyDescent="0.2">
      <c r="A91" s="259"/>
      <c r="B91" s="297"/>
      <c r="C91" s="298"/>
      <c r="D91" s="299"/>
      <c r="E91" s="299"/>
      <c r="F91" s="300"/>
      <c r="G91" s="400"/>
    </row>
    <row r="92" spans="1:7" x14ac:dyDescent="0.2">
      <c r="A92" s="302"/>
      <c r="B92" s="303"/>
      <c r="C92" s="303"/>
      <c r="D92" s="304"/>
      <c r="E92" s="304"/>
      <c r="F92" s="304"/>
      <c r="G92" s="304"/>
    </row>
    <row r="93" spans="1:7" x14ac:dyDescent="0.2">
      <c r="A93" s="302"/>
      <c r="B93" s="302"/>
      <c r="C93" s="302"/>
      <c r="D93" s="304"/>
      <c r="E93" s="304"/>
      <c r="F93" s="304"/>
      <c r="G93" s="304"/>
    </row>
    <row r="94" spans="1:7" x14ac:dyDescent="0.2">
      <c r="A94" s="302"/>
      <c r="B94" s="302"/>
      <c r="C94" s="302"/>
      <c r="D94" s="304"/>
      <c r="E94" s="304"/>
      <c r="F94" s="304"/>
      <c r="G94" s="304"/>
    </row>
    <row r="95" spans="1:7" x14ac:dyDescent="0.2">
      <c r="A95" s="302"/>
      <c r="B95" s="302"/>
      <c r="C95" s="302"/>
      <c r="D95" s="304"/>
      <c r="E95" s="304"/>
      <c r="F95" s="304"/>
      <c r="G95" s="304"/>
    </row>
    <row r="96" spans="1:7" x14ac:dyDescent="0.2">
      <c r="A96" s="302"/>
      <c r="B96" s="302"/>
      <c r="C96" s="302"/>
      <c r="D96" s="304"/>
      <c r="E96" s="304"/>
      <c r="F96" s="304"/>
      <c r="G96" s="304"/>
    </row>
    <row r="97" spans="1:7" x14ac:dyDescent="0.2">
      <c r="A97" s="302"/>
      <c r="B97" s="302"/>
      <c r="C97" s="302"/>
      <c r="D97" s="304"/>
      <c r="E97" s="304"/>
      <c r="F97" s="304"/>
      <c r="G97" s="304"/>
    </row>
    <row r="98" spans="1:7" x14ac:dyDescent="0.2">
      <c r="A98" s="302"/>
      <c r="B98" s="302"/>
      <c r="C98" s="302"/>
      <c r="D98" s="304"/>
      <c r="E98" s="304"/>
      <c r="F98" s="304"/>
      <c r="G98" s="304"/>
    </row>
    <row r="99" spans="1:7" x14ac:dyDescent="0.2">
      <c r="A99" s="302"/>
      <c r="B99" s="302"/>
      <c r="C99" s="302"/>
      <c r="D99" s="304"/>
      <c r="E99" s="304"/>
      <c r="F99" s="304"/>
      <c r="G99" s="304"/>
    </row>
    <row r="100" spans="1:7" x14ac:dyDescent="0.2">
      <c r="A100" s="302"/>
      <c r="B100" s="302"/>
      <c r="C100" s="302"/>
      <c r="D100" s="304"/>
      <c r="E100" s="304"/>
      <c r="F100" s="304"/>
      <c r="G100" s="304"/>
    </row>
    <row r="101" spans="1:7" x14ac:dyDescent="0.2">
      <c r="A101" s="302"/>
      <c r="B101" s="302"/>
      <c r="C101" s="302"/>
      <c r="D101" s="304"/>
      <c r="E101" s="304"/>
      <c r="F101" s="304"/>
      <c r="G101" s="304"/>
    </row>
    <row r="102" spans="1:7" x14ac:dyDescent="0.2">
      <c r="A102" s="245"/>
      <c r="B102" s="302"/>
      <c r="C102" s="302"/>
      <c r="D102" s="305"/>
      <c r="E102" s="305"/>
      <c r="F102" s="305"/>
      <c r="G102" s="305"/>
    </row>
    <row r="103" spans="1:7" x14ac:dyDescent="0.2">
      <c r="A103" s="245"/>
      <c r="B103" s="302"/>
      <c r="C103" s="302"/>
      <c r="D103" s="305"/>
      <c r="E103" s="305"/>
      <c r="F103" s="305"/>
      <c r="G103" s="305"/>
    </row>
    <row r="104" spans="1:7" x14ac:dyDescent="0.2">
      <c r="A104" s="245"/>
      <c r="B104" s="302"/>
      <c r="C104" s="302"/>
      <c r="D104" s="305"/>
      <c r="E104" s="305"/>
      <c r="F104" s="305"/>
      <c r="G104" s="305"/>
    </row>
    <row r="105" spans="1:7" x14ac:dyDescent="0.2">
      <c r="A105" s="245"/>
      <c r="B105" s="302"/>
      <c r="C105" s="302"/>
      <c r="D105" s="305"/>
      <c r="E105" s="305"/>
      <c r="F105" s="305"/>
      <c r="G105" s="305"/>
    </row>
    <row r="106" spans="1:7" x14ac:dyDescent="0.2">
      <c r="A106" s="245"/>
      <c r="B106" s="302"/>
      <c r="C106" s="302"/>
      <c r="D106" s="305"/>
      <c r="E106" s="305"/>
      <c r="F106" s="305"/>
      <c r="G106" s="305"/>
    </row>
    <row r="107" spans="1:7" x14ac:dyDescent="0.2">
      <c r="A107" s="245"/>
      <c r="B107" s="302"/>
      <c r="C107" s="302"/>
      <c r="D107" s="305"/>
      <c r="E107" s="305"/>
      <c r="F107" s="305"/>
      <c r="G107" s="305"/>
    </row>
    <row r="108" spans="1:7" x14ac:dyDescent="0.2">
      <c r="A108" s="245"/>
      <c r="B108" s="302"/>
      <c r="C108" s="302"/>
      <c r="D108" s="305"/>
      <c r="E108" s="305"/>
      <c r="F108" s="305"/>
      <c r="G108" s="305"/>
    </row>
    <row r="109" spans="1:7" x14ac:dyDescent="0.2">
      <c r="A109" s="245"/>
      <c r="B109" s="302"/>
      <c r="C109" s="302"/>
      <c r="D109" s="304"/>
      <c r="E109" s="304"/>
      <c r="F109" s="304"/>
      <c r="G109" s="304"/>
    </row>
    <row r="110" spans="1:7" x14ac:dyDescent="0.2">
      <c r="A110" s="245"/>
      <c r="B110" s="245"/>
      <c r="C110" s="245"/>
      <c r="D110" s="265"/>
      <c r="E110" s="304"/>
      <c r="F110" s="304"/>
      <c r="G110" s="304"/>
    </row>
    <row r="111" spans="1:7" x14ac:dyDescent="0.2">
      <c r="A111" s="245"/>
      <c r="B111" s="245"/>
      <c r="C111" s="245"/>
      <c r="D111" s="265"/>
      <c r="E111" s="304"/>
      <c r="F111" s="304"/>
      <c r="G111" s="304"/>
    </row>
    <row r="112" spans="1:7" hidden="1" x14ac:dyDescent="0.2">
      <c r="A112" s="245"/>
      <c r="B112" s="245"/>
      <c r="C112" s="245"/>
      <c r="D112" s="265"/>
      <c r="E112" s="304"/>
      <c r="F112" s="304"/>
      <c r="G112" s="304"/>
    </row>
    <row r="113" spans="1:7" hidden="1" x14ac:dyDescent="0.2">
      <c r="A113" s="245"/>
      <c r="B113" s="245"/>
      <c r="C113" s="245"/>
      <c r="D113" s="265"/>
      <c r="E113" s="304"/>
      <c r="F113" s="304"/>
      <c r="G113" s="304"/>
    </row>
    <row r="114" spans="1:7" hidden="1" x14ac:dyDescent="0.2">
      <c r="A114" s="245"/>
      <c r="B114" s="245"/>
      <c r="C114" s="245"/>
      <c r="D114" s="265"/>
      <c r="E114" s="304"/>
      <c r="F114" s="304"/>
      <c r="G114" s="304"/>
    </row>
    <row r="115" spans="1:7" hidden="1" x14ac:dyDescent="0.2">
      <c r="A115" s="245"/>
      <c r="B115" s="245"/>
      <c r="C115" s="245"/>
      <c r="D115" s="265"/>
      <c r="E115" s="304"/>
      <c r="F115" s="304"/>
      <c r="G115" s="304"/>
    </row>
    <row r="116" spans="1:7" hidden="1" x14ac:dyDescent="0.2">
      <c r="A116" s="245"/>
      <c r="B116" s="245"/>
      <c r="C116" s="283" t="s">
        <v>21</v>
      </c>
      <c r="D116" s="265"/>
      <c r="E116" s="304"/>
      <c r="F116" s="306"/>
      <c r="G116" s="304"/>
    </row>
    <row r="117" spans="1:7" hidden="1" x14ac:dyDescent="0.2">
      <c r="A117" s="245"/>
      <c r="B117" s="245"/>
      <c r="C117" s="245"/>
      <c r="D117" s="265"/>
      <c r="E117" s="304"/>
      <c r="F117" s="304"/>
      <c r="G117" s="304"/>
    </row>
    <row r="118" spans="1:7" hidden="1" x14ac:dyDescent="0.2">
      <c r="A118" s="245"/>
      <c r="B118" s="245"/>
      <c r="C118" s="245"/>
      <c r="D118" s="265"/>
      <c r="E118" s="304"/>
      <c r="F118" s="304"/>
      <c r="G118" s="304"/>
    </row>
    <row r="119" spans="1:7" hidden="1" x14ac:dyDescent="0.2">
      <c r="A119" s="245"/>
      <c r="B119" s="245"/>
      <c r="C119" s="245"/>
      <c r="D119" s="265"/>
      <c r="E119" s="304"/>
      <c r="F119" s="304"/>
      <c r="G119" s="304"/>
    </row>
    <row r="120" spans="1:7" x14ac:dyDescent="0.2"/>
    <row r="121" spans="1:7" x14ac:dyDescent="0.2"/>
    <row r="122" spans="1:7" x14ac:dyDescent="0.2"/>
    <row r="123" spans="1:7" x14ac:dyDescent="0.2"/>
    <row r="124" spans="1:7" x14ac:dyDescent="0.2"/>
    <row r="125" spans="1:7" x14ac:dyDescent="0.2"/>
    <row r="126" spans="1:7" x14ac:dyDescent="0.2"/>
    <row r="127" spans="1:7" x14ac:dyDescent="0.2"/>
    <row r="128" spans="1:7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52"/>
  <sheetViews>
    <sheetView zoomScale="90" zoomScaleNormal="90" workbookViewId="0">
      <pane xSplit="1" ySplit="5" topLeftCell="B27" activePane="bottomRight" state="frozen"/>
      <selection activeCell="L33" sqref="L33"/>
      <selection pane="topRight" activeCell="L33" sqref="L33"/>
      <selection pane="bottomLeft" activeCell="L33" sqref="L33"/>
      <selection pane="bottomRight" activeCell="C35" sqref="C35"/>
    </sheetView>
  </sheetViews>
  <sheetFormatPr baseColWidth="10" defaultColWidth="0" defaultRowHeight="0" customHeight="1" zeroHeight="1" x14ac:dyDescent="0.2"/>
  <cols>
    <col min="1" max="1" width="16.28515625" style="259" customWidth="1"/>
    <col min="2" max="3" width="13.42578125" style="259" bestFit="1" customWidth="1"/>
    <col min="4" max="4" width="9.7109375" style="259" hidden="1" customWidth="1"/>
    <col min="5" max="5" width="12.42578125" style="259" bestFit="1" customWidth="1"/>
    <col min="6" max="6" width="11.28515625" style="259" hidden="1" customWidth="1"/>
    <col min="7" max="7" width="6.85546875" style="259" hidden="1" customWidth="1"/>
    <col min="8" max="8" width="10" style="259" bestFit="1" customWidth="1"/>
    <col min="9" max="9" width="14.42578125" style="259" bestFit="1" customWidth="1"/>
    <col min="10" max="10" width="16.28515625" style="259" customWidth="1"/>
    <col min="11" max="11" width="0" style="259" hidden="1" customWidth="1"/>
    <col min="12" max="16384" width="16.28515625" style="259" hidden="1"/>
  </cols>
  <sheetData>
    <row r="1" spans="1:10" s="246" customFormat="1" ht="12.75" hidden="1" x14ac:dyDescent="0.2">
      <c r="A1" s="244"/>
      <c r="B1" s="245"/>
      <c r="C1" s="245"/>
      <c r="D1" s="245"/>
      <c r="E1" s="245"/>
      <c r="F1" s="245"/>
      <c r="G1" s="245"/>
      <c r="H1" s="245"/>
      <c r="I1" s="245"/>
    </row>
    <row r="2" spans="1:10" s="246" customFormat="1" ht="18.75" hidden="1" x14ac:dyDescent="0.3">
      <c r="A2" s="247"/>
      <c r="B2" s="482" t="s">
        <v>181</v>
      </c>
      <c r="C2" s="482"/>
      <c r="D2" s="482"/>
      <c r="E2" s="482"/>
      <c r="F2" s="482"/>
      <c r="G2" s="482"/>
      <c r="H2" s="482"/>
      <c r="I2" s="482"/>
    </row>
    <row r="3" spans="1:10" s="246" customFormat="1" ht="18.75" hidden="1" x14ac:dyDescent="0.3">
      <c r="A3" s="247"/>
      <c r="B3" s="488">
        <v>45869</v>
      </c>
      <c r="C3" s="488"/>
      <c r="D3" s="488"/>
      <c r="E3" s="488"/>
      <c r="F3" s="488"/>
      <c r="G3" s="488"/>
      <c r="H3" s="488"/>
      <c r="I3" s="488"/>
    </row>
    <row r="4" spans="1:10" s="246" customFormat="1" ht="42.6" customHeight="1" x14ac:dyDescent="0.25">
      <c r="A4" s="248"/>
      <c r="B4" s="489"/>
      <c r="C4" s="489"/>
      <c r="D4" s="489"/>
      <c r="E4" s="489"/>
      <c r="F4" s="489"/>
      <c r="G4" s="489"/>
      <c r="H4" s="489"/>
      <c r="I4" s="489"/>
    </row>
    <row r="5" spans="1:10" s="252" customFormat="1" ht="25.5" x14ac:dyDescent="0.2">
      <c r="A5" s="245"/>
      <c r="B5" s="249" t="s">
        <v>36</v>
      </c>
      <c r="C5" s="249" t="s">
        <v>158</v>
      </c>
      <c r="D5" s="249" t="s">
        <v>159</v>
      </c>
      <c r="E5" s="249" t="s">
        <v>51</v>
      </c>
      <c r="F5" s="249" t="s">
        <v>333</v>
      </c>
      <c r="G5" s="249" t="s">
        <v>148</v>
      </c>
      <c r="H5" s="249" t="s">
        <v>160</v>
      </c>
      <c r="I5" s="250" t="s">
        <v>38</v>
      </c>
      <c r="J5" s="251"/>
    </row>
    <row r="6" spans="1:10" s="252" customFormat="1" ht="12.75" x14ac:dyDescent="0.2">
      <c r="A6" s="253">
        <v>45444</v>
      </c>
      <c r="B6" s="254">
        <v>0</v>
      </c>
      <c r="C6" s="254">
        <v>0</v>
      </c>
      <c r="D6" s="254">
        <v>0</v>
      </c>
      <c r="E6" s="254">
        <v>0</v>
      </c>
      <c r="F6" s="254">
        <v>0</v>
      </c>
      <c r="G6" s="254">
        <v>0</v>
      </c>
      <c r="H6" s="254">
        <v>98850</v>
      </c>
      <c r="I6" s="255">
        <v>98850</v>
      </c>
      <c r="J6" s="256"/>
    </row>
    <row r="7" spans="1:10" s="252" customFormat="1" ht="12.75" x14ac:dyDescent="0.2">
      <c r="A7" s="253">
        <v>45474</v>
      </c>
      <c r="B7" s="254">
        <v>0</v>
      </c>
      <c r="C7" s="254">
        <v>0</v>
      </c>
      <c r="D7" s="254">
        <v>0</v>
      </c>
      <c r="E7" s="254">
        <v>0</v>
      </c>
      <c r="F7" s="254">
        <v>0</v>
      </c>
      <c r="G7" s="254">
        <v>0</v>
      </c>
      <c r="H7" s="254">
        <v>197700</v>
      </c>
      <c r="I7" s="255">
        <v>197700</v>
      </c>
      <c r="J7" s="256"/>
    </row>
    <row r="8" spans="1:10" s="252" customFormat="1" ht="12.75" x14ac:dyDescent="0.2">
      <c r="A8" s="253">
        <v>45505</v>
      </c>
      <c r="B8" s="254">
        <v>0</v>
      </c>
      <c r="C8" s="254">
        <v>0</v>
      </c>
      <c r="D8" s="254">
        <v>0</v>
      </c>
      <c r="E8" s="254">
        <v>0</v>
      </c>
      <c r="F8" s="254">
        <v>0</v>
      </c>
      <c r="G8" s="254"/>
      <c r="H8" s="254">
        <v>197700</v>
      </c>
      <c r="I8" s="255">
        <v>197700</v>
      </c>
      <c r="J8" s="256"/>
    </row>
    <row r="9" spans="1:10" s="252" customFormat="1" ht="12.75" x14ac:dyDescent="0.2">
      <c r="A9" s="253">
        <v>45536</v>
      </c>
      <c r="B9" s="254">
        <v>0</v>
      </c>
      <c r="C9" s="254">
        <v>0</v>
      </c>
      <c r="D9" s="254">
        <v>0</v>
      </c>
      <c r="E9" s="254">
        <v>2022414</v>
      </c>
      <c r="F9" s="254">
        <v>0</v>
      </c>
      <c r="G9" s="254"/>
      <c r="H9" s="254">
        <v>197700</v>
      </c>
      <c r="I9" s="255">
        <v>2220114</v>
      </c>
      <c r="J9" s="256"/>
    </row>
    <row r="10" spans="1:10" s="252" customFormat="1" ht="12.75" x14ac:dyDescent="0.2">
      <c r="A10" s="253">
        <v>45566</v>
      </c>
      <c r="B10" s="254">
        <v>0</v>
      </c>
      <c r="C10" s="254">
        <v>0</v>
      </c>
      <c r="D10" s="254">
        <v>0</v>
      </c>
      <c r="E10" s="254">
        <v>0</v>
      </c>
      <c r="F10" s="254">
        <v>0</v>
      </c>
      <c r="G10" s="254"/>
      <c r="H10" s="254">
        <v>197700</v>
      </c>
      <c r="I10" s="255">
        <v>197700</v>
      </c>
      <c r="J10" s="256"/>
    </row>
    <row r="11" spans="1:10" s="252" customFormat="1" ht="12.75" x14ac:dyDescent="0.2">
      <c r="A11" s="253">
        <v>45597</v>
      </c>
      <c r="B11" s="254">
        <v>0</v>
      </c>
      <c r="C11" s="254">
        <v>0</v>
      </c>
      <c r="D11" s="254">
        <v>0</v>
      </c>
      <c r="E11" s="254">
        <v>0</v>
      </c>
      <c r="F11" s="254">
        <v>0</v>
      </c>
      <c r="G11" s="254"/>
      <c r="H11" s="254">
        <v>244800</v>
      </c>
      <c r="I11" s="255">
        <v>244800</v>
      </c>
      <c r="J11" s="256"/>
    </row>
    <row r="12" spans="1:10" s="252" customFormat="1" ht="12.75" x14ac:dyDescent="0.2">
      <c r="A12" s="253">
        <v>45627</v>
      </c>
      <c r="B12" s="254">
        <v>0</v>
      </c>
      <c r="C12" s="254">
        <v>0</v>
      </c>
      <c r="D12" s="254">
        <v>0</v>
      </c>
      <c r="E12" s="254">
        <v>0</v>
      </c>
      <c r="F12" s="254">
        <v>0</v>
      </c>
      <c r="G12" s="254"/>
      <c r="H12" s="254">
        <v>244800</v>
      </c>
      <c r="I12" s="255">
        <v>244800</v>
      </c>
      <c r="J12" s="256"/>
    </row>
    <row r="13" spans="1:10" s="252" customFormat="1" ht="12.75" x14ac:dyDescent="0.2">
      <c r="A13" s="253">
        <v>45658</v>
      </c>
      <c r="B13" s="254">
        <v>0</v>
      </c>
      <c r="C13" s="254">
        <v>0</v>
      </c>
      <c r="D13" s="254">
        <v>0</v>
      </c>
      <c r="E13" s="254">
        <v>0</v>
      </c>
      <c r="F13" s="254">
        <v>0</v>
      </c>
      <c r="G13" s="254"/>
      <c r="H13" s="254">
        <v>268200</v>
      </c>
      <c r="I13" s="255">
        <v>268200</v>
      </c>
      <c r="J13" s="256"/>
    </row>
    <row r="14" spans="1:10" s="252" customFormat="1" ht="12.75" x14ac:dyDescent="0.2">
      <c r="A14" s="253">
        <v>45689</v>
      </c>
      <c r="B14" s="254">
        <v>0</v>
      </c>
      <c r="C14" s="254">
        <v>0</v>
      </c>
      <c r="D14" s="254">
        <v>0</v>
      </c>
      <c r="E14" s="254">
        <v>0</v>
      </c>
      <c r="F14" s="254">
        <v>0</v>
      </c>
      <c r="G14" s="254"/>
      <c r="H14" s="254">
        <v>268200</v>
      </c>
      <c r="I14" s="255">
        <v>268200</v>
      </c>
      <c r="J14" s="256"/>
    </row>
    <row r="15" spans="1:10" s="252" customFormat="1" ht="12.75" x14ac:dyDescent="0.2">
      <c r="A15" s="253">
        <v>45717</v>
      </c>
      <c r="B15" s="254">
        <v>0</v>
      </c>
      <c r="C15" s="254">
        <v>0</v>
      </c>
      <c r="D15" s="254">
        <v>0</v>
      </c>
      <c r="E15" s="254">
        <v>0</v>
      </c>
      <c r="F15" s="254">
        <v>0</v>
      </c>
      <c r="G15" s="254"/>
      <c r="H15" s="254">
        <v>301000</v>
      </c>
      <c r="I15" s="255">
        <v>301000</v>
      </c>
      <c r="J15" s="256"/>
    </row>
    <row r="16" spans="1:10" s="252" customFormat="1" ht="12.75" x14ac:dyDescent="0.2">
      <c r="A16" s="253">
        <v>45748</v>
      </c>
      <c r="B16" s="254">
        <v>0</v>
      </c>
      <c r="C16" s="254">
        <v>0</v>
      </c>
      <c r="D16" s="254">
        <v>0</v>
      </c>
      <c r="E16" s="254">
        <v>12338079</v>
      </c>
      <c r="F16" s="254">
        <v>0</v>
      </c>
      <c r="G16" s="254"/>
      <c r="H16" s="254">
        <v>109350</v>
      </c>
      <c r="I16" s="255">
        <v>12447429</v>
      </c>
      <c r="J16" s="256"/>
    </row>
    <row r="17" spans="1:10" s="252" customFormat="1" ht="12.75" x14ac:dyDescent="0.2">
      <c r="A17" s="253">
        <v>45778</v>
      </c>
      <c r="B17" s="254">
        <v>3697368</v>
      </c>
      <c r="C17" s="254">
        <v>0</v>
      </c>
      <c r="D17" s="254">
        <v>0</v>
      </c>
      <c r="E17" s="254">
        <v>0</v>
      </c>
      <c r="F17" s="254">
        <v>0</v>
      </c>
      <c r="G17" s="254"/>
      <c r="H17" s="254">
        <v>301000</v>
      </c>
      <c r="I17" s="255">
        <v>3998368</v>
      </c>
      <c r="J17" s="256"/>
    </row>
    <row r="18" spans="1:10" s="252" customFormat="1" ht="12.75" x14ac:dyDescent="0.2">
      <c r="A18" s="253">
        <v>45809</v>
      </c>
      <c r="B18" s="254">
        <v>7862456</v>
      </c>
      <c r="C18" s="254">
        <v>0</v>
      </c>
      <c r="D18" s="254">
        <v>0</v>
      </c>
      <c r="E18" s="254">
        <v>0</v>
      </c>
      <c r="F18" s="254">
        <v>0</v>
      </c>
      <c r="G18" s="254"/>
      <c r="H18" s="254">
        <v>0</v>
      </c>
      <c r="I18" s="255">
        <v>7862456</v>
      </c>
      <c r="J18" s="256"/>
    </row>
    <row r="19" spans="1:10" s="252" customFormat="1" ht="12.75" x14ac:dyDescent="0.2">
      <c r="A19" s="253">
        <v>45839</v>
      </c>
      <c r="B19" s="254">
        <v>18261643</v>
      </c>
      <c r="C19" s="254">
        <v>0</v>
      </c>
      <c r="D19" s="254">
        <v>0</v>
      </c>
      <c r="E19" s="254">
        <v>0</v>
      </c>
      <c r="F19" s="254">
        <v>0</v>
      </c>
      <c r="G19" s="254"/>
      <c r="H19" s="254">
        <v>0</v>
      </c>
      <c r="I19" s="255">
        <v>18261643</v>
      </c>
      <c r="J19" s="256"/>
    </row>
    <row r="20" spans="1:10" s="252" customFormat="1" ht="12.75" x14ac:dyDescent="0.2">
      <c r="A20" s="253">
        <v>45870</v>
      </c>
      <c r="B20" s="254">
        <v>38128309</v>
      </c>
      <c r="C20" s="254">
        <v>0</v>
      </c>
      <c r="D20" s="254">
        <v>0</v>
      </c>
      <c r="E20" s="254">
        <v>0</v>
      </c>
      <c r="F20" s="254">
        <v>0</v>
      </c>
      <c r="G20" s="254"/>
      <c r="H20" s="254">
        <v>0</v>
      </c>
      <c r="I20" s="255">
        <v>38128309</v>
      </c>
      <c r="J20" s="256"/>
    </row>
    <row r="21" spans="1:10" s="252" customFormat="1" ht="12.75" x14ac:dyDescent="0.2">
      <c r="A21" s="253">
        <v>45901</v>
      </c>
      <c r="B21" s="254">
        <v>38128309</v>
      </c>
      <c r="C21" s="254">
        <v>0</v>
      </c>
      <c r="D21" s="254">
        <v>0</v>
      </c>
      <c r="E21" s="254">
        <v>0</v>
      </c>
      <c r="F21" s="254">
        <v>0</v>
      </c>
      <c r="G21" s="254"/>
      <c r="H21" s="254">
        <v>0</v>
      </c>
      <c r="I21" s="255">
        <v>38128309</v>
      </c>
      <c r="J21" s="256"/>
    </row>
    <row r="22" spans="1:10" s="252" customFormat="1" ht="12.75" x14ac:dyDescent="0.2">
      <c r="A22" s="253">
        <v>45931</v>
      </c>
      <c r="B22" s="254">
        <v>38128309</v>
      </c>
      <c r="C22" s="254">
        <v>0</v>
      </c>
      <c r="D22" s="254">
        <v>0</v>
      </c>
      <c r="E22" s="254">
        <v>0</v>
      </c>
      <c r="F22" s="254">
        <v>0</v>
      </c>
      <c r="G22" s="254"/>
      <c r="H22" s="254">
        <v>0</v>
      </c>
      <c r="I22" s="255">
        <v>38128309</v>
      </c>
      <c r="J22" s="256"/>
    </row>
    <row r="23" spans="1:10" s="252" customFormat="1" ht="12.75" x14ac:dyDescent="0.2">
      <c r="A23" s="253">
        <v>45962</v>
      </c>
      <c r="B23" s="254">
        <v>38128309</v>
      </c>
      <c r="C23" s="254">
        <v>0</v>
      </c>
      <c r="D23" s="254">
        <v>0</v>
      </c>
      <c r="E23" s="254">
        <v>0</v>
      </c>
      <c r="F23" s="254">
        <v>0</v>
      </c>
      <c r="G23" s="254"/>
      <c r="H23" s="254">
        <v>0</v>
      </c>
      <c r="I23" s="255">
        <v>38128309</v>
      </c>
      <c r="J23" s="256"/>
    </row>
    <row r="24" spans="1:10" s="252" customFormat="1" ht="12.75" x14ac:dyDescent="0.2">
      <c r="A24" s="253">
        <v>45992</v>
      </c>
      <c r="B24" s="254">
        <v>38128309</v>
      </c>
      <c r="C24" s="254">
        <v>0</v>
      </c>
      <c r="D24" s="254">
        <v>0</v>
      </c>
      <c r="E24" s="254">
        <v>0</v>
      </c>
      <c r="F24" s="254">
        <v>0</v>
      </c>
      <c r="G24" s="254"/>
      <c r="H24" s="254">
        <v>0</v>
      </c>
      <c r="I24" s="255">
        <v>38128309</v>
      </c>
      <c r="J24" s="256"/>
    </row>
    <row r="25" spans="1:10" s="252" customFormat="1" ht="12.75" x14ac:dyDescent="0.2">
      <c r="A25" s="253">
        <v>46023</v>
      </c>
      <c r="B25" s="254">
        <v>37447122</v>
      </c>
      <c r="C25" s="254">
        <v>0</v>
      </c>
      <c r="D25" s="254">
        <v>0</v>
      </c>
      <c r="E25" s="254">
        <v>0</v>
      </c>
      <c r="F25" s="254">
        <v>0</v>
      </c>
      <c r="G25" s="254"/>
      <c r="H25" s="254">
        <v>0</v>
      </c>
      <c r="I25" s="255">
        <v>37447122</v>
      </c>
      <c r="J25" s="256"/>
    </row>
    <row r="26" spans="1:10" s="252" customFormat="1" ht="12.75" x14ac:dyDescent="0.2">
      <c r="A26" s="253">
        <v>46054</v>
      </c>
      <c r="B26" s="254">
        <v>37447122</v>
      </c>
      <c r="C26" s="254">
        <v>0</v>
      </c>
      <c r="D26" s="254">
        <v>0</v>
      </c>
      <c r="E26" s="254">
        <v>0</v>
      </c>
      <c r="F26" s="254">
        <v>0</v>
      </c>
      <c r="G26" s="254"/>
      <c r="H26" s="254">
        <v>0</v>
      </c>
      <c r="I26" s="255">
        <v>37447122</v>
      </c>
      <c r="J26" s="256"/>
    </row>
    <row r="27" spans="1:10" s="252" customFormat="1" ht="12.75" x14ac:dyDescent="0.2">
      <c r="A27" s="253">
        <v>46082</v>
      </c>
      <c r="B27" s="254">
        <v>37447122</v>
      </c>
      <c r="C27" s="254">
        <v>0</v>
      </c>
      <c r="D27" s="254">
        <v>0</v>
      </c>
      <c r="E27" s="254">
        <v>0</v>
      </c>
      <c r="F27" s="254">
        <v>0</v>
      </c>
      <c r="G27" s="254"/>
      <c r="H27" s="254">
        <v>0</v>
      </c>
      <c r="I27" s="255">
        <v>37447122</v>
      </c>
      <c r="J27" s="256"/>
    </row>
    <row r="28" spans="1:10" s="252" customFormat="1" ht="12.75" x14ac:dyDescent="0.2">
      <c r="A28" s="253">
        <v>46113</v>
      </c>
      <c r="B28" s="254">
        <v>37447125</v>
      </c>
      <c r="C28" s="254">
        <v>0</v>
      </c>
      <c r="D28" s="254">
        <v>0</v>
      </c>
      <c r="E28" s="254">
        <v>0</v>
      </c>
      <c r="F28" s="254">
        <v>0</v>
      </c>
      <c r="G28" s="254"/>
      <c r="H28" s="254">
        <v>0</v>
      </c>
      <c r="I28" s="255">
        <v>37447125</v>
      </c>
      <c r="J28" s="256"/>
    </row>
    <row r="29" spans="1:10" s="252" customFormat="1" ht="12.75" x14ac:dyDescent="0.2">
      <c r="A29" s="253">
        <v>46143</v>
      </c>
      <c r="B29" s="254">
        <v>29584666</v>
      </c>
      <c r="C29" s="254">
        <v>256840238</v>
      </c>
      <c r="D29" s="254">
        <v>0</v>
      </c>
      <c r="E29" s="254">
        <v>0</v>
      </c>
      <c r="F29" s="254">
        <v>0</v>
      </c>
      <c r="G29" s="254"/>
      <c r="H29" s="254">
        <v>0</v>
      </c>
      <c r="I29" s="255">
        <v>286424904</v>
      </c>
      <c r="J29" s="256"/>
    </row>
    <row r="30" spans="1:10" s="252" customFormat="1" ht="12.75" x14ac:dyDescent="0.2">
      <c r="A30" s="253">
        <v>46174</v>
      </c>
      <c r="B30" s="254">
        <v>29584666</v>
      </c>
      <c r="C30" s="254">
        <v>0</v>
      </c>
      <c r="D30" s="254">
        <v>0</v>
      </c>
      <c r="E30" s="254">
        <v>0</v>
      </c>
      <c r="F30" s="254"/>
      <c r="G30" s="254"/>
      <c r="H30" s="254">
        <v>0</v>
      </c>
      <c r="I30" s="255">
        <v>29584666</v>
      </c>
      <c r="J30" s="256"/>
    </row>
    <row r="31" spans="1:10" s="252" customFormat="1" ht="12.75" x14ac:dyDescent="0.2">
      <c r="A31" s="253">
        <v>46204</v>
      </c>
      <c r="B31" s="254">
        <v>29584666</v>
      </c>
      <c r="C31" s="254">
        <v>0</v>
      </c>
      <c r="D31" s="254">
        <v>0</v>
      </c>
      <c r="E31" s="254">
        <v>0</v>
      </c>
      <c r="F31" s="254"/>
      <c r="G31" s="254"/>
      <c r="H31" s="254">
        <v>0</v>
      </c>
      <c r="I31" s="255">
        <v>29584666</v>
      </c>
      <c r="J31" s="256"/>
    </row>
    <row r="32" spans="1:10" s="252" customFormat="1" ht="12.75" x14ac:dyDescent="0.2">
      <c r="A32" s="253">
        <v>46235</v>
      </c>
      <c r="B32" s="254">
        <v>29584666</v>
      </c>
      <c r="C32" s="254">
        <v>0</v>
      </c>
      <c r="D32" s="254">
        <v>0</v>
      </c>
      <c r="E32" s="254">
        <v>0</v>
      </c>
      <c r="F32" s="254"/>
      <c r="G32" s="254"/>
      <c r="H32" s="254">
        <v>0</v>
      </c>
      <c r="I32" s="255">
        <v>29584666</v>
      </c>
      <c r="J32" s="256"/>
    </row>
    <row r="33" spans="1:10" s="252" customFormat="1" ht="12.75" x14ac:dyDescent="0.2">
      <c r="A33" s="253">
        <v>46266</v>
      </c>
      <c r="B33" s="254">
        <v>29584666</v>
      </c>
      <c r="C33" s="254">
        <v>0</v>
      </c>
      <c r="D33" s="254">
        <v>0</v>
      </c>
      <c r="E33" s="254">
        <v>0</v>
      </c>
      <c r="F33" s="254"/>
      <c r="G33" s="254"/>
      <c r="H33" s="254">
        <v>0</v>
      </c>
      <c r="I33" s="255">
        <v>29584666</v>
      </c>
      <c r="J33" s="256"/>
    </row>
    <row r="34" spans="1:10" s="252" customFormat="1" ht="12.75" x14ac:dyDescent="0.2">
      <c r="A34" s="253">
        <v>46296</v>
      </c>
      <c r="B34" s="254">
        <v>29584660</v>
      </c>
      <c r="C34" s="254">
        <v>0</v>
      </c>
      <c r="D34" s="254">
        <v>0</v>
      </c>
      <c r="E34" s="254">
        <v>0</v>
      </c>
      <c r="F34" s="254"/>
      <c r="G34" s="254"/>
      <c r="H34" s="254">
        <v>0</v>
      </c>
      <c r="I34" s="255">
        <v>29584660</v>
      </c>
      <c r="J34" s="256"/>
    </row>
    <row r="35" spans="1:10" s="252" customFormat="1" ht="12.75" x14ac:dyDescent="0.2">
      <c r="A35" s="253">
        <v>46327</v>
      </c>
      <c r="B35" s="254">
        <v>29584650</v>
      </c>
      <c r="C35" s="254">
        <v>0</v>
      </c>
      <c r="D35" s="254">
        <v>0</v>
      </c>
      <c r="E35" s="254">
        <v>0</v>
      </c>
      <c r="F35" s="254"/>
      <c r="G35" s="254"/>
      <c r="H35" s="254">
        <v>0</v>
      </c>
      <c r="I35" s="255">
        <v>29584650</v>
      </c>
      <c r="J35" s="256"/>
    </row>
    <row r="36" spans="1:10" s="252" customFormat="1" ht="12.75" x14ac:dyDescent="0.2">
      <c r="A36" s="253">
        <v>46357</v>
      </c>
      <c r="B36" s="254">
        <v>29584700</v>
      </c>
      <c r="C36" s="254">
        <v>0</v>
      </c>
      <c r="D36" s="254">
        <v>0</v>
      </c>
      <c r="E36" s="254">
        <v>0</v>
      </c>
      <c r="F36" s="254"/>
      <c r="G36" s="254"/>
      <c r="H36" s="254">
        <v>0</v>
      </c>
      <c r="I36" s="255">
        <v>29584700</v>
      </c>
      <c r="J36" s="256"/>
    </row>
    <row r="37" spans="1:10" s="252" customFormat="1" ht="12.75" x14ac:dyDescent="0.2">
      <c r="A37" s="253">
        <v>46388</v>
      </c>
      <c r="B37" s="254">
        <v>844118000</v>
      </c>
      <c r="C37" s="254">
        <v>0</v>
      </c>
      <c r="D37" s="254">
        <v>0</v>
      </c>
      <c r="E37" s="254">
        <v>0</v>
      </c>
      <c r="F37" s="254"/>
      <c r="G37" s="254"/>
      <c r="H37" s="254">
        <v>0</v>
      </c>
      <c r="I37" s="255">
        <v>844118000</v>
      </c>
      <c r="J37" s="256"/>
    </row>
    <row r="38" spans="1:10" s="252" customFormat="1" ht="12.75" x14ac:dyDescent="0.2">
      <c r="A38" s="253">
        <v>46419</v>
      </c>
      <c r="B38" s="254">
        <v>9718000</v>
      </c>
      <c r="C38" s="254">
        <v>0</v>
      </c>
      <c r="D38" s="254">
        <v>0</v>
      </c>
      <c r="E38" s="254">
        <v>0</v>
      </c>
      <c r="F38" s="254"/>
      <c r="G38" s="254"/>
      <c r="H38" s="254">
        <v>0</v>
      </c>
      <c r="I38" s="255">
        <v>9718000</v>
      </c>
      <c r="J38" s="256"/>
    </row>
    <row r="39" spans="1:10" s="252" customFormat="1" ht="12.75" x14ac:dyDescent="0.2">
      <c r="A39" s="253">
        <v>46447</v>
      </c>
      <c r="B39" s="254">
        <v>9720000</v>
      </c>
      <c r="C39" s="254">
        <v>0</v>
      </c>
      <c r="D39" s="254">
        <v>0</v>
      </c>
      <c r="E39" s="254">
        <v>0</v>
      </c>
      <c r="F39" s="254"/>
      <c r="G39" s="254"/>
      <c r="H39" s="254">
        <v>0</v>
      </c>
      <c r="I39" s="255">
        <v>9720000</v>
      </c>
      <c r="J39" s="256"/>
    </row>
    <row r="40" spans="1:10" s="252" customFormat="1" ht="12.75" x14ac:dyDescent="0.2">
      <c r="A40" s="253">
        <v>46478</v>
      </c>
      <c r="B40" s="254">
        <v>8402815</v>
      </c>
      <c r="C40" s="254">
        <v>0</v>
      </c>
      <c r="D40" s="254">
        <v>0</v>
      </c>
      <c r="E40" s="254">
        <v>0</v>
      </c>
      <c r="F40" s="254"/>
      <c r="G40" s="254"/>
      <c r="H40" s="254">
        <v>0</v>
      </c>
      <c r="I40" s="255">
        <v>8402815</v>
      </c>
      <c r="J40" s="256"/>
    </row>
    <row r="41" spans="1:10" s="252" customFormat="1" ht="12.75" x14ac:dyDescent="0.2">
      <c r="A41" s="257" t="s">
        <v>37</v>
      </c>
      <c r="B41" s="258">
        <v>1478887658</v>
      </c>
      <c r="C41" s="258">
        <v>256840238</v>
      </c>
      <c r="D41" s="258">
        <v>0</v>
      </c>
      <c r="E41" s="258">
        <v>14360493</v>
      </c>
      <c r="F41" s="258">
        <v>0</v>
      </c>
      <c r="G41" s="258">
        <v>0</v>
      </c>
      <c r="H41" s="258">
        <v>2627000</v>
      </c>
      <c r="I41" s="258">
        <v>1752715389</v>
      </c>
      <c r="J41" s="256"/>
    </row>
    <row r="42" spans="1:10" s="261" customFormat="1" ht="12.75" x14ac:dyDescent="0.2">
      <c r="A42" s="259"/>
      <c r="B42" s="260"/>
      <c r="C42" s="260"/>
      <c r="D42" s="260"/>
      <c r="E42" s="260"/>
      <c r="F42" s="260"/>
      <c r="G42" s="260"/>
      <c r="H42" s="260"/>
      <c r="I42" s="398"/>
      <c r="J42" s="256"/>
    </row>
    <row r="43" spans="1:10" s="261" customFormat="1" ht="12.75" x14ac:dyDescent="0.2">
      <c r="A43" s="259"/>
      <c r="B43" s="256"/>
      <c r="C43" s="256"/>
      <c r="D43" s="256"/>
      <c r="E43" s="256"/>
      <c r="F43" s="256"/>
      <c r="G43" s="256"/>
      <c r="H43" s="256"/>
      <c r="I43" s="398"/>
    </row>
    <row r="44" spans="1:10" ht="12.75" x14ac:dyDescent="0.2">
      <c r="B44" s="262"/>
      <c r="C44" s="262"/>
      <c r="D44" s="262"/>
      <c r="E44" s="262"/>
      <c r="F44" s="262"/>
      <c r="G44" s="262"/>
      <c r="H44" s="262"/>
      <c r="I44" s="263"/>
    </row>
    <row r="45" spans="1:10" ht="12.75" x14ac:dyDescent="0.2">
      <c r="I45" s="262"/>
    </row>
    <row r="46" spans="1:10" ht="12.75" x14ac:dyDescent="0.2"/>
    <row r="47" spans="1:10" ht="12.75" x14ac:dyDescent="0.2"/>
    <row r="48" spans="1:10" ht="12.75" x14ac:dyDescent="0.2"/>
    <row r="49" ht="12.75" x14ac:dyDescent="0.2"/>
    <row r="50" ht="12.75" x14ac:dyDescent="0.2"/>
    <row r="51" ht="12.75" x14ac:dyDescent="0.2"/>
    <row r="52" ht="12.75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mergeCells count="3">
    <mergeCell ref="B2:I2"/>
    <mergeCell ref="B3:I3"/>
    <mergeCell ref="B4:I4"/>
  </mergeCells>
  <printOptions horizontalCentered="1" verticalCentered="1"/>
  <pageMargins left="0.70866141732283472" right="0.47244094488188981" top="0.55118110236220474" bottom="0.98425196850393704" header="0" footer="0"/>
  <pageSetup scale="88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 filterMode="1"/>
  <dimension ref="A1:BI975"/>
  <sheetViews>
    <sheetView zoomScaleNormal="100" workbookViewId="0">
      <pane xSplit="3" ySplit="3" topLeftCell="AP5" activePane="bottomRight" state="frozen"/>
      <selection activeCell="L33" sqref="L33"/>
      <selection pane="topRight" activeCell="L33" sqref="L33"/>
      <selection pane="bottomLeft" activeCell="L33" sqref="L33"/>
      <selection pane="bottomRight" activeCell="A62" sqref="A62:XFD66"/>
    </sheetView>
  </sheetViews>
  <sheetFormatPr baseColWidth="10" defaultColWidth="0" defaultRowHeight="15" zeroHeight="1" x14ac:dyDescent="0.25"/>
  <cols>
    <col min="1" max="1" width="2.42578125" style="242" hidden="1" customWidth="1"/>
    <col min="2" max="2" width="33.28515625" style="242" customWidth="1"/>
    <col min="3" max="3" width="14.5703125" style="243" bestFit="1" customWidth="1"/>
    <col min="4" max="4" width="10.28515625" style="242" hidden="1" customWidth="1"/>
    <col min="5" max="5" width="9.85546875" style="242" hidden="1" customWidth="1"/>
    <col min="6" max="6" width="10.42578125" style="242" hidden="1" customWidth="1"/>
    <col min="7" max="7" width="9.85546875" style="242" hidden="1" customWidth="1"/>
    <col min="8" max="8" width="9.42578125" style="242" hidden="1" customWidth="1"/>
    <col min="9" max="10" width="10" style="242" hidden="1" customWidth="1"/>
    <col min="11" max="11" width="9.85546875" style="242" hidden="1" customWidth="1"/>
    <col min="12" max="12" width="10.140625" style="242" hidden="1" customWidth="1"/>
    <col min="13" max="13" width="9.7109375" style="242" hidden="1" customWidth="1"/>
    <col min="14" max="14" width="10.28515625" style="242" hidden="1" customWidth="1"/>
    <col min="15" max="15" width="9.85546875" style="242" hidden="1" customWidth="1"/>
    <col min="16" max="16" width="10.28515625" style="242" hidden="1" customWidth="1"/>
    <col min="17" max="17" width="9.85546875" style="242" hidden="1" customWidth="1"/>
    <col min="18" max="18" width="10.42578125" style="242" hidden="1" customWidth="1"/>
    <col min="19" max="19" width="9.85546875" style="242" bestFit="1" customWidth="1"/>
    <col min="20" max="20" width="9.42578125" style="242" bestFit="1" customWidth="1"/>
    <col min="21" max="22" width="10" style="242" bestFit="1" customWidth="1"/>
    <col min="23" max="23" width="9.85546875" style="242" bestFit="1" customWidth="1"/>
    <col min="24" max="24" width="10.140625" style="242" bestFit="1" customWidth="1"/>
    <col min="25" max="25" width="9.7109375" style="242" bestFit="1" customWidth="1"/>
    <col min="26" max="26" width="10.28515625" style="242" bestFit="1" customWidth="1"/>
    <col min="27" max="27" width="9.85546875" style="242" bestFit="1" customWidth="1"/>
    <col min="28" max="28" width="9.7109375" style="242" bestFit="1" customWidth="1"/>
    <col min="29" max="29" width="9.5703125" style="242" bestFit="1" customWidth="1"/>
    <col min="30" max="30" width="10.42578125" style="242" bestFit="1" customWidth="1"/>
    <col min="31" max="31" width="9.85546875" style="242" bestFit="1" customWidth="1"/>
    <col min="32" max="41" width="9.28515625" style="242" customWidth="1"/>
    <col min="42" max="42" width="10.42578125" bestFit="1" customWidth="1"/>
    <col min="43" max="53" width="10.42578125" customWidth="1"/>
    <col min="54" max="58" width="10.42578125" hidden="1" customWidth="1"/>
    <col min="59" max="59" width="11.7109375" style="242" bestFit="1" customWidth="1"/>
    <col min="60" max="61" width="3.7109375" style="242" customWidth="1"/>
    <col min="62" max="16384" width="3.7109375" style="242" hidden="1"/>
  </cols>
  <sheetData>
    <row r="1" spans="1:59" s="237" customFormat="1" ht="25.5" customHeight="1" x14ac:dyDescent="0.25">
      <c r="B1" s="438" t="s">
        <v>115</v>
      </c>
    </row>
    <row r="2" spans="1:59" s="237" customFormat="1" ht="12" customHeight="1" x14ac:dyDescent="0.25">
      <c r="B2" s="426">
        <f>+'Datos globales '!B9:C9</f>
        <v>45869</v>
      </c>
    </row>
    <row r="3" spans="1:59" s="238" customFormat="1" ht="15" customHeight="1" x14ac:dyDescent="0.2">
      <c r="A3" s="307" t="s">
        <v>117</v>
      </c>
      <c r="B3" s="307" t="s">
        <v>164</v>
      </c>
      <c r="C3" s="308" t="s">
        <v>165</v>
      </c>
      <c r="D3" s="308">
        <v>44986</v>
      </c>
      <c r="E3" s="308">
        <v>45017</v>
      </c>
      <c r="F3" s="308">
        <v>45047</v>
      </c>
      <c r="G3" s="308">
        <v>45078</v>
      </c>
      <c r="H3" s="308">
        <v>45108</v>
      </c>
      <c r="I3" s="308">
        <v>45139</v>
      </c>
      <c r="J3" s="308">
        <v>45170</v>
      </c>
      <c r="K3" s="308">
        <v>45200</v>
      </c>
      <c r="L3" s="308">
        <v>45231</v>
      </c>
      <c r="M3" s="308">
        <v>45261</v>
      </c>
      <c r="N3" s="308">
        <v>45292</v>
      </c>
      <c r="O3" s="308">
        <v>45323</v>
      </c>
      <c r="P3" s="308">
        <v>45352</v>
      </c>
      <c r="Q3" s="308">
        <v>45383</v>
      </c>
      <c r="R3" s="308">
        <v>45413</v>
      </c>
      <c r="S3" s="308">
        <v>45444</v>
      </c>
      <c r="T3" s="308">
        <v>45474</v>
      </c>
      <c r="U3" s="308">
        <v>45505</v>
      </c>
      <c r="V3" s="308">
        <v>45536</v>
      </c>
      <c r="W3" s="308">
        <v>45566</v>
      </c>
      <c r="X3" s="308">
        <v>45597</v>
      </c>
      <c r="Y3" s="308">
        <v>45627</v>
      </c>
      <c r="Z3" s="308">
        <v>45658</v>
      </c>
      <c r="AA3" s="308">
        <v>45689</v>
      </c>
      <c r="AB3" s="308">
        <v>45717</v>
      </c>
      <c r="AC3" s="308">
        <v>45748</v>
      </c>
      <c r="AD3" s="308">
        <v>45778</v>
      </c>
      <c r="AE3" s="308">
        <v>45809</v>
      </c>
      <c r="AF3" s="308">
        <v>45839</v>
      </c>
      <c r="AG3" s="308">
        <v>45870</v>
      </c>
      <c r="AH3" s="308">
        <v>45901</v>
      </c>
      <c r="AI3" s="308">
        <v>45931</v>
      </c>
      <c r="AJ3" s="308">
        <v>45962</v>
      </c>
      <c r="AK3" s="308">
        <v>45992</v>
      </c>
      <c r="AL3" s="308">
        <v>46023</v>
      </c>
      <c r="AM3" s="308">
        <v>46054</v>
      </c>
      <c r="AN3" s="308">
        <v>46082</v>
      </c>
      <c r="AO3" s="308">
        <v>46113</v>
      </c>
      <c r="AP3" s="308">
        <v>46143</v>
      </c>
      <c r="AQ3" s="308">
        <v>46174</v>
      </c>
      <c r="AR3" s="308">
        <v>46204</v>
      </c>
      <c r="AS3" s="308">
        <v>46235</v>
      </c>
      <c r="AT3" s="308">
        <v>46266</v>
      </c>
      <c r="AU3" s="308">
        <v>46296</v>
      </c>
      <c r="AV3" s="308">
        <v>46327</v>
      </c>
      <c r="AW3" s="308">
        <v>46357</v>
      </c>
      <c r="AX3" s="308">
        <v>46388</v>
      </c>
      <c r="AY3" s="308">
        <v>46419</v>
      </c>
      <c r="AZ3" s="308">
        <v>46447</v>
      </c>
      <c r="BA3" s="308">
        <v>46478</v>
      </c>
      <c r="BB3" s="308">
        <v>46508</v>
      </c>
      <c r="BC3" s="308">
        <v>46539</v>
      </c>
      <c r="BD3" s="308">
        <v>46569</v>
      </c>
      <c r="BE3" s="308">
        <v>46600</v>
      </c>
      <c r="BF3" s="308">
        <v>46631</v>
      </c>
      <c r="BG3" s="308" t="s">
        <v>25</v>
      </c>
    </row>
    <row r="4" spans="1:59" s="238" customFormat="1" ht="12" hidden="1" customHeight="1" x14ac:dyDescent="0.2">
      <c r="A4" s="490" t="s">
        <v>145</v>
      </c>
      <c r="B4" s="239" t="s">
        <v>325</v>
      </c>
      <c r="C4" s="240" t="s">
        <v>326</v>
      </c>
      <c r="D4" s="241">
        <v>0</v>
      </c>
      <c r="E4" s="241">
        <v>0</v>
      </c>
      <c r="F4" s="241">
        <v>0</v>
      </c>
      <c r="G4" s="241">
        <v>0</v>
      </c>
      <c r="H4" s="241">
        <v>0</v>
      </c>
      <c r="I4" s="241">
        <v>0</v>
      </c>
      <c r="J4" s="241">
        <v>0</v>
      </c>
      <c r="K4" s="241">
        <v>0</v>
      </c>
      <c r="L4" s="241">
        <v>0</v>
      </c>
      <c r="M4" s="241">
        <v>0</v>
      </c>
      <c r="N4" s="241">
        <v>0</v>
      </c>
      <c r="O4" s="241">
        <v>0</v>
      </c>
      <c r="P4" s="241">
        <v>0</v>
      </c>
      <c r="Q4" s="241">
        <v>0</v>
      </c>
      <c r="R4" s="241">
        <v>0</v>
      </c>
      <c r="S4" s="241">
        <v>0</v>
      </c>
      <c r="T4" s="241">
        <v>0</v>
      </c>
      <c r="U4" s="241">
        <v>0</v>
      </c>
      <c r="V4" s="241">
        <v>0</v>
      </c>
      <c r="W4" s="241">
        <v>0</v>
      </c>
      <c r="X4" s="241">
        <v>0</v>
      </c>
      <c r="Y4" s="241">
        <v>0</v>
      </c>
      <c r="Z4" s="241">
        <v>0</v>
      </c>
      <c r="AA4" s="241">
        <v>0</v>
      </c>
      <c r="AB4" s="241">
        <v>0</v>
      </c>
      <c r="AC4" s="241">
        <v>0</v>
      </c>
      <c r="AD4" s="241">
        <v>0</v>
      </c>
      <c r="AE4" s="241">
        <v>0</v>
      </c>
      <c r="AF4" s="241">
        <v>0</v>
      </c>
      <c r="AG4" s="241">
        <v>0</v>
      </c>
      <c r="AH4" s="241">
        <v>0</v>
      </c>
      <c r="AI4" s="241">
        <v>0</v>
      </c>
      <c r="AJ4" s="241">
        <v>0</v>
      </c>
      <c r="AK4" s="241">
        <v>0</v>
      </c>
      <c r="AL4" s="241">
        <v>0</v>
      </c>
      <c r="AM4" s="241">
        <v>0</v>
      </c>
      <c r="AN4" s="241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41">
        <v>0</v>
      </c>
      <c r="AZ4" s="241">
        <v>0</v>
      </c>
      <c r="BA4" s="241">
        <v>0</v>
      </c>
      <c r="BB4" s="241"/>
      <c r="BC4" s="241"/>
      <c r="BD4" s="241"/>
      <c r="BE4" s="241"/>
      <c r="BF4" s="241"/>
      <c r="BG4" s="406">
        <f>SUM(D4:BA4)</f>
        <v>0</v>
      </c>
    </row>
    <row r="5" spans="1:59" s="238" customFormat="1" ht="12" customHeight="1" x14ac:dyDescent="0.2">
      <c r="A5" s="491"/>
      <c r="B5" s="239" t="s">
        <v>373</v>
      </c>
      <c r="C5" s="240" t="s">
        <v>372</v>
      </c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>
        <v>0</v>
      </c>
      <c r="T5" s="241">
        <v>0</v>
      </c>
      <c r="U5" s="241">
        <v>0</v>
      </c>
      <c r="V5" s="241">
        <v>0</v>
      </c>
      <c r="W5" s="241">
        <v>0</v>
      </c>
      <c r="X5" s="241">
        <v>0</v>
      </c>
      <c r="Y5" s="241">
        <v>0</v>
      </c>
      <c r="Z5" s="241">
        <v>0</v>
      </c>
      <c r="AA5" s="241">
        <v>0</v>
      </c>
      <c r="AB5" s="241">
        <v>0</v>
      </c>
      <c r="AC5" s="241">
        <v>0</v>
      </c>
      <c r="AD5" s="241">
        <v>0</v>
      </c>
      <c r="AE5" s="241">
        <v>0</v>
      </c>
      <c r="AF5" s="241">
        <v>0</v>
      </c>
      <c r="AG5" s="241">
        <v>19866666</v>
      </c>
      <c r="AH5" s="241">
        <v>19866666</v>
      </c>
      <c r="AI5" s="241">
        <v>19866666</v>
      </c>
      <c r="AJ5" s="241">
        <v>19866666</v>
      </c>
      <c r="AK5" s="241">
        <v>19866666</v>
      </c>
      <c r="AL5" s="241">
        <v>19866666</v>
      </c>
      <c r="AM5" s="241">
        <v>19866666</v>
      </c>
      <c r="AN5" s="241">
        <v>19866666</v>
      </c>
      <c r="AO5" s="241">
        <v>19866666</v>
      </c>
      <c r="AP5" s="241">
        <v>19866666</v>
      </c>
      <c r="AQ5" s="241">
        <v>19866666</v>
      </c>
      <c r="AR5" s="241">
        <v>19866666</v>
      </c>
      <c r="AS5" s="241">
        <v>19866666</v>
      </c>
      <c r="AT5" s="241">
        <v>19866666</v>
      </c>
      <c r="AU5" s="241">
        <v>19866660</v>
      </c>
      <c r="AV5" s="241">
        <v>19866650</v>
      </c>
      <c r="AW5" s="241">
        <v>19866700</v>
      </c>
      <c r="AX5" s="241">
        <v>834400000</v>
      </c>
      <c r="AY5" s="241"/>
      <c r="AZ5" s="241"/>
      <c r="BA5" s="241"/>
      <c r="BB5" s="241"/>
      <c r="BC5" s="241"/>
      <c r="BD5" s="241"/>
      <c r="BE5" s="241"/>
      <c r="BF5" s="241"/>
      <c r="BG5" s="406">
        <f>SUM(D5:BA5)</f>
        <v>1172133334</v>
      </c>
    </row>
    <row r="6" spans="1:59" s="238" customFormat="1" ht="11.25" hidden="1" x14ac:dyDescent="0.2">
      <c r="A6" s="491"/>
      <c r="B6" s="239" t="s">
        <v>327</v>
      </c>
      <c r="C6" s="240" t="s">
        <v>328</v>
      </c>
      <c r="D6" s="241">
        <v>0</v>
      </c>
      <c r="E6" s="241">
        <v>0</v>
      </c>
      <c r="F6" s="241">
        <v>0</v>
      </c>
      <c r="G6" s="241">
        <v>0</v>
      </c>
      <c r="H6" s="241">
        <v>0</v>
      </c>
      <c r="I6" s="241">
        <v>0</v>
      </c>
      <c r="J6" s="241">
        <v>0</v>
      </c>
      <c r="K6" s="241">
        <v>0</v>
      </c>
      <c r="L6" s="241">
        <v>0</v>
      </c>
      <c r="M6" s="241">
        <v>0</v>
      </c>
      <c r="N6" s="241">
        <v>0</v>
      </c>
      <c r="O6" s="241">
        <v>0</v>
      </c>
      <c r="P6" s="241">
        <v>0</v>
      </c>
      <c r="Q6" s="241">
        <v>0</v>
      </c>
      <c r="R6" s="241">
        <v>0</v>
      </c>
      <c r="S6" s="241">
        <v>0</v>
      </c>
      <c r="T6" s="241">
        <v>0</v>
      </c>
      <c r="U6" s="241">
        <v>0</v>
      </c>
      <c r="V6" s="241">
        <v>0</v>
      </c>
      <c r="W6" s="241">
        <v>0</v>
      </c>
      <c r="X6" s="241">
        <v>0</v>
      </c>
      <c r="Y6" s="241">
        <v>0</v>
      </c>
      <c r="Z6" s="241">
        <v>0</v>
      </c>
      <c r="AA6" s="241">
        <v>0</v>
      </c>
      <c r="AB6" s="241">
        <v>0</v>
      </c>
      <c r="AC6" s="241">
        <v>0</v>
      </c>
      <c r="AD6" s="241">
        <v>0</v>
      </c>
      <c r="AE6" s="241">
        <v>0</v>
      </c>
      <c r="AF6" s="241">
        <v>0</v>
      </c>
      <c r="AG6" s="241">
        <v>0</v>
      </c>
      <c r="AH6" s="241">
        <v>0</v>
      </c>
      <c r="AI6" s="241">
        <v>0</v>
      </c>
      <c r="AJ6" s="241">
        <v>0</v>
      </c>
      <c r="AK6" s="241">
        <v>0</v>
      </c>
      <c r="AL6" s="241">
        <v>0</v>
      </c>
      <c r="AM6" s="241">
        <v>0</v>
      </c>
      <c r="AN6" s="241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41">
        <v>0</v>
      </c>
      <c r="AZ6" s="241">
        <v>0</v>
      </c>
      <c r="BA6" s="241">
        <v>0</v>
      </c>
      <c r="BB6" s="241"/>
      <c r="BC6" s="241"/>
      <c r="BD6" s="241"/>
      <c r="BE6" s="241"/>
      <c r="BF6" s="241"/>
      <c r="BG6" s="406">
        <f t="shared" ref="BG6:BG60" si="0">SUM(D6:BA6)</f>
        <v>0</v>
      </c>
    </row>
    <row r="7" spans="1:59" s="238" customFormat="1" ht="11.25" hidden="1" x14ac:dyDescent="0.2">
      <c r="A7" s="491"/>
      <c r="B7" s="239" t="s">
        <v>306</v>
      </c>
      <c r="C7" s="240" t="s">
        <v>307</v>
      </c>
      <c r="D7" s="241">
        <v>0</v>
      </c>
      <c r="E7" s="241">
        <v>0</v>
      </c>
      <c r="F7" s="241">
        <v>0</v>
      </c>
      <c r="G7" s="241">
        <v>0</v>
      </c>
      <c r="H7" s="241">
        <v>0</v>
      </c>
      <c r="I7" s="241">
        <v>0</v>
      </c>
      <c r="J7" s="241">
        <v>0</v>
      </c>
      <c r="K7" s="241">
        <v>0</v>
      </c>
      <c r="L7" s="241">
        <v>0</v>
      </c>
      <c r="M7" s="241">
        <v>0</v>
      </c>
      <c r="N7" s="241">
        <v>0</v>
      </c>
      <c r="O7" s="241">
        <v>0</v>
      </c>
      <c r="P7" s="241">
        <v>0</v>
      </c>
      <c r="Q7" s="241">
        <v>0</v>
      </c>
      <c r="R7" s="241">
        <v>0</v>
      </c>
      <c r="S7" s="241">
        <v>0</v>
      </c>
      <c r="T7" s="241">
        <v>0</v>
      </c>
      <c r="U7" s="241">
        <v>0</v>
      </c>
      <c r="V7" s="241">
        <v>0</v>
      </c>
      <c r="W7" s="241">
        <v>0</v>
      </c>
      <c r="X7" s="241">
        <v>0</v>
      </c>
      <c r="Y7" s="241">
        <v>0</v>
      </c>
      <c r="Z7" s="241">
        <v>0</v>
      </c>
      <c r="AA7" s="241">
        <v>0</v>
      </c>
      <c r="AB7" s="241">
        <v>0</v>
      </c>
      <c r="AC7" s="241">
        <v>0</v>
      </c>
      <c r="AD7" s="241">
        <v>0</v>
      </c>
      <c r="AE7" s="241">
        <v>0</v>
      </c>
      <c r="AF7" s="241">
        <v>0</v>
      </c>
      <c r="AG7" s="241">
        <v>0</v>
      </c>
      <c r="AH7" s="241">
        <v>0</v>
      </c>
      <c r="AI7" s="241">
        <v>0</v>
      </c>
      <c r="AJ7" s="241">
        <v>0</v>
      </c>
      <c r="AK7" s="241">
        <v>0</v>
      </c>
      <c r="AL7" s="241">
        <v>0</v>
      </c>
      <c r="AM7" s="241">
        <v>0</v>
      </c>
      <c r="AN7" s="241">
        <v>0</v>
      </c>
      <c r="AO7" s="241">
        <v>0</v>
      </c>
      <c r="AP7" s="241">
        <v>0</v>
      </c>
      <c r="AQ7" s="241">
        <v>0</v>
      </c>
      <c r="AR7" s="241">
        <v>0</v>
      </c>
      <c r="AS7" s="241">
        <v>0</v>
      </c>
      <c r="AT7" s="241">
        <v>0</v>
      </c>
      <c r="AU7" s="241">
        <v>0</v>
      </c>
      <c r="AV7" s="241">
        <v>0</v>
      </c>
      <c r="AW7" s="241">
        <v>0</v>
      </c>
      <c r="AX7" s="241">
        <v>0</v>
      </c>
      <c r="AY7" s="241">
        <v>0</v>
      </c>
      <c r="AZ7" s="241">
        <v>0</v>
      </c>
      <c r="BA7" s="241">
        <v>0</v>
      </c>
      <c r="BB7" s="241"/>
      <c r="BC7" s="241"/>
      <c r="BD7" s="241"/>
      <c r="BE7" s="241"/>
      <c r="BF7" s="241"/>
      <c r="BG7" s="406">
        <f t="shared" si="0"/>
        <v>0</v>
      </c>
    </row>
    <row r="8" spans="1:59" s="238" customFormat="1" ht="11.25" hidden="1" x14ac:dyDescent="0.2">
      <c r="A8" s="491"/>
      <c r="B8" s="239" t="s">
        <v>313</v>
      </c>
      <c r="C8" s="240" t="s">
        <v>314</v>
      </c>
      <c r="D8" s="241">
        <v>0</v>
      </c>
      <c r="E8" s="241">
        <v>0</v>
      </c>
      <c r="F8" s="241">
        <v>0</v>
      </c>
      <c r="G8" s="241">
        <v>0</v>
      </c>
      <c r="H8" s="241">
        <v>0</v>
      </c>
      <c r="I8" s="241">
        <v>0</v>
      </c>
      <c r="J8" s="241">
        <v>0</v>
      </c>
      <c r="K8" s="241">
        <v>0</v>
      </c>
      <c r="L8" s="241">
        <v>0</v>
      </c>
      <c r="M8" s="241">
        <v>0</v>
      </c>
      <c r="N8" s="241">
        <v>0</v>
      </c>
      <c r="O8" s="241">
        <v>0</v>
      </c>
      <c r="P8" s="241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F8" s="241">
        <v>0</v>
      </c>
      <c r="AG8" s="241">
        <v>0</v>
      </c>
      <c r="AH8" s="241">
        <v>0</v>
      </c>
      <c r="AI8" s="241">
        <v>0</v>
      </c>
      <c r="AJ8" s="241">
        <v>0</v>
      </c>
      <c r="AK8" s="241">
        <v>0</v>
      </c>
      <c r="AL8" s="241">
        <v>0</v>
      </c>
      <c r="AM8" s="241">
        <v>0</v>
      </c>
      <c r="AN8" s="241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41">
        <v>0</v>
      </c>
      <c r="AZ8" s="241">
        <v>0</v>
      </c>
      <c r="BA8" s="241">
        <v>0</v>
      </c>
      <c r="BB8" s="241"/>
      <c r="BC8" s="241"/>
      <c r="BD8" s="241"/>
      <c r="BE8" s="241"/>
      <c r="BF8" s="241"/>
      <c r="BG8" s="406">
        <f t="shared" si="0"/>
        <v>0</v>
      </c>
    </row>
    <row r="9" spans="1:59" s="238" customFormat="1" ht="11.25" hidden="1" x14ac:dyDescent="0.2">
      <c r="A9" s="491"/>
      <c r="B9" s="239" t="s">
        <v>335</v>
      </c>
      <c r="C9" s="240" t="s">
        <v>334</v>
      </c>
      <c r="D9" s="241">
        <v>0</v>
      </c>
      <c r="E9" s="241">
        <v>0</v>
      </c>
      <c r="F9" s="241">
        <v>0</v>
      </c>
      <c r="G9" s="241">
        <v>0</v>
      </c>
      <c r="H9" s="241">
        <v>0</v>
      </c>
      <c r="I9" s="241">
        <v>0</v>
      </c>
      <c r="J9" s="241">
        <v>0</v>
      </c>
      <c r="K9" s="241">
        <v>0</v>
      </c>
      <c r="L9" s="241">
        <v>0</v>
      </c>
      <c r="M9" s="241">
        <v>0</v>
      </c>
      <c r="N9" s="241">
        <v>0</v>
      </c>
      <c r="O9" s="241">
        <v>0</v>
      </c>
      <c r="P9" s="241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  <c r="AF9" s="241">
        <v>0</v>
      </c>
      <c r="AG9" s="241">
        <v>0</v>
      </c>
      <c r="AH9" s="241">
        <v>0</v>
      </c>
      <c r="AI9" s="241">
        <v>0</v>
      </c>
      <c r="AJ9" s="241">
        <v>0</v>
      </c>
      <c r="AK9" s="241">
        <v>0</v>
      </c>
      <c r="AL9" s="241">
        <v>0</v>
      </c>
      <c r="AM9" s="241">
        <v>0</v>
      </c>
      <c r="AN9" s="241">
        <v>0</v>
      </c>
      <c r="AO9" s="241">
        <v>0</v>
      </c>
      <c r="AP9" s="241">
        <v>0</v>
      </c>
      <c r="AQ9" s="241">
        <v>0</v>
      </c>
      <c r="AR9" s="241">
        <v>0</v>
      </c>
      <c r="AS9" s="241">
        <v>0</v>
      </c>
      <c r="AT9" s="241">
        <v>0</v>
      </c>
      <c r="AU9" s="241">
        <v>0</v>
      </c>
      <c r="AV9" s="241">
        <v>0</v>
      </c>
      <c r="AW9" s="241">
        <v>0</v>
      </c>
      <c r="AX9" s="241">
        <v>0</v>
      </c>
      <c r="AY9" s="241">
        <v>0</v>
      </c>
      <c r="AZ9" s="241">
        <v>0</v>
      </c>
      <c r="BA9" s="241">
        <v>0</v>
      </c>
      <c r="BB9" s="241"/>
      <c r="BC9" s="241"/>
      <c r="BD9" s="241"/>
      <c r="BE9" s="241"/>
      <c r="BF9" s="241"/>
      <c r="BG9" s="406">
        <f t="shared" si="0"/>
        <v>0</v>
      </c>
    </row>
    <row r="10" spans="1:59" s="238" customFormat="1" ht="11.25" x14ac:dyDescent="0.2">
      <c r="A10" s="491"/>
      <c r="B10" s="239" t="s">
        <v>315</v>
      </c>
      <c r="C10" s="240" t="s">
        <v>316</v>
      </c>
      <c r="D10" s="241">
        <v>0</v>
      </c>
      <c r="E10" s="241">
        <v>0</v>
      </c>
      <c r="F10" s="241">
        <v>0</v>
      </c>
      <c r="G10" s="241">
        <v>0</v>
      </c>
      <c r="H10" s="241">
        <v>0</v>
      </c>
      <c r="I10" s="241">
        <v>0</v>
      </c>
      <c r="J10" s="241">
        <v>0</v>
      </c>
      <c r="K10" s="241">
        <v>0</v>
      </c>
      <c r="L10" s="241">
        <v>0</v>
      </c>
      <c r="M10" s="241">
        <v>0</v>
      </c>
      <c r="N10" s="241">
        <v>0</v>
      </c>
      <c r="O10" s="241">
        <v>0</v>
      </c>
      <c r="P10" s="241">
        <v>0</v>
      </c>
      <c r="Q10" s="241">
        <v>0</v>
      </c>
      <c r="R10" s="241">
        <v>0</v>
      </c>
      <c r="S10" s="241">
        <v>0</v>
      </c>
      <c r="T10" s="241">
        <v>0</v>
      </c>
      <c r="U10" s="241">
        <v>0</v>
      </c>
      <c r="V10" s="241">
        <v>2022414</v>
      </c>
      <c r="W10" s="241">
        <v>0</v>
      </c>
      <c r="X10" s="241">
        <v>0</v>
      </c>
      <c r="Y10" s="241">
        <v>0</v>
      </c>
      <c r="Z10" s="241">
        <v>0</v>
      </c>
      <c r="AA10" s="241">
        <v>0</v>
      </c>
      <c r="AB10" s="241">
        <v>0</v>
      </c>
      <c r="AC10" s="241">
        <v>0</v>
      </c>
      <c r="AD10" s="241">
        <v>0</v>
      </c>
      <c r="AE10" s="241">
        <v>0</v>
      </c>
      <c r="AF10" s="241">
        <v>0</v>
      </c>
      <c r="AG10" s="241">
        <v>0</v>
      </c>
      <c r="AH10" s="241">
        <v>0</v>
      </c>
      <c r="AI10" s="241">
        <v>0</v>
      </c>
      <c r="AJ10" s="241">
        <v>0</v>
      </c>
      <c r="AK10" s="241">
        <v>0</v>
      </c>
      <c r="AL10" s="241">
        <v>0</v>
      </c>
      <c r="AM10" s="241">
        <v>0</v>
      </c>
      <c r="AN10" s="241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41">
        <v>0</v>
      </c>
      <c r="AZ10" s="241">
        <v>0</v>
      </c>
      <c r="BA10" s="241">
        <v>0</v>
      </c>
      <c r="BB10" s="241"/>
      <c r="BC10" s="241"/>
      <c r="BD10" s="241"/>
      <c r="BE10" s="241"/>
      <c r="BF10" s="241"/>
      <c r="BG10" s="406">
        <f t="shared" si="0"/>
        <v>2022414</v>
      </c>
    </row>
    <row r="11" spans="1:59" s="238" customFormat="1" ht="11.25" x14ac:dyDescent="0.2">
      <c r="A11" s="491"/>
      <c r="B11" s="239" t="s">
        <v>364</v>
      </c>
      <c r="C11" s="240" t="s">
        <v>317</v>
      </c>
      <c r="D11" s="241">
        <v>0</v>
      </c>
      <c r="E11" s="241">
        <v>0</v>
      </c>
      <c r="F11" s="241">
        <v>0</v>
      </c>
      <c r="G11" s="241">
        <v>0</v>
      </c>
      <c r="H11" s="241">
        <v>0</v>
      </c>
      <c r="I11" s="241">
        <v>0</v>
      </c>
      <c r="J11" s="241">
        <v>0</v>
      </c>
      <c r="K11" s="241">
        <v>0</v>
      </c>
      <c r="L11" s="241">
        <v>0</v>
      </c>
      <c r="M11" s="241">
        <v>0</v>
      </c>
      <c r="N11" s="241">
        <v>0</v>
      </c>
      <c r="O11" s="241">
        <v>0</v>
      </c>
      <c r="P11" s="241">
        <v>0</v>
      </c>
      <c r="Q11" s="241">
        <v>0</v>
      </c>
      <c r="R11" s="241">
        <v>0</v>
      </c>
      <c r="S11" s="241">
        <v>0</v>
      </c>
      <c r="T11" s="241">
        <v>0</v>
      </c>
      <c r="U11" s="241">
        <v>0</v>
      </c>
      <c r="V11" s="241">
        <v>0</v>
      </c>
      <c r="W11" s="241">
        <v>0</v>
      </c>
      <c r="X11" s="241">
        <v>0</v>
      </c>
      <c r="Y11" s="241">
        <v>0</v>
      </c>
      <c r="Z11" s="241">
        <v>0</v>
      </c>
      <c r="AA11" s="241">
        <v>0</v>
      </c>
      <c r="AB11" s="241">
        <v>0</v>
      </c>
      <c r="AC11" s="241">
        <v>5232384</v>
      </c>
      <c r="AD11" s="241">
        <v>0</v>
      </c>
      <c r="AE11" s="241">
        <v>0</v>
      </c>
      <c r="AF11" s="241">
        <v>0</v>
      </c>
      <c r="AG11" s="241">
        <v>0</v>
      </c>
      <c r="AH11" s="241">
        <v>0</v>
      </c>
      <c r="AI11" s="241">
        <v>0</v>
      </c>
      <c r="AJ11" s="241">
        <v>0</v>
      </c>
      <c r="AK11" s="241">
        <v>0</v>
      </c>
      <c r="AL11" s="241">
        <v>0</v>
      </c>
      <c r="AM11" s="241">
        <v>0</v>
      </c>
      <c r="AN11" s="241">
        <v>0</v>
      </c>
      <c r="AO11" s="241">
        <v>0</v>
      </c>
      <c r="AP11" s="241">
        <v>0</v>
      </c>
      <c r="AQ11" s="241">
        <v>0</v>
      </c>
      <c r="AR11" s="241">
        <v>0</v>
      </c>
      <c r="AS11" s="241">
        <v>0</v>
      </c>
      <c r="AT11" s="241">
        <v>0</v>
      </c>
      <c r="AU11" s="241">
        <v>0</v>
      </c>
      <c r="AV11" s="241">
        <v>0</v>
      </c>
      <c r="AW11" s="241">
        <v>0</v>
      </c>
      <c r="AX11" s="241">
        <v>0</v>
      </c>
      <c r="AY11" s="241">
        <v>0</v>
      </c>
      <c r="AZ11" s="241">
        <v>0</v>
      </c>
      <c r="BA11" s="241">
        <v>0</v>
      </c>
      <c r="BB11" s="241"/>
      <c r="BC11" s="241"/>
      <c r="BD11" s="241"/>
      <c r="BE11" s="241"/>
      <c r="BF11" s="241"/>
      <c r="BG11" s="406">
        <f t="shared" si="0"/>
        <v>5232384</v>
      </c>
    </row>
    <row r="12" spans="1:59" s="238" customFormat="1" ht="11.25" hidden="1" x14ac:dyDescent="0.2">
      <c r="A12" s="491"/>
      <c r="B12" s="239" t="s">
        <v>363</v>
      </c>
      <c r="C12" s="240" t="s">
        <v>318</v>
      </c>
      <c r="D12" s="241">
        <v>0</v>
      </c>
      <c r="E12" s="241">
        <v>0</v>
      </c>
      <c r="F12" s="241">
        <v>0</v>
      </c>
      <c r="G12" s="241">
        <v>0</v>
      </c>
      <c r="H12" s="241">
        <v>0</v>
      </c>
      <c r="I12" s="241">
        <v>0</v>
      </c>
      <c r="J12" s="241">
        <v>0</v>
      </c>
      <c r="K12" s="241">
        <v>0</v>
      </c>
      <c r="L12" s="241">
        <v>0</v>
      </c>
      <c r="M12" s="241">
        <v>0</v>
      </c>
      <c r="N12" s="241">
        <v>0</v>
      </c>
      <c r="O12" s="241">
        <v>0</v>
      </c>
      <c r="P12" s="241">
        <v>0</v>
      </c>
      <c r="Q12" s="241">
        <v>0</v>
      </c>
      <c r="R12" s="241">
        <v>0</v>
      </c>
      <c r="S12" s="241">
        <v>0</v>
      </c>
      <c r="T12" s="241">
        <v>0</v>
      </c>
      <c r="U12" s="241">
        <v>0</v>
      </c>
      <c r="V12" s="241">
        <v>0</v>
      </c>
      <c r="W12" s="241">
        <v>0</v>
      </c>
      <c r="X12" s="241">
        <v>0</v>
      </c>
      <c r="Y12" s="241">
        <v>0</v>
      </c>
      <c r="Z12" s="241">
        <v>0</v>
      </c>
      <c r="AA12" s="241">
        <v>0</v>
      </c>
      <c r="AB12" s="241">
        <v>0</v>
      </c>
      <c r="AC12" s="241">
        <v>0</v>
      </c>
      <c r="AD12" s="241">
        <v>0</v>
      </c>
      <c r="AE12" s="241">
        <v>0</v>
      </c>
      <c r="AF12" s="241">
        <v>0</v>
      </c>
      <c r="AG12" s="241">
        <v>0</v>
      </c>
      <c r="AH12" s="241">
        <v>0</v>
      </c>
      <c r="AI12" s="241">
        <v>0</v>
      </c>
      <c r="AJ12" s="241">
        <v>0</v>
      </c>
      <c r="AK12" s="241">
        <v>0</v>
      </c>
      <c r="AL12" s="241">
        <v>0</v>
      </c>
      <c r="AM12" s="241">
        <v>0</v>
      </c>
      <c r="AN12" s="241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41">
        <v>0</v>
      </c>
      <c r="AZ12" s="241">
        <v>0</v>
      </c>
      <c r="BA12" s="241">
        <v>0</v>
      </c>
      <c r="BB12" s="241"/>
      <c r="BC12" s="241"/>
      <c r="BD12" s="241"/>
      <c r="BE12" s="241"/>
      <c r="BF12" s="241"/>
      <c r="BG12" s="406">
        <f t="shared" si="0"/>
        <v>0</v>
      </c>
    </row>
    <row r="13" spans="1:59" s="238" customFormat="1" ht="11.25" hidden="1" x14ac:dyDescent="0.2">
      <c r="A13" s="491"/>
      <c r="B13" s="239" t="s">
        <v>319</v>
      </c>
      <c r="C13" s="240" t="s">
        <v>320</v>
      </c>
      <c r="D13" s="241">
        <v>0</v>
      </c>
      <c r="E13" s="241">
        <v>0</v>
      </c>
      <c r="F13" s="241">
        <v>0</v>
      </c>
      <c r="G13" s="241">
        <v>0</v>
      </c>
      <c r="H13" s="241">
        <v>0</v>
      </c>
      <c r="I13" s="241">
        <v>0</v>
      </c>
      <c r="J13" s="241">
        <v>0</v>
      </c>
      <c r="K13" s="241">
        <v>0</v>
      </c>
      <c r="L13" s="241">
        <v>0</v>
      </c>
      <c r="M13" s="241">
        <v>0</v>
      </c>
      <c r="N13" s="241">
        <v>0</v>
      </c>
      <c r="O13" s="241">
        <v>0</v>
      </c>
      <c r="P13" s="241">
        <v>0</v>
      </c>
      <c r="Q13" s="241">
        <v>0</v>
      </c>
      <c r="R13" s="241">
        <v>0</v>
      </c>
      <c r="S13" s="241">
        <v>0</v>
      </c>
      <c r="T13" s="241">
        <v>0</v>
      </c>
      <c r="U13" s="241">
        <v>0</v>
      </c>
      <c r="V13" s="241">
        <v>0</v>
      </c>
      <c r="W13" s="241">
        <v>0</v>
      </c>
      <c r="X13" s="241">
        <v>0</v>
      </c>
      <c r="Y13" s="241">
        <v>0</v>
      </c>
      <c r="Z13" s="241">
        <v>0</v>
      </c>
      <c r="AA13" s="241">
        <v>0</v>
      </c>
      <c r="AB13" s="241">
        <v>0</v>
      </c>
      <c r="AC13" s="241">
        <v>0</v>
      </c>
      <c r="AD13" s="241">
        <v>0</v>
      </c>
      <c r="AE13" s="241">
        <v>0</v>
      </c>
      <c r="AF13" s="241">
        <v>0</v>
      </c>
      <c r="AG13" s="241">
        <v>0</v>
      </c>
      <c r="AH13" s="241">
        <v>0</v>
      </c>
      <c r="AI13" s="241">
        <v>0</v>
      </c>
      <c r="AJ13" s="241">
        <v>0</v>
      </c>
      <c r="AK13" s="241">
        <v>0</v>
      </c>
      <c r="AL13" s="241">
        <v>0</v>
      </c>
      <c r="AM13" s="241">
        <v>0</v>
      </c>
      <c r="AN13" s="241">
        <v>0</v>
      </c>
      <c r="AO13" s="241">
        <v>0</v>
      </c>
      <c r="AP13" s="241">
        <v>0</v>
      </c>
      <c r="AQ13" s="241">
        <v>0</v>
      </c>
      <c r="AR13" s="241">
        <v>0</v>
      </c>
      <c r="AS13" s="241">
        <v>0</v>
      </c>
      <c r="AT13" s="241">
        <v>0</v>
      </c>
      <c r="AU13" s="241">
        <v>0</v>
      </c>
      <c r="AV13" s="241">
        <v>0</v>
      </c>
      <c r="AW13" s="241">
        <v>0</v>
      </c>
      <c r="AX13" s="241">
        <v>0</v>
      </c>
      <c r="AY13" s="241">
        <v>0</v>
      </c>
      <c r="AZ13" s="241">
        <v>0</v>
      </c>
      <c r="BA13" s="241">
        <v>0</v>
      </c>
      <c r="BB13" s="241"/>
      <c r="BC13" s="241"/>
      <c r="BD13" s="241"/>
      <c r="BE13" s="241"/>
      <c r="BF13" s="241"/>
      <c r="BG13" s="406">
        <f t="shared" si="0"/>
        <v>0</v>
      </c>
    </row>
    <row r="14" spans="1:59" s="238" customFormat="1" ht="11.25" hidden="1" x14ac:dyDescent="0.2">
      <c r="A14" s="491"/>
      <c r="B14" s="239" t="s">
        <v>301</v>
      </c>
      <c r="C14" s="240" t="s">
        <v>302</v>
      </c>
      <c r="D14" s="241">
        <v>0</v>
      </c>
      <c r="E14" s="241">
        <v>0</v>
      </c>
      <c r="F14" s="241">
        <v>0</v>
      </c>
      <c r="G14" s="241">
        <v>0</v>
      </c>
      <c r="H14" s="241">
        <v>0</v>
      </c>
      <c r="I14" s="241">
        <v>0</v>
      </c>
      <c r="J14" s="241">
        <v>0</v>
      </c>
      <c r="K14" s="241">
        <v>0</v>
      </c>
      <c r="L14" s="241">
        <v>0</v>
      </c>
      <c r="M14" s="241">
        <v>0</v>
      </c>
      <c r="N14" s="241">
        <v>0</v>
      </c>
      <c r="O14" s="241">
        <v>0</v>
      </c>
      <c r="P14" s="241">
        <v>0</v>
      </c>
      <c r="Q14" s="241">
        <v>0</v>
      </c>
      <c r="R14" s="241">
        <v>0</v>
      </c>
      <c r="S14" s="241">
        <v>0</v>
      </c>
      <c r="T14" s="241">
        <v>0</v>
      </c>
      <c r="U14" s="241">
        <v>0</v>
      </c>
      <c r="V14" s="241">
        <v>0</v>
      </c>
      <c r="W14" s="241">
        <v>0</v>
      </c>
      <c r="X14" s="241">
        <v>0</v>
      </c>
      <c r="Y14" s="241">
        <v>0</v>
      </c>
      <c r="Z14" s="241">
        <v>0</v>
      </c>
      <c r="AA14" s="241">
        <v>0</v>
      </c>
      <c r="AB14" s="241">
        <v>0</v>
      </c>
      <c r="AC14" s="241">
        <v>0</v>
      </c>
      <c r="AD14" s="241">
        <v>0</v>
      </c>
      <c r="AE14" s="241">
        <v>0</v>
      </c>
      <c r="AF14" s="241">
        <v>0</v>
      </c>
      <c r="AG14" s="241">
        <v>0</v>
      </c>
      <c r="AH14" s="241">
        <v>0</v>
      </c>
      <c r="AI14" s="241">
        <v>0</v>
      </c>
      <c r="AJ14" s="241">
        <v>0</v>
      </c>
      <c r="AK14" s="241">
        <v>0</v>
      </c>
      <c r="AL14" s="241">
        <v>0</v>
      </c>
      <c r="AM14" s="241">
        <v>0</v>
      </c>
      <c r="AN14" s="241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41">
        <v>0</v>
      </c>
      <c r="AZ14" s="241">
        <v>0</v>
      </c>
      <c r="BA14" s="241">
        <v>0</v>
      </c>
      <c r="BB14" s="241"/>
      <c r="BC14" s="241"/>
      <c r="BD14" s="241"/>
      <c r="BE14" s="241"/>
      <c r="BF14" s="241"/>
      <c r="BG14" s="406">
        <f t="shared" si="0"/>
        <v>0</v>
      </c>
    </row>
    <row r="15" spans="1:59" s="238" customFormat="1" ht="11.25" hidden="1" x14ac:dyDescent="0.2">
      <c r="A15" s="491"/>
      <c r="B15" s="239" t="s">
        <v>299</v>
      </c>
      <c r="C15" s="240" t="s">
        <v>300</v>
      </c>
      <c r="D15" s="241">
        <v>0</v>
      </c>
      <c r="E15" s="241">
        <v>0</v>
      </c>
      <c r="F15" s="241">
        <v>0</v>
      </c>
      <c r="G15" s="241">
        <v>0</v>
      </c>
      <c r="H15" s="241">
        <v>0</v>
      </c>
      <c r="I15" s="241">
        <v>0</v>
      </c>
      <c r="J15" s="241">
        <v>0</v>
      </c>
      <c r="K15" s="241">
        <v>0</v>
      </c>
      <c r="L15" s="241">
        <v>0</v>
      </c>
      <c r="M15" s="241">
        <v>0</v>
      </c>
      <c r="N15" s="241">
        <v>0</v>
      </c>
      <c r="O15" s="241">
        <v>0</v>
      </c>
      <c r="P15" s="241">
        <v>0</v>
      </c>
      <c r="Q15" s="241">
        <v>0</v>
      </c>
      <c r="R15" s="241">
        <v>0</v>
      </c>
      <c r="S15" s="241">
        <v>0</v>
      </c>
      <c r="T15" s="241">
        <v>0</v>
      </c>
      <c r="U15" s="241">
        <v>0</v>
      </c>
      <c r="V15" s="241">
        <v>0</v>
      </c>
      <c r="W15" s="241">
        <v>0</v>
      </c>
      <c r="X15" s="241">
        <v>0</v>
      </c>
      <c r="Y15" s="241">
        <v>0</v>
      </c>
      <c r="Z15" s="241">
        <v>0</v>
      </c>
      <c r="AA15" s="241">
        <v>0</v>
      </c>
      <c r="AB15" s="241">
        <v>0</v>
      </c>
      <c r="AC15" s="241">
        <v>0</v>
      </c>
      <c r="AD15" s="241">
        <v>0</v>
      </c>
      <c r="AE15" s="241">
        <v>0</v>
      </c>
      <c r="AF15" s="241">
        <v>0</v>
      </c>
      <c r="AG15" s="241">
        <v>0</v>
      </c>
      <c r="AH15" s="241">
        <v>0</v>
      </c>
      <c r="AI15" s="241">
        <v>0</v>
      </c>
      <c r="AJ15" s="241">
        <v>0</v>
      </c>
      <c r="AK15" s="241">
        <v>0</v>
      </c>
      <c r="AL15" s="241">
        <v>0</v>
      </c>
      <c r="AM15" s="241">
        <v>0</v>
      </c>
      <c r="AN15" s="241">
        <v>0</v>
      </c>
      <c r="AO15" s="241">
        <v>0</v>
      </c>
      <c r="AP15" s="241">
        <v>0</v>
      </c>
      <c r="AQ15" s="241">
        <v>0</v>
      </c>
      <c r="AR15" s="241">
        <v>0</v>
      </c>
      <c r="AS15" s="241">
        <v>0</v>
      </c>
      <c r="AT15" s="241">
        <v>0</v>
      </c>
      <c r="AU15" s="241">
        <v>0</v>
      </c>
      <c r="AV15" s="241">
        <v>0</v>
      </c>
      <c r="AW15" s="241">
        <v>0</v>
      </c>
      <c r="AX15" s="241">
        <v>0</v>
      </c>
      <c r="AY15" s="241">
        <v>0</v>
      </c>
      <c r="AZ15" s="241">
        <v>0</v>
      </c>
      <c r="BA15" s="241">
        <v>0</v>
      </c>
      <c r="BB15" s="241"/>
      <c r="BC15" s="241"/>
      <c r="BD15" s="241"/>
      <c r="BE15" s="241"/>
      <c r="BF15" s="241"/>
      <c r="BG15" s="406">
        <f t="shared" si="0"/>
        <v>0</v>
      </c>
    </row>
    <row r="16" spans="1:59" s="238" customFormat="1" ht="11.25" hidden="1" x14ac:dyDescent="0.2">
      <c r="A16" s="491"/>
      <c r="B16" s="239" t="s">
        <v>355</v>
      </c>
      <c r="C16" s="240" t="s">
        <v>219</v>
      </c>
      <c r="D16" s="241">
        <v>0</v>
      </c>
      <c r="E16" s="241">
        <v>0</v>
      </c>
      <c r="F16" s="241">
        <v>0</v>
      </c>
      <c r="G16" s="241">
        <v>0</v>
      </c>
      <c r="H16" s="241">
        <v>0</v>
      </c>
      <c r="I16" s="241">
        <v>0</v>
      </c>
      <c r="J16" s="241">
        <v>0</v>
      </c>
      <c r="K16" s="241">
        <v>0</v>
      </c>
      <c r="L16" s="241">
        <v>0</v>
      </c>
      <c r="M16" s="241">
        <v>0</v>
      </c>
      <c r="N16" s="241">
        <v>0</v>
      </c>
      <c r="O16" s="241">
        <v>0</v>
      </c>
      <c r="P16" s="241">
        <v>0</v>
      </c>
      <c r="Q16" s="241">
        <v>0</v>
      </c>
      <c r="R16" s="241">
        <v>0</v>
      </c>
      <c r="S16" s="241">
        <v>0</v>
      </c>
      <c r="T16" s="241">
        <v>0</v>
      </c>
      <c r="U16" s="241">
        <v>0</v>
      </c>
      <c r="V16" s="241">
        <v>0</v>
      </c>
      <c r="W16" s="241">
        <v>0</v>
      </c>
      <c r="X16" s="241">
        <v>0</v>
      </c>
      <c r="Y16" s="241">
        <v>0</v>
      </c>
      <c r="Z16" s="241">
        <v>0</v>
      </c>
      <c r="AA16" s="241">
        <v>0</v>
      </c>
      <c r="AB16" s="241">
        <v>0</v>
      </c>
      <c r="AC16" s="241">
        <v>0</v>
      </c>
      <c r="AD16" s="241">
        <v>0</v>
      </c>
      <c r="AE16" s="241">
        <v>0</v>
      </c>
      <c r="AF16" s="241">
        <v>0</v>
      </c>
      <c r="AG16" s="241">
        <v>0</v>
      </c>
      <c r="AH16" s="241">
        <v>0</v>
      </c>
      <c r="AI16" s="241">
        <v>0</v>
      </c>
      <c r="AJ16" s="241">
        <v>0</v>
      </c>
      <c r="AK16" s="241">
        <v>0</v>
      </c>
      <c r="AL16" s="241">
        <v>0</v>
      </c>
      <c r="AM16" s="241">
        <v>0</v>
      </c>
      <c r="AN16" s="241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41">
        <v>0</v>
      </c>
      <c r="AZ16" s="241">
        <v>0</v>
      </c>
      <c r="BA16" s="241">
        <v>0</v>
      </c>
      <c r="BB16" s="241"/>
      <c r="BC16" s="241"/>
      <c r="BD16" s="241"/>
      <c r="BE16" s="241"/>
      <c r="BF16" s="241"/>
      <c r="BG16" s="406">
        <f t="shared" si="0"/>
        <v>0</v>
      </c>
    </row>
    <row r="17" spans="1:59" s="238" customFormat="1" ht="11.25" hidden="1" x14ac:dyDescent="0.2">
      <c r="A17" s="491"/>
      <c r="B17" s="239" t="s">
        <v>337</v>
      </c>
      <c r="C17" s="240" t="s">
        <v>220</v>
      </c>
      <c r="D17" s="241">
        <v>0</v>
      </c>
      <c r="E17" s="241">
        <v>0</v>
      </c>
      <c r="F17" s="241">
        <v>0</v>
      </c>
      <c r="G17" s="241">
        <v>0</v>
      </c>
      <c r="H17" s="241">
        <v>0</v>
      </c>
      <c r="I17" s="241">
        <v>0</v>
      </c>
      <c r="J17" s="241">
        <v>0</v>
      </c>
      <c r="K17" s="241">
        <v>0</v>
      </c>
      <c r="L17" s="241">
        <v>0</v>
      </c>
      <c r="M17" s="241">
        <v>0</v>
      </c>
      <c r="N17" s="241">
        <v>0</v>
      </c>
      <c r="O17" s="241">
        <v>0</v>
      </c>
      <c r="P17" s="241">
        <v>0</v>
      </c>
      <c r="Q17" s="241">
        <v>0</v>
      </c>
      <c r="R17" s="241">
        <v>0</v>
      </c>
      <c r="S17" s="241">
        <v>0</v>
      </c>
      <c r="T17" s="241">
        <v>0</v>
      </c>
      <c r="U17" s="241">
        <v>0</v>
      </c>
      <c r="V17" s="241">
        <v>0</v>
      </c>
      <c r="W17" s="241">
        <v>0</v>
      </c>
      <c r="X17" s="241">
        <v>0</v>
      </c>
      <c r="Y17" s="241">
        <v>0</v>
      </c>
      <c r="Z17" s="241">
        <v>0</v>
      </c>
      <c r="AA17" s="241">
        <v>0</v>
      </c>
      <c r="AB17" s="241">
        <v>0</v>
      </c>
      <c r="AC17" s="241">
        <v>0</v>
      </c>
      <c r="AD17" s="241">
        <v>0</v>
      </c>
      <c r="AE17" s="241">
        <v>0</v>
      </c>
      <c r="AF17" s="241">
        <v>0</v>
      </c>
      <c r="AG17" s="241">
        <v>0</v>
      </c>
      <c r="AH17" s="241">
        <v>0</v>
      </c>
      <c r="AI17" s="241">
        <v>0</v>
      </c>
      <c r="AJ17" s="241">
        <v>0</v>
      </c>
      <c r="AK17" s="241">
        <v>0</v>
      </c>
      <c r="AL17" s="241">
        <v>0</v>
      </c>
      <c r="AM17" s="241">
        <v>0</v>
      </c>
      <c r="AN17" s="241">
        <v>0</v>
      </c>
      <c r="AO17" s="241">
        <v>0</v>
      </c>
      <c r="AP17" s="241">
        <v>0</v>
      </c>
      <c r="AQ17" s="241">
        <v>0</v>
      </c>
      <c r="AR17" s="241">
        <v>0</v>
      </c>
      <c r="AS17" s="241">
        <v>0</v>
      </c>
      <c r="AT17" s="241">
        <v>0</v>
      </c>
      <c r="AU17" s="241">
        <v>0</v>
      </c>
      <c r="AV17" s="241">
        <v>0</v>
      </c>
      <c r="AW17" s="241">
        <v>0</v>
      </c>
      <c r="AX17" s="241">
        <v>0</v>
      </c>
      <c r="AY17" s="241">
        <v>0</v>
      </c>
      <c r="AZ17" s="241">
        <v>0</v>
      </c>
      <c r="BA17" s="241">
        <v>0</v>
      </c>
      <c r="BB17" s="241"/>
      <c r="BC17" s="241"/>
      <c r="BD17" s="241"/>
      <c r="BE17" s="241"/>
      <c r="BF17" s="241"/>
      <c r="BG17" s="406">
        <f t="shared" si="0"/>
        <v>0</v>
      </c>
    </row>
    <row r="18" spans="1:59" s="238" customFormat="1" ht="11.25" hidden="1" x14ac:dyDescent="0.2">
      <c r="A18" s="491"/>
      <c r="B18" s="239" t="s">
        <v>338</v>
      </c>
      <c r="C18" s="240" t="s">
        <v>214</v>
      </c>
      <c r="D18" s="241">
        <v>0</v>
      </c>
      <c r="E18" s="241">
        <v>0</v>
      </c>
      <c r="F18" s="241">
        <v>0</v>
      </c>
      <c r="G18" s="241">
        <v>0</v>
      </c>
      <c r="H18" s="241">
        <v>0</v>
      </c>
      <c r="I18" s="241">
        <v>0</v>
      </c>
      <c r="J18" s="241">
        <v>0</v>
      </c>
      <c r="K18" s="241">
        <v>0</v>
      </c>
      <c r="L18" s="241">
        <v>0</v>
      </c>
      <c r="M18" s="241">
        <v>0</v>
      </c>
      <c r="N18" s="241">
        <v>0</v>
      </c>
      <c r="O18" s="241">
        <v>0</v>
      </c>
      <c r="P18" s="241">
        <v>0</v>
      </c>
      <c r="Q18" s="241">
        <v>0</v>
      </c>
      <c r="R18" s="241">
        <v>0</v>
      </c>
      <c r="S18" s="241">
        <v>0</v>
      </c>
      <c r="T18" s="241">
        <v>0</v>
      </c>
      <c r="U18" s="241">
        <v>0</v>
      </c>
      <c r="V18" s="241">
        <v>0</v>
      </c>
      <c r="W18" s="241">
        <v>0</v>
      </c>
      <c r="X18" s="241">
        <v>0</v>
      </c>
      <c r="Y18" s="241">
        <v>0</v>
      </c>
      <c r="Z18" s="241">
        <v>0</v>
      </c>
      <c r="AA18" s="241">
        <v>0</v>
      </c>
      <c r="AB18" s="241">
        <v>0</v>
      </c>
      <c r="AC18" s="241">
        <v>0</v>
      </c>
      <c r="AD18" s="241">
        <v>0</v>
      </c>
      <c r="AE18" s="241">
        <v>0</v>
      </c>
      <c r="AF18" s="241">
        <v>0</v>
      </c>
      <c r="AG18" s="241">
        <v>0</v>
      </c>
      <c r="AH18" s="241">
        <v>0</v>
      </c>
      <c r="AI18" s="241">
        <v>0</v>
      </c>
      <c r="AJ18" s="241">
        <v>0</v>
      </c>
      <c r="AK18" s="241">
        <v>0</v>
      </c>
      <c r="AL18" s="241">
        <v>0</v>
      </c>
      <c r="AM18" s="241">
        <v>0</v>
      </c>
      <c r="AN18" s="241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41">
        <v>0</v>
      </c>
      <c r="AZ18" s="241">
        <v>0</v>
      </c>
      <c r="BA18" s="241">
        <v>0</v>
      </c>
      <c r="BB18" s="241"/>
      <c r="BC18" s="241"/>
      <c r="BD18" s="241"/>
      <c r="BE18" s="241"/>
      <c r="BF18" s="241"/>
      <c r="BG18" s="406">
        <f t="shared" si="0"/>
        <v>0</v>
      </c>
    </row>
    <row r="19" spans="1:59" s="238" customFormat="1" ht="11.25" hidden="1" x14ac:dyDescent="0.2">
      <c r="A19" s="491"/>
      <c r="B19" s="239" t="s">
        <v>339</v>
      </c>
      <c r="C19" s="240" t="s">
        <v>221</v>
      </c>
      <c r="D19" s="241">
        <v>0</v>
      </c>
      <c r="E19" s="241">
        <v>0</v>
      </c>
      <c r="F19" s="241">
        <v>0</v>
      </c>
      <c r="G19" s="241">
        <v>0</v>
      </c>
      <c r="H19" s="241">
        <v>0</v>
      </c>
      <c r="I19" s="241">
        <v>0</v>
      </c>
      <c r="J19" s="241">
        <v>0</v>
      </c>
      <c r="K19" s="241">
        <v>0</v>
      </c>
      <c r="L19" s="241">
        <v>0</v>
      </c>
      <c r="M19" s="241">
        <v>0</v>
      </c>
      <c r="N19" s="241">
        <v>0</v>
      </c>
      <c r="O19" s="241">
        <v>0</v>
      </c>
      <c r="P19" s="241">
        <v>0</v>
      </c>
      <c r="Q19" s="241">
        <v>0</v>
      </c>
      <c r="R19" s="241">
        <v>0</v>
      </c>
      <c r="S19" s="241">
        <v>0</v>
      </c>
      <c r="T19" s="241">
        <v>0</v>
      </c>
      <c r="U19" s="241">
        <v>0</v>
      </c>
      <c r="V19" s="241">
        <v>0</v>
      </c>
      <c r="W19" s="241">
        <v>0</v>
      </c>
      <c r="X19" s="241">
        <v>0</v>
      </c>
      <c r="Y19" s="241">
        <v>0</v>
      </c>
      <c r="Z19" s="241">
        <v>0</v>
      </c>
      <c r="AA19" s="241">
        <v>0</v>
      </c>
      <c r="AB19" s="241">
        <v>0</v>
      </c>
      <c r="AC19" s="241">
        <v>0</v>
      </c>
      <c r="AD19" s="241">
        <v>0</v>
      </c>
      <c r="AE19" s="241">
        <v>0</v>
      </c>
      <c r="AF19" s="241">
        <v>0</v>
      </c>
      <c r="AG19" s="241">
        <v>0</v>
      </c>
      <c r="AH19" s="241">
        <v>0</v>
      </c>
      <c r="AI19" s="241">
        <v>0</v>
      </c>
      <c r="AJ19" s="241">
        <v>0</v>
      </c>
      <c r="AK19" s="241">
        <v>0</v>
      </c>
      <c r="AL19" s="241">
        <v>0</v>
      </c>
      <c r="AM19" s="241">
        <v>0</v>
      </c>
      <c r="AN19" s="241">
        <v>0</v>
      </c>
      <c r="AO19" s="241">
        <v>0</v>
      </c>
      <c r="AP19" s="241">
        <v>0</v>
      </c>
      <c r="AQ19" s="241">
        <v>0</v>
      </c>
      <c r="AR19" s="241">
        <v>0</v>
      </c>
      <c r="AS19" s="241">
        <v>0</v>
      </c>
      <c r="AT19" s="241">
        <v>0</v>
      </c>
      <c r="AU19" s="241">
        <v>0</v>
      </c>
      <c r="AV19" s="241">
        <v>0</v>
      </c>
      <c r="AW19" s="241">
        <v>0</v>
      </c>
      <c r="AX19" s="241">
        <v>0</v>
      </c>
      <c r="AY19" s="241">
        <v>0</v>
      </c>
      <c r="AZ19" s="241">
        <v>0</v>
      </c>
      <c r="BA19" s="241">
        <v>0</v>
      </c>
      <c r="BB19" s="241"/>
      <c r="BC19" s="241"/>
      <c r="BD19" s="241"/>
      <c r="BE19" s="241"/>
      <c r="BF19" s="241"/>
      <c r="BG19" s="406">
        <f t="shared" si="0"/>
        <v>0</v>
      </c>
    </row>
    <row r="20" spans="1:59" s="238" customFormat="1" ht="11.25" hidden="1" x14ac:dyDescent="0.2">
      <c r="A20" s="491"/>
      <c r="B20" s="239" t="s">
        <v>356</v>
      </c>
      <c r="C20" s="240" t="s">
        <v>291</v>
      </c>
      <c r="D20" s="241">
        <v>0</v>
      </c>
      <c r="E20" s="241">
        <v>0</v>
      </c>
      <c r="F20" s="241">
        <v>0</v>
      </c>
      <c r="G20" s="241">
        <v>0</v>
      </c>
      <c r="H20" s="241">
        <v>0</v>
      </c>
      <c r="I20" s="241">
        <v>0</v>
      </c>
      <c r="J20" s="241">
        <v>0</v>
      </c>
      <c r="K20" s="241">
        <v>0</v>
      </c>
      <c r="L20" s="241">
        <v>0</v>
      </c>
      <c r="M20" s="241">
        <v>0</v>
      </c>
      <c r="N20" s="241">
        <v>0</v>
      </c>
      <c r="O20" s="241">
        <v>0</v>
      </c>
      <c r="P20" s="241">
        <v>0</v>
      </c>
      <c r="Q20" s="241">
        <v>0</v>
      </c>
      <c r="R20" s="241">
        <v>0</v>
      </c>
      <c r="S20" s="241">
        <v>0</v>
      </c>
      <c r="T20" s="241">
        <v>0</v>
      </c>
      <c r="U20" s="241">
        <v>0</v>
      </c>
      <c r="V20" s="241">
        <v>0</v>
      </c>
      <c r="W20" s="241">
        <v>0</v>
      </c>
      <c r="X20" s="241">
        <v>0</v>
      </c>
      <c r="Y20" s="241">
        <v>0</v>
      </c>
      <c r="Z20" s="241">
        <v>0</v>
      </c>
      <c r="AA20" s="241">
        <v>0</v>
      </c>
      <c r="AB20" s="241">
        <v>0</v>
      </c>
      <c r="AC20" s="241">
        <v>0</v>
      </c>
      <c r="AD20" s="241">
        <v>0</v>
      </c>
      <c r="AE20" s="241">
        <v>0</v>
      </c>
      <c r="AF20" s="241">
        <v>0</v>
      </c>
      <c r="AG20" s="241">
        <v>0</v>
      </c>
      <c r="AH20" s="241">
        <v>0</v>
      </c>
      <c r="AI20" s="241">
        <v>0</v>
      </c>
      <c r="AJ20" s="241">
        <v>0</v>
      </c>
      <c r="AK20" s="241">
        <v>0</v>
      </c>
      <c r="AL20" s="241">
        <v>0</v>
      </c>
      <c r="AM20" s="241">
        <v>0</v>
      </c>
      <c r="AN20" s="241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0</v>
      </c>
      <c r="AY20" s="241">
        <v>0</v>
      </c>
      <c r="AZ20" s="241">
        <v>0</v>
      </c>
      <c r="BA20" s="241">
        <v>0</v>
      </c>
      <c r="BB20" s="241"/>
      <c r="BC20" s="241"/>
      <c r="BD20" s="241"/>
      <c r="BE20" s="241"/>
      <c r="BF20" s="241"/>
      <c r="BG20" s="406">
        <f t="shared" si="0"/>
        <v>0</v>
      </c>
    </row>
    <row r="21" spans="1:59" s="238" customFormat="1" ht="11.25" hidden="1" x14ac:dyDescent="0.2">
      <c r="A21" s="491"/>
      <c r="B21" s="239" t="s">
        <v>357</v>
      </c>
      <c r="C21" s="240" t="s">
        <v>191</v>
      </c>
      <c r="D21" s="241">
        <v>0</v>
      </c>
      <c r="E21" s="241">
        <v>0</v>
      </c>
      <c r="F21" s="241">
        <v>0</v>
      </c>
      <c r="G21" s="241">
        <v>0</v>
      </c>
      <c r="H21" s="241">
        <v>0</v>
      </c>
      <c r="I21" s="241">
        <v>0</v>
      </c>
      <c r="J21" s="241">
        <v>0</v>
      </c>
      <c r="K21" s="241">
        <v>0</v>
      </c>
      <c r="L21" s="241">
        <v>0</v>
      </c>
      <c r="M21" s="241">
        <v>0</v>
      </c>
      <c r="N21" s="241">
        <v>0</v>
      </c>
      <c r="O21" s="241">
        <v>0</v>
      </c>
      <c r="P21" s="241">
        <v>0</v>
      </c>
      <c r="Q21" s="241">
        <v>0</v>
      </c>
      <c r="R21" s="241">
        <v>0</v>
      </c>
      <c r="S21" s="241">
        <v>0</v>
      </c>
      <c r="T21" s="241">
        <v>0</v>
      </c>
      <c r="U21" s="241">
        <v>0</v>
      </c>
      <c r="V21" s="241">
        <v>0</v>
      </c>
      <c r="W21" s="241">
        <v>0</v>
      </c>
      <c r="X21" s="241">
        <v>0</v>
      </c>
      <c r="Y21" s="241">
        <v>0</v>
      </c>
      <c r="Z21" s="241">
        <v>0</v>
      </c>
      <c r="AA21" s="241">
        <v>0</v>
      </c>
      <c r="AB21" s="241">
        <v>0</v>
      </c>
      <c r="AC21" s="241">
        <v>0</v>
      </c>
      <c r="AD21" s="241">
        <v>0</v>
      </c>
      <c r="AE21" s="241">
        <v>0</v>
      </c>
      <c r="AF21" s="241">
        <v>0</v>
      </c>
      <c r="AG21" s="241">
        <v>0</v>
      </c>
      <c r="AH21" s="241">
        <v>0</v>
      </c>
      <c r="AI21" s="241">
        <v>0</v>
      </c>
      <c r="AJ21" s="241">
        <v>0</v>
      </c>
      <c r="AK21" s="241">
        <v>0</v>
      </c>
      <c r="AL21" s="241">
        <v>0</v>
      </c>
      <c r="AM21" s="241">
        <v>0</v>
      </c>
      <c r="AN21" s="241">
        <v>0</v>
      </c>
      <c r="AO21" s="241">
        <v>0</v>
      </c>
      <c r="AP21" s="241">
        <v>0</v>
      </c>
      <c r="AQ21" s="241">
        <v>0</v>
      </c>
      <c r="AR21" s="241">
        <v>0</v>
      </c>
      <c r="AS21" s="241">
        <v>0</v>
      </c>
      <c r="AT21" s="241">
        <v>0</v>
      </c>
      <c r="AU21" s="241">
        <v>0</v>
      </c>
      <c r="AV21" s="241">
        <v>0</v>
      </c>
      <c r="AW21" s="241">
        <v>0</v>
      </c>
      <c r="AX21" s="241">
        <v>0</v>
      </c>
      <c r="AY21" s="241">
        <v>0</v>
      </c>
      <c r="AZ21" s="241">
        <v>0</v>
      </c>
      <c r="BA21" s="241">
        <v>0</v>
      </c>
      <c r="BB21" s="241"/>
      <c r="BC21" s="241"/>
      <c r="BD21" s="241"/>
      <c r="BE21" s="241"/>
      <c r="BF21" s="241"/>
      <c r="BG21" s="406">
        <f t="shared" si="0"/>
        <v>0</v>
      </c>
    </row>
    <row r="22" spans="1:59" s="238" customFormat="1" ht="11.25" hidden="1" x14ac:dyDescent="0.2">
      <c r="A22" s="491"/>
      <c r="B22" s="239" t="s">
        <v>321</v>
      </c>
      <c r="C22" s="240" t="s">
        <v>322</v>
      </c>
      <c r="D22" s="241">
        <v>0</v>
      </c>
      <c r="E22" s="241">
        <v>0</v>
      </c>
      <c r="F22" s="241">
        <v>0</v>
      </c>
      <c r="G22" s="241">
        <v>0</v>
      </c>
      <c r="H22" s="241">
        <v>0</v>
      </c>
      <c r="I22" s="241">
        <v>0</v>
      </c>
      <c r="J22" s="241">
        <v>0</v>
      </c>
      <c r="K22" s="241">
        <v>0</v>
      </c>
      <c r="L22" s="241">
        <v>0</v>
      </c>
      <c r="M22" s="241">
        <v>0</v>
      </c>
      <c r="N22" s="241">
        <v>0</v>
      </c>
      <c r="O22" s="241">
        <v>0</v>
      </c>
      <c r="P22" s="241">
        <v>0</v>
      </c>
      <c r="Q22" s="241">
        <v>0</v>
      </c>
      <c r="R22" s="241">
        <v>0</v>
      </c>
      <c r="S22" s="241">
        <v>0</v>
      </c>
      <c r="T22" s="241">
        <v>0</v>
      </c>
      <c r="U22" s="241">
        <v>0</v>
      </c>
      <c r="V22" s="241">
        <v>0</v>
      </c>
      <c r="W22" s="241">
        <v>0</v>
      </c>
      <c r="X22" s="241">
        <v>0</v>
      </c>
      <c r="Y22" s="241">
        <v>0</v>
      </c>
      <c r="Z22" s="241">
        <v>0</v>
      </c>
      <c r="AA22" s="241">
        <v>0</v>
      </c>
      <c r="AB22" s="241">
        <v>0</v>
      </c>
      <c r="AC22" s="241">
        <v>0</v>
      </c>
      <c r="AD22" s="241">
        <v>0</v>
      </c>
      <c r="AE22" s="241">
        <v>0</v>
      </c>
      <c r="AF22" s="241">
        <v>0</v>
      </c>
      <c r="AG22" s="241">
        <v>0</v>
      </c>
      <c r="AH22" s="241">
        <v>0</v>
      </c>
      <c r="AI22" s="241">
        <v>0</v>
      </c>
      <c r="AJ22" s="241">
        <v>0</v>
      </c>
      <c r="AK22" s="241">
        <v>0</v>
      </c>
      <c r="AL22" s="241">
        <v>0</v>
      </c>
      <c r="AM22" s="241">
        <v>0</v>
      </c>
      <c r="AN22" s="241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41">
        <v>0</v>
      </c>
      <c r="AZ22" s="241">
        <v>0</v>
      </c>
      <c r="BA22" s="241">
        <v>0</v>
      </c>
      <c r="BB22" s="241"/>
      <c r="BC22" s="241"/>
      <c r="BD22" s="241"/>
      <c r="BE22" s="241"/>
      <c r="BF22" s="241"/>
      <c r="BG22" s="406">
        <f t="shared" si="0"/>
        <v>0</v>
      </c>
    </row>
    <row r="23" spans="1:59" s="238" customFormat="1" ht="11.25" hidden="1" x14ac:dyDescent="0.2">
      <c r="A23" s="491"/>
      <c r="B23" s="239" t="s">
        <v>303</v>
      </c>
      <c r="C23" s="240" t="s">
        <v>304</v>
      </c>
      <c r="D23" s="241">
        <v>0</v>
      </c>
      <c r="E23" s="241">
        <v>0</v>
      </c>
      <c r="F23" s="241">
        <v>0</v>
      </c>
      <c r="G23" s="241">
        <v>0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41">
        <v>0</v>
      </c>
      <c r="N23" s="241">
        <v>0</v>
      </c>
      <c r="O23" s="241">
        <v>0</v>
      </c>
      <c r="P23" s="241">
        <v>0</v>
      </c>
      <c r="Q23" s="241">
        <v>0</v>
      </c>
      <c r="R23" s="241">
        <v>0</v>
      </c>
      <c r="S23" s="241">
        <v>0</v>
      </c>
      <c r="T23" s="241">
        <v>0</v>
      </c>
      <c r="U23" s="241">
        <v>0</v>
      </c>
      <c r="V23" s="241">
        <v>0</v>
      </c>
      <c r="W23" s="241">
        <v>0</v>
      </c>
      <c r="X23" s="241">
        <v>0</v>
      </c>
      <c r="Y23" s="241">
        <v>0</v>
      </c>
      <c r="Z23" s="241">
        <v>0</v>
      </c>
      <c r="AA23" s="241">
        <v>0</v>
      </c>
      <c r="AB23" s="241">
        <v>0</v>
      </c>
      <c r="AC23" s="241">
        <v>0</v>
      </c>
      <c r="AD23" s="241">
        <v>0</v>
      </c>
      <c r="AE23" s="241">
        <v>0</v>
      </c>
      <c r="AF23" s="241">
        <v>0</v>
      </c>
      <c r="AG23" s="241">
        <v>0</v>
      </c>
      <c r="AH23" s="241">
        <v>0</v>
      </c>
      <c r="AI23" s="241">
        <v>0</v>
      </c>
      <c r="AJ23" s="241">
        <v>0</v>
      </c>
      <c r="AK23" s="241">
        <v>0</v>
      </c>
      <c r="AL23" s="241">
        <v>0</v>
      </c>
      <c r="AM23" s="241">
        <v>0</v>
      </c>
      <c r="AN23" s="241">
        <v>0</v>
      </c>
      <c r="AO23" s="241">
        <v>0</v>
      </c>
      <c r="AP23" s="241">
        <v>0</v>
      </c>
      <c r="AQ23" s="241">
        <v>0</v>
      </c>
      <c r="AR23" s="241">
        <v>0</v>
      </c>
      <c r="AS23" s="241">
        <v>0</v>
      </c>
      <c r="AT23" s="241">
        <v>0</v>
      </c>
      <c r="AU23" s="241">
        <v>0</v>
      </c>
      <c r="AV23" s="241">
        <v>0</v>
      </c>
      <c r="AW23" s="241">
        <v>0</v>
      </c>
      <c r="AX23" s="241">
        <v>0</v>
      </c>
      <c r="AY23" s="241">
        <v>0</v>
      </c>
      <c r="AZ23" s="241">
        <v>0</v>
      </c>
      <c r="BA23" s="241">
        <v>0</v>
      </c>
      <c r="BB23" s="241"/>
      <c r="BC23" s="241"/>
      <c r="BD23" s="241"/>
      <c r="BE23" s="241"/>
      <c r="BF23" s="241"/>
      <c r="BG23" s="406">
        <f t="shared" si="0"/>
        <v>0</v>
      </c>
    </row>
    <row r="24" spans="1:59" s="238" customFormat="1" ht="11.25" x14ac:dyDescent="0.2">
      <c r="A24" s="491"/>
      <c r="B24" s="239" t="s">
        <v>331</v>
      </c>
      <c r="C24" s="240" t="s">
        <v>332</v>
      </c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0</v>
      </c>
      <c r="Q24" s="241">
        <v>0</v>
      </c>
      <c r="R24" s="241">
        <v>0</v>
      </c>
      <c r="S24" s="241">
        <v>98850</v>
      </c>
      <c r="T24" s="241">
        <v>197700</v>
      </c>
      <c r="U24" s="241">
        <v>197700</v>
      </c>
      <c r="V24" s="241">
        <v>197700</v>
      </c>
      <c r="W24" s="241">
        <v>197700</v>
      </c>
      <c r="X24" s="241">
        <v>244800</v>
      </c>
      <c r="Y24" s="241">
        <v>244800</v>
      </c>
      <c r="Z24" s="241">
        <v>268200</v>
      </c>
      <c r="AA24" s="241">
        <v>268200</v>
      </c>
      <c r="AB24" s="241">
        <v>301000</v>
      </c>
      <c r="AC24" s="241">
        <v>7215045</v>
      </c>
      <c r="AD24" s="241">
        <v>301000</v>
      </c>
      <c r="AE24" s="241">
        <v>0</v>
      </c>
      <c r="AF24" s="241">
        <v>0</v>
      </c>
      <c r="AG24" s="241">
        <v>0</v>
      </c>
      <c r="AH24" s="241">
        <v>0</v>
      </c>
      <c r="AI24" s="241">
        <v>0</v>
      </c>
      <c r="AJ24" s="241">
        <v>0</v>
      </c>
      <c r="AK24" s="241">
        <v>0</v>
      </c>
      <c r="AL24" s="241">
        <v>0</v>
      </c>
      <c r="AM24" s="241">
        <v>0</v>
      </c>
      <c r="AN24" s="241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41">
        <v>0</v>
      </c>
      <c r="AZ24" s="241">
        <v>0</v>
      </c>
      <c r="BA24" s="241">
        <v>0</v>
      </c>
      <c r="BB24" s="241"/>
      <c r="BC24" s="241"/>
      <c r="BD24" s="241"/>
      <c r="BE24" s="241"/>
      <c r="BF24" s="241"/>
      <c r="BG24" s="406">
        <f t="shared" si="0"/>
        <v>9732695</v>
      </c>
    </row>
    <row r="25" spans="1:59" s="238" customFormat="1" ht="11.25" hidden="1" x14ac:dyDescent="0.2">
      <c r="A25" s="491"/>
      <c r="B25" s="239" t="s">
        <v>329</v>
      </c>
      <c r="C25" s="240" t="s">
        <v>330</v>
      </c>
      <c r="D25" s="241">
        <v>0</v>
      </c>
      <c r="E25" s="241">
        <v>0</v>
      </c>
      <c r="F25" s="241">
        <v>0</v>
      </c>
      <c r="G25" s="241">
        <v>0</v>
      </c>
      <c r="H25" s="241">
        <v>0</v>
      </c>
      <c r="I25" s="241">
        <v>0</v>
      </c>
      <c r="J25" s="241">
        <v>0</v>
      </c>
      <c r="K25" s="241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41">
        <v>0</v>
      </c>
      <c r="R25" s="241">
        <v>0</v>
      </c>
      <c r="S25" s="241">
        <v>0</v>
      </c>
      <c r="T25" s="241">
        <v>0</v>
      </c>
      <c r="U25" s="241">
        <v>0</v>
      </c>
      <c r="V25" s="241">
        <v>0</v>
      </c>
      <c r="W25" s="241">
        <v>0</v>
      </c>
      <c r="X25" s="241">
        <v>0</v>
      </c>
      <c r="Y25" s="241">
        <v>0</v>
      </c>
      <c r="Z25" s="241">
        <v>0</v>
      </c>
      <c r="AA25" s="241">
        <v>0</v>
      </c>
      <c r="AB25" s="241">
        <v>0</v>
      </c>
      <c r="AC25" s="241">
        <v>0</v>
      </c>
      <c r="AD25" s="241">
        <v>0</v>
      </c>
      <c r="AE25" s="241">
        <v>0</v>
      </c>
      <c r="AF25" s="241">
        <v>0</v>
      </c>
      <c r="AG25" s="241">
        <v>0</v>
      </c>
      <c r="AH25" s="241">
        <v>0</v>
      </c>
      <c r="AI25" s="241">
        <v>0</v>
      </c>
      <c r="AJ25" s="241">
        <v>0</v>
      </c>
      <c r="AK25" s="241">
        <v>0</v>
      </c>
      <c r="AL25" s="241">
        <v>0</v>
      </c>
      <c r="AM25" s="241">
        <v>0</v>
      </c>
      <c r="AN25" s="241">
        <v>0</v>
      </c>
      <c r="AO25" s="241">
        <v>0</v>
      </c>
      <c r="AP25" s="241">
        <v>0</v>
      </c>
      <c r="AQ25" s="241">
        <v>0</v>
      </c>
      <c r="AR25" s="241">
        <v>0</v>
      </c>
      <c r="AS25" s="241">
        <v>0</v>
      </c>
      <c r="AT25" s="241">
        <v>0</v>
      </c>
      <c r="AU25" s="241">
        <v>0</v>
      </c>
      <c r="AV25" s="241">
        <v>0</v>
      </c>
      <c r="AW25" s="241">
        <v>0</v>
      </c>
      <c r="AX25" s="241">
        <v>0</v>
      </c>
      <c r="AY25" s="241">
        <v>0</v>
      </c>
      <c r="AZ25" s="241">
        <v>0</v>
      </c>
      <c r="BA25" s="241">
        <v>0</v>
      </c>
      <c r="BB25" s="241"/>
      <c r="BC25" s="241"/>
      <c r="BD25" s="241"/>
      <c r="BE25" s="241"/>
      <c r="BF25" s="241"/>
      <c r="BG25" s="406">
        <f t="shared" si="0"/>
        <v>0</v>
      </c>
    </row>
    <row r="26" spans="1:59" s="238" customFormat="1" ht="11.25" hidden="1" x14ac:dyDescent="0.2">
      <c r="A26" s="491"/>
      <c r="B26" s="239" t="s">
        <v>358</v>
      </c>
      <c r="C26" s="240" t="s">
        <v>210</v>
      </c>
      <c r="D26" s="241">
        <v>0</v>
      </c>
      <c r="E26" s="241">
        <v>0</v>
      </c>
      <c r="F26" s="241">
        <v>0</v>
      </c>
      <c r="G26" s="241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1">
        <v>0</v>
      </c>
      <c r="R26" s="241">
        <v>0</v>
      </c>
      <c r="S26" s="241">
        <v>0</v>
      </c>
      <c r="T26" s="241">
        <v>0</v>
      </c>
      <c r="U26" s="241">
        <v>0</v>
      </c>
      <c r="V26" s="241">
        <v>0</v>
      </c>
      <c r="W26" s="241">
        <v>0</v>
      </c>
      <c r="X26" s="241">
        <v>0</v>
      </c>
      <c r="Y26" s="241">
        <v>0</v>
      </c>
      <c r="Z26" s="241">
        <v>0</v>
      </c>
      <c r="AA26" s="241">
        <v>0</v>
      </c>
      <c r="AB26" s="241">
        <v>0</v>
      </c>
      <c r="AC26" s="241">
        <v>0</v>
      </c>
      <c r="AD26" s="241">
        <v>0</v>
      </c>
      <c r="AE26" s="241">
        <v>0</v>
      </c>
      <c r="AF26" s="241">
        <v>0</v>
      </c>
      <c r="AG26" s="241">
        <v>0</v>
      </c>
      <c r="AH26" s="241">
        <v>0</v>
      </c>
      <c r="AI26" s="241">
        <v>0</v>
      </c>
      <c r="AJ26" s="241">
        <v>0</v>
      </c>
      <c r="AK26" s="241">
        <v>0</v>
      </c>
      <c r="AL26" s="241">
        <v>0</v>
      </c>
      <c r="AM26" s="241">
        <v>0</v>
      </c>
      <c r="AN26" s="241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41">
        <v>0</v>
      </c>
      <c r="AZ26" s="241">
        <v>0</v>
      </c>
      <c r="BA26" s="241">
        <v>0</v>
      </c>
      <c r="BB26" s="241"/>
      <c r="BC26" s="241"/>
      <c r="BD26" s="241"/>
      <c r="BE26" s="241"/>
      <c r="BF26" s="241"/>
      <c r="BG26" s="406">
        <f t="shared" si="0"/>
        <v>0</v>
      </c>
    </row>
    <row r="27" spans="1:59" s="238" customFormat="1" ht="11.25" hidden="1" x14ac:dyDescent="0.2">
      <c r="A27" s="491"/>
      <c r="B27" s="239" t="s">
        <v>340</v>
      </c>
      <c r="C27" s="240" t="s">
        <v>292</v>
      </c>
      <c r="D27" s="241">
        <v>0</v>
      </c>
      <c r="E27" s="241">
        <v>0</v>
      </c>
      <c r="F27" s="241">
        <v>0</v>
      </c>
      <c r="G27" s="241">
        <v>0</v>
      </c>
      <c r="H27" s="241">
        <v>0</v>
      </c>
      <c r="I27" s="241">
        <v>0</v>
      </c>
      <c r="J27" s="241">
        <v>0</v>
      </c>
      <c r="K27" s="241">
        <v>0</v>
      </c>
      <c r="L27" s="241">
        <v>0</v>
      </c>
      <c r="M27" s="241">
        <v>0</v>
      </c>
      <c r="N27" s="241">
        <v>0</v>
      </c>
      <c r="O27" s="241">
        <v>0</v>
      </c>
      <c r="P27" s="241">
        <v>0</v>
      </c>
      <c r="Q27" s="241">
        <v>0</v>
      </c>
      <c r="R27" s="241">
        <v>0</v>
      </c>
      <c r="S27" s="241">
        <v>0</v>
      </c>
      <c r="T27" s="241">
        <v>0</v>
      </c>
      <c r="U27" s="241">
        <v>0</v>
      </c>
      <c r="V27" s="241">
        <v>0</v>
      </c>
      <c r="W27" s="241">
        <v>0</v>
      </c>
      <c r="X27" s="241">
        <v>0</v>
      </c>
      <c r="Y27" s="241">
        <v>0</v>
      </c>
      <c r="Z27" s="241">
        <v>0</v>
      </c>
      <c r="AA27" s="241">
        <v>0</v>
      </c>
      <c r="AB27" s="241">
        <v>0</v>
      </c>
      <c r="AC27" s="241">
        <v>0</v>
      </c>
      <c r="AD27" s="241">
        <v>0</v>
      </c>
      <c r="AE27" s="241">
        <v>0</v>
      </c>
      <c r="AF27" s="241">
        <v>0</v>
      </c>
      <c r="AG27" s="241">
        <v>0</v>
      </c>
      <c r="AH27" s="241">
        <v>0</v>
      </c>
      <c r="AI27" s="241">
        <v>0</v>
      </c>
      <c r="AJ27" s="241">
        <v>0</v>
      </c>
      <c r="AK27" s="241">
        <v>0</v>
      </c>
      <c r="AL27" s="241">
        <v>0</v>
      </c>
      <c r="AM27" s="241">
        <v>0</v>
      </c>
      <c r="AN27" s="241">
        <v>0</v>
      </c>
      <c r="AO27" s="241">
        <v>0</v>
      </c>
      <c r="AP27" s="241">
        <v>0</v>
      </c>
      <c r="AQ27" s="241">
        <v>0</v>
      </c>
      <c r="AR27" s="241">
        <v>0</v>
      </c>
      <c r="AS27" s="241">
        <v>0</v>
      </c>
      <c r="AT27" s="241">
        <v>0</v>
      </c>
      <c r="AU27" s="241">
        <v>0</v>
      </c>
      <c r="AV27" s="241">
        <v>0</v>
      </c>
      <c r="AW27" s="241">
        <v>0</v>
      </c>
      <c r="AX27" s="241">
        <v>0</v>
      </c>
      <c r="AY27" s="241">
        <v>0</v>
      </c>
      <c r="AZ27" s="241">
        <v>0</v>
      </c>
      <c r="BA27" s="241">
        <v>0</v>
      </c>
      <c r="BB27" s="241"/>
      <c r="BC27" s="241"/>
      <c r="BD27" s="241"/>
      <c r="BE27" s="241"/>
      <c r="BF27" s="241"/>
      <c r="BG27" s="406">
        <f t="shared" si="0"/>
        <v>0</v>
      </c>
    </row>
    <row r="28" spans="1:59" s="238" customFormat="1" ht="11.25" hidden="1" x14ac:dyDescent="0.2">
      <c r="A28" s="491"/>
      <c r="B28" s="239" t="s">
        <v>309</v>
      </c>
      <c r="C28" s="240" t="s">
        <v>310</v>
      </c>
      <c r="D28" s="241">
        <v>0</v>
      </c>
      <c r="E28" s="241">
        <v>0</v>
      </c>
      <c r="F28" s="241">
        <v>0</v>
      </c>
      <c r="G28" s="241">
        <v>0</v>
      </c>
      <c r="H28" s="241">
        <v>0</v>
      </c>
      <c r="I28" s="241">
        <v>0</v>
      </c>
      <c r="J28" s="241">
        <v>0</v>
      </c>
      <c r="K28" s="241">
        <v>0</v>
      </c>
      <c r="L28" s="241">
        <v>0</v>
      </c>
      <c r="M28" s="241">
        <v>0</v>
      </c>
      <c r="N28" s="241">
        <v>0</v>
      </c>
      <c r="O28" s="241">
        <v>0</v>
      </c>
      <c r="P28" s="241">
        <v>0</v>
      </c>
      <c r="Q28" s="241">
        <v>0</v>
      </c>
      <c r="R28" s="241">
        <v>0</v>
      </c>
      <c r="S28" s="241">
        <v>0</v>
      </c>
      <c r="T28" s="241">
        <v>0</v>
      </c>
      <c r="U28" s="241">
        <v>0</v>
      </c>
      <c r="V28" s="241">
        <v>0</v>
      </c>
      <c r="W28" s="241">
        <v>0</v>
      </c>
      <c r="X28" s="241">
        <v>0</v>
      </c>
      <c r="Y28" s="241">
        <v>0</v>
      </c>
      <c r="Z28" s="241">
        <v>0</v>
      </c>
      <c r="AA28" s="241">
        <v>0</v>
      </c>
      <c r="AB28" s="241">
        <v>0</v>
      </c>
      <c r="AC28" s="241">
        <v>0</v>
      </c>
      <c r="AD28" s="241">
        <v>0</v>
      </c>
      <c r="AE28" s="241">
        <v>0</v>
      </c>
      <c r="AF28" s="241">
        <v>0</v>
      </c>
      <c r="AG28" s="241">
        <v>0</v>
      </c>
      <c r="AH28" s="241">
        <v>0</v>
      </c>
      <c r="AI28" s="241">
        <v>0</v>
      </c>
      <c r="AJ28" s="241">
        <v>0</v>
      </c>
      <c r="AK28" s="241">
        <v>0</v>
      </c>
      <c r="AL28" s="241">
        <v>0</v>
      </c>
      <c r="AM28" s="241">
        <v>0</v>
      </c>
      <c r="AN28" s="241">
        <v>0</v>
      </c>
      <c r="AO28" s="241">
        <v>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41">
        <v>0</v>
      </c>
      <c r="AZ28" s="241">
        <v>0</v>
      </c>
      <c r="BA28" s="241">
        <v>0</v>
      </c>
      <c r="BB28" s="241"/>
      <c r="BC28" s="241"/>
      <c r="BD28" s="241"/>
      <c r="BE28" s="241"/>
      <c r="BF28" s="241"/>
      <c r="BG28" s="406">
        <f t="shared" si="0"/>
        <v>0</v>
      </c>
    </row>
    <row r="29" spans="1:59" s="238" customFormat="1" ht="11.25" hidden="1" x14ac:dyDescent="0.2">
      <c r="A29" s="491"/>
      <c r="B29" s="239" t="s">
        <v>341</v>
      </c>
      <c r="C29" s="240" t="s">
        <v>192</v>
      </c>
      <c r="D29" s="241">
        <v>0</v>
      </c>
      <c r="E29" s="241">
        <v>0</v>
      </c>
      <c r="F29" s="241">
        <v>0</v>
      </c>
      <c r="G29" s="241">
        <v>0</v>
      </c>
      <c r="H29" s="241">
        <v>0</v>
      </c>
      <c r="I29" s="241">
        <v>0</v>
      </c>
      <c r="J29" s="241">
        <v>0</v>
      </c>
      <c r="K29" s="241">
        <v>0</v>
      </c>
      <c r="L29" s="241">
        <v>0</v>
      </c>
      <c r="M29" s="241">
        <v>0</v>
      </c>
      <c r="N29" s="241">
        <v>0</v>
      </c>
      <c r="O29" s="241">
        <v>0</v>
      </c>
      <c r="P29" s="241">
        <v>0</v>
      </c>
      <c r="Q29" s="241">
        <v>0</v>
      </c>
      <c r="R29" s="241">
        <v>0</v>
      </c>
      <c r="S29" s="241">
        <v>0</v>
      </c>
      <c r="T29" s="241">
        <v>0</v>
      </c>
      <c r="U29" s="241">
        <v>0</v>
      </c>
      <c r="V29" s="241">
        <v>0</v>
      </c>
      <c r="W29" s="241">
        <v>0</v>
      </c>
      <c r="X29" s="241">
        <v>0</v>
      </c>
      <c r="Y29" s="241">
        <v>0</v>
      </c>
      <c r="Z29" s="241">
        <v>0</v>
      </c>
      <c r="AA29" s="241">
        <v>0</v>
      </c>
      <c r="AB29" s="241">
        <v>0</v>
      </c>
      <c r="AC29" s="241">
        <v>0</v>
      </c>
      <c r="AD29" s="241">
        <v>0</v>
      </c>
      <c r="AE29" s="241">
        <v>0</v>
      </c>
      <c r="AF29" s="241">
        <v>0</v>
      </c>
      <c r="AG29" s="241">
        <v>0</v>
      </c>
      <c r="AH29" s="241">
        <v>0</v>
      </c>
      <c r="AI29" s="241">
        <v>0</v>
      </c>
      <c r="AJ29" s="241">
        <v>0</v>
      </c>
      <c r="AK29" s="241">
        <v>0</v>
      </c>
      <c r="AL29" s="241">
        <v>0</v>
      </c>
      <c r="AM29" s="241">
        <v>0</v>
      </c>
      <c r="AN29" s="241">
        <v>0</v>
      </c>
      <c r="AO29" s="241">
        <v>0</v>
      </c>
      <c r="AP29" s="241">
        <v>0</v>
      </c>
      <c r="AQ29" s="241">
        <v>0</v>
      </c>
      <c r="AR29" s="241">
        <v>0</v>
      </c>
      <c r="AS29" s="241">
        <v>0</v>
      </c>
      <c r="AT29" s="241">
        <v>0</v>
      </c>
      <c r="AU29" s="241">
        <v>0</v>
      </c>
      <c r="AV29" s="241">
        <v>0</v>
      </c>
      <c r="AW29" s="241">
        <v>0</v>
      </c>
      <c r="AX29" s="241">
        <v>0</v>
      </c>
      <c r="AY29" s="241">
        <v>0</v>
      </c>
      <c r="AZ29" s="241">
        <v>0</v>
      </c>
      <c r="BA29" s="241">
        <v>0</v>
      </c>
      <c r="BB29" s="241"/>
      <c r="BC29" s="241"/>
      <c r="BD29" s="241"/>
      <c r="BE29" s="241"/>
      <c r="BF29" s="241"/>
      <c r="BG29" s="406">
        <f t="shared" si="0"/>
        <v>0</v>
      </c>
    </row>
    <row r="30" spans="1:59" s="238" customFormat="1" ht="11.25" hidden="1" x14ac:dyDescent="0.2">
      <c r="A30" s="491"/>
      <c r="B30" s="239" t="s">
        <v>199</v>
      </c>
      <c r="C30" s="240" t="s">
        <v>200</v>
      </c>
      <c r="D30" s="241">
        <v>0</v>
      </c>
      <c r="E30" s="241">
        <v>0</v>
      </c>
      <c r="F30" s="241">
        <v>0</v>
      </c>
      <c r="G30" s="241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1">
        <v>0</v>
      </c>
      <c r="P30" s="241">
        <v>0</v>
      </c>
      <c r="Q30" s="241">
        <v>0</v>
      </c>
      <c r="R30" s="241">
        <v>0</v>
      </c>
      <c r="S30" s="241">
        <v>0</v>
      </c>
      <c r="T30" s="241">
        <v>0</v>
      </c>
      <c r="U30" s="241">
        <v>0</v>
      </c>
      <c r="V30" s="241">
        <v>0</v>
      </c>
      <c r="W30" s="241">
        <v>0</v>
      </c>
      <c r="X30" s="241">
        <v>0</v>
      </c>
      <c r="Y30" s="241">
        <v>0</v>
      </c>
      <c r="Z30" s="241">
        <v>0</v>
      </c>
      <c r="AA30" s="241">
        <v>0</v>
      </c>
      <c r="AB30" s="241">
        <v>0</v>
      </c>
      <c r="AC30" s="241">
        <v>0</v>
      </c>
      <c r="AD30" s="241">
        <v>0</v>
      </c>
      <c r="AE30" s="241">
        <v>0</v>
      </c>
      <c r="AF30" s="241">
        <v>0</v>
      </c>
      <c r="AG30" s="241">
        <v>0</v>
      </c>
      <c r="AH30" s="241">
        <v>0</v>
      </c>
      <c r="AI30" s="241">
        <v>0</v>
      </c>
      <c r="AJ30" s="241">
        <v>0</v>
      </c>
      <c r="AK30" s="241">
        <v>0</v>
      </c>
      <c r="AL30" s="241">
        <v>0</v>
      </c>
      <c r="AM30" s="241">
        <v>0</v>
      </c>
      <c r="AN30" s="241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41">
        <v>0</v>
      </c>
      <c r="AZ30" s="241">
        <v>0</v>
      </c>
      <c r="BA30" s="241">
        <v>0</v>
      </c>
      <c r="BB30" s="241"/>
      <c r="BC30" s="241"/>
      <c r="BD30" s="241"/>
      <c r="BE30" s="241"/>
      <c r="BF30" s="241"/>
      <c r="BG30" s="406">
        <f t="shared" si="0"/>
        <v>0</v>
      </c>
    </row>
    <row r="31" spans="1:59" s="238" customFormat="1" ht="11.25" hidden="1" x14ac:dyDescent="0.2">
      <c r="A31" s="491"/>
      <c r="B31" s="239" t="s">
        <v>203</v>
      </c>
      <c r="C31" s="240" t="s">
        <v>204</v>
      </c>
      <c r="D31" s="241">
        <v>0</v>
      </c>
      <c r="E31" s="241">
        <v>0</v>
      </c>
      <c r="F31" s="241">
        <v>0</v>
      </c>
      <c r="G31" s="241">
        <v>0</v>
      </c>
      <c r="H31" s="241">
        <v>0</v>
      </c>
      <c r="I31" s="241">
        <v>0</v>
      </c>
      <c r="J31" s="241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</v>
      </c>
      <c r="P31" s="241">
        <v>0</v>
      </c>
      <c r="Q31" s="241">
        <v>0</v>
      </c>
      <c r="R31" s="241">
        <v>0</v>
      </c>
      <c r="S31" s="241">
        <v>0</v>
      </c>
      <c r="T31" s="241">
        <v>0</v>
      </c>
      <c r="U31" s="241">
        <v>0</v>
      </c>
      <c r="V31" s="241">
        <v>0</v>
      </c>
      <c r="W31" s="241">
        <v>0</v>
      </c>
      <c r="X31" s="241">
        <v>0</v>
      </c>
      <c r="Y31" s="241">
        <v>0</v>
      </c>
      <c r="Z31" s="241">
        <v>0</v>
      </c>
      <c r="AA31" s="241">
        <v>0</v>
      </c>
      <c r="AB31" s="241">
        <v>0</v>
      </c>
      <c r="AC31" s="241">
        <v>0</v>
      </c>
      <c r="AD31" s="241">
        <v>0</v>
      </c>
      <c r="AE31" s="241">
        <v>0</v>
      </c>
      <c r="AF31" s="241">
        <v>0</v>
      </c>
      <c r="AG31" s="241">
        <v>0</v>
      </c>
      <c r="AH31" s="241">
        <v>0</v>
      </c>
      <c r="AI31" s="241">
        <v>0</v>
      </c>
      <c r="AJ31" s="241">
        <v>0</v>
      </c>
      <c r="AK31" s="241">
        <v>0</v>
      </c>
      <c r="AL31" s="241">
        <v>0</v>
      </c>
      <c r="AM31" s="241">
        <v>0</v>
      </c>
      <c r="AN31" s="241">
        <v>0</v>
      </c>
      <c r="AO31" s="241">
        <v>0</v>
      </c>
      <c r="AP31" s="241">
        <v>0</v>
      </c>
      <c r="AQ31" s="241">
        <v>0</v>
      </c>
      <c r="AR31" s="241">
        <v>0</v>
      </c>
      <c r="AS31" s="241">
        <v>0</v>
      </c>
      <c r="AT31" s="241">
        <v>0</v>
      </c>
      <c r="AU31" s="241">
        <v>0</v>
      </c>
      <c r="AV31" s="241">
        <v>0</v>
      </c>
      <c r="AW31" s="241">
        <v>0</v>
      </c>
      <c r="AX31" s="241">
        <v>0</v>
      </c>
      <c r="AY31" s="241">
        <v>0</v>
      </c>
      <c r="AZ31" s="241">
        <v>0</v>
      </c>
      <c r="BA31" s="241">
        <v>0</v>
      </c>
      <c r="BB31" s="241"/>
      <c r="BC31" s="241"/>
      <c r="BD31" s="241"/>
      <c r="BE31" s="241"/>
      <c r="BF31" s="241"/>
      <c r="BG31" s="406">
        <f t="shared" si="0"/>
        <v>0</v>
      </c>
    </row>
    <row r="32" spans="1:59" s="238" customFormat="1" ht="11.25" hidden="1" x14ac:dyDescent="0.2">
      <c r="A32" s="491"/>
      <c r="B32" s="239" t="s">
        <v>208</v>
      </c>
      <c r="C32" s="240" t="s">
        <v>207</v>
      </c>
      <c r="D32" s="241">
        <v>0</v>
      </c>
      <c r="E32" s="241">
        <v>0</v>
      </c>
      <c r="F32" s="241">
        <v>0</v>
      </c>
      <c r="G32" s="241">
        <v>0</v>
      </c>
      <c r="H32" s="241">
        <v>0</v>
      </c>
      <c r="I32" s="241">
        <v>0</v>
      </c>
      <c r="J32" s="241">
        <v>0</v>
      </c>
      <c r="K32" s="241">
        <v>0</v>
      </c>
      <c r="L32" s="241">
        <v>0</v>
      </c>
      <c r="M32" s="241">
        <v>0</v>
      </c>
      <c r="N32" s="241">
        <v>0</v>
      </c>
      <c r="O32" s="241">
        <v>0</v>
      </c>
      <c r="P32" s="241">
        <v>0</v>
      </c>
      <c r="Q32" s="241">
        <v>0</v>
      </c>
      <c r="R32" s="241">
        <v>0</v>
      </c>
      <c r="S32" s="241">
        <v>0</v>
      </c>
      <c r="T32" s="241">
        <v>0</v>
      </c>
      <c r="U32" s="241">
        <v>0</v>
      </c>
      <c r="V32" s="241">
        <v>0</v>
      </c>
      <c r="W32" s="241">
        <v>0</v>
      </c>
      <c r="X32" s="241">
        <v>0</v>
      </c>
      <c r="Y32" s="241">
        <v>0</v>
      </c>
      <c r="Z32" s="241">
        <v>0</v>
      </c>
      <c r="AA32" s="241">
        <v>0</v>
      </c>
      <c r="AB32" s="241">
        <v>0</v>
      </c>
      <c r="AC32" s="241">
        <v>0</v>
      </c>
      <c r="AD32" s="241">
        <v>0</v>
      </c>
      <c r="AE32" s="241">
        <v>0</v>
      </c>
      <c r="AF32" s="241">
        <v>0</v>
      </c>
      <c r="AG32" s="241">
        <v>0</v>
      </c>
      <c r="AH32" s="241">
        <v>0</v>
      </c>
      <c r="AI32" s="241">
        <v>0</v>
      </c>
      <c r="AJ32" s="241">
        <v>0</v>
      </c>
      <c r="AK32" s="241">
        <v>0</v>
      </c>
      <c r="AL32" s="241">
        <v>0</v>
      </c>
      <c r="AM32" s="241">
        <v>0</v>
      </c>
      <c r="AN32" s="241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41">
        <v>0</v>
      </c>
      <c r="AZ32" s="241">
        <v>0</v>
      </c>
      <c r="BA32" s="241">
        <v>0</v>
      </c>
      <c r="BB32" s="241"/>
      <c r="BC32" s="241"/>
      <c r="BD32" s="241"/>
      <c r="BE32" s="241"/>
      <c r="BF32" s="241"/>
      <c r="BG32" s="406">
        <f t="shared" si="0"/>
        <v>0</v>
      </c>
    </row>
    <row r="33" spans="1:59" s="238" customFormat="1" ht="11.25" hidden="1" x14ac:dyDescent="0.2">
      <c r="A33" s="491"/>
      <c r="B33" s="239" t="s">
        <v>293</v>
      </c>
      <c r="C33" s="240" t="s">
        <v>294</v>
      </c>
      <c r="D33" s="241">
        <v>0</v>
      </c>
      <c r="E33" s="241">
        <v>0</v>
      </c>
      <c r="F33" s="241">
        <v>0</v>
      </c>
      <c r="G33" s="241">
        <v>0</v>
      </c>
      <c r="H33" s="241">
        <v>0</v>
      </c>
      <c r="I33" s="241">
        <v>0</v>
      </c>
      <c r="J33" s="241">
        <v>0</v>
      </c>
      <c r="K33" s="241">
        <v>0</v>
      </c>
      <c r="L33" s="241">
        <v>0</v>
      </c>
      <c r="M33" s="241">
        <v>0</v>
      </c>
      <c r="N33" s="241">
        <v>0</v>
      </c>
      <c r="O33" s="241">
        <v>0</v>
      </c>
      <c r="P33" s="241">
        <v>0</v>
      </c>
      <c r="Q33" s="241">
        <v>0</v>
      </c>
      <c r="R33" s="241">
        <v>0</v>
      </c>
      <c r="S33" s="241">
        <v>0</v>
      </c>
      <c r="T33" s="241">
        <v>0</v>
      </c>
      <c r="U33" s="241">
        <v>0</v>
      </c>
      <c r="V33" s="241">
        <v>0</v>
      </c>
      <c r="W33" s="241">
        <v>0</v>
      </c>
      <c r="X33" s="241">
        <v>0</v>
      </c>
      <c r="Y33" s="241">
        <v>0</v>
      </c>
      <c r="Z33" s="241">
        <v>0</v>
      </c>
      <c r="AA33" s="241">
        <v>0</v>
      </c>
      <c r="AB33" s="241">
        <v>0</v>
      </c>
      <c r="AC33" s="241">
        <v>0</v>
      </c>
      <c r="AD33" s="241">
        <v>0</v>
      </c>
      <c r="AE33" s="241">
        <v>0</v>
      </c>
      <c r="AF33" s="241">
        <v>0</v>
      </c>
      <c r="AG33" s="241">
        <v>0</v>
      </c>
      <c r="AH33" s="241">
        <v>0</v>
      </c>
      <c r="AI33" s="241">
        <v>0</v>
      </c>
      <c r="AJ33" s="241">
        <v>0</v>
      </c>
      <c r="AK33" s="241">
        <v>0</v>
      </c>
      <c r="AL33" s="241">
        <v>0</v>
      </c>
      <c r="AM33" s="241">
        <v>0</v>
      </c>
      <c r="AN33" s="241">
        <v>0</v>
      </c>
      <c r="AO33" s="241">
        <v>0</v>
      </c>
      <c r="AP33" s="241">
        <v>0</v>
      </c>
      <c r="AQ33" s="241">
        <v>0</v>
      </c>
      <c r="AR33" s="241">
        <v>0</v>
      </c>
      <c r="AS33" s="241">
        <v>0</v>
      </c>
      <c r="AT33" s="241">
        <v>0</v>
      </c>
      <c r="AU33" s="241">
        <v>0</v>
      </c>
      <c r="AV33" s="241">
        <v>0</v>
      </c>
      <c r="AW33" s="241">
        <v>0</v>
      </c>
      <c r="AX33" s="241">
        <v>0</v>
      </c>
      <c r="AY33" s="241">
        <v>0</v>
      </c>
      <c r="AZ33" s="241">
        <v>0</v>
      </c>
      <c r="BA33" s="241">
        <v>0</v>
      </c>
      <c r="BB33" s="241"/>
      <c r="BC33" s="241"/>
      <c r="BD33" s="241"/>
      <c r="BE33" s="241"/>
      <c r="BF33" s="241"/>
      <c r="BG33" s="406">
        <f t="shared" si="0"/>
        <v>0</v>
      </c>
    </row>
    <row r="34" spans="1:59" s="238" customFormat="1" ht="11.25" hidden="1" x14ac:dyDescent="0.2">
      <c r="A34" s="491"/>
      <c r="B34" s="239" t="s">
        <v>366</v>
      </c>
      <c r="C34" s="240" t="s">
        <v>365</v>
      </c>
      <c r="D34" s="241">
        <v>0</v>
      </c>
      <c r="E34" s="241">
        <v>0</v>
      </c>
      <c r="F34" s="241">
        <v>0</v>
      </c>
      <c r="G34" s="241">
        <v>0</v>
      </c>
      <c r="H34" s="241">
        <v>0</v>
      </c>
      <c r="I34" s="241">
        <v>0</v>
      </c>
      <c r="J34" s="241">
        <v>0</v>
      </c>
      <c r="K34" s="241">
        <v>0</v>
      </c>
      <c r="L34" s="241">
        <v>0</v>
      </c>
      <c r="M34" s="241">
        <v>0</v>
      </c>
      <c r="N34" s="241">
        <v>0</v>
      </c>
      <c r="O34" s="241">
        <v>0</v>
      </c>
      <c r="P34" s="241">
        <v>0</v>
      </c>
      <c r="Q34" s="241">
        <v>0</v>
      </c>
      <c r="R34" s="241">
        <v>0</v>
      </c>
      <c r="S34" s="241">
        <v>0</v>
      </c>
      <c r="T34" s="241">
        <v>0</v>
      </c>
      <c r="U34" s="241">
        <v>0</v>
      </c>
      <c r="V34" s="241">
        <v>0</v>
      </c>
      <c r="W34" s="241">
        <v>0</v>
      </c>
      <c r="X34" s="241">
        <v>0</v>
      </c>
      <c r="Y34" s="241">
        <v>0</v>
      </c>
      <c r="Z34" s="241">
        <v>0</v>
      </c>
      <c r="AA34" s="241">
        <v>0</v>
      </c>
      <c r="AB34" s="241">
        <v>0</v>
      </c>
      <c r="AC34" s="241">
        <v>0</v>
      </c>
      <c r="AD34" s="241">
        <v>0</v>
      </c>
      <c r="AE34" s="241">
        <v>0</v>
      </c>
      <c r="AF34" s="241">
        <v>0</v>
      </c>
      <c r="AG34" s="241">
        <v>0</v>
      </c>
      <c r="AH34" s="241">
        <v>0</v>
      </c>
      <c r="AI34" s="241">
        <v>0</v>
      </c>
      <c r="AJ34" s="241">
        <v>0</v>
      </c>
      <c r="AK34" s="241">
        <v>0</v>
      </c>
      <c r="AL34" s="241">
        <v>0</v>
      </c>
      <c r="AM34" s="241">
        <v>0</v>
      </c>
      <c r="AN34" s="241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41">
        <v>0</v>
      </c>
      <c r="AZ34" s="241">
        <v>0</v>
      </c>
      <c r="BA34" s="241">
        <v>0</v>
      </c>
      <c r="BB34" s="241"/>
      <c r="BC34" s="241"/>
      <c r="BD34" s="241"/>
      <c r="BE34" s="241"/>
      <c r="BF34" s="241"/>
      <c r="BG34" s="406">
        <f t="shared" si="0"/>
        <v>0</v>
      </c>
    </row>
    <row r="35" spans="1:59" s="238" customFormat="1" ht="11.25" hidden="1" x14ac:dyDescent="0.2">
      <c r="A35" s="491"/>
      <c r="B35" s="239" t="s">
        <v>197</v>
      </c>
      <c r="C35" s="240" t="s">
        <v>198</v>
      </c>
      <c r="D35" s="241">
        <v>0</v>
      </c>
      <c r="E35" s="241">
        <v>0</v>
      </c>
      <c r="F35" s="241">
        <v>0</v>
      </c>
      <c r="G35" s="241">
        <v>0</v>
      </c>
      <c r="H35" s="241">
        <v>0</v>
      </c>
      <c r="I35" s="241">
        <v>0</v>
      </c>
      <c r="J35" s="241">
        <v>0</v>
      </c>
      <c r="K35" s="241">
        <v>0</v>
      </c>
      <c r="L35" s="241">
        <v>0</v>
      </c>
      <c r="M35" s="241">
        <v>0</v>
      </c>
      <c r="N35" s="241">
        <v>0</v>
      </c>
      <c r="O35" s="241">
        <v>0</v>
      </c>
      <c r="P35" s="241">
        <v>0</v>
      </c>
      <c r="Q35" s="241">
        <v>0</v>
      </c>
      <c r="R35" s="241">
        <v>0</v>
      </c>
      <c r="S35" s="241">
        <v>0</v>
      </c>
      <c r="T35" s="241">
        <v>0</v>
      </c>
      <c r="U35" s="241">
        <v>0</v>
      </c>
      <c r="V35" s="241">
        <v>0</v>
      </c>
      <c r="W35" s="241">
        <v>0</v>
      </c>
      <c r="X35" s="241">
        <v>0</v>
      </c>
      <c r="Y35" s="241">
        <v>0</v>
      </c>
      <c r="Z35" s="241">
        <v>0</v>
      </c>
      <c r="AA35" s="241">
        <v>0</v>
      </c>
      <c r="AB35" s="241">
        <v>0</v>
      </c>
      <c r="AC35" s="241">
        <v>0</v>
      </c>
      <c r="AD35" s="241">
        <v>0</v>
      </c>
      <c r="AE35" s="241">
        <v>0</v>
      </c>
      <c r="AF35" s="241">
        <v>0</v>
      </c>
      <c r="AG35" s="241">
        <v>0</v>
      </c>
      <c r="AH35" s="241">
        <v>0</v>
      </c>
      <c r="AI35" s="241">
        <v>0</v>
      </c>
      <c r="AJ35" s="241">
        <v>0</v>
      </c>
      <c r="AK35" s="241">
        <v>0</v>
      </c>
      <c r="AL35" s="241">
        <v>0</v>
      </c>
      <c r="AM35" s="241">
        <v>0</v>
      </c>
      <c r="AN35" s="241">
        <v>0</v>
      </c>
      <c r="AO35" s="241">
        <v>0</v>
      </c>
      <c r="AP35" s="241">
        <v>0</v>
      </c>
      <c r="AQ35" s="241">
        <v>0</v>
      </c>
      <c r="AR35" s="241">
        <v>0</v>
      </c>
      <c r="AS35" s="241">
        <v>0</v>
      </c>
      <c r="AT35" s="241">
        <v>0</v>
      </c>
      <c r="AU35" s="241">
        <v>0</v>
      </c>
      <c r="AV35" s="241">
        <v>0</v>
      </c>
      <c r="AW35" s="241">
        <v>0</v>
      </c>
      <c r="AX35" s="241">
        <v>0</v>
      </c>
      <c r="AY35" s="241">
        <v>0</v>
      </c>
      <c r="AZ35" s="241">
        <v>0</v>
      </c>
      <c r="BA35" s="241">
        <v>0</v>
      </c>
      <c r="BB35" s="241"/>
      <c r="BC35" s="241"/>
      <c r="BD35" s="241"/>
      <c r="BE35" s="241"/>
      <c r="BF35" s="241"/>
      <c r="BG35" s="406">
        <f t="shared" si="0"/>
        <v>0</v>
      </c>
    </row>
    <row r="36" spans="1:59" s="238" customFormat="1" ht="11.25" hidden="1" x14ac:dyDescent="0.2">
      <c r="A36" s="491"/>
      <c r="B36" s="239" t="s">
        <v>193</v>
      </c>
      <c r="C36" s="240" t="s">
        <v>194</v>
      </c>
      <c r="D36" s="241">
        <v>0</v>
      </c>
      <c r="E36" s="241">
        <v>0</v>
      </c>
      <c r="F36" s="241">
        <v>0</v>
      </c>
      <c r="G36" s="241">
        <v>0</v>
      </c>
      <c r="H36" s="241">
        <v>0</v>
      </c>
      <c r="I36" s="241">
        <v>0</v>
      </c>
      <c r="J36" s="241">
        <v>0</v>
      </c>
      <c r="K36" s="241">
        <v>0</v>
      </c>
      <c r="L36" s="241">
        <v>0</v>
      </c>
      <c r="M36" s="241">
        <v>0</v>
      </c>
      <c r="N36" s="241">
        <v>0</v>
      </c>
      <c r="O36" s="241">
        <v>0</v>
      </c>
      <c r="P36" s="241">
        <v>0</v>
      </c>
      <c r="Q36" s="241">
        <v>0</v>
      </c>
      <c r="R36" s="241">
        <v>0</v>
      </c>
      <c r="S36" s="241">
        <v>0</v>
      </c>
      <c r="T36" s="241">
        <v>0</v>
      </c>
      <c r="U36" s="241">
        <v>0</v>
      </c>
      <c r="V36" s="241">
        <v>0</v>
      </c>
      <c r="W36" s="241">
        <v>0</v>
      </c>
      <c r="X36" s="241">
        <v>0</v>
      </c>
      <c r="Y36" s="241">
        <v>0</v>
      </c>
      <c r="Z36" s="241">
        <v>0</v>
      </c>
      <c r="AA36" s="241">
        <v>0</v>
      </c>
      <c r="AB36" s="241">
        <v>0</v>
      </c>
      <c r="AC36" s="241">
        <v>0</v>
      </c>
      <c r="AD36" s="241">
        <v>0</v>
      </c>
      <c r="AE36" s="241">
        <v>0</v>
      </c>
      <c r="AF36" s="241">
        <v>0</v>
      </c>
      <c r="AG36" s="241">
        <v>0</v>
      </c>
      <c r="AH36" s="241">
        <v>0</v>
      </c>
      <c r="AI36" s="241">
        <v>0</v>
      </c>
      <c r="AJ36" s="241">
        <v>0</v>
      </c>
      <c r="AK36" s="241">
        <v>0</v>
      </c>
      <c r="AL36" s="241">
        <v>0</v>
      </c>
      <c r="AM36" s="241">
        <v>0</v>
      </c>
      <c r="AN36" s="241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41">
        <v>0</v>
      </c>
      <c r="AZ36" s="241">
        <v>0</v>
      </c>
      <c r="BA36" s="241">
        <v>0</v>
      </c>
      <c r="BB36" s="241"/>
      <c r="BC36" s="241"/>
      <c r="BD36" s="241"/>
      <c r="BE36" s="241"/>
      <c r="BF36" s="241"/>
      <c r="BG36" s="406">
        <f t="shared" si="0"/>
        <v>0</v>
      </c>
    </row>
    <row r="37" spans="1:59" s="238" customFormat="1" ht="11.25" hidden="1" x14ac:dyDescent="0.2">
      <c r="A37" s="491"/>
      <c r="B37" s="239" t="s">
        <v>351</v>
      </c>
      <c r="C37" s="240" t="s">
        <v>201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0</v>
      </c>
      <c r="AH37" s="241">
        <v>0</v>
      </c>
      <c r="AI37" s="241">
        <v>0</v>
      </c>
      <c r="AJ37" s="241">
        <v>0</v>
      </c>
      <c r="AK37" s="241">
        <v>0</v>
      </c>
      <c r="AL37" s="241">
        <v>0</v>
      </c>
      <c r="AM37" s="241">
        <v>0</v>
      </c>
      <c r="AN37" s="241">
        <v>0</v>
      </c>
      <c r="AO37" s="241">
        <v>0</v>
      </c>
      <c r="AP37" s="241">
        <v>0</v>
      </c>
      <c r="AQ37" s="241">
        <v>0</v>
      </c>
      <c r="AR37" s="241">
        <v>0</v>
      </c>
      <c r="AS37" s="241">
        <v>0</v>
      </c>
      <c r="AT37" s="241">
        <v>0</v>
      </c>
      <c r="AU37" s="241">
        <v>0</v>
      </c>
      <c r="AV37" s="241">
        <v>0</v>
      </c>
      <c r="AW37" s="241">
        <v>0</v>
      </c>
      <c r="AX37" s="241">
        <v>0</v>
      </c>
      <c r="AY37" s="241">
        <v>0</v>
      </c>
      <c r="AZ37" s="241">
        <v>0</v>
      </c>
      <c r="BA37" s="241">
        <v>0</v>
      </c>
      <c r="BB37" s="241"/>
      <c r="BC37" s="241"/>
      <c r="BD37" s="241"/>
      <c r="BE37" s="241"/>
      <c r="BF37" s="241"/>
      <c r="BG37" s="406">
        <f t="shared" si="0"/>
        <v>0</v>
      </c>
    </row>
    <row r="38" spans="1:59" s="238" customFormat="1" ht="11.25" hidden="1" x14ac:dyDescent="0.2">
      <c r="A38" s="491"/>
      <c r="B38" s="239" t="s">
        <v>296</v>
      </c>
      <c r="C38" s="240" t="s">
        <v>297</v>
      </c>
      <c r="D38" s="241">
        <v>0</v>
      </c>
      <c r="E38" s="241">
        <v>0</v>
      </c>
      <c r="F38" s="241">
        <v>0</v>
      </c>
      <c r="G38" s="241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41">
        <v>0</v>
      </c>
      <c r="S38" s="241">
        <v>0</v>
      </c>
      <c r="T38" s="241">
        <v>0</v>
      </c>
      <c r="U38" s="241">
        <v>0</v>
      </c>
      <c r="V38" s="241">
        <v>0</v>
      </c>
      <c r="W38" s="241">
        <v>0</v>
      </c>
      <c r="X38" s="241">
        <v>0</v>
      </c>
      <c r="Y38" s="241">
        <v>0</v>
      </c>
      <c r="Z38" s="241">
        <v>0</v>
      </c>
      <c r="AA38" s="241">
        <v>0</v>
      </c>
      <c r="AB38" s="241">
        <v>0</v>
      </c>
      <c r="AC38" s="241">
        <v>0</v>
      </c>
      <c r="AD38" s="241">
        <v>0</v>
      </c>
      <c r="AE38" s="241">
        <v>0</v>
      </c>
      <c r="AF38" s="241">
        <v>0</v>
      </c>
      <c r="AG38" s="241">
        <v>0</v>
      </c>
      <c r="AH38" s="241">
        <v>0</v>
      </c>
      <c r="AI38" s="241">
        <v>0</v>
      </c>
      <c r="AJ38" s="241">
        <v>0</v>
      </c>
      <c r="AK38" s="241">
        <v>0</v>
      </c>
      <c r="AL38" s="241">
        <v>0</v>
      </c>
      <c r="AM38" s="241">
        <v>0</v>
      </c>
      <c r="AN38" s="241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41">
        <v>0</v>
      </c>
      <c r="AZ38" s="241">
        <v>0</v>
      </c>
      <c r="BA38" s="241">
        <v>0</v>
      </c>
      <c r="BB38" s="241"/>
      <c r="BC38" s="241"/>
      <c r="BD38" s="241"/>
      <c r="BE38" s="241"/>
      <c r="BF38" s="241"/>
      <c r="BG38" s="406">
        <f t="shared" si="0"/>
        <v>0</v>
      </c>
    </row>
    <row r="39" spans="1:59" s="238" customFormat="1" ht="11.25" hidden="1" x14ac:dyDescent="0.2">
      <c r="A39" s="491"/>
      <c r="B39" s="239" t="s">
        <v>353</v>
      </c>
      <c r="C39" s="240" t="s">
        <v>352</v>
      </c>
      <c r="D39" s="241">
        <v>0</v>
      </c>
      <c r="E39" s="241">
        <v>0</v>
      </c>
      <c r="F39" s="241">
        <v>0</v>
      </c>
      <c r="G39" s="241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0</v>
      </c>
      <c r="S39" s="241">
        <v>0</v>
      </c>
      <c r="T39" s="241">
        <v>0</v>
      </c>
      <c r="U39" s="241">
        <v>0</v>
      </c>
      <c r="V39" s="241">
        <v>0</v>
      </c>
      <c r="W39" s="241">
        <v>0</v>
      </c>
      <c r="X39" s="241">
        <v>0</v>
      </c>
      <c r="Y39" s="241">
        <v>0</v>
      </c>
      <c r="Z39" s="241">
        <v>0</v>
      </c>
      <c r="AA39" s="241">
        <v>0</v>
      </c>
      <c r="AB39" s="241">
        <v>0</v>
      </c>
      <c r="AC39" s="241">
        <v>0</v>
      </c>
      <c r="AD39" s="241">
        <v>0</v>
      </c>
      <c r="AE39" s="241">
        <v>0</v>
      </c>
      <c r="AF39" s="241">
        <v>0</v>
      </c>
      <c r="AG39" s="241">
        <v>0</v>
      </c>
      <c r="AH39" s="241">
        <v>0</v>
      </c>
      <c r="AI39" s="241">
        <v>0</v>
      </c>
      <c r="AJ39" s="241">
        <v>0</v>
      </c>
      <c r="AK39" s="241">
        <v>0</v>
      </c>
      <c r="AL39" s="241">
        <v>0</v>
      </c>
      <c r="AM39" s="241">
        <v>0</v>
      </c>
      <c r="AN39" s="241">
        <v>0</v>
      </c>
      <c r="AO39" s="241">
        <v>0</v>
      </c>
      <c r="AP39" s="241">
        <v>0</v>
      </c>
      <c r="AQ39" s="241">
        <v>0</v>
      </c>
      <c r="AR39" s="241">
        <v>0</v>
      </c>
      <c r="AS39" s="241">
        <v>0</v>
      </c>
      <c r="AT39" s="241">
        <v>0</v>
      </c>
      <c r="AU39" s="241">
        <v>0</v>
      </c>
      <c r="AV39" s="241">
        <v>0</v>
      </c>
      <c r="AW39" s="241">
        <v>0</v>
      </c>
      <c r="AX39" s="241">
        <v>0</v>
      </c>
      <c r="AY39" s="241">
        <v>0</v>
      </c>
      <c r="AZ39" s="241">
        <v>0</v>
      </c>
      <c r="BA39" s="241">
        <v>0</v>
      </c>
      <c r="BB39" s="241"/>
      <c r="BC39" s="241"/>
      <c r="BD39" s="241"/>
      <c r="BE39" s="241"/>
      <c r="BF39" s="241"/>
      <c r="BG39" s="406">
        <f t="shared" si="0"/>
        <v>0</v>
      </c>
    </row>
    <row r="40" spans="1:59" s="238" customFormat="1" ht="11.25" x14ac:dyDescent="0.2">
      <c r="A40" s="491"/>
      <c r="B40" s="239" t="s">
        <v>368</v>
      </c>
      <c r="C40" s="240" t="s">
        <v>367</v>
      </c>
      <c r="D40" s="241">
        <v>0</v>
      </c>
      <c r="E40" s="241">
        <v>0</v>
      </c>
      <c r="F40" s="241">
        <v>0</v>
      </c>
      <c r="G40" s="241">
        <v>0</v>
      </c>
      <c r="H40" s="241">
        <v>0</v>
      </c>
      <c r="I40" s="241">
        <v>0</v>
      </c>
      <c r="J40" s="241">
        <v>0</v>
      </c>
      <c r="K40" s="241">
        <v>0</v>
      </c>
      <c r="L40" s="241">
        <v>0</v>
      </c>
      <c r="M40" s="241">
        <v>0</v>
      </c>
      <c r="N40" s="241">
        <v>0</v>
      </c>
      <c r="O40" s="241">
        <v>0</v>
      </c>
      <c r="P40" s="241">
        <v>0</v>
      </c>
      <c r="Q40" s="241">
        <v>0</v>
      </c>
      <c r="R40" s="241">
        <v>0</v>
      </c>
      <c r="S40" s="241">
        <v>0</v>
      </c>
      <c r="T40" s="241">
        <v>0</v>
      </c>
      <c r="U40" s="241">
        <v>0</v>
      </c>
      <c r="V40" s="241">
        <v>0</v>
      </c>
      <c r="W40" s="241">
        <v>0</v>
      </c>
      <c r="X40" s="241">
        <v>0</v>
      </c>
      <c r="Y40" s="241">
        <v>0</v>
      </c>
      <c r="Z40" s="241">
        <v>0</v>
      </c>
      <c r="AA40" s="241">
        <v>0</v>
      </c>
      <c r="AB40" s="241">
        <v>0</v>
      </c>
      <c r="AC40" s="241">
        <v>0</v>
      </c>
      <c r="AD40" s="241">
        <f>7862456-2864088-301000-1000000</f>
        <v>3697368</v>
      </c>
      <c r="AE40" s="241">
        <v>7862456</v>
      </c>
      <c r="AF40" s="241">
        <v>7862456</v>
      </c>
      <c r="AG40" s="241">
        <v>7862456</v>
      </c>
      <c r="AH40" s="241">
        <v>7862456</v>
      </c>
      <c r="AI40" s="241">
        <v>7862456</v>
      </c>
      <c r="AJ40" s="241">
        <v>7862456</v>
      </c>
      <c r="AK40" s="241">
        <v>7862456</v>
      </c>
      <c r="AL40" s="241">
        <v>7862456</v>
      </c>
      <c r="AM40" s="241">
        <v>7862456</v>
      </c>
      <c r="AN40" s="241">
        <v>7862456</v>
      </c>
      <c r="AO40" s="241">
        <v>7862459</v>
      </c>
      <c r="AP40" s="241">
        <v>256840238</v>
      </c>
      <c r="AQ40" s="241">
        <v>0</v>
      </c>
      <c r="AR40" s="241">
        <v>0</v>
      </c>
      <c r="AS40" s="241">
        <v>0</v>
      </c>
      <c r="AT40" s="241">
        <v>0</v>
      </c>
      <c r="AU40" s="241">
        <v>0</v>
      </c>
      <c r="AV40" s="241">
        <v>0</v>
      </c>
      <c r="AW40" s="241">
        <v>0</v>
      </c>
      <c r="AX40" s="241">
        <v>0</v>
      </c>
      <c r="AY40" s="241">
        <v>0</v>
      </c>
      <c r="AZ40" s="241">
        <v>0</v>
      </c>
      <c r="BA40" s="241">
        <v>0</v>
      </c>
      <c r="BB40" s="241"/>
      <c r="BC40" s="241"/>
      <c r="BD40" s="241"/>
      <c r="BE40" s="241"/>
      <c r="BF40" s="241"/>
      <c r="BG40" s="406">
        <f t="shared" si="0"/>
        <v>347024625</v>
      </c>
    </row>
    <row r="41" spans="1:59" s="238" customFormat="1" ht="11.25" hidden="1" x14ac:dyDescent="0.2">
      <c r="A41" s="491"/>
      <c r="B41" s="239" t="s">
        <v>342</v>
      </c>
      <c r="C41" s="240" t="s">
        <v>209</v>
      </c>
      <c r="D41" s="241">
        <v>0</v>
      </c>
      <c r="E41" s="241">
        <v>0</v>
      </c>
      <c r="F41" s="241">
        <v>0</v>
      </c>
      <c r="G41" s="241">
        <v>0</v>
      </c>
      <c r="H41" s="241">
        <v>0</v>
      </c>
      <c r="I41" s="241">
        <v>0</v>
      </c>
      <c r="J41" s="241">
        <v>0</v>
      </c>
      <c r="K41" s="241">
        <v>0</v>
      </c>
      <c r="L41" s="241">
        <v>0</v>
      </c>
      <c r="M41" s="241">
        <v>0</v>
      </c>
      <c r="N41" s="241">
        <v>0</v>
      </c>
      <c r="O41" s="241">
        <v>0</v>
      </c>
      <c r="P41" s="241">
        <v>0</v>
      </c>
      <c r="Q41" s="241">
        <v>0</v>
      </c>
      <c r="R41" s="241">
        <v>0</v>
      </c>
      <c r="S41" s="241">
        <v>0</v>
      </c>
      <c r="T41" s="241">
        <v>0</v>
      </c>
      <c r="U41" s="241">
        <v>0</v>
      </c>
      <c r="V41" s="241">
        <v>0</v>
      </c>
      <c r="W41" s="241">
        <v>0</v>
      </c>
      <c r="X41" s="241">
        <v>0</v>
      </c>
      <c r="Y41" s="241">
        <v>0</v>
      </c>
      <c r="Z41" s="241">
        <v>0</v>
      </c>
      <c r="AA41" s="241">
        <v>0</v>
      </c>
      <c r="AB41" s="241">
        <v>0</v>
      </c>
      <c r="AC41" s="241">
        <v>0</v>
      </c>
      <c r="AD41" s="241">
        <v>0</v>
      </c>
      <c r="AE41" s="241">
        <v>0</v>
      </c>
      <c r="AF41" s="241">
        <v>0</v>
      </c>
      <c r="AG41" s="241">
        <v>0</v>
      </c>
      <c r="AH41" s="241">
        <v>0</v>
      </c>
      <c r="AI41" s="241">
        <v>0</v>
      </c>
      <c r="AJ41" s="241">
        <v>0</v>
      </c>
      <c r="AK41" s="241">
        <v>0</v>
      </c>
      <c r="AL41" s="241">
        <v>0</v>
      </c>
      <c r="AM41" s="241">
        <v>0</v>
      </c>
      <c r="AN41" s="241">
        <v>0</v>
      </c>
      <c r="AO41" s="241">
        <v>0</v>
      </c>
      <c r="AP41" s="241">
        <v>0</v>
      </c>
      <c r="AQ41" s="241">
        <v>0</v>
      </c>
      <c r="AR41" s="241">
        <v>0</v>
      </c>
      <c r="AS41" s="241">
        <v>0</v>
      </c>
      <c r="AT41" s="241">
        <v>0</v>
      </c>
      <c r="AU41" s="241">
        <v>0</v>
      </c>
      <c r="AV41" s="241">
        <v>0</v>
      </c>
      <c r="AW41" s="241">
        <v>0</v>
      </c>
      <c r="AX41" s="241">
        <v>0</v>
      </c>
      <c r="AY41" s="241">
        <v>0</v>
      </c>
      <c r="AZ41" s="241">
        <v>0</v>
      </c>
      <c r="BA41" s="241">
        <v>0</v>
      </c>
      <c r="BB41" s="241"/>
      <c r="BC41" s="241"/>
      <c r="BD41" s="241"/>
      <c r="BE41" s="241"/>
      <c r="BF41" s="241"/>
      <c r="BG41" s="406">
        <f t="shared" si="0"/>
        <v>0</v>
      </c>
    </row>
    <row r="42" spans="1:59" s="238" customFormat="1" ht="11.25" x14ac:dyDescent="0.2">
      <c r="A42" s="491"/>
      <c r="B42" s="239" t="s">
        <v>370</v>
      </c>
      <c r="C42" s="240" t="s">
        <v>369</v>
      </c>
      <c r="D42" s="241">
        <v>0</v>
      </c>
      <c r="E42" s="241">
        <v>0</v>
      </c>
      <c r="F42" s="241">
        <v>0</v>
      </c>
      <c r="G42" s="241">
        <v>0</v>
      </c>
      <c r="H42" s="241">
        <v>0</v>
      </c>
      <c r="I42" s="241">
        <v>0</v>
      </c>
      <c r="J42" s="241">
        <v>0</v>
      </c>
      <c r="K42" s="241">
        <v>0</v>
      </c>
      <c r="L42" s="241">
        <v>0</v>
      </c>
      <c r="M42" s="241">
        <v>0</v>
      </c>
      <c r="N42" s="241">
        <v>0</v>
      </c>
      <c r="O42" s="241">
        <v>0</v>
      </c>
      <c r="P42" s="241">
        <v>0</v>
      </c>
      <c r="Q42" s="241">
        <v>0</v>
      </c>
      <c r="R42" s="241">
        <v>0</v>
      </c>
      <c r="S42" s="241">
        <v>0</v>
      </c>
      <c r="T42" s="241">
        <v>0</v>
      </c>
      <c r="U42" s="241">
        <v>0</v>
      </c>
      <c r="V42" s="241">
        <v>0</v>
      </c>
      <c r="W42" s="241">
        <v>0</v>
      </c>
      <c r="X42" s="241">
        <v>0</v>
      </c>
      <c r="Y42" s="241">
        <v>0</v>
      </c>
      <c r="Z42" s="241">
        <v>0</v>
      </c>
      <c r="AA42" s="241">
        <v>0</v>
      </c>
      <c r="AB42" s="241">
        <v>0</v>
      </c>
      <c r="AC42" s="241">
        <v>0</v>
      </c>
      <c r="AD42" s="241">
        <v>0</v>
      </c>
      <c r="AE42" s="241">
        <v>0</v>
      </c>
      <c r="AF42" s="241">
        <v>10399187</v>
      </c>
      <c r="AG42" s="241">
        <v>10399187</v>
      </c>
      <c r="AH42" s="241">
        <v>10399187</v>
      </c>
      <c r="AI42" s="241">
        <v>10399187</v>
      </c>
      <c r="AJ42" s="241">
        <v>10399187</v>
      </c>
      <c r="AK42" s="241">
        <v>10399187</v>
      </c>
      <c r="AL42" s="241">
        <v>9718000</v>
      </c>
      <c r="AM42" s="241">
        <v>9718000</v>
      </c>
      <c r="AN42" s="241">
        <v>9718000</v>
      </c>
      <c r="AO42" s="241">
        <v>9718000</v>
      </c>
      <c r="AP42" s="241">
        <v>9718000</v>
      </c>
      <c r="AQ42" s="241">
        <v>9718000</v>
      </c>
      <c r="AR42" s="241">
        <v>9718000</v>
      </c>
      <c r="AS42" s="241">
        <v>9718000</v>
      </c>
      <c r="AT42" s="241">
        <v>9718000</v>
      </c>
      <c r="AU42" s="241">
        <v>9718000</v>
      </c>
      <c r="AV42" s="241">
        <v>9718000</v>
      </c>
      <c r="AW42" s="241">
        <v>9718000</v>
      </c>
      <c r="AX42" s="241">
        <v>9718000</v>
      </c>
      <c r="AY42" s="241">
        <v>9718000</v>
      </c>
      <c r="AZ42" s="241">
        <v>9720000</v>
      </c>
      <c r="BA42" s="241">
        <v>8402815</v>
      </c>
      <c r="BB42" s="241"/>
      <c r="BC42" s="241"/>
      <c r="BD42" s="241"/>
      <c r="BE42" s="241"/>
      <c r="BF42" s="241"/>
      <c r="BG42" s="406">
        <f t="shared" si="0"/>
        <v>216569937</v>
      </c>
    </row>
    <row r="43" spans="1:59" s="238" customFormat="1" ht="11.25" hidden="1" x14ac:dyDescent="0.2">
      <c r="A43" s="491"/>
      <c r="B43" s="239" t="s">
        <v>343</v>
      </c>
      <c r="C43" s="240" t="s">
        <v>212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0</v>
      </c>
      <c r="AH43" s="241">
        <v>0</v>
      </c>
      <c r="AI43" s="241">
        <v>0</v>
      </c>
      <c r="AJ43" s="241">
        <v>0</v>
      </c>
      <c r="AK43" s="241">
        <v>0</v>
      </c>
      <c r="AL43" s="241">
        <v>0</v>
      </c>
      <c r="AM43" s="241">
        <v>0</v>
      </c>
      <c r="AN43" s="241">
        <v>0</v>
      </c>
      <c r="AO43" s="241">
        <v>0</v>
      </c>
      <c r="AP43" s="241">
        <v>0</v>
      </c>
      <c r="AQ43" s="241">
        <v>0</v>
      </c>
      <c r="AR43" s="241">
        <v>0</v>
      </c>
      <c r="AS43" s="241">
        <v>0</v>
      </c>
      <c r="AT43" s="241">
        <v>0</v>
      </c>
      <c r="AU43" s="241">
        <v>0</v>
      </c>
      <c r="AV43" s="241">
        <v>0</v>
      </c>
      <c r="AW43" s="241">
        <v>0</v>
      </c>
      <c r="AX43" s="241">
        <v>0</v>
      </c>
      <c r="AY43" s="241">
        <v>0</v>
      </c>
      <c r="AZ43" s="241">
        <v>0</v>
      </c>
      <c r="BA43" s="241">
        <v>0</v>
      </c>
      <c r="BB43" s="241"/>
      <c r="BC43" s="241"/>
      <c r="BD43" s="241"/>
      <c r="BE43" s="241"/>
      <c r="BF43" s="241"/>
      <c r="BG43" s="406">
        <f t="shared" si="0"/>
        <v>0</v>
      </c>
    </row>
    <row r="44" spans="1:59" s="238" customFormat="1" ht="11.25" hidden="1" x14ac:dyDescent="0.2">
      <c r="A44" s="491"/>
      <c r="B44" s="239" t="s">
        <v>205</v>
      </c>
      <c r="C44" s="240" t="s">
        <v>195</v>
      </c>
      <c r="D44" s="241">
        <v>0</v>
      </c>
      <c r="E44" s="241">
        <v>0</v>
      </c>
      <c r="F44" s="241">
        <v>0</v>
      </c>
      <c r="G44" s="241">
        <v>0</v>
      </c>
      <c r="H44" s="241">
        <v>0</v>
      </c>
      <c r="I44" s="241">
        <v>0</v>
      </c>
      <c r="J44" s="241">
        <v>0</v>
      </c>
      <c r="K44" s="241">
        <v>0</v>
      </c>
      <c r="L44" s="241">
        <v>0</v>
      </c>
      <c r="M44" s="241">
        <v>0</v>
      </c>
      <c r="N44" s="241">
        <v>0</v>
      </c>
      <c r="O44" s="241">
        <v>0</v>
      </c>
      <c r="P44" s="241">
        <v>0</v>
      </c>
      <c r="Q44" s="241">
        <v>0</v>
      </c>
      <c r="R44" s="241">
        <v>0</v>
      </c>
      <c r="S44" s="241">
        <v>0</v>
      </c>
      <c r="T44" s="241">
        <v>0</v>
      </c>
      <c r="U44" s="241">
        <v>0</v>
      </c>
      <c r="V44" s="241">
        <v>0</v>
      </c>
      <c r="W44" s="241">
        <v>0</v>
      </c>
      <c r="X44" s="241">
        <v>0</v>
      </c>
      <c r="Y44" s="241">
        <v>0</v>
      </c>
      <c r="Z44" s="241">
        <v>0</v>
      </c>
      <c r="AA44" s="241">
        <v>0</v>
      </c>
      <c r="AB44" s="241">
        <v>0</v>
      </c>
      <c r="AC44" s="241">
        <v>0</v>
      </c>
      <c r="AD44" s="241">
        <v>0</v>
      </c>
      <c r="AE44" s="241">
        <v>0</v>
      </c>
      <c r="AF44" s="241">
        <v>0</v>
      </c>
      <c r="AG44" s="241">
        <v>0</v>
      </c>
      <c r="AH44" s="241">
        <v>0</v>
      </c>
      <c r="AI44" s="241">
        <v>0</v>
      </c>
      <c r="AJ44" s="241">
        <v>0</v>
      </c>
      <c r="AK44" s="241">
        <v>0</v>
      </c>
      <c r="AL44" s="241">
        <v>0</v>
      </c>
      <c r="AM44" s="241">
        <v>0</v>
      </c>
      <c r="AN44" s="241">
        <v>0</v>
      </c>
      <c r="AO44" s="241">
        <v>0</v>
      </c>
      <c r="AP44" s="241">
        <v>0</v>
      </c>
      <c r="AQ44" s="241">
        <v>0</v>
      </c>
      <c r="AR44" s="241">
        <v>0</v>
      </c>
      <c r="AS44" s="241">
        <v>0</v>
      </c>
      <c r="AT44" s="241">
        <v>0</v>
      </c>
      <c r="AU44" s="241">
        <v>0</v>
      </c>
      <c r="AV44" s="241">
        <v>0</v>
      </c>
      <c r="AW44" s="241">
        <v>0</v>
      </c>
      <c r="AX44" s="241">
        <v>0</v>
      </c>
      <c r="AY44" s="241">
        <v>0</v>
      </c>
      <c r="AZ44" s="241">
        <v>0</v>
      </c>
      <c r="BA44" s="241">
        <v>0</v>
      </c>
      <c r="BB44" s="241"/>
      <c r="BC44" s="241"/>
      <c r="BD44" s="241"/>
      <c r="BE44" s="241"/>
      <c r="BF44" s="241"/>
      <c r="BG44" s="406">
        <f t="shared" si="0"/>
        <v>0</v>
      </c>
    </row>
    <row r="45" spans="1:59" s="238" customFormat="1" ht="11.25" hidden="1" x14ac:dyDescent="0.2">
      <c r="A45" s="491"/>
      <c r="B45" s="239" t="s">
        <v>359</v>
      </c>
      <c r="C45" s="240" t="s">
        <v>215</v>
      </c>
      <c r="D45" s="241">
        <v>0</v>
      </c>
      <c r="E45" s="241">
        <v>0</v>
      </c>
      <c r="F45" s="241">
        <v>0</v>
      </c>
      <c r="G45" s="241">
        <v>0</v>
      </c>
      <c r="H45" s="241">
        <v>0</v>
      </c>
      <c r="I45" s="241">
        <v>0</v>
      </c>
      <c r="J45" s="241">
        <v>0</v>
      </c>
      <c r="K45" s="241">
        <v>0</v>
      </c>
      <c r="L45" s="241">
        <v>0</v>
      </c>
      <c r="M45" s="241">
        <v>0</v>
      </c>
      <c r="N45" s="241">
        <v>0</v>
      </c>
      <c r="O45" s="241">
        <v>0</v>
      </c>
      <c r="P45" s="241">
        <v>0</v>
      </c>
      <c r="Q45" s="241">
        <v>0</v>
      </c>
      <c r="R45" s="241">
        <v>0</v>
      </c>
      <c r="S45" s="241">
        <v>0</v>
      </c>
      <c r="T45" s="241">
        <v>0</v>
      </c>
      <c r="U45" s="241">
        <v>0</v>
      </c>
      <c r="V45" s="241">
        <v>0</v>
      </c>
      <c r="W45" s="241">
        <v>0</v>
      </c>
      <c r="X45" s="241">
        <v>0</v>
      </c>
      <c r="Y45" s="241">
        <v>0</v>
      </c>
      <c r="Z45" s="241">
        <v>0</v>
      </c>
      <c r="AA45" s="241">
        <v>0</v>
      </c>
      <c r="AB45" s="241">
        <v>0</v>
      </c>
      <c r="AC45" s="241">
        <v>0</v>
      </c>
      <c r="AD45" s="241">
        <v>0</v>
      </c>
      <c r="AE45" s="241">
        <v>0</v>
      </c>
      <c r="AF45" s="241">
        <v>0</v>
      </c>
      <c r="AG45" s="241">
        <v>0</v>
      </c>
      <c r="AH45" s="241">
        <v>0</v>
      </c>
      <c r="AI45" s="241">
        <v>0</v>
      </c>
      <c r="AJ45" s="241">
        <v>0</v>
      </c>
      <c r="AK45" s="241">
        <v>0</v>
      </c>
      <c r="AL45" s="241">
        <v>0</v>
      </c>
      <c r="AM45" s="241">
        <v>0</v>
      </c>
      <c r="AN45" s="241">
        <v>0</v>
      </c>
      <c r="AO45" s="241">
        <v>0</v>
      </c>
      <c r="AP45" s="241">
        <v>0</v>
      </c>
      <c r="AQ45" s="241">
        <v>0</v>
      </c>
      <c r="AR45" s="241">
        <v>0</v>
      </c>
      <c r="AS45" s="241">
        <v>0</v>
      </c>
      <c r="AT45" s="241">
        <v>0</v>
      </c>
      <c r="AU45" s="241">
        <v>0</v>
      </c>
      <c r="AV45" s="241">
        <v>0</v>
      </c>
      <c r="AW45" s="241">
        <v>0</v>
      </c>
      <c r="AX45" s="241">
        <v>0</v>
      </c>
      <c r="AY45" s="241">
        <v>0</v>
      </c>
      <c r="AZ45" s="241">
        <v>0</v>
      </c>
      <c r="BA45" s="241">
        <v>0</v>
      </c>
      <c r="BB45" s="241"/>
      <c r="BC45" s="241"/>
      <c r="BD45" s="241"/>
      <c r="BE45" s="241"/>
      <c r="BF45" s="241"/>
      <c r="BG45" s="406">
        <f t="shared" si="0"/>
        <v>0</v>
      </c>
    </row>
    <row r="46" spans="1:59" s="238" customFormat="1" ht="11.25" hidden="1" x14ac:dyDescent="0.2">
      <c r="A46" s="491"/>
      <c r="B46" s="239" t="s">
        <v>295</v>
      </c>
      <c r="C46" s="240" t="s">
        <v>216</v>
      </c>
      <c r="D46" s="241">
        <v>0</v>
      </c>
      <c r="E46" s="241">
        <v>0</v>
      </c>
      <c r="F46" s="241">
        <v>0</v>
      </c>
      <c r="G46" s="241">
        <v>0</v>
      </c>
      <c r="H46" s="241">
        <v>0</v>
      </c>
      <c r="I46" s="241">
        <v>0</v>
      </c>
      <c r="J46" s="241">
        <v>0</v>
      </c>
      <c r="K46" s="241">
        <v>0</v>
      </c>
      <c r="L46" s="241">
        <v>0</v>
      </c>
      <c r="M46" s="241">
        <v>0</v>
      </c>
      <c r="N46" s="241">
        <v>0</v>
      </c>
      <c r="O46" s="241">
        <v>0</v>
      </c>
      <c r="P46" s="241">
        <v>0</v>
      </c>
      <c r="Q46" s="241">
        <v>0</v>
      </c>
      <c r="R46" s="241">
        <v>0</v>
      </c>
      <c r="S46" s="241">
        <v>0</v>
      </c>
      <c r="T46" s="241">
        <v>0</v>
      </c>
      <c r="U46" s="241">
        <v>0</v>
      </c>
      <c r="V46" s="241">
        <v>0</v>
      </c>
      <c r="W46" s="241">
        <v>0</v>
      </c>
      <c r="X46" s="241">
        <v>0</v>
      </c>
      <c r="Y46" s="241">
        <v>0</v>
      </c>
      <c r="Z46" s="241">
        <v>0</v>
      </c>
      <c r="AA46" s="241">
        <v>0</v>
      </c>
      <c r="AB46" s="241">
        <v>0</v>
      </c>
      <c r="AC46" s="241">
        <v>0</v>
      </c>
      <c r="AD46" s="241">
        <v>0</v>
      </c>
      <c r="AE46" s="241">
        <v>0</v>
      </c>
      <c r="AF46" s="241">
        <v>0</v>
      </c>
      <c r="AG46" s="241">
        <v>0</v>
      </c>
      <c r="AH46" s="241">
        <v>0</v>
      </c>
      <c r="AI46" s="241">
        <v>0</v>
      </c>
      <c r="AJ46" s="241">
        <v>0</v>
      </c>
      <c r="AK46" s="241">
        <v>0</v>
      </c>
      <c r="AL46" s="241">
        <v>0</v>
      </c>
      <c r="AM46" s="241">
        <v>0</v>
      </c>
      <c r="AN46" s="241">
        <v>0</v>
      </c>
      <c r="AO46" s="241">
        <v>0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41">
        <v>0</v>
      </c>
      <c r="AZ46" s="241">
        <v>0</v>
      </c>
      <c r="BA46" s="241">
        <v>0</v>
      </c>
      <c r="BB46" s="241"/>
      <c r="BC46" s="241"/>
      <c r="BD46" s="241"/>
      <c r="BE46" s="241"/>
      <c r="BF46" s="241"/>
      <c r="BG46" s="406">
        <f t="shared" si="0"/>
        <v>0</v>
      </c>
    </row>
    <row r="47" spans="1:59" s="238" customFormat="1" ht="11.25" hidden="1" x14ac:dyDescent="0.2">
      <c r="A47" s="491"/>
      <c r="B47" s="239" t="s">
        <v>311</v>
      </c>
      <c r="C47" s="240" t="s">
        <v>218</v>
      </c>
      <c r="D47" s="241">
        <v>0</v>
      </c>
      <c r="E47" s="241">
        <v>0</v>
      </c>
      <c r="F47" s="241">
        <v>0</v>
      </c>
      <c r="G47" s="241">
        <v>0</v>
      </c>
      <c r="H47" s="241">
        <v>0</v>
      </c>
      <c r="I47" s="241">
        <v>0</v>
      </c>
      <c r="J47" s="241">
        <v>0</v>
      </c>
      <c r="K47" s="241">
        <v>0</v>
      </c>
      <c r="L47" s="241">
        <v>0</v>
      </c>
      <c r="M47" s="241">
        <v>0</v>
      </c>
      <c r="N47" s="241">
        <v>0</v>
      </c>
      <c r="O47" s="241">
        <v>0</v>
      </c>
      <c r="P47" s="241">
        <v>0</v>
      </c>
      <c r="Q47" s="241">
        <v>0</v>
      </c>
      <c r="R47" s="241">
        <v>0</v>
      </c>
      <c r="S47" s="241">
        <v>0</v>
      </c>
      <c r="T47" s="241">
        <v>0</v>
      </c>
      <c r="U47" s="241">
        <v>0</v>
      </c>
      <c r="V47" s="241">
        <v>0</v>
      </c>
      <c r="W47" s="241">
        <v>0</v>
      </c>
      <c r="X47" s="241">
        <v>0</v>
      </c>
      <c r="Y47" s="241">
        <v>0</v>
      </c>
      <c r="Z47" s="241">
        <v>0</v>
      </c>
      <c r="AA47" s="241">
        <v>0</v>
      </c>
      <c r="AB47" s="241">
        <v>0</v>
      </c>
      <c r="AC47" s="241">
        <v>0</v>
      </c>
      <c r="AD47" s="241">
        <v>0</v>
      </c>
      <c r="AE47" s="241">
        <v>0</v>
      </c>
      <c r="AF47" s="241">
        <v>0</v>
      </c>
      <c r="AG47" s="241">
        <v>0</v>
      </c>
      <c r="AH47" s="241">
        <v>0</v>
      </c>
      <c r="AI47" s="241">
        <v>0</v>
      </c>
      <c r="AJ47" s="241">
        <v>0</v>
      </c>
      <c r="AK47" s="241">
        <v>0</v>
      </c>
      <c r="AL47" s="241">
        <v>0</v>
      </c>
      <c r="AM47" s="241">
        <v>0</v>
      </c>
      <c r="AN47" s="241">
        <v>0</v>
      </c>
      <c r="AO47" s="241">
        <v>0</v>
      </c>
      <c r="AP47" s="241">
        <v>0</v>
      </c>
      <c r="AQ47" s="241">
        <v>0</v>
      </c>
      <c r="AR47" s="241">
        <v>0</v>
      </c>
      <c r="AS47" s="241">
        <v>0</v>
      </c>
      <c r="AT47" s="241">
        <v>0</v>
      </c>
      <c r="AU47" s="241">
        <v>0</v>
      </c>
      <c r="AV47" s="241">
        <v>0</v>
      </c>
      <c r="AW47" s="241">
        <v>0</v>
      </c>
      <c r="AX47" s="241">
        <v>0</v>
      </c>
      <c r="AY47" s="241">
        <v>0</v>
      </c>
      <c r="AZ47" s="241">
        <v>0</v>
      </c>
      <c r="BA47" s="241">
        <v>0</v>
      </c>
      <c r="BB47" s="241"/>
      <c r="BC47" s="241"/>
      <c r="BD47" s="241"/>
      <c r="BE47" s="241"/>
      <c r="BF47" s="241"/>
      <c r="BG47" s="406">
        <f t="shared" si="0"/>
        <v>0</v>
      </c>
    </row>
    <row r="48" spans="1:59" s="238" customFormat="1" ht="11.25" hidden="1" x14ac:dyDescent="0.2">
      <c r="A48" s="491"/>
      <c r="B48" s="239" t="s">
        <v>343</v>
      </c>
      <c r="C48" s="240" t="s">
        <v>213</v>
      </c>
      <c r="D48" s="241">
        <v>0</v>
      </c>
      <c r="E48" s="241">
        <v>0</v>
      </c>
      <c r="F48" s="241">
        <v>0</v>
      </c>
      <c r="G48" s="241">
        <v>0</v>
      </c>
      <c r="H48" s="241">
        <v>0</v>
      </c>
      <c r="I48" s="241">
        <v>0</v>
      </c>
      <c r="J48" s="241">
        <v>0</v>
      </c>
      <c r="K48" s="241">
        <v>0</v>
      </c>
      <c r="L48" s="241">
        <v>0</v>
      </c>
      <c r="M48" s="241">
        <v>0</v>
      </c>
      <c r="N48" s="241">
        <v>0</v>
      </c>
      <c r="O48" s="241">
        <v>0</v>
      </c>
      <c r="P48" s="241">
        <v>0</v>
      </c>
      <c r="Q48" s="241">
        <v>0</v>
      </c>
      <c r="R48" s="241">
        <v>0</v>
      </c>
      <c r="S48" s="241">
        <v>0</v>
      </c>
      <c r="T48" s="241">
        <v>0</v>
      </c>
      <c r="U48" s="241">
        <v>0</v>
      </c>
      <c r="V48" s="241">
        <v>0</v>
      </c>
      <c r="W48" s="241">
        <v>0</v>
      </c>
      <c r="X48" s="241">
        <v>0</v>
      </c>
      <c r="Y48" s="241">
        <v>0</v>
      </c>
      <c r="Z48" s="241">
        <v>0</v>
      </c>
      <c r="AA48" s="241">
        <v>0</v>
      </c>
      <c r="AB48" s="241">
        <v>0</v>
      </c>
      <c r="AC48" s="241">
        <v>0</v>
      </c>
      <c r="AD48" s="241">
        <v>0</v>
      </c>
      <c r="AE48" s="241">
        <v>0</v>
      </c>
      <c r="AF48" s="241">
        <v>0</v>
      </c>
      <c r="AG48" s="241">
        <v>0</v>
      </c>
      <c r="AH48" s="241">
        <v>0</v>
      </c>
      <c r="AI48" s="241">
        <v>0</v>
      </c>
      <c r="AJ48" s="241">
        <v>0</v>
      </c>
      <c r="AK48" s="241">
        <v>0</v>
      </c>
      <c r="AL48" s="241">
        <v>0</v>
      </c>
      <c r="AM48" s="241">
        <v>0</v>
      </c>
      <c r="AN48" s="241">
        <v>0</v>
      </c>
      <c r="AO48" s="241">
        <v>0</v>
      </c>
      <c r="AP48" s="241">
        <v>0</v>
      </c>
      <c r="AQ48" s="241">
        <v>0</v>
      </c>
      <c r="AR48" s="241">
        <v>0</v>
      </c>
      <c r="AS48" s="241">
        <v>0</v>
      </c>
      <c r="AT48" s="241">
        <v>0</v>
      </c>
      <c r="AU48" s="241">
        <v>0</v>
      </c>
      <c r="AV48" s="241">
        <v>0</v>
      </c>
      <c r="AW48" s="241">
        <v>0</v>
      </c>
      <c r="AX48" s="241">
        <v>0</v>
      </c>
      <c r="AY48" s="241">
        <v>0</v>
      </c>
      <c r="AZ48" s="241">
        <v>0</v>
      </c>
      <c r="BA48" s="241">
        <v>0</v>
      </c>
      <c r="BB48" s="241"/>
      <c r="BC48" s="241"/>
      <c r="BD48" s="241"/>
      <c r="BE48" s="241"/>
      <c r="BF48" s="241"/>
      <c r="BG48" s="406">
        <f t="shared" si="0"/>
        <v>0</v>
      </c>
    </row>
    <row r="49" spans="1:59" s="238" customFormat="1" ht="11.25" hidden="1" x14ac:dyDescent="0.2">
      <c r="A49" s="491"/>
      <c r="B49" s="239" t="s">
        <v>344</v>
      </c>
      <c r="C49" s="240" t="s">
        <v>222</v>
      </c>
      <c r="D49" s="241">
        <v>0</v>
      </c>
      <c r="E49" s="241">
        <v>0</v>
      </c>
      <c r="F49" s="241">
        <v>0</v>
      </c>
      <c r="G49" s="241">
        <v>0</v>
      </c>
      <c r="H49" s="241">
        <v>0</v>
      </c>
      <c r="I49" s="241">
        <v>0</v>
      </c>
      <c r="J49" s="241">
        <v>0</v>
      </c>
      <c r="K49" s="241">
        <v>0</v>
      </c>
      <c r="L49" s="241">
        <v>0</v>
      </c>
      <c r="M49" s="241">
        <v>0</v>
      </c>
      <c r="N49" s="241">
        <v>0</v>
      </c>
      <c r="O49" s="241">
        <v>0</v>
      </c>
      <c r="P49" s="241">
        <v>0</v>
      </c>
      <c r="Q49" s="241">
        <v>0</v>
      </c>
      <c r="R49" s="241">
        <v>0</v>
      </c>
      <c r="S49" s="241">
        <v>0</v>
      </c>
      <c r="T49" s="241">
        <v>0</v>
      </c>
      <c r="U49" s="241">
        <v>0</v>
      </c>
      <c r="V49" s="241">
        <v>0</v>
      </c>
      <c r="W49" s="241">
        <v>0</v>
      </c>
      <c r="X49" s="241">
        <v>0</v>
      </c>
      <c r="Y49" s="241">
        <v>0</v>
      </c>
      <c r="Z49" s="241">
        <v>0</v>
      </c>
      <c r="AA49" s="241">
        <v>0</v>
      </c>
      <c r="AB49" s="241">
        <v>0</v>
      </c>
      <c r="AC49" s="241">
        <v>0</v>
      </c>
      <c r="AD49" s="241">
        <v>0</v>
      </c>
      <c r="AE49" s="241">
        <v>0</v>
      </c>
      <c r="AF49" s="241">
        <v>0</v>
      </c>
      <c r="AG49" s="241">
        <v>0</v>
      </c>
      <c r="AH49" s="241">
        <v>0</v>
      </c>
      <c r="AI49" s="241">
        <v>0</v>
      </c>
      <c r="AJ49" s="241">
        <v>0</v>
      </c>
      <c r="AK49" s="241">
        <v>0</v>
      </c>
      <c r="AL49" s="241">
        <v>0</v>
      </c>
      <c r="AM49" s="241">
        <v>0</v>
      </c>
      <c r="AN49" s="241">
        <v>0</v>
      </c>
      <c r="AO49" s="241">
        <v>0</v>
      </c>
      <c r="AP49" s="241">
        <v>0</v>
      </c>
      <c r="AQ49" s="241">
        <v>0</v>
      </c>
      <c r="AR49" s="241">
        <v>0</v>
      </c>
      <c r="AS49" s="241">
        <v>0</v>
      </c>
      <c r="AT49" s="241">
        <v>0</v>
      </c>
      <c r="AU49" s="241">
        <v>0</v>
      </c>
      <c r="AV49" s="241">
        <v>0</v>
      </c>
      <c r="AW49" s="241">
        <v>0</v>
      </c>
      <c r="AX49" s="241">
        <v>0</v>
      </c>
      <c r="AY49" s="241">
        <v>0</v>
      </c>
      <c r="AZ49" s="241">
        <v>0</v>
      </c>
      <c r="BA49" s="241">
        <v>0</v>
      </c>
      <c r="BB49" s="241"/>
      <c r="BC49" s="241"/>
      <c r="BD49" s="241"/>
      <c r="BE49" s="241"/>
      <c r="BF49" s="241"/>
      <c r="BG49" s="406">
        <f t="shared" si="0"/>
        <v>0</v>
      </c>
    </row>
    <row r="50" spans="1:59" s="238" customFormat="1" ht="11.25" hidden="1" x14ac:dyDescent="0.2">
      <c r="A50" s="491"/>
      <c r="B50" s="239" t="s">
        <v>224</v>
      </c>
      <c r="C50" s="240" t="s">
        <v>223</v>
      </c>
      <c r="D50" s="241">
        <v>0</v>
      </c>
      <c r="E50" s="241">
        <v>0</v>
      </c>
      <c r="F50" s="241">
        <v>0</v>
      </c>
      <c r="G50" s="241">
        <v>0</v>
      </c>
      <c r="H50" s="241">
        <v>0</v>
      </c>
      <c r="I50" s="241">
        <v>0</v>
      </c>
      <c r="J50" s="241">
        <v>0</v>
      </c>
      <c r="K50" s="241">
        <v>0</v>
      </c>
      <c r="L50" s="241">
        <v>0</v>
      </c>
      <c r="M50" s="241">
        <v>0</v>
      </c>
      <c r="N50" s="241">
        <v>0</v>
      </c>
      <c r="O50" s="241">
        <v>0</v>
      </c>
      <c r="P50" s="241">
        <v>0</v>
      </c>
      <c r="Q50" s="241">
        <v>0</v>
      </c>
      <c r="R50" s="241">
        <v>0</v>
      </c>
      <c r="S50" s="241">
        <v>0</v>
      </c>
      <c r="T50" s="241">
        <v>0</v>
      </c>
      <c r="U50" s="241">
        <v>0</v>
      </c>
      <c r="V50" s="241">
        <v>0</v>
      </c>
      <c r="W50" s="241">
        <v>0</v>
      </c>
      <c r="X50" s="241">
        <v>0</v>
      </c>
      <c r="Y50" s="241">
        <v>0</v>
      </c>
      <c r="Z50" s="241">
        <v>0</v>
      </c>
      <c r="AA50" s="241">
        <v>0</v>
      </c>
      <c r="AB50" s="241">
        <v>0</v>
      </c>
      <c r="AC50" s="241">
        <v>0</v>
      </c>
      <c r="AD50" s="241">
        <v>0</v>
      </c>
      <c r="AE50" s="241">
        <v>0</v>
      </c>
      <c r="AF50" s="241">
        <v>0</v>
      </c>
      <c r="AG50" s="241">
        <v>0</v>
      </c>
      <c r="AH50" s="241">
        <v>0</v>
      </c>
      <c r="AI50" s="241">
        <v>0</v>
      </c>
      <c r="AJ50" s="241">
        <v>0</v>
      </c>
      <c r="AK50" s="241">
        <v>0</v>
      </c>
      <c r="AL50" s="241">
        <v>0</v>
      </c>
      <c r="AM50" s="241">
        <v>0</v>
      </c>
      <c r="AN50" s="241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41">
        <v>0</v>
      </c>
      <c r="AZ50" s="241">
        <v>0</v>
      </c>
      <c r="BA50" s="241">
        <v>0</v>
      </c>
      <c r="BB50" s="241"/>
      <c r="BC50" s="241"/>
      <c r="BD50" s="241"/>
      <c r="BE50" s="241"/>
      <c r="BF50" s="241"/>
      <c r="BG50" s="406">
        <f t="shared" si="0"/>
        <v>0</v>
      </c>
    </row>
    <row r="51" spans="1:59" s="238" customFormat="1" ht="11.25" hidden="1" x14ac:dyDescent="0.2">
      <c r="A51" s="491"/>
      <c r="B51" s="239" t="s">
        <v>224</v>
      </c>
      <c r="C51" s="240" t="s">
        <v>225</v>
      </c>
      <c r="D51" s="241">
        <v>0</v>
      </c>
      <c r="E51" s="241">
        <v>0</v>
      </c>
      <c r="F51" s="241">
        <v>0</v>
      </c>
      <c r="G51" s="241">
        <v>0</v>
      </c>
      <c r="H51" s="241">
        <v>0</v>
      </c>
      <c r="I51" s="241">
        <v>0</v>
      </c>
      <c r="J51" s="241">
        <v>0</v>
      </c>
      <c r="K51" s="241">
        <v>0</v>
      </c>
      <c r="L51" s="241">
        <v>0</v>
      </c>
      <c r="M51" s="241">
        <v>0</v>
      </c>
      <c r="N51" s="241">
        <v>0</v>
      </c>
      <c r="O51" s="241">
        <v>0</v>
      </c>
      <c r="P51" s="241">
        <v>0</v>
      </c>
      <c r="Q51" s="241">
        <v>0</v>
      </c>
      <c r="R51" s="241">
        <v>0</v>
      </c>
      <c r="S51" s="241">
        <v>0</v>
      </c>
      <c r="T51" s="241">
        <v>0</v>
      </c>
      <c r="U51" s="241">
        <v>0</v>
      </c>
      <c r="V51" s="241">
        <v>0</v>
      </c>
      <c r="W51" s="241">
        <v>0</v>
      </c>
      <c r="X51" s="241">
        <v>0</v>
      </c>
      <c r="Y51" s="241">
        <v>0</v>
      </c>
      <c r="Z51" s="241">
        <v>0</v>
      </c>
      <c r="AA51" s="241">
        <v>0</v>
      </c>
      <c r="AB51" s="241">
        <v>0</v>
      </c>
      <c r="AC51" s="241">
        <v>0</v>
      </c>
      <c r="AD51" s="241">
        <v>0</v>
      </c>
      <c r="AE51" s="241">
        <v>0</v>
      </c>
      <c r="AF51" s="241">
        <v>0</v>
      </c>
      <c r="AG51" s="241">
        <v>0</v>
      </c>
      <c r="AH51" s="241">
        <v>0</v>
      </c>
      <c r="AI51" s="241">
        <v>0</v>
      </c>
      <c r="AJ51" s="241">
        <v>0</v>
      </c>
      <c r="AK51" s="241">
        <v>0</v>
      </c>
      <c r="AL51" s="241">
        <v>0</v>
      </c>
      <c r="AM51" s="241">
        <v>0</v>
      </c>
      <c r="AN51" s="241">
        <v>0</v>
      </c>
      <c r="AO51" s="241">
        <v>0</v>
      </c>
      <c r="AP51" s="241">
        <v>0</v>
      </c>
      <c r="AQ51" s="241">
        <v>0</v>
      </c>
      <c r="AR51" s="241">
        <v>0</v>
      </c>
      <c r="AS51" s="241">
        <v>0</v>
      </c>
      <c r="AT51" s="241">
        <v>0</v>
      </c>
      <c r="AU51" s="241">
        <v>0</v>
      </c>
      <c r="AV51" s="241">
        <v>0</v>
      </c>
      <c r="AW51" s="241">
        <v>0</v>
      </c>
      <c r="AX51" s="241">
        <v>0</v>
      </c>
      <c r="AY51" s="241">
        <v>0</v>
      </c>
      <c r="AZ51" s="241">
        <v>0</v>
      </c>
      <c r="BA51" s="241">
        <v>0</v>
      </c>
      <c r="BB51" s="241"/>
      <c r="BC51" s="241"/>
      <c r="BD51" s="241"/>
      <c r="BE51" s="241"/>
      <c r="BF51" s="241"/>
      <c r="BG51" s="406">
        <f t="shared" si="0"/>
        <v>0</v>
      </c>
    </row>
    <row r="52" spans="1:59" s="238" customFormat="1" ht="11.25" hidden="1" x14ac:dyDescent="0.2">
      <c r="A52" s="491"/>
      <c r="B52" s="239" t="s">
        <v>224</v>
      </c>
      <c r="C52" s="240" t="s">
        <v>226</v>
      </c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>
        <v>0</v>
      </c>
      <c r="T52" s="241">
        <v>0</v>
      </c>
      <c r="U52" s="241">
        <v>0</v>
      </c>
      <c r="V52" s="241">
        <v>0</v>
      </c>
      <c r="W52" s="241">
        <v>0</v>
      </c>
      <c r="X52" s="241">
        <v>0</v>
      </c>
      <c r="Y52" s="241">
        <v>0</v>
      </c>
      <c r="Z52" s="241">
        <v>0</v>
      </c>
      <c r="AA52" s="241">
        <v>0</v>
      </c>
      <c r="AB52" s="241">
        <v>0</v>
      </c>
      <c r="AC52" s="241">
        <v>0</v>
      </c>
      <c r="AD52" s="241">
        <v>0</v>
      </c>
      <c r="AE52" s="241">
        <v>0</v>
      </c>
      <c r="AF52" s="241">
        <v>0</v>
      </c>
      <c r="AG52" s="241">
        <v>0</v>
      </c>
      <c r="AH52" s="241">
        <v>0</v>
      </c>
      <c r="AI52" s="241">
        <v>0</v>
      </c>
      <c r="AJ52" s="241">
        <v>0</v>
      </c>
      <c r="AK52" s="241">
        <v>0</v>
      </c>
      <c r="AL52" s="241">
        <v>0</v>
      </c>
      <c r="AM52" s="241">
        <v>0</v>
      </c>
      <c r="AN52" s="241">
        <v>0</v>
      </c>
      <c r="AO52" s="241">
        <v>0</v>
      </c>
      <c r="AP52" s="241">
        <v>0</v>
      </c>
      <c r="AQ52" s="241">
        <v>0</v>
      </c>
      <c r="AR52" s="241">
        <v>0</v>
      </c>
      <c r="AS52" s="241">
        <v>0</v>
      </c>
      <c r="AT52" s="241">
        <v>0</v>
      </c>
      <c r="AU52" s="241">
        <v>0</v>
      </c>
      <c r="AV52" s="241">
        <v>0</v>
      </c>
      <c r="AW52" s="241">
        <v>0</v>
      </c>
      <c r="AX52" s="241">
        <v>0</v>
      </c>
      <c r="AY52" s="241">
        <v>0</v>
      </c>
      <c r="AZ52" s="241">
        <v>0</v>
      </c>
      <c r="BA52" s="241">
        <v>0</v>
      </c>
      <c r="BB52" s="241"/>
      <c r="BC52" s="241"/>
      <c r="BD52" s="241"/>
      <c r="BE52" s="241"/>
      <c r="BF52" s="241"/>
      <c r="BG52" s="406">
        <f t="shared" si="0"/>
        <v>0</v>
      </c>
    </row>
    <row r="53" spans="1:59" s="238" customFormat="1" ht="11.25" hidden="1" x14ac:dyDescent="0.2">
      <c r="A53" s="491"/>
      <c r="B53" s="239" t="s">
        <v>346</v>
      </c>
      <c r="C53" s="240" t="s">
        <v>202</v>
      </c>
      <c r="D53" s="241">
        <v>0</v>
      </c>
      <c r="E53" s="241">
        <v>0</v>
      </c>
      <c r="F53" s="241">
        <v>0</v>
      </c>
      <c r="G53" s="241">
        <v>0</v>
      </c>
      <c r="H53" s="241">
        <v>0</v>
      </c>
      <c r="I53" s="241">
        <v>0</v>
      </c>
      <c r="J53" s="241">
        <v>0</v>
      </c>
      <c r="K53" s="241">
        <v>0</v>
      </c>
      <c r="L53" s="241">
        <v>0</v>
      </c>
      <c r="M53" s="241">
        <v>0</v>
      </c>
      <c r="N53" s="241">
        <v>0</v>
      </c>
      <c r="O53" s="241">
        <v>0</v>
      </c>
      <c r="P53" s="241">
        <v>0</v>
      </c>
      <c r="Q53" s="241">
        <v>0</v>
      </c>
      <c r="R53" s="241">
        <v>0</v>
      </c>
      <c r="S53" s="241">
        <v>0</v>
      </c>
      <c r="T53" s="241">
        <v>0</v>
      </c>
      <c r="U53" s="241">
        <v>0</v>
      </c>
      <c r="V53" s="241">
        <v>0</v>
      </c>
      <c r="W53" s="241">
        <v>0</v>
      </c>
      <c r="X53" s="241">
        <v>0</v>
      </c>
      <c r="Y53" s="241">
        <v>0</v>
      </c>
      <c r="Z53" s="241">
        <v>0</v>
      </c>
      <c r="AA53" s="241">
        <v>0</v>
      </c>
      <c r="AB53" s="241">
        <v>0</v>
      </c>
      <c r="AC53" s="241">
        <v>0</v>
      </c>
      <c r="AD53" s="241">
        <v>0</v>
      </c>
      <c r="AE53" s="241">
        <v>0</v>
      </c>
      <c r="AF53" s="241">
        <v>0</v>
      </c>
      <c r="AG53" s="241">
        <v>0</v>
      </c>
      <c r="AH53" s="241">
        <v>0</v>
      </c>
      <c r="AI53" s="241">
        <v>0</v>
      </c>
      <c r="AJ53" s="241">
        <v>0</v>
      </c>
      <c r="AK53" s="241">
        <v>0</v>
      </c>
      <c r="AL53" s="241">
        <v>0</v>
      </c>
      <c r="AM53" s="241">
        <v>0</v>
      </c>
      <c r="AN53" s="241">
        <v>0</v>
      </c>
      <c r="AO53" s="241">
        <v>0</v>
      </c>
      <c r="AP53" s="241">
        <v>0</v>
      </c>
      <c r="AQ53" s="241">
        <v>0</v>
      </c>
      <c r="AR53" s="241">
        <v>0</v>
      </c>
      <c r="AS53" s="241">
        <v>0</v>
      </c>
      <c r="AT53" s="241">
        <v>0</v>
      </c>
      <c r="AU53" s="241">
        <v>0</v>
      </c>
      <c r="AV53" s="241">
        <v>0</v>
      </c>
      <c r="AW53" s="241">
        <v>0</v>
      </c>
      <c r="AX53" s="241">
        <v>0</v>
      </c>
      <c r="AY53" s="241">
        <v>0</v>
      </c>
      <c r="AZ53" s="241">
        <v>0</v>
      </c>
      <c r="BA53" s="241">
        <v>0</v>
      </c>
      <c r="BB53" s="241"/>
      <c r="BC53" s="241"/>
      <c r="BD53" s="241"/>
      <c r="BE53" s="241"/>
      <c r="BF53" s="241"/>
      <c r="BG53" s="406">
        <f t="shared" si="0"/>
        <v>0</v>
      </c>
    </row>
    <row r="54" spans="1:59" s="238" customFormat="1" ht="11.25" hidden="1" x14ac:dyDescent="0.2">
      <c r="A54" s="491"/>
      <c r="B54" s="239" t="s">
        <v>205</v>
      </c>
      <c r="C54" s="240" t="s">
        <v>308</v>
      </c>
      <c r="D54" s="241">
        <v>0</v>
      </c>
      <c r="E54" s="241">
        <v>0</v>
      </c>
      <c r="F54" s="241">
        <v>0</v>
      </c>
      <c r="G54" s="241">
        <v>0</v>
      </c>
      <c r="H54" s="241">
        <v>0</v>
      </c>
      <c r="I54" s="241">
        <v>0</v>
      </c>
      <c r="J54" s="241">
        <v>0</v>
      </c>
      <c r="K54" s="241">
        <v>0</v>
      </c>
      <c r="L54" s="241">
        <v>0</v>
      </c>
      <c r="M54" s="241">
        <v>0</v>
      </c>
      <c r="N54" s="241">
        <v>0</v>
      </c>
      <c r="O54" s="241">
        <v>0</v>
      </c>
      <c r="P54" s="241">
        <v>0</v>
      </c>
      <c r="Q54" s="241">
        <v>0</v>
      </c>
      <c r="R54" s="241">
        <v>0</v>
      </c>
      <c r="S54" s="241">
        <v>0</v>
      </c>
      <c r="T54" s="241">
        <v>0</v>
      </c>
      <c r="U54" s="241">
        <v>0</v>
      </c>
      <c r="V54" s="241">
        <v>0</v>
      </c>
      <c r="W54" s="241">
        <v>0</v>
      </c>
      <c r="X54" s="241">
        <v>0</v>
      </c>
      <c r="Y54" s="241">
        <v>0</v>
      </c>
      <c r="Z54" s="241">
        <v>0</v>
      </c>
      <c r="AA54" s="241">
        <v>0</v>
      </c>
      <c r="AB54" s="241">
        <v>0</v>
      </c>
      <c r="AC54" s="241">
        <v>0</v>
      </c>
      <c r="AD54" s="241">
        <v>0</v>
      </c>
      <c r="AE54" s="241">
        <v>0</v>
      </c>
      <c r="AF54" s="241">
        <v>0</v>
      </c>
      <c r="AG54" s="241">
        <v>0</v>
      </c>
      <c r="AH54" s="241">
        <v>0</v>
      </c>
      <c r="AI54" s="241">
        <v>0</v>
      </c>
      <c r="AJ54" s="241">
        <v>0</v>
      </c>
      <c r="AK54" s="241">
        <v>0</v>
      </c>
      <c r="AL54" s="241">
        <v>0</v>
      </c>
      <c r="AM54" s="241">
        <v>0</v>
      </c>
      <c r="AN54" s="241">
        <v>0</v>
      </c>
      <c r="AO54" s="241">
        <v>0</v>
      </c>
      <c r="AP54" s="241">
        <v>0</v>
      </c>
      <c r="AQ54" s="241">
        <v>0</v>
      </c>
      <c r="AR54" s="241">
        <v>0</v>
      </c>
      <c r="AS54" s="241">
        <v>0</v>
      </c>
      <c r="AT54" s="241">
        <v>0</v>
      </c>
      <c r="AU54" s="241">
        <v>0</v>
      </c>
      <c r="AV54" s="241">
        <v>0</v>
      </c>
      <c r="AW54" s="241">
        <v>0</v>
      </c>
      <c r="AX54" s="241">
        <v>0</v>
      </c>
      <c r="AY54" s="241">
        <v>0</v>
      </c>
      <c r="AZ54" s="241">
        <v>0</v>
      </c>
      <c r="BA54" s="241">
        <v>0</v>
      </c>
      <c r="BB54" s="241"/>
      <c r="BC54" s="241"/>
      <c r="BD54" s="241"/>
      <c r="BE54" s="241"/>
      <c r="BF54" s="241"/>
      <c r="BG54" s="406">
        <f t="shared" si="0"/>
        <v>0</v>
      </c>
    </row>
    <row r="55" spans="1:59" s="238" customFormat="1" ht="11.25" hidden="1" x14ac:dyDescent="0.2">
      <c r="A55" s="491"/>
      <c r="B55" s="239" t="s">
        <v>203</v>
      </c>
      <c r="C55" s="240" t="s">
        <v>206</v>
      </c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>
        <v>0</v>
      </c>
      <c r="T55" s="241">
        <v>0</v>
      </c>
      <c r="U55" s="241">
        <v>0</v>
      </c>
      <c r="V55" s="241">
        <v>0</v>
      </c>
      <c r="W55" s="241">
        <v>0</v>
      </c>
      <c r="X55" s="241">
        <v>0</v>
      </c>
      <c r="Y55" s="241">
        <v>0</v>
      </c>
      <c r="Z55" s="241">
        <v>0</v>
      </c>
      <c r="AA55" s="241">
        <v>0</v>
      </c>
      <c r="AB55" s="241">
        <v>0</v>
      </c>
      <c r="AC55" s="241">
        <v>0</v>
      </c>
      <c r="AD55" s="241">
        <v>0</v>
      </c>
      <c r="AE55" s="241">
        <v>0</v>
      </c>
      <c r="AF55" s="241">
        <v>0</v>
      </c>
      <c r="AG55" s="241">
        <v>0</v>
      </c>
      <c r="AH55" s="241">
        <v>0</v>
      </c>
      <c r="AI55" s="241">
        <v>0</v>
      </c>
      <c r="AJ55" s="241">
        <v>0</v>
      </c>
      <c r="AK55" s="241">
        <v>0</v>
      </c>
      <c r="AL55" s="241">
        <v>0</v>
      </c>
      <c r="AM55" s="241">
        <v>0</v>
      </c>
      <c r="AN55" s="241">
        <v>0</v>
      </c>
      <c r="AO55" s="241">
        <v>0</v>
      </c>
      <c r="AP55" s="241">
        <v>0</v>
      </c>
      <c r="AQ55" s="241">
        <v>0</v>
      </c>
      <c r="AR55" s="241">
        <v>0</v>
      </c>
      <c r="AS55" s="241">
        <v>0</v>
      </c>
      <c r="AT55" s="241">
        <v>0</v>
      </c>
      <c r="AU55" s="241">
        <v>0</v>
      </c>
      <c r="AV55" s="241">
        <v>0</v>
      </c>
      <c r="AW55" s="241">
        <v>0</v>
      </c>
      <c r="AX55" s="241">
        <v>0</v>
      </c>
      <c r="AY55" s="241">
        <v>0</v>
      </c>
      <c r="AZ55" s="241">
        <v>0</v>
      </c>
      <c r="BA55" s="241">
        <v>0</v>
      </c>
      <c r="BB55" s="241"/>
      <c r="BC55" s="241"/>
      <c r="BD55" s="241"/>
      <c r="BE55" s="241"/>
      <c r="BF55" s="241"/>
      <c r="BG55" s="406">
        <f t="shared" si="0"/>
        <v>0</v>
      </c>
    </row>
    <row r="56" spans="1:59" s="238" customFormat="1" ht="11.25" hidden="1" x14ac:dyDescent="0.2">
      <c r="A56" s="491"/>
      <c r="B56" s="239" t="s">
        <v>361</v>
      </c>
      <c r="C56" s="240" t="s">
        <v>360</v>
      </c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>
        <v>0</v>
      </c>
      <c r="T56" s="241">
        <v>0</v>
      </c>
      <c r="U56" s="241">
        <v>0</v>
      </c>
      <c r="V56" s="241">
        <v>0</v>
      </c>
      <c r="W56" s="241">
        <v>0</v>
      </c>
      <c r="X56" s="241">
        <v>0</v>
      </c>
      <c r="Y56" s="241">
        <v>0</v>
      </c>
      <c r="Z56" s="241">
        <v>0</v>
      </c>
      <c r="AA56" s="241">
        <v>0</v>
      </c>
      <c r="AB56" s="241">
        <v>0</v>
      </c>
      <c r="AC56" s="241">
        <v>0</v>
      </c>
      <c r="AD56" s="241">
        <v>0</v>
      </c>
      <c r="AE56" s="241">
        <v>0</v>
      </c>
      <c r="AF56" s="241">
        <v>0</v>
      </c>
      <c r="AG56" s="241">
        <v>0</v>
      </c>
      <c r="AH56" s="241">
        <v>0</v>
      </c>
      <c r="AI56" s="241">
        <v>0</v>
      </c>
      <c r="AJ56" s="241">
        <v>0</v>
      </c>
      <c r="AK56" s="241">
        <v>0</v>
      </c>
      <c r="AL56" s="241">
        <v>0</v>
      </c>
      <c r="AM56" s="241">
        <v>0</v>
      </c>
      <c r="AN56" s="241">
        <v>0</v>
      </c>
      <c r="AO56" s="241">
        <v>0</v>
      </c>
      <c r="AP56" s="241">
        <v>0</v>
      </c>
      <c r="AQ56" s="241">
        <v>0</v>
      </c>
      <c r="AR56" s="241">
        <v>0</v>
      </c>
      <c r="AS56" s="241">
        <v>0</v>
      </c>
      <c r="AT56" s="241">
        <v>0</v>
      </c>
      <c r="AU56" s="241">
        <v>0</v>
      </c>
      <c r="AV56" s="241">
        <v>0</v>
      </c>
      <c r="AW56" s="241">
        <v>0</v>
      </c>
      <c r="AX56" s="241">
        <v>0</v>
      </c>
      <c r="AY56" s="241">
        <v>0</v>
      </c>
      <c r="AZ56" s="241">
        <v>0</v>
      </c>
      <c r="BA56" s="241">
        <v>0</v>
      </c>
      <c r="BB56" s="241"/>
      <c r="BC56" s="241"/>
      <c r="BD56" s="241"/>
      <c r="BE56" s="241"/>
      <c r="BF56" s="241"/>
      <c r="BG56" s="406">
        <f t="shared" si="0"/>
        <v>0</v>
      </c>
    </row>
    <row r="57" spans="1:59" s="238" customFormat="1" ht="11.25" hidden="1" x14ac:dyDescent="0.2">
      <c r="A57" s="491"/>
      <c r="B57" s="239" t="s">
        <v>298</v>
      </c>
      <c r="C57" s="240" t="s">
        <v>211</v>
      </c>
      <c r="D57" s="241">
        <v>0</v>
      </c>
      <c r="E57" s="241">
        <v>0</v>
      </c>
      <c r="F57" s="241">
        <v>0</v>
      </c>
      <c r="G57" s="241">
        <v>0</v>
      </c>
      <c r="H57" s="241">
        <v>0</v>
      </c>
      <c r="I57" s="241">
        <v>0</v>
      </c>
      <c r="J57" s="241">
        <v>0</v>
      </c>
      <c r="K57" s="241">
        <v>0</v>
      </c>
      <c r="L57" s="241">
        <v>0</v>
      </c>
      <c r="M57" s="241">
        <v>0</v>
      </c>
      <c r="N57" s="241">
        <v>0</v>
      </c>
      <c r="O57" s="241">
        <v>0</v>
      </c>
      <c r="P57" s="241">
        <v>0</v>
      </c>
      <c r="Q57" s="241">
        <v>0</v>
      </c>
      <c r="R57" s="241">
        <v>0</v>
      </c>
      <c r="S57" s="241">
        <v>0</v>
      </c>
      <c r="T57" s="241">
        <v>0</v>
      </c>
      <c r="U57" s="241">
        <v>0</v>
      </c>
      <c r="V57" s="241">
        <v>0</v>
      </c>
      <c r="W57" s="241">
        <v>0</v>
      </c>
      <c r="X57" s="241">
        <v>0</v>
      </c>
      <c r="Y57" s="241">
        <v>0</v>
      </c>
      <c r="Z57" s="241">
        <v>0</v>
      </c>
      <c r="AA57" s="241">
        <v>0</v>
      </c>
      <c r="AB57" s="241">
        <v>0</v>
      </c>
      <c r="AC57" s="241">
        <v>0</v>
      </c>
      <c r="AD57" s="241">
        <v>0</v>
      </c>
      <c r="AE57" s="241">
        <v>0</v>
      </c>
      <c r="AF57" s="241">
        <v>0</v>
      </c>
      <c r="AG57" s="241">
        <v>0</v>
      </c>
      <c r="AH57" s="241">
        <v>0</v>
      </c>
      <c r="AI57" s="241">
        <v>0</v>
      </c>
      <c r="AJ57" s="241">
        <v>0</v>
      </c>
      <c r="AK57" s="241">
        <v>0</v>
      </c>
      <c r="AL57" s="241">
        <v>0</v>
      </c>
      <c r="AM57" s="241">
        <v>0</v>
      </c>
      <c r="AN57" s="241">
        <v>0</v>
      </c>
      <c r="AO57" s="241">
        <v>0</v>
      </c>
      <c r="AP57" s="241">
        <v>0</v>
      </c>
      <c r="AQ57" s="241">
        <v>0</v>
      </c>
      <c r="AR57" s="241">
        <v>0</v>
      </c>
      <c r="AS57" s="241">
        <v>0</v>
      </c>
      <c r="AT57" s="241">
        <v>0</v>
      </c>
      <c r="AU57" s="241">
        <v>0</v>
      </c>
      <c r="AV57" s="241">
        <v>0</v>
      </c>
      <c r="AW57" s="241">
        <v>0</v>
      </c>
      <c r="AX57" s="241">
        <v>0</v>
      </c>
      <c r="AY57" s="241">
        <v>0</v>
      </c>
      <c r="AZ57" s="241">
        <v>0</v>
      </c>
      <c r="BA57" s="241">
        <v>0</v>
      </c>
      <c r="BB57" s="241"/>
      <c r="BC57" s="241"/>
      <c r="BD57" s="241"/>
      <c r="BE57" s="241"/>
      <c r="BF57" s="241"/>
      <c r="BG57" s="406">
        <f t="shared" si="0"/>
        <v>0</v>
      </c>
    </row>
    <row r="58" spans="1:59" s="238" customFormat="1" ht="11.25" hidden="1" x14ac:dyDescent="0.2">
      <c r="A58" s="491"/>
      <c r="B58" s="239" t="s">
        <v>187</v>
      </c>
      <c r="C58" s="240" t="s">
        <v>188</v>
      </c>
      <c r="D58" s="241">
        <v>0</v>
      </c>
      <c r="E58" s="241">
        <v>0</v>
      </c>
      <c r="F58" s="241">
        <v>0</v>
      </c>
      <c r="G58" s="241">
        <v>0</v>
      </c>
      <c r="H58" s="241">
        <v>0</v>
      </c>
      <c r="I58" s="241">
        <v>0</v>
      </c>
      <c r="J58" s="241">
        <v>0</v>
      </c>
      <c r="K58" s="241">
        <v>0</v>
      </c>
      <c r="L58" s="241">
        <v>0</v>
      </c>
      <c r="M58" s="241">
        <v>0</v>
      </c>
      <c r="N58" s="241">
        <v>0</v>
      </c>
      <c r="O58" s="241">
        <v>0</v>
      </c>
      <c r="P58" s="241">
        <v>0</v>
      </c>
      <c r="Q58" s="241">
        <v>0</v>
      </c>
      <c r="R58" s="241">
        <v>0</v>
      </c>
      <c r="S58" s="241">
        <v>0</v>
      </c>
      <c r="T58" s="241">
        <v>0</v>
      </c>
      <c r="U58" s="241">
        <v>0</v>
      </c>
      <c r="V58" s="241">
        <v>0</v>
      </c>
      <c r="W58" s="241">
        <v>0</v>
      </c>
      <c r="X58" s="241">
        <v>0</v>
      </c>
      <c r="Y58" s="241">
        <v>0</v>
      </c>
      <c r="Z58" s="241">
        <v>0</v>
      </c>
      <c r="AA58" s="241">
        <v>0</v>
      </c>
      <c r="AB58" s="241">
        <v>0</v>
      </c>
      <c r="AC58" s="241">
        <v>0</v>
      </c>
      <c r="AD58" s="241">
        <v>0</v>
      </c>
      <c r="AE58" s="241">
        <v>0</v>
      </c>
      <c r="AF58" s="241">
        <v>0</v>
      </c>
      <c r="AG58" s="241">
        <v>0</v>
      </c>
      <c r="AH58" s="241">
        <v>0</v>
      </c>
      <c r="AI58" s="241">
        <v>0</v>
      </c>
      <c r="AJ58" s="241">
        <v>0</v>
      </c>
      <c r="AK58" s="241">
        <v>0</v>
      </c>
      <c r="AL58" s="241">
        <v>0</v>
      </c>
      <c r="AM58" s="241">
        <v>0</v>
      </c>
      <c r="AN58" s="241">
        <v>0</v>
      </c>
      <c r="AO58" s="241">
        <v>0</v>
      </c>
      <c r="AP58" s="241">
        <v>0</v>
      </c>
      <c r="AQ58" s="241">
        <v>0</v>
      </c>
      <c r="AR58" s="241">
        <v>0</v>
      </c>
      <c r="AS58" s="241">
        <v>0</v>
      </c>
      <c r="AT58" s="241">
        <v>0</v>
      </c>
      <c r="AU58" s="241">
        <v>0</v>
      </c>
      <c r="AV58" s="241">
        <v>0</v>
      </c>
      <c r="AW58" s="241">
        <v>0</v>
      </c>
      <c r="AX58" s="241">
        <v>0</v>
      </c>
      <c r="AY58" s="241">
        <v>0</v>
      </c>
      <c r="AZ58" s="241">
        <v>0</v>
      </c>
      <c r="BA58" s="241">
        <v>0</v>
      </c>
      <c r="BB58" s="241"/>
      <c r="BC58" s="241"/>
      <c r="BD58" s="241"/>
      <c r="BE58" s="241"/>
      <c r="BF58" s="241"/>
      <c r="BG58" s="406">
        <f t="shared" si="0"/>
        <v>0</v>
      </c>
    </row>
    <row r="59" spans="1:59" s="238" customFormat="1" ht="11.25" hidden="1" x14ac:dyDescent="0.2">
      <c r="A59" s="491"/>
      <c r="B59" s="239" t="s">
        <v>354</v>
      </c>
      <c r="C59" s="240" t="s">
        <v>196</v>
      </c>
      <c r="D59" s="241">
        <v>0</v>
      </c>
      <c r="E59" s="241">
        <v>0</v>
      </c>
      <c r="F59" s="241">
        <v>0</v>
      </c>
      <c r="G59" s="241">
        <v>0</v>
      </c>
      <c r="H59" s="241">
        <v>0</v>
      </c>
      <c r="I59" s="241">
        <v>0</v>
      </c>
      <c r="J59" s="241">
        <v>0</v>
      </c>
      <c r="K59" s="241">
        <v>0</v>
      </c>
      <c r="L59" s="241">
        <v>0</v>
      </c>
      <c r="M59" s="241">
        <v>0</v>
      </c>
      <c r="N59" s="241">
        <v>0</v>
      </c>
      <c r="O59" s="241">
        <v>0</v>
      </c>
      <c r="P59" s="241">
        <v>0</v>
      </c>
      <c r="Q59" s="241">
        <v>0</v>
      </c>
      <c r="R59" s="241">
        <v>0</v>
      </c>
      <c r="S59" s="241">
        <v>0</v>
      </c>
      <c r="T59" s="241">
        <v>0</v>
      </c>
      <c r="U59" s="241">
        <v>0</v>
      </c>
      <c r="V59" s="241">
        <v>0</v>
      </c>
      <c r="W59" s="241">
        <v>0</v>
      </c>
      <c r="X59" s="241">
        <v>0</v>
      </c>
      <c r="Y59" s="241">
        <v>0</v>
      </c>
      <c r="Z59" s="241">
        <v>0</v>
      </c>
      <c r="AA59" s="241">
        <v>0</v>
      </c>
      <c r="AB59" s="241">
        <v>0</v>
      </c>
      <c r="AC59" s="241">
        <v>0</v>
      </c>
      <c r="AD59" s="241">
        <v>0</v>
      </c>
      <c r="AE59" s="241">
        <v>0</v>
      </c>
      <c r="AF59" s="241">
        <v>0</v>
      </c>
      <c r="AG59" s="241">
        <v>0</v>
      </c>
      <c r="AH59" s="241">
        <v>0</v>
      </c>
      <c r="AI59" s="241">
        <v>0</v>
      </c>
      <c r="AJ59" s="241">
        <v>0</v>
      </c>
      <c r="AK59" s="241">
        <v>0</v>
      </c>
      <c r="AL59" s="241">
        <v>0</v>
      </c>
      <c r="AM59" s="241">
        <v>0</v>
      </c>
      <c r="AN59" s="241">
        <v>0</v>
      </c>
      <c r="AO59" s="241">
        <v>0</v>
      </c>
      <c r="AP59" s="241">
        <v>0</v>
      </c>
      <c r="AQ59" s="241">
        <v>0</v>
      </c>
      <c r="AR59" s="241">
        <v>0</v>
      </c>
      <c r="AS59" s="241">
        <v>0</v>
      </c>
      <c r="AT59" s="241">
        <v>0</v>
      </c>
      <c r="AU59" s="241">
        <v>0</v>
      </c>
      <c r="AV59" s="241">
        <v>0</v>
      </c>
      <c r="AW59" s="241">
        <v>0</v>
      </c>
      <c r="AX59" s="241">
        <v>0</v>
      </c>
      <c r="AY59" s="241">
        <v>0</v>
      </c>
      <c r="AZ59" s="241">
        <v>0</v>
      </c>
      <c r="BA59" s="241">
        <v>0</v>
      </c>
      <c r="BB59" s="241"/>
      <c r="BC59" s="241"/>
      <c r="BD59" s="241"/>
      <c r="BE59" s="241"/>
      <c r="BF59" s="241"/>
      <c r="BG59" s="406">
        <f t="shared" si="0"/>
        <v>0</v>
      </c>
    </row>
    <row r="60" spans="1:59" s="238" customFormat="1" ht="11.25" hidden="1" x14ac:dyDescent="0.2">
      <c r="A60" s="491"/>
      <c r="B60" s="239" t="s">
        <v>190</v>
      </c>
      <c r="C60" s="240" t="s">
        <v>189</v>
      </c>
      <c r="D60" s="241">
        <v>0</v>
      </c>
      <c r="E60" s="241">
        <v>0</v>
      </c>
      <c r="F60" s="241">
        <v>0</v>
      </c>
      <c r="G60" s="241">
        <v>0</v>
      </c>
      <c r="H60" s="241">
        <v>0</v>
      </c>
      <c r="I60" s="241">
        <v>0</v>
      </c>
      <c r="J60" s="241">
        <v>0</v>
      </c>
      <c r="K60" s="241">
        <v>0</v>
      </c>
      <c r="L60" s="241">
        <v>0</v>
      </c>
      <c r="M60" s="241">
        <v>0</v>
      </c>
      <c r="N60" s="241">
        <v>0</v>
      </c>
      <c r="O60" s="241">
        <v>0</v>
      </c>
      <c r="P60" s="241">
        <v>0</v>
      </c>
      <c r="Q60" s="241">
        <v>0</v>
      </c>
      <c r="R60" s="241">
        <v>0</v>
      </c>
      <c r="S60" s="241">
        <v>0</v>
      </c>
      <c r="T60" s="241">
        <v>0</v>
      </c>
      <c r="U60" s="241">
        <v>0</v>
      </c>
      <c r="V60" s="241">
        <v>0</v>
      </c>
      <c r="W60" s="241">
        <v>0</v>
      </c>
      <c r="X60" s="241">
        <v>0</v>
      </c>
      <c r="Y60" s="241">
        <v>0</v>
      </c>
      <c r="Z60" s="241">
        <v>0</v>
      </c>
      <c r="AA60" s="241">
        <v>0</v>
      </c>
      <c r="AB60" s="241">
        <v>0</v>
      </c>
      <c r="AC60" s="241">
        <v>0</v>
      </c>
      <c r="AD60" s="241">
        <v>0</v>
      </c>
      <c r="AE60" s="241">
        <v>0</v>
      </c>
      <c r="AF60" s="241">
        <v>0</v>
      </c>
      <c r="AG60" s="241">
        <v>0</v>
      </c>
      <c r="AH60" s="241">
        <v>0</v>
      </c>
      <c r="AI60" s="241">
        <v>0</v>
      </c>
      <c r="AJ60" s="241">
        <v>0</v>
      </c>
      <c r="AK60" s="241">
        <v>0</v>
      </c>
      <c r="AL60" s="241">
        <v>0</v>
      </c>
      <c r="AM60" s="241">
        <v>0</v>
      </c>
      <c r="AN60" s="241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41">
        <v>0</v>
      </c>
      <c r="AZ60" s="241">
        <v>0</v>
      </c>
      <c r="BA60" s="241">
        <v>0</v>
      </c>
      <c r="BB60" s="241"/>
      <c r="BC60" s="241"/>
      <c r="BD60" s="241"/>
      <c r="BE60" s="241"/>
      <c r="BF60" s="241"/>
      <c r="BG60" s="406">
        <f t="shared" si="0"/>
        <v>0</v>
      </c>
    </row>
    <row r="61" spans="1:59" s="467" customFormat="1" ht="15.75" x14ac:dyDescent="0.2">
      <c r="A61" s="309"/>
      <c r="B61" s="309" t="s">
        <v>37</v>
      </c>
      <c r="C61" s="458">
        <f>COUNTA(C4:C60)</f>
        <v>57</v>
      </c>
      <c r="D61" s="309">
        <f t="shared" ref="D61:BF61" si="1">SUM(D4:D60)</f>
        <v>0</v>
      </c>
      <c r="E61" s="309">
        <f t="shared" si="1"/>
        <v>0</v>
      </c>
      <c r="F61" s="309">
        <f t="shared" si="1"/>
        <v>0</v>
      </c>
      <c r="G61" s="309">
        <f t="shared" si="1"/>
        <v>0</v>
      </c>
      <c r="H61" s="309">
        <f t="shared" si="1"/>
        <v>0</v>
      </c>
      <c r="I61" s="309">
        <f t="shared" si="1"/>
        <v>0</v>
      </c>
      <c r="J61" s="309">
        <f t="shared" si="1"/>
        <v>0</v>
      </c>
      <c r="K61" s="309">
        <f t="shared" si="1"/>
        <v>0</v>
      </c>
      <c r="L61" s="309">
        <f t="shared" si="1"/>
        <v>0</v>
      </c>
      <c r="M61" s="309">
        <f t="shared" si="1"/>
        <v>0</v>
      </c>
      <c r="N61" s="309">
        <f t="shared" si="1"/>
        <v>0</v>
      </c>
      <c r="O61" s="309">
        <f t="shared" si="1"/>
        <v>0</v>
      </c>
      <c r="P61" s="309">
        <f t="shared" si="1"/>
        <v>0</v>
      </c>
      <c r="Q61" s="309">
        <f t="shared" si="1"/>
        <v>0</v>
      </c>
      <c r="R61" s="309">
        <f t="shared" si="1"/>
        <v>0</v>
      </c>
      <c r="S61" s="309">
        <f t="shared" si="1"/>
        <v>98850</v>
      </c>
      <c r="T61" s="309">
        <f t="shared" si="1"/>
        <v>197700</v>
      </c>
      <c r="U61" s="309">
        <f t="shared" si="1"/>
        <v>197700</v>
      </c>
      <c r="V61" s="309">
        <f t="shared" si="1"/>
        <v>2220114</v>
      </c>
      <c r="W61" s="309">
        <f t="shared" si="1"/>
        <v>197700</v>
      </c>
      <c r="X61" s="309">
        <f t="shared" si="1"/>
        <v>244800</v>
      </c>
      <c r="Y61" s="309">
        <f t="shared" si="1"/>
        <v>244800</v>
      </c>
      <c r="Z61" s="309">
        <f t="shared" si="1"/>
        <v>268200</v>
      </c>
      <c r="AA61" s="309">
        <f t="shared" si="1"/>
        <v>268200</v>
      </c>
      <c r="AB61" s="309">
        <f t="shared" si="1"/>
        <v>301000</v>
      </c>
      <c r="AC61" s="309">
        <f t="shared" si="1"/>
        <v>12447429</v>
      </c>
      <c r="AD61" s="309">
        <f t="shared" si="1"/>
        <v>3998368</v>
      </c>
      <c r="AE61" s="309">
        <f t="shared" si="1"/>
        <v>7862456</v>
      </c>
      <c r="AF61" s="309">
        <f t="shared" si="1"/>
        <v>18261643</v>
      </c>
      <c r="AG61" s="309">
        <f t="shared" si="1"/>
        <v>38128309</v>
      </c>
      <c r="AH61" s="309">
        <f t="shared" si="1"/>
        <v>38128309</v>
      </c>
      <c r="AI61" s="309">
        <f t="shared" si="1"/>
        <v>38128309</v>
      </c>
      <c r="AJ61" s="309">
        <f t="shared" si="1"/>
        <v>38128309</v>
      </c>
      <c r="AK61" s="309">
        <f t="shared" si="1"/>
        <v>38128309</v>
      </c>
      <c r="AL61" s="309">
        <f t="shared" si="1"/>
        <v>37447122</v>
      </c>
      <c r="AM61" s="309">
        <f t="shared" si="1"/>
        <v>37447122</v>
      </c>
      <c r="AN61" s="309">
        <f t="shared" si="1"/>
        <v>37447122</v>
      </c>
      <c r="AO61" s="309">
        <f t="shared" si="1"/>
        <v>37447125</v>
      </c>
      <c r="AP61" s="309">
        <f t="shared" si="1"/>
        <v>286424904</v>
      </c>
      <c r="AQ61" s="309">
        <f t="shared" si="1"/>
        <v>29584666</v>
      </c>
      <c r="AR61" s="309">
        <f t="shared" si="1"/>
        <v>29584666</v>
      </c>
      <c r="AS61" s="309">
        <f t="shared" si="1"/>
        <v>29584666</v>
      </c>
      <c r="AT61" s="309">
        <f t="shared" si="1"/>
        <v>29584666</v>
      </c>
      <c r="AU61" s="309">
        <f t="shared" si="1"/>
        <v>29584660</v>
      </c>
      <c r="AV61" s="309">
        <f t="shared" si="1"/>
        <v>29584650</v>
      </c>
      <c r="AW61" s="309">
        <f t="shared" si="1"/>
        <v>29584700</v>
      </c>
      <c r="AX61" s="309">
        <f t="shared" si="1"/>
        <v>844118000</v>
      </c>
      <c r="AY61" s="309">
        <f t="shared" si="1"/>
        <v>9718000</v>
      </c>
      <c r="AZ61" s="309">
        <f t="shared" si="1"/>
        <v>9720000</v>
      </c>
      <c r="BA61" s="309">
        <f t="shared" si="1"/>
        <v>8402815</v>
      </c>
      <c r="BB61" s="309">
        <f t="shared" si="1"/>
        <v>0</v>
      </c>
      <c r="BC61" s="309">
        <f t="shared" si="1"/>
        <v>0</v>
      </c>
      <c r="BD61" s="309">
        <f t="shared" si="1"/>
        <v>0</v>
      </c>
      <c r="BE61" s="309">
        <f t="shared" si="1"/>
        <v>0</v>
      </c>
      <c r="BF61" s="309">
        <f t="shared" si="1"/>
        <v>0</v>
      </c>
      <c r="BG61" s="309">
        <f>SUM(BG4:BG60)</f>
        <v>1752715389</v>
      </c>
    </row>
    <row r="62" spans="1:59" ht="12" x14ac:dyDescent="0.2">
      <c r="D62" s="449" t="e">
        <f>+D61-'Proyeccion Recaudos'!#REF!</f>
        <v>#REF!</v>
      </c>
      <c r="E62" s="449" t="e">
        <f>+E61-'Proyeccion Recaudos'!#REF!</f>
        <v>#REF!</v>
      </c>
      <c r="F62" s="449" t="e">
        <f>+F61-'Proyeccion Recaudos'!#REF!</f>
        <v>#REF!</v>
      </c>
      <c r="G62" s="449" t="e">
        <f>+G61-'Proyeccion Recaudos'!#REF!</f>
        <v>#REF!</v>
      </c>
      <c r="H62" s="449" t="e">
        <f>+H61-'Proyeccion Recaudos'!#REF!</f>
        <v>#REF!</v>
      </c>
      <c r="I62" s="449" t="e">
        <f>+I61-'Proyeccion Recaudos'!#REF!</f>
        <v>#REF!</v>
      </c>
      <c r="J62" s="449" t="e">
        <f>+J61-'Proyeccion Recaudos'!#REF!</f>
        <v>#REF!</v>
      </c>
      <c r="K62" s="449" t="e">
        <f>+K61-'Proyeccion Recaudos'!#REF!</f>
        <v>#REF!</v>
      </c>
      <c r="L62" s="449" t="e">
        <f>+L61-'Proyeccion Recaudos'!#REF!</f>
        <v>#REF!</v>
      </c>
      <c r="M62" s="449" t="e">
        <f>+M61-'Proyeccion Recaudos'!#REF!</f>
        <v>#REF!</v>
      </c>
      <c r="N62" s="449" t="e">
        <f>+N61-'Proyeccion Recaudos'!#REF!</f>
        <v>#REF!</v>
      </c>
      <c r="O62" s="449" t="e">
        <f>+'Proyeccion Recaudos'!#REF!-O61</f>
        <v>#REF!</v>
      </c>
      <c r="P62" s="449" t="e">
        <f>+P61-'Proyeccion Recaudos'!#REF!</f>
        <v>#REF!</v>
      </c>
      <c r="Q62" s="449" t="e">
        <f>+Q61-'Proyeccion Recaudos'!#REF!</f>
        <v>#REF!</v>
      </c>
      <c r="R62" s="449" t="e">
        <f>+R61-'Proyeccion Recaudos'!#REF!</f>
        <v>#REF!</v>
      </c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512"/>
      <c r="AH62" s="512"/>
      <c r="AI62" s="512"/>
      <c r="AJ62" s="512"/>
      <c r="AK62" s="512"/>
      <c r="AL62" s="512"/>
      <c r="AM62" s="512"/>
      <c r="AN62" s="512"/>
      <c r="AO62" s="512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49"/>
    </row>
    <row r="63" spans="1:59" s="432" customFormat="1" ht="12" hidden="1" x14ac:dyDescent="0.2">
      <c r="C63" s="433"/>
      <c r="AG63" s="513">
        <f>-AG62</f>
        <v>0</v>
      </c>
      <c r="AH63" s="513">
        <f t="shared" ref="AH63:AX63" si="2">-AH62</f>
        <v>0</v>
      </c>
      <c r="AI63" s="513">
        <f t="shared" si="2"/>
        <v>0</v>
      </c>
      <c r="AJ63" s="513">
        <f t="shared" si="2"/>
        <v>0</v>
      </c>
      <c r="AK63" s="513">
        <f t="shared" si="2"/>
        <v>0</v>
      </c>
      <c r="AL63" s="513">
        <f t="shared" si="2"/>
        <v>0</v>
      </c>
      <c r="AM63" s="513">
        <f t="shared" si="2"/>
        <v>0</v>
      </c>
      <c r="AN63" s="513">
        <f t="shared" si="2"/>
        <v>0</v>
      </c>
      <c r="AO63" s="513">
        <f t="shared" si="2"/>
        <v>0</v>
      </c>
      <c r="AP63" s="513">
        <f t="shared" si="2"/>
        <v>0</v>
      </c>
      <c r="AQ63" s="513">
        <f t="shared" si="2"/>
        <v>0</v>
      </c>
      <c r="AR63" s="513">
        <f t="shared" si="2"/>
        <v>0</v>
      </c>
      <c r="AS63" s="513">
        <f t="shared" si="2"/>
        <v>0</v>
      </c>
      <c r="AT63" s="513">
        <f t="shared" si="2"/>
        <v>0</v>
      </c>
      <c r="AU63" s="513">
        <f t="shared" si="2"/>
        <v>0</v>
      </c>
      <c r="AV63" s="513">
        <f t="shared" si="2"/>
        <v>0</v>
      </c>
      <c r="AW63" s="513">
        <f t="shared" si="2"/>
        <v>0</v>
      </c>
      <c r="AX63" s="513">
        <f t="shared" si="2"/>
        <v>0</v>
      </c>
      <c r="BG63" s="434">
        <f>+BG61-'Proyeccion Recaudos'!I41</f>
        <v>0</v>
      </c>
    </row>
    <row r="64" spans="1:59" ht="12" x14ac:dyDescent="0.2"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2"/>
    </row>
    <row r="65" spans="42:58" ht="12" x14ac:dyDescent="0.2">
      <c r="AP65" s="242"/>
      <c r="AQ65" s="242"/>
      <c r="AR65" s="242"/>
      <c r="AS65" s="242"/>
      <c r="AT65" s="242"/>
      <c r="AU65" s="242"/>
      <c r="AV65" s="242"/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</row>
    <row r="66" spans="42:58" ht="12" x14ac:dyDescent="0.2">
      <c r="AP66" s="242"/>
      <c r="AQ66" s="242"/>
      <c r="AR66" s="242"/>
      <c r="AS66" s="242"/>
      <c r="AT66" s="242"/>
      <c r="AU66" s="242"/>
      <c r="AV66" s="242"/>
      <c r="AW66" s="242"/>
      <c r="AX66" s="242"/>
      <c r="AY66" s="242"/>
      <c r="AZ66" s="242"/>
      <c r="BA66" s="242"/>
      <c r="BB66" s="242"/>
      <c r="BC66" s="242"/>
      <c r="BD66" s="242"/>
      <c r="BE66" s="242"/>
      <c r="BF66" s="242"/>
    </row>
    <row r="67" spans="42:58" ht="12" x14ac:dyDescent="0.2"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2"/>
    </row>
    <row r="68" spans="42:58" ht="12" x14ac:dyDescent="0.2">
      <c r="AP68" s="242"/>
      <c r="AQ68" s="242"/>
      <c r="AR68" s="242"/>
      <c r="AS68" s="242"/>
      <c r="AT68" s="242"/>
      <c r="AU68" s="242"/>
      <c r="AV68" s="242"/>
      <c r="AW68" s="242"/>
      <c r="AX68" s="242"/>
      <c r="AY68" s="242"/>
      <c r="AZ68" s="242"/>
      <c r="BA68" s="242"/>
      <c r="BB68" s="242"/>
      <c r="BC68" s="242"/>
      <c r="BD68" s="242"/>
      <c r="BE68" s="242"/>
      <c r="BF68" s="242"/>
    </row>
    <row r="69" spans="42:58" ht="12" x14ac:dyDescent="0.2">
      <c r="AP69" s="242"/>
      <c r="AQ69" s="242"/>
      <c r="AR69" s="242"/>
      <c r="AS69" s="242"/>
      <c r="AT69" s="242"/>
      <c r="AU69" s="242"/>
      <c r="AV69" s="242"/>
      <c r="AW69" s="242"/>
      <c r="AX69" s="242"/>
      <c r="AY69" s="242"/>
      <c r="AZ69" s="242"/>
      <c r="BA69" s="242"/>
      <c r="BB69" s="242"/>
      <c r="BC69" s="242"/>
      <c r="BD69" s="242"/>
      <c r="BE69" s="242"/>
      <c r="BF69" s="242"/>
    </row>
    <row r="70" spans="42:58" ht="12" x14ac:dyDescent="0.2"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</row>
    <row r="71" spans="42:58" ht="12" x14ac:dyDescent="0.2">
      <c r="AP71" s="242"/>
      <c r="AQ71" s="242"/>
      <c r="AR71" s="242"/>
      <c r="AS71" s="242"/>
      <c r="AT71" s="242"/>
      <c r="AU71" s="242"/>
      <c r="AV71" s="242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</row>
    <row r="72" spans="42:58" ht="12" x14ac:dyDescent="0.2">
      <c r="AP72" s="242"/>
      <c r="AQ72" s="242"/>
      <c r="AR72" s="242"/>
      <c r="AS72" s="242"/>
      <c r="AT72" s="242"/>
      <c r="AU72" s="242"/>
      <c r="AV72" s="242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</row>
    <row r="73" spans="42:58" ht="12" x14ac:dyDescent="0.2"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2"/>
    </row>
    <row r="74" spans="42:58" ht="12" x14ac:dyDescent="0.2"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  <c r="BD74" s="242"/>
      <c r="BE74" s="242"/>
      <c r="BF74" s="242"/>
    </row>
    <row r="75" spans="42:58" ht="12" x14ac:dyDescent="0.2">
      <c r="AP75" s="242"/>
      <c r="AQ75" s="242"/>
      <c r="AR75" s="242"/>
      <c r="AS75" s="242"/>
      <c r="AT75" s="242"/>
      <c r="AU75" s="242"/>
      <c r="AV75" s="242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/>
    </row>
    <row r="76" spans="42:58" ht="12" x14ac:dyDescent="0.2"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  <c r="BD76" s="242"/>
      <c r="BE76" s="242"/>
      <c r="BF76" s="242"/>
    </row>
    <row r="77" spans="42:58" ht="12" x14ac:dyDescent="0.2"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  <c r="BD77" s="242"/>
      <c r="BE77" s="242"/>
      <c r="BF77" s="242"/>
    </row>
    <row r="78" spans="42:58" ht="12" x14ac:dyDescent="0.2">
      <c r="AP78" s="242"/>
      <c r="AQ78" s="242"/>
      <c r="AR78" s="242"/>
      <c r="AS78" s="242"/>
      <c r="AT78" s="242"/>
      <c r="AU78" s="242"/>
      <c r="AV78" s="242"/>
      <c r="AW78" s="242"/>
      <c r="AX78" s="242"/>
      <c r="AY78" s="242"/>
      <c r="AZ78" s="242"/>
      <c r="BA78" s="242"/>
      <c r="BB78" s="242"/>
      <c r="BC78" s="242"/>
      <c r="BD78" s="242"/>
      <c r="BE78" s="242"/>
      <c r="BF78" s="242"/>
    </row>
    <row r="79" spans="42:58" ht="12" x14ac:dyDescent="0.2">
      <c r="AP79" s="242"/>
      <c r="AQ79" s="242"/>
      <c r="AR79" s="242"/>
      <c r="AS79" s="242"/>
      <c r="AT79" s="242"/>
      <c r="AU79" s="242"/>
      <c r="AV79" s="242"/>
      <c r="AW79" s="242"/>
      <c r="AX79" s="242"/>
      <c r="AY79" s="242"/>
      <c r="AZ79" s="242"/>
      <c r="BA79" s="242"/>
      <c r="BB79" s="242"/>
      <c r="BC79" s="242"/>
      <c r="BD79" s="242"/>
      <c r="BE79" s="242"/>
      <c r="BF79" s="242"/>
    </row>
    <row r="80" spans="42:58" ht="12" x14ac:dyDescent="0.2"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  <c r="BD80" s="242"/>
      <c r="BE80" s="242"/>
      <c r="BF80" s="242"/>
    </row>
    <row r="81" spans="42:58" ht="12" x14ac:dyDescent="0.2"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  <c r="BD81" s="242"/>
      <c r="BE81" s="242"/>
      <c r="BF81" s="242"/>
    </row>
    <row r="82" spans="42:58" ht="12" x14ac:dyDescent="0.2">
      <c r="AP82" s="242"/>
      <c r="AQ82" s="242"/>
      <c r="AR82" s="242"/>
      <c r="AS82" s="242"/>
      <c r="AT82" s="242"/>
      <c r="AU82" s="242"/>
      <c r="AV82" s="242"/>
      <c r="AW82" s="242"/>
      <c r="AX82" s="242"/>
      <c r="AY82" s="242"/>
      <c r="AZ82" s="242"/>
      <c r="BA82" s="242"/>
      <c r="BB82" s="242"/>
      <c r="BC82" s="242"/>
      <c r="BD82" s="242"/>
      <c r="BE82" s="242"/>
      <c r="BF82" s="242"/>
    </row>
    <row r="83" spans="42:58" ht="12" x14ac:dyDescent="0.2"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  <c r="BD83" s="242"/>
      <c r="BE83" s="242"/>
      <c r="BF83" s="242"/>
    </row>
    <row r="84" spans="42:58" ht="12" x14ac:dyDescent="0.2"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</row>
    <row r="85" spans="42:58" ht="12" x14ac:dyDescent="0.2"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2"/>
    </row>
    <row r="86" spans="42:58" ht="12" x14ac:dyDescent="0.2"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</row>
    <row r="87" spans="42:58" ht="12" x14ac:dyDescent="0.2"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</row>
    <row r="88" spans="42:58" ht="12" x14ac:dyDescent="0.2"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</row>
    <row r="89" spans="42:58" ht="12" x14ac:dyDescent="0.2"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  <c r="BD89" s="242"/>
      <c r="BE89" s="242"/>
      <c r="BF89" s="242"/>
    </row>
    <row r="90" spans="42:58" ht="12" x14ac:dyDescent="0.2">
      <c r="AP90" s="242"/>
      <c r="AQ90" s="242"/>
      <c r="AR90" s="242"/>
      <c r="AS90" s="242"/>
      <c r="AT90" s="242"/>
      <c r="AU90" s="242"/>
      <c r="AV90" s="242"/>
      <c r="AW90" s="242"/>
      <c r="AX90" s="242"/>
      <c r="AY90" s="242"/>
      <c r="AZ90" s="242"/>
      <c r="BA90" s="242"/>
      <c r="BB90" s="242"/>
      <c r="BC90" s="242"/>
      <c r="BD90" s="242"/>
      <c r="BE90" s="242"/>
      <c r="BF90" s="242"/>
    </row>
    <row r="91" spans="42:58" ht="12" x14ac:dyDescent="0.2">
      <c r="AP91" s="242"/>
      <c r="AQ91" s="242"/>
      <c r="AR91" s="242"/>
      <c r="AS91" s="242"/>
      <c r="AT91" s="242"/>
      <c r="AU91" s="242"/>
      <c r="AV91" s="242"/>
      <c r="AW91" s="242"/>
      <c r="AX91" s="242"/>
      <c r="AY91" s="242"/>
      <c r="AZ91" s="242"/>
      <c r="BA91" s="242"/>
      <c r="BB91" s="242"/>
      <c r="BC91" s="242"/>
      <c r="BD91" s="242"/>
      <c r="BE91" s="242"/>
      <c r="BF91" s="242"/>
    </row>
    <row r="92" spans="42:58" ht="12" x14ac:dyDescent="0.2"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  <c r="BD92" s="242"/>
      <c r="BE92" s="242"/>
      <c r="BF92" s="242"/>
    </row>
    <row r="93" spans="42:58" ht="12" x14ac:dyDescent="0.2"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  <c r="BD93" s="242"/>
      <c r="BE93" s="242"/>
      <c r="BF93" s="242"/>
    </row>
    <row r="94" spans="42:58" ht="12" x14ac:dyDescent="0.2">
      <c r="AP94" s="242"/>
      <c r="AQ94" s="242"/>
      <c r="AR94" s="242"/>
      <c r="AS94" s="242"/>
      <c r="AT94" s="242"/>
      <c r="AU94" s="242"/>
      <c r="AV94" s="242"/>
      <c r="AW94" s="242"/>
      <c r="AX94" s="242"/>
      <c r="AY94" s="242"/>
      <c r="AZ94" s="242"/>
      <c r="BA94" s="242"/>
      <c r="BB94" s="242"/>
      <c r="BC94" s="242"/>
      <c r="BD94" s="242"/>
      <c r="BE94" s="242"/>
      <c r="BF94" s="242"/>
    </row>
    <row r="95" spans="42:58" ht="12" x14ac:dyDescent="0.2">
      <c r="AP95" s="242"/>
      <c r="AQ95" s="242"/>
      <c r="AR95" s="242"/>
      <c r="AS95" s="242"/>
      <c r="AT95" s="242"/>
      <c r="AU95" s="242"/>
      <c r="AV95" s="242"/>
      <c r="AW95" s="242"/>
      <c r="AX95" s="242"/>
      <c r="AY95" s="242"/>
      <c r="AZ95" s="242"/>
      <c r="BA95" s="242"/>
      <c r="BB95" s="242"/>
      <c r="BC95" s="242"/>
      <c r="BD95" s="242"/>
      <c r="BE95" s="242"/>
      <c r="BF95" s="242"/>
    </row>
    <row r="96" spans="42:58" ht="12" x14ac:dyDescent="0.2"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  <c r="BD96" s="242"/>
      <c r="BE96" s="242"/>
      <c r="BF96" s="242"/>
    </row>
    <row r="97" spans="42:58" ht="12" x14ac:dyDescent="0.2">
      <c r="AP97" s="242"/>
      <c r="AQ97" s="242"/>
      <c r="AR97" s="242"/>
      <c r="AS97" s="242"/>
      <c r="AT97" s="242"/>
      <c r="AU97" s="242"/>
      <c r="AV97" s="242"/>
      <c r="AW97" s="242"/>
      <c r="AX97" s="242"/>
      <c r="AY97" s="242"/>
      <c r="AZ97" s="242"/>
      <c r="BA97" s="242"/>
      <c r="BB97" s="242"/>
      <c r="BC97" s="242"/>
      <c r="BD97" s="242"/>
      <c r="BE97" s="242"/>
      <c r="BF97" s="242"/>
    </row>
    <row r="98" spans="42:58" ht="12" x14ac:dyDescent="0.2">
      <c r="AP98" s="242"/>
      <c r="AQ98" s="242"/>
      <c r="AR98" s="242"/>
      <c r="AS98" s="242"/>
      <c r="AT98" s="242"/>
      <c r="AU98" s="242"/>
      <c r="AV98" s="242"/>
      <c r="AW98" s="242"/>
      <c r="AX98" s="242"/>
      <c r="AY98" s="242"/>
      <c r="AZ98" s="242"/>
      <c r="BA98" s="242"/>
      <c r="BB98" s="242"/>
      <c r="BC98" s="242"/>
      <c r="BD98" s="242"/>
      <c r="BE98" s="242"/>
      <c r="BF98" s="242"/>
    </row>
    <row r="99" spans="42:58" ht="12" x14ac:dyDescent="0.2"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  <c r="BD99" s="242"/>
      <c r="BE99" s="242"/>
      <c r="BF99" s="242"/>
    </row>
    <row r="100" spans="42:58" ht="12" x14ac:dyDescent="0.2"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  <c r="BD100" s="242"/>
      <c r="BE100" s="242"/>
      <c r="BF100" s="242"/>
    </row>
    <row r="101" spans="42:58" ht="12" x14ac:dyDescent="0.2">
      <c r="AP101" s="242"/>
      <c r="AQ101" s="242"/>
      <c r="AR101" s="242"/>
      <c r="AS101" s="242"/>
      <c r="AT101" s="242"/>
      <c r="AU101" s="242"/>
      <c r="AV101" s="242"/>
      <c r="AW101" s="242"/>
      <c r="AX101" s="242"/>
      <c r="AY101" s="242"/>
      <c r="AZ101" s="242"/>
      <c r="BA101" s="242"/>
      <c r="BB101" s="242"/>
      <c r="BC101" s="242"/>
      <c r="BD101" s="242"/>
      <c r="BE101" s="242"/>
      <c r="BF101" s="242"/>
    </row>
    <row r="102" spans="42:58" ht="12" x14ac:dyDescent="0.2"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  <c r="BD102" s="242"/>
      <c r="BE102" s="242"/>
      <c r="BF102" s="242"/>
    </row>
    <row r="103" spans="42:58" ht="12" x14ac:dyDescent="0.2"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  <c r="BD103" s="242"/>
      <c r="BE103" s="242"/>
      <c r="BF103" s="242"/>
    </row>
    <row r="104" spans="42:58" ht="12" x14ac:dyDescent="0.2">
      <c r="AP104" s="242"/>
      <c r="AQ104" s="242"/>
      <c r="AR104" s="242"/>
      <c r="AS104" s="242"/>
      <c r="AT104" s="242"/>
      <c r="AU104" s="242"/>
      <c r="AV104" s="242"/>
      <c r="AW104" s="242"/>
      <c r="AX104" s="242"/>
      <c r="AY104" s="242"/>
      <c r="AZ104" s="242"/>
      <c r="BA104" s="242"/>
      <c r="BB104" s="242"/>
      <c r="BC104" s="242"/>
      <c r="BD104" s="242"/>
      <c r="BE104" s="242"/>
      <c r="BF104" s="242"/>
    </row>
    <row r="105" spans="42:58" ht="12" x14ac:dyDescent="0.2"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  <c r="BD105" s="242"/>
      <c r="BE105" s="242"/>
      <c r="BF105" s="242"/>
    </row>
    <row r="106" spans="42:58" ht="12" x14ac:dyDescent="0.2"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  <c r="BD106" s="242"/>
      <c r="BE106" s="242"/>
      <c r="BF106" s="242"/>
    </row>
    <row r="107" spans="42:58" ht="12" x14ac:dyDescent="0.2">
      <c r="AP107" s="242"/>
      <c r="AQ107" s="242"/>
      <c r="AR107" s="242"/>
      <c r="AS107" s="242"/>
      <c r="AT107" s="242"/>
      <c r="AU107" s="242"/>
      <c r="AV107" s="242"/>
      <c r="AW107" s="242"/>
      <c r="AX107" s="242"/>
      <c r="AY107" s="242"/>
      <c r="AZ107" s="242"/>
      <c r="BA107" s="242"/>
      <c r="BB107" s="242"/>
      <c r="BC107" s="242"/>
      <c r="BD107" s="242"/>
      <c r="BE107" s="242"/>
      <c r="BF107" s="242"/>
    </row>
    <row r="108" spans="42:58" ht="12" x14ac:dyDescent="0.2"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  <c r="BD108" s="242"/>
      <c r="BE108" s="242"/>
      <c r="BF108" s="242"/>
    </row>
    <row r="109" spans="42:58" ht="12" x14ac:dyDescent="0.2">
      <c r="AP109" s="242"/>
      <c r="AQ109" s="242"/>
      <c r="AR109" s="242"/>
      <c r="AS109" s="242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  <c r="BD109" s="242"/>
      <c r="BE109" s="242"/>
      <c r="BF109" s="242"/>
    </row>
    <row r="110" spans="42:58" ht="12" x14ac:dyDescent="0.2">
      <c r="AP110" s="242"/>
      <c r="AQ110" s="242"/>
      <c r="AR110" s="242"/>
      <c r="AS110" s="242"/>
      <c r="AT110" s="242"/>
      <c r="AU110" s="242"/>
      <c r="AV110" s="242"/>
      <c r="AW110" s="242"/>
      <c r="AX110" s="242"/>
      <c r="AY110" s="242"/>
      <c r="AZ110" s="242"/>
      <c r="BA110" s="242"/>
      <c r="BB110" s="242"/>
      <c r="BC110" s="242"/>
      <c r="BD110" s="242"/>
      <c r="BE110" s="242"/>
      <c r="BF110" s="242"/>
    </row>
    <row r="111" spans="42:58" ht="12" x14ac:dyDescent="0.2"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  <c r="BC111" s="242"/>
      <c r="BD111" s="242"/>
      <c r="BE111" s="242"/>
      <c r="BF111" s="242"/>
    </row>
    <row r="112" spans="42:58" ht="12" x14ac:dyDescent="0.2"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  <c r="BD112" s="242"/>
      <c r="BE112" s="242"/>
      <c r="BF112" s="242"/>
    </row>
    <row r="113" spans="42:58" ht="12" x14ac:dyDescent="0.2">
      <c r="AP113" s="242"/>
      <c r="AQ113" s="242"/>
      <c r="AR113" s="242"/>
      <c r="AS113" s="242"/>
      <c r="AT113" s="242"/>
      <c r="AU113" s="242"/>
      <c r="AV113" s="242"/>
      <c r="AW113" s="242"/>
      <c r="AX113" s="242"/>
      <c r="AY113" s="242"/>
      <c r="AZ113" s="242"/>
      <c r="BA113" s="242"/>
      <c r="BB113" s="242"/>
      <c r="BC113" s="242"/>
      <c r="BD113" s="242"/>
      <c r="BE113" s="242"/>
      <c r="BF113" s="242"/>
    </row>
    <row r="114" spans="42:58" ht="12" x14ac:dyDescent="0.2"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  <c r="BD114" s="242"/>
      <c r="BE114" s="242"/>
      <c r="BF114" s="242"/>
    </row>
    <row r="115" spans="42:58" ht="12" x14ac:dyDescent="0.2"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  <c r="BD115" s="242"/>
      <c r="BE115" s="242"/>
      <c r="BF115" s="242"/>
    </row>
    <row r="116" spans="42:58" ht="12" x14ac:dyDescent="0.2">
      <c r="AP116" s="242"/>
      <c r="AQ116" s="242"/>
      <c r="AR116" s="242"/>
      <c r="AS116" s="242"/>
      <c r="AT116" s="242"/>
      <c r="AU116" s="242"/>
      <c r="AV116" s="242"/>
      <c r="AW116" s="242"/>
      <c r="AX116" s="242"/>
      <c r="AY116" s="242"/>
      <c r="AZ116" s="242"/>
      <c r="BA116" s="242"/>
      <c r="BB116" s="242"/>
      <c r="BC116" s="242"/>
      <c r="BD116" s="242"/>
      <c r="BE116" s="242"/>
      <c r="BF116" s="242"/>
    </row>
    <row r="117" spans="42:58" ht="12" x14ac:dyDescent="0.2">
      <c r="AP117" s="242"/>
      <c r="AQ117" s="242"/>
      <c r="AR117" s="242"/>
      <c r="AS117" s="242"/>
      <c r="AT117" s="242"/>
      <c r="AU117" s="242"/>
      <c r="AV117" s="242"/>
      <c r="AW117" s="242"/>
      <c r="AX117" s="242"/>
      <c r="AY117" s="242"/>
      <c r="AZ117" s="242"/>
      <c r="BA117" s="242"/>
      <c r="BB117" s="242"/>
      <c r="BC117" s="242"/>
      <c r="BD117" s="242"/>
      <c r="BE117" s="242"/>
      <c r="BF117" s="242"/>
    </row>
    <row r="118" spans="42:58" ht="12" x14ac:dyDescent="0.2">
      <c r="AP118" s="242"/>
      <c r="AQ118" s="242"/>
      <c r="AR118" s="242"/>
      <c r="AS118" s="242"/>
      <c r="AT118" s="242"/>
      <c r="AU118" s="242"/>
      <c r="AV118" s="242"/>
      <c r="AW118" s="242"/>
      <c r="AX118" s="242"/>
      <c r="AY118" s="242"/>
      <c r="AZ118" s="242"/>
      <c r="BA118" s="242"/>
      <c r="BB118" s="242"/>
      <c r="BC118" s="242"/>
      <c r="BD118" s="242"/>
      <c r="BE118" s="242"/>
      <c r="BF118" s="242"/>
    </row>
    <row r="119" spans="42:58" ht="12" x14ac:dyDescent="0.2">
      <c r="AP119" s="242"/>
      <c r="AQ119" s="242"/>
      <c r="AR119" s="242"/>
      <c r="AS119" s="242"/>
      <c r="AT119" s="242"/>
      <c r="AU119" s="242"/>
      <c r="AV119" s="242"/>
      <c r="AW119" s="242"/>
      <c r="AX119" s="242"/>
      <c r="AY119" s="242"/>
      <c r="AZ119" s="242"/>
      <c r="BA119" s="242"/>
      <c r="BB119" s="242"/>
      <c r="BC119" s="242"/>
      <c r="BD119" s="242"/>
      <c r="BE119" s="242"/>
      <c r="BF119" s="242"/>
    </row>
    <row r="120" spans="42:58" ht="12" x14ac:dyDescent="0.2">
      <c r="AP120" s="242"/>
      <c r="AQ120" s="242"/>
      <c r="AR120" s="242"/>
      <c r="AS120" s="242"/>
      <c r="AT120" s="242"/>
      <c r="AU120" s="242"/>
      <c r="AV120" s="242"/>
      <c r="AW120" s="242"/>
      <c r="AX120" s="242"/>
      <c r="AY120" s="242"/>
      <c r="AZ120" s="242"/>
      <c r="BA120" s="242"/>
      <c r="BB120" s="242"/>
      <c r="BC120" s="242"/>
      <c r="BD120" s="242"/>
      <c r="BE120" s="242"/>
      <c r="BF120" s="242"/>
    </row>
    <row r="121" spans="42:58" ht="12" x14ac:dyDescent="0.2">
      <c r="AP121" s="242"/>
      <c r="AQ121" s="242"/>
      <c r="AR121" s="242"/>
      <c r="AS121" s="242"/>
      <c r="AT121" s="242"/>
      <c r="AU121" s="242"/>
      <c r="AV121" s="242"/>
      <c r="AW121" s="242"/>
      <c r="AX121" s="242"/>
      <c r="AY121" s="242"/>
      <c r="AZ121" s="242"/>
      <c r="BA121" s="242"/>
      <c r="BB121" s="242"/>
      <c r="BC121" s="242"/>
      <c r="BD121" s="242"/>
      <c r="BE121" s="242"/>
      <c r="BF121" s="242"/>
    </row>
    <row r="122" spans="42:58" ht="12" x14ac:dyDescent="0.2">
      <c r="AP122" s="242"/>
      <c r="AQ122" s="242"/>
      <c r="AR122" s="242"/>
      <c r="AS122" s="242"/>
      <c r="AT122" s="242"/>
      <c r="AU122" s="242"/>
      <c r="AV122" s="242"/>
      <c r="AW122" s="242"/>
      <c r="AX122" s="242"/>
      <c r="AY122" s="242"/>
      <c r="AZ122" s="242"/>
      <c r="BA122" s="242"/>
      <c r="BB122" s="242"/>
      <c r="BC122" s="242"/>
      <c r="BD122" s="242"/>
      <c r="BE122" s="242"/>
      <c r="BF122" s="242"/>
    </row>
    <row r="123" spans="42:58" ht="12" x14ac:dyDescent="0.2">
      <c r="AP123" s="242"/>
      <c r="AQ123" s="242"/>
      <c r="AR123" s="242"/>
      <c r="AS123" s="242"/>
      <c r="AT123" s="242"/>
      <c r="AU123" s="242"/>
      <c r="AV123" s="242"/>
      <c r="AW123" s="242"/>
      <c r="AX123" s="242"/>
      <c r="AY123" s="242"/>
      <c r="AZ123" s="242"/>
      <c r="BA123" s="242"/>
      <c r="BB123" s="242"/>
      <c r="BC123" s="242"/>
      <c r="BD123" s="242"/>
      <c r="BE123" s="242"/>
      <c r="BF123" s="242"/>
    </row>
    <row r="124" spans="42:58" ht="12" x14ac:dyDescent="0.2">
      <c r="AP124" s="242"/>
      <c r="AQ124" s="242"/>
      <c r="AR124" s="242"/>
      <c r="AS124" s="242"/>
      <c r="AT124" s="242"/>
      <c r="AU124" s="242"/>
      <c r="AV124" s="242"/>
      <c r="AW124" s="242"/>
      <c r="AX124" s="242"/>
      <c r="AY124" s="242"/>
      <c r="AZ124" s="242"/>
      <c r="BA124" s="242"/>
      <c r="BB124" s="242"/>
      <c r="BC124" s="242"/>
      <c r="BD124" s="242"/>
      <c r="BE124" s="242"/>
      <c r="BF124" s="242"/>
    </row>
    <row r="125" spans="42:58" ht="12" x14ac:dyDescent="0.2">
      <c r="AP125" s="242"/>
      <c r="AQ125" s="242"/>
      <c r="AR125" s="242"/>
      <c r="AS125" s="242"/>
      <c r="AT125" s="242"/>
      <c r="AU125" s="242"/>
      <c r="AV125" s="242"/>
      <c r="AW125" s="242"/>
      <c r="AX125" s="242"/>
      <c r="AY125" s="242"/>
      <c r="AZ125" s="242"/>
      <c r="BA125" s="242"/>
      <c r="BB125" s="242"/>
      <c r="BC125" s="242"/>
      <c r="BD125" s="242"/>
      <c r="BE125" s="242"/>
      <c r="BF125" s="242"/>
    </row>
    <row r="126" spans="42:58" ht="12" x14ac:dyDescent="0.2">
      <c r="AP126" s="242"/>
      <c r="AQ126" s="242"/>
      <c r="AR126" s="242"/>
      <c r="AS126" s="242"/>
      <c r="AT126" s="242"/>
      <c r="AU126" s="242"/>
      <c r="AV126" s="242"/>
      <c r="AW126" s="242"/>
      <c r="AX126" s="242"/>
      <c r="AY126" s="242"/>
      <c r="AZ126" s="242"/>
      <c r="BA126" s="242"/>
      <c r="BB126" s="242"/>
      <c r="BC126" s="242"/>
      <c r="BD126" s="242"/>
      <c r="BE126" s="242"/>
      <c r="BF126" s="242"/>
    </row>
    <row r="127" spans="42:58" ht="12" x14ac:dyDescent="0.2"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</row>
    <row r="128" spans="42:58" ht="12" x14ac:dyDescent="0.2">
      <c r="AP128" s="242"/>
      <c r="AQ128" s="242"/>
      <c r="AR128" s="242"/>
      <c r="AS128" s="242"/>
      <c r="AT128" s="242"/>
      <c r="AU128" s="242"/>
      <c r="AV128" s="242"/>
      <c r="AW128" s="242"/>
      <c r="AX128" s="242"/>
      <c r="AY128" s="242"/>
      <c r="AZ128" s="242"/>
      <c r="BA128" s="242"/>
      <c r="BB128" s="242"/>
      <c r="BC128" s="242"/>
      <c r="BD128" s="242"/>
      <c r="BE128" s="242"/>
      <c r="BF128" s="242"/>
    </row>
    <row r="129" spans="42:58" ht="12" x14ac:dyDescent="0.2">
      <c r="AP129" s="242"/>
      <c r="AQ129" s="242"/>
      <c r="AR129" s="242"/>
      <c r="AS129" s="242"/>
      <c r="AT129" s="242"/>
      <c r="AU129" s="242"/>
      <c r="AV129" s="242"/>
      <c r="AW129" s="242"/>
      <c r="AX129" s="242"/>
      <c r="AY129" s="242"/>
      <c r="AZ129" s="242"/>
      <c r="BA129" s="242"/>
      <c r="BB129" s="242"/>
      <c r="BC129" s="242"/>
      <c r="BD129" s="242"/>
      <c r="BE129" s="242"/>
      <c r="BF129" s="242"/>
    </row>
    <row r="130" spans="42:58" ht="12" x14ac:dyDescent="0.2">
      <c r="AP130" s="242"/>
      <c r="AQ130" s="242"/>
      <c r="AR130" s="242"/>
      <c r="AS130" s="242"/>
      <c r="AT130" s="242"/>
      <c r="AU130" s="242"/>
      <c r="AV130" s="242"/>
      <c r="AW130" s="242"/>
      <c r="AX130" s="242"/>
      <c r="AY130" s="242"/>
      <c r="AZ130" s="242"/>
      <c r="BA130" s="242"/>
      <c r="BB130" s="242"/>
      <c r="BC130" s="242"/>
      <c r="BD130" s="242"/>
      <c r="BE130" s="242"/>
      <c r="BF130" s="242"/>
    </row>
    <row r="132" spans="42:58" ht="12" x14ac:dyDescent="0.2">
      <c r="AP132" s="242"/>
      <c r="AQ132" s="242"/>
      <c r="AR132" s="242"/>
      <c r="AS132" s="242"/>
      <c r="AT132" s="242"/>
      <c r="AU132" s="242"/>
      <c r="AV132" s="242"/>
      <c r="AW132" s="242"/>
      <c r="AX132" s="242"/>
      <c r="AY132" s="242"/>
      <c r="AZ132" s="242"/>
      <c r="BA132" s="242"/>
      <c r="BB132" s="242"/>
      <c r="BC132" s="242"/>
      <c r="BD132" s="242"/>
      <c r="BE132" s="242"/>
      <c r="BF132" s="242"/>
    </row>
    <row r="133" spans="42:58" ht="12" x14ac:dyDescent="0.2">
      <c r="AP133" s="242"/>
      <c r="AQ133" s="242"/>
      <c r="AR133" s="242"/>
      <c r="AS133" s="242"/>
      <c r="AT133" s="242"/>
      <c r="AU133" s="242"/>
      <c r="AV133" s="242"/>
      <c r="AW133" s="242"/>
      <c r="AX133" s="242"/>
      <c r="AY133" s="242"/>
      <c r="AZ133" s="242"/>
      <c r="BA133" s="242"/>
      <c r="BB133" s="242"/>
      <c r="BC133" s="242"/>
      <c r="BD133" s="242"/>
      <c r="BE133" s="242"/>
      <c r="BF133" s="242"/>
    </row>
    <row r="134" spans="42:58" ht="12" x14ac:dyDescent="0.2">
      <c r="AP134" s="242"/>
      <c r="AQ134" s="242"/>
      <c r="AR134" s="242"/>
      <c r="AS134" s="242"/>
      <c r="AT134" s="242"/>
      <c r="AU134" s="242"/>
      <c r="AV134" s="242"/>
      <c r="AW134" s="242"/>
      <c r="AX134" s="242"/>
      <c r="AY134" s="242"/>
      <c r="AZ134" s="242"/>
      <c r="BA134" s="242"/>
      <c r="BB134" s="242"/>
      <c r="BC134" s="242"/>
      <c r="BD134" s="242"/>
      <c r="BE134" s="242"/>
      <c r="BF134" s="242"/>
    </row>
    <row r="135" spans="42:58" ht="12" x14ac:dyDescent="0.2">
      <c r="AP135" s="242"/>
      <c r="AQ135" s="242"/>
      <c r="AR135" s="242"/>
      <c r="AS135" s="242"/>
      <c r="AT135" s="242"/>
      <c r="AU135" s="242"/>
      <c r="AV135" s="242"/>
      <c r="AW135" s="242"/>
      <c r="AX135" s="242"/>
      <c r="AY135" s="242"/>
      <c r="AZ135" s="242"/>
      <c r="BA135" s="242"/>
      <c r="BB135" s="242"/>
      <c r="BC135" s="242"/>
      <c r="BD135" s="242"/>
      <c r="BE135" s="242"/>
      <c r="BF135" s="242"/>
    </row>
    <row r="141" spans="42:58" ht="12" x14ac:dyDescent="0.2"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</row>
    <row r="142" spans="42:58" ht="12" x14ac:dyDescent="0.2"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2"/>
      <c r="AZ142" s="242"/>
      <c r="BA142" s="242"/>
      <c r="BB142" s="242"/>
      <c r="BC142" s="242"/>
      <c r="BD142" s="242"/>
      <c r="BE142" s="242"/>
      <c r="BF142" s="242"/>
    </row>
    <row r="143" spans="42:58" ht="12" x14ac:dyDescent="0.2">
      <c r="AP143" s="242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</row>
    <row r="144" spans="42:58" ht="12" x14ac:dyDescent="0.2"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42"/>
      <c r="BA144" s="242"/>
      <c r="BB144" s="242"/>
      <c r="BC144" s="242"/>
      <c r="BD144" s="242"/>
      <c r="BE144" s="242"/>
      <c r="BF144" s="242"/>
    </row>
    <row r="148" spans="42:58" ht="12" x14ac:dyDescent="0.2">
      <c r="AP148" s="242"/>
      <c r="AQ148" s="242"/>
      <c r="AR148" s="242"/>
      <c r="AS148" s="242"/>
      <c r="AT148" s="242"/>
      <c r="AU148" s="242"/>
      <c r="AV148" s="242"/>
      <c r="AW148" s="242"/>
      <c r="AX148" s="242"/>
      <c r="AY148" s="242"/>
      <c r="AZ148" s="242"/>
      <c r="BA148" s="242"/>
      <c r="BB148" s="242"/>
      <c r="BC148" s="242"/>
      <c r="BD148" s="242"/>
      <c r="BE148" s="242"/>
      <c r="BF148" s="242"/>
    </row>
    <row r="160" spans="42:58" ht="12" x14ac:dyDescent="0.2">
      <c r="AP160" s="242"/>
      <c r="AQ160" s="242"/>
      <c r="AR160" s="242"/>
      <c r="AS160" s="242"/>
      <c r="AT160" s="242"/>
      <c r="AU160" s="242"/>
      <c r="AV160" s="242"/>
      <c r="AW160" s="242"/>
      <c r="AX160" s="242"/>
      <c r="AY160" s="242"/>
      <c r="AZ160" s="242"/>
      <c r="BA160" s="242"/>
      <c r="BB160" s="242"/>
      <c r="BC160" s="242"/>
      <c r="BD160" s="242"/>
      <c r="BE160" s="242"/>
      <c r="BF160" s="242"/>
    </row>
    <row r="512" spans="42:58" ht="12" x14ac:dyDescent="0.2">
      <c r="AP512" s="242"/>
      <c r="AQ512" s="242"/>
      <c r="AR512" s="242"/>
      <c r="AS512" s="242"/>
      <c r="AT512" s="242"/>
      <c r="AU512" s="242"/>
      <c r="AV512" s="242"/>
      <c r="AW512" s="242"/>
      <c r="AX512" s="242"/>
      <c r="AY512" s="242"/>
      <c r="AZ512" s="242"/>
      <c r="BA512" s="242"/>
      <c r="BB512" s="242"/>
      <c r="BC512" s="242"/>
      <c r="BD512" s="242"/>
      <c r="BE512" s="242"/>
      <c r="BF512" s="242"/>
    </row>
    <row r="516" spans="42:58" ht="12" x14ac:dyDescent="0.2">
      <c r="AP516" s="242"/>
      <c r="AQ516" s="242"/>
      <c r="AR516" s="242"/>
      <c r="AS516" s="242"/>
      <c r="AT516" s="242"/>
      <c r="AU516" s="242"/>
      <c r="AV516" s="242"/>
      <c r="AW516" s="242"/>
      <c r="AX516" s="242"/>
      <c r="AY516" s="242"/>
      <c r="AZ516" s="242"/>
      <c r="BA516" s="242"/>
      <c r="BB516" s="242"/>
      <c r="BC516" s="242"/>
      <c r="BD516" s="242"/>
      <c r="BE516" s="242"/>
      <c r="BF516" s="242"/>
    </row>
    <row r="525" spans="42:58" ht="12" x14ac:dyDescent="0.2">
      <c r="AP525" s="242"/>
      <c r="AQ525" s="242"/>
      <c r="AR525" s="242"/>
      <c r="AS525" s="242"/>
      <c r="AT525" s="242"/>
      <c r="AU525" s="242"/>
      <c r="AV525" s="242"/>
      <c r="AW525" s="242"/>
      <c r="AX525" s="242"/>
      <c r="AY525" s="242"/>
      <c r="AZ525" s="242"/>
      <c r="BA525" s="242"/>
      <c r="BB525" s="242"/>
      <c r="BC525" s="242"/>
      <c r="BD525" s="242"/>
      <c r="BE525" s="242"/>
      <c r="BF525" s="242"/>
    </row>
    <row r="526" spans="42:58" ht="12" x14ac:dyDescent="0.2">
      <c r="AP526" s="242"/>
      <c r="AQ526" s="242"/>
      <c r="AR526" s="242"/>
      <c r="AS526" s="242"/>
      <c r="AT526" s="242"/>
      <c r="AU526" s="242"/>
      <c r="AV526" s="242"/>
      <c r="AW526" s="242"/>
      <c r="AX526" s="242"/>
      <c r="AY526" s="242"/>
      <c r="AZ526" s="242"/>
      <c r="BA526" s="242"/>
      <c r="BB526" s="242"/>
      <c r="BC526" s="242"/>
      <c r="BD526" s="242"/>
      <c r="BE526" s="242"/>
      <c r="BF526" s="242"/>
    </row>
    <row r="527" spans="42:58" ht="12" x14ac:dyDescent="0.2">
      <c r="AP527" s="242"/>
      <c r="AQ527" s="242"/>
      <c r="AR527" s="242"/>
      <c r="AS527" s="242"/>
      <c r="AT527" s="242"/>
      <c r="AU527" s="242"/>
      <c r="AV527" s="242"/>
      <c r="AW527" s="242"/>
      <c r="AX527" s="242"/>
      <c r="AY527" s="242"/>
      <c r="AZ527" s="242"/>
      <c r="BA527" s="242"/>
      <c r="BB527" s="242"/>
      <c r="BC527" s="242"/>
      <c r="BD527" s="242"/>
      <c r="BE527" s="242"/>
      <c r="BF527" s="242"/>
    </row>
    <row r="528" spans="42:58" ht="12" x14ac:dyDescent="0.2">
      <c r="AP528" s="242"/>
      <c r="AQ528" s="242"/>
      <c r="AR528" s="242"/>
      <c r="AS528" s="242"/>
      <c r="AT528" s="242"/>
      <c r="AU528" s="242"/>
      <c r="AV528" s="242"/>
      <c r="AW528" s="242"/>
      <c r="AX528" s="242"/>
      <c r="AY528" s="242"/>
      <c r="AZ528" s="242"/>
      <c r="BA528" s="242"/>
      <c r="BB528" s="242"/>
      <c r="BC528" s="242"/>
      <c r="BD528" s="242"/>
      <c r="BE528" s="242"/>
      <c r="BF528" s="242"/>
    </row>
    <row r="529" spans="42:58" x14ac:dyDescent="0.25"/>
    <row r="530" spans="42:58" x14ac:dyDescent="0.25"/>
    <row r="532" spans="42:58" ht="12" x14ac:dyDescent="0.2">
      <c r="AP532" s="242"/>
      <c r="AQ532" s="242"/>
      <c r="AR532" s="242"/>
      <c r="AS532" s="242"/>
      <c r="AT532" s="242"/>
      <c r="AU532" s="242"/>
      <c r="AV532" s="242"/>
      <c r="AW532" s="242"/>
      <c r="AX532" s="242"/>
      <c r="AY532" s="242"/>
      <c r="AZ532" s="242"/>
      <c r="BA532" s="242"/>
      <c r="BB532" s="242"/>
      <c r="BC532" s="242"/>
      <c r="BD532" s="242"/>
      <c r="BE532" s="242"/>
      <c r="BF532" s="242"/>
    </row>
    <row r="533" spans="42:58" ht="12" x14ac:dyDescent="0.2">
      <c r="AP533" s="242"/>
      <c r="AQ533" s="242"/>
      <c r="AR533" s="242"/>
      <c r="AS533" s="242"/>
      <c r="AT533" s="242"/>
      <c r="AU533" s="242"/>
      <c r="AV533" s="242"/>
      <c r="AW533" s="242"/>
      <c r="AX533" s="242"/>
      <c r="AY533" s="242"/>
      <c r="AZ533" s="242"/>
      <c r="BA533" s="242"/>
      <c r="BB533" s="242"/>
      <c r="BC533" s="242"/>
      <c r="BD533" s="242"/>
      <c r="BE533" s="242"/>
      <c r="BF533" s="242"/>
    </row>
    <row r="534" spans="42:58" ht="12" x14ac:dyDescent="0.2">
      <c r="AP534" s="242"/>
      <c r="AQ534" s="242"/>
      <c r="AR534" s="242"/>
      <c r="AS534" s="242"/>
      <c r="AT534" s="242"/>
      <c r="AU534" s="242"/>
      <c r="AV534" s="242"/>
      <c r="AW534" s="242"/>
      <c r="AX534" s="242"/>
      <c r="AY534" s="242"/>
      <c r="AZ534" s="242"/>
      <c r="BA534" s="242"/>
      <c r="BB534" s="242"/>
      <c r="BC534" s="242"/>
      <c r="BD534" s="242"/>
      <c r="BE534" s="242"/>
      <c r="BF534" s="242"/>
    </row>
    <row r="535" spans="42:58" ht="12" x14ac:dyDescent="0.2">
      <c r="AP535" s="242"/>
      <c r="AQ535" s="242"/>
      <c r="AR535" s="242"/>
      <c r="AS535" s="242"/>
      <c r="AT535" s="242"/>
      <c r="AU535" s="242"/>
      <c r="AV535" s="242"/>
      <c r="AW535" s="242"/>
      <c r="AX535" s="242"/>
      <c r="AY535" s="242"/>
      <c r="AZ535" s="242"/>
      <c r="BA535" s="242"/>
      <c r="BB535" s="242"/>
      <c r="BC535" s="242"/>
      <c r="BD535" s="242"/>
      <c r="BE535" s="242"/>
      <c r="BF535" s="242"/>
    </row>
    <row r="540" spans="42:58" ht="12" x14ac:dyDescent="0.2">
      <c r="AP540" s="242"/>
      <c r="AQ540" s="242"/>
      <c r="AR540" s="242"/>
      <c r="AS540" s="242"/>
      <c r="AT540" s="242"/>
      <c r="AU540" s="242"/>
      <c r="AV540" s="242"/>
      <c r="AW540" s="242"/>
      <c r="AX540" s="242"/>
      <c r="AY540" s="242"/>
      <c r="AZ540" s="242"/>
      <c r="BA540" s="242"/>
      <c r="BB540" s="242"/>
      <c r="BC540" s="242"/>
      <c r="BD540" s="242"/>
      <c r="BE540" s="242"/>
      <c r="BF540" s="242"/>
    </row>
    <row r="541" spans="42:58" ht="12" x14ac:dyDescent="0.2">
      <c r="AP541" s="242"/>
      <c r="AQ541" s="242"/>
      <c r="AR541" s="242"/>
      <c r="AS541" s="242"/>
      <c r="AT541" s="242"/>
      <c r="AU541" s="242"/>
      <c r="AV541" s="242"/>
      <c r="AW541" s="242"/>
      <c r="AX541" s="242"/>
      <c r="AY541" s="242"/>
      <c r="AZ541" s="242"/>
      <c r="BA541" s="242"/>
      <c r="BB541" s="242"/>
      <c r="BC541" s="242"/>
      <c r="BD541" s="242"/>
      <c r="BE541" s="242"/>
      <c r="BF541" s="242"/>
    </row>
    <row r="542" spans="42:58" ht="12" x14ac:dyDescent="0.2">
      <c r="AP542" s="242"/>
      <c r="AQ542" s="242"/>
      <c r="AR542" s="242"/>
      <c r="AS542" s="242"/>
      <c r="AT542" s="242"/>
      <c r="AU542" s="242"/>
      <c r="AV542" s="242"/>
      <c r="AW542" s="242"/>
      <c r="AX542" s="242"/>
      <c r="AY542" s="242"/>
      <c r="AZ542" s="242"/>
      <c r="BA542" s="242"/>
      <c r="BB542" s="242"/>
      <c r="BC542" s="242"/>
      <c r="BD542" s="242"/>
      <c r="BE542" s="242"/>
      <c r="BF542" s="242"/>
    </row>
    <row r="543" spans="42:58" ht="12" x14ac:dyDescent="0.2">
      <c r="AP543" s="242"/>
      <c r="AQ543" s="242"/>
      <c r="AR543" s="242"/>
      <c r="AS543" s="242"/>
      <c r="AT543" s="242"/>
      <c r="AU543" s="242"/>
      <c r="AV543" s="242"/>
      <c r="AW543" s="242"/>
      <c r="AX543" s="242"/>
      <c r="AY543" s="242"/>
      <c r="AZ543" s="242"/>
      <c r="BA543" s="242"/>
      <c r="BB543" s="242"/>
      <c r="BC543" s="242"/>
      <c r="BD543" s="242"/>
      <c r="BE543" s="242"/>
      <c r="BF543" s="242"/>
    </row>
    <row r="544" spans="42:58" ht="12" x14ac:dyDescent="0.2">
      <c r="AP544" s="242"/>
      <c r="AQ544" s="242"/>
      <c r="AR544" s="242"/>
      <c r="AS544" s="242"/>
      <c r="AT544" s="242"/>
      <c r="AU544" s="242"/>
      <c r="AV544" s="242"/>
      <c r="AW544" s="242"/>
      <c r="AX544" s="242"/>
      <c r="AY544" s="242"/>
      <c r="AZ544" s="242"/>
      <c r="BA544" s="242"/>
      <c r="BB544" s="242"/>
      <c r="BC544" s="242"/>
      <c r="BD544" s="242"/>
      <c r="BE544" s="242"/>
      <c r="BF544" s="242"/>
    </row>
    <row r="545" spans="42:58" ht="12" x14ac:dyDescent="0.2">
      <c r="AP545" s="242"/>
      <c r="AQ545" s="242"/>
      <c r="AR545" s="242"/>
      <c r="AS545" s="242"/>
      <c r="AT545" s="242"/>
      <c r="AU545" s="242"/>
      <c r="AV545" s="242"/>
      <c r="AW545" s="242"/>
      <c r="AX545" s="242"/>
      <c r="AY545" s="242"/>
      <c r="AZ545" s="242"/>
      <c r="BA545" s="242"/>
      <c r="BB545" s="242"/>
      <c r="BC545" s="242"/>
      <c r="BD545" s="242"/>
      <c r="BE545" s="242"/>
      <c r="BF545" s="242"/>
    </row>
    <row r="546" spans="42:58" ht="12" x14ac:dyDescent="0.2">
      <c r="AP546" s="242"/>
      <c r="AQ546" s="242"/>
      <c r="AR546" s="242"/>
      <c r="AS546" s="242"/>
      <c r="AT546" s="242"/>
      <c r="AU546" s="242"/>
      <c r="AV546" s="242"/>
      <c r="AW546" s="242"/>
      <c r="AX546" s="242"/>
      <c r="AY546" s="242"/>
      <c r="AZ546" s="242"/>
      <c r="BA546" s="242"/>
      <c r="BB546" s="242"/>
      <c r="BC546" s="242"/>
      <c r="BD546" s="242"/>
      <c r="BE546" s="242"/>
      <c r="BF546" s="242"/>
    </row>
    <row r="547" spans="42:58" ht="12" x14ac:dyDescent="0.2">
      <c r="AP547" s="242"/>
      <c r="AQ547" s="242"/>
      <c r="AR547" s="242"/>
      <c r="AS547" s="242"/>
      <c r="AT547" s="242"/>
      <c r="AU547" s="242"/>
      <c r="AV547" s="242"/>
      <c r="AW547" s="242"/>
      <c r="AX547" s="242"/>
      <c r="AY547" s="242"/>
      <c r="AZ547" s="242"/>
      <c r="BA547" s="242"/>
      <c r="BB547" s="242"/>
      <c r="BC547" s="242"/>
      <c r="BD547" s="242"/>
      <c r="BE547" s="242"/>
      <c r="BF547" s="242"/>
    </row>
    <row r="548" spans="42:58" ht="12" x14ac:dyDescent="0.2">
      <c r="AP548" s="242"/>
      <c r="AQ548" s="242"/>
      <c r="AR548" s="242"/>
      <c r="AS548" s="242"/>
      <c r="AT548" s="242"/>
      <c r="AU548" s="242"/>
      <c r="AV548" s="242"/>
      <c r="AW548" s="242"/>
      <c r="AX548" s="242"/>
      <c r="AY548" s="242"/>
      <c r="AZ548" s="242"/>
      <c r="BA548" s="242"/>
      <c r="BB548" s="242"/>
      <c r="BC548" s="242"/>
      <c r="BD548" s="242"/>
      <c r="BE548" s="242"/>
      <c r="BF548" s="242"/>
    </row>
    <row r="549" spans="42:58" ht="12" x14ac:dyDescent="0.2">
      <c r="AP549" s="242"/>
      <c r="AQ549" s="242"/>
      <c r="AR549" s="242"/>
      <c r="AS549" s="242"/>
      <c r="AT549" s="242"/>
      <c r="AU549" s="242"/>
      <c r="AV549" s="242"/>
      <c r="AW549" s="242"/>
      <c r="AX549" s="242"/>
      <c r="AY549" s="242"/>
      <c r="AZ549" s="242"/>
      <c r="BA549" s="242"/>
      <c r="BB549" s="242"/>
      <c r="BC549" s="242"/>
      <c r="BD549" s="242"/>
      <c r="BE549" s="242"/>
      <c r="BF549" s="242"/>
    </row>
    <row r="550" spans="42:58" ht="12" x14ac:dyDescent="0.2">
      <c r="AP550" s="242"/>
      <c r="AQ550" s="242"/>
      <c r="AR550" s="242"/>
      <c r="AS550" s="242"/>
      <c r="AT550" s="242"/>
      <c r="AU550" s="242"/>
      <c r="AV550" s="242"/>
      <c r="AW550" s="242"/>
      <c r="AX550" s="242"/>
      <c r="AY550" s="242"/>
      <c r="AZ550" s="242"/>
      <c r="BA550" s="242"/>
      <c r="BB550" s="242"/>
      <c r="BC550" s="242"/>
      <c r="BD550" s="242"/>
      <c r="BE550" s="242"/>
      <c r="BF550" s="242"/>
    </row>
    <row r="551" spans="42:58" ht="12" x14ac:dyDescent="0.2">
      <c r="AP551" s="242"/>
      <c r="AQ551" s="242"/>
      <c r="AR551" s="242"/>
      <c r="AS551" s="242"/>
      <c r="AT551" s="242"/>
      <c r="AU551" s="242"/>
      <c r="AV551" s="242"/>
      <c r="AW551" s="242"/>
      <c r="AX551" s="242"/>
      <c r="AY551" s="242"/>
      <c r="AZ551" s="242"/>
      <c r="BA551" s="242"/>
      <c r="BB551" s="242"/>
      <c r="BC551" s="242"/>
      <c r="BD551" s="242"/>
      <c r="BE551" s="242"/>
      <c r="BF551" s="242"/>
    </row>
    <row r="552" spans="42:58" ht="12" x14ac:dyDescent="0.2">
      <c r="AP552" s="242"/>
      <c r="AQ552" s="242"/>
      <c r="AR552" s="242"/>
      <c r="AS552" s="242"/>
      <c r="AT552" s="242"/>
      <c r="AU552" s="242"/>
      <c r="AV552" s="242"/>
      <c r="AW552" s="242"/>
      <c r="AX552" s="242"/>
      <c r="AY552" s="242"/>
      <c r="AZ552" s="242"/>
      <c r="BA552" s="242"/>
      <c r="BB552" s="242"/>
      <c r="BC552" s="242"/>
      <c r="BD552" s="242"/>
      <c r="BE552" s="242"/>
      <c r="BF552" s="242"/>
    </row>
    <row r="553" spans="42:58" ht="12" x14ac:dyDescent="0.2">
      <c r="AP553" s="242"/>
      <c r="AQ553" s="242"/>
      <c r="AR553" s="242"/>
      <c r="AS553" s="242"/>
      <c r="AT553" s="242"/>
      <c r="AU553" s="242"/>
      <c r="AV553" s="242"/>
      <c r="AW553" s="242"/>
      <c r="AX553" s="242"/>
      <c r="AY553" s="242"/>
      <c r="AZ553" s="242"/>
      <c r="BA553" s="242"/>
      <c r="BB553" s="242"/>
      <c r="BC553" s="242"/>
      <c r="BD553" s="242"/>
      <c r="BE553" s="242"/>
      <c r="BF553" s="242"/>
    </row>
    <row r="554" spans="42:58" ht="12" x14ac:dyDescent="0.2">
      <c r="AP554" s="242"/>
      <c r="AQ554" s="242"/>
      <c r="AR554" s="242"/>
      <c r="AS554" s="242"/>
      <c r="AT554" s="242"/>
      <c r="AU554" s="242"/>
      <c r="AV554" s="242"/>
      <c r="AW554" s="242"/>
      <c r="AX554" s="242"/>
      <c r="AY554" s="242"/>
      <c r="AZ554" s="242"/>
      <c r="BA554" s="242"/>
      <c r="BB554" s="242"/>
      <c r="BC554" s="242"/>
      <c r="BD554" s="242"/>
      <c r="BE554" s="242"/>
      <c r="BF554" s="242"/>
    </row>
    <row r="555" spans="42:58" ht="12" x14ac:dyDescent="0.2">
      <c r="AP555" s="242"/>
      <c r="AQ555" s="242"/>
      <c r="AR555" s="242"/>
      <c r="AS555" s="242"/>
      <c r="AT555" s="242"/>
      <c r="AU555" s="242"/>
      <c r="AV555" s="242"/>
      <c r="AW555" s="242"/>
      <c r="AX555" s="242"/>
      <c r="AY555" s="242"/>
      <c r="AZ555" s="242"/>
      <c r="BA555" s="242"/>
      <c r="BB555" s="242"/>
      <c r="BC555" s="242"/>
      <c r="BD555" s="242"/>
      <c r="BE555" s="242"/>
      <c r="BF555" s="242"/>
    </row>
    <row r="556" spans="42:58" ht="12" x14ac:dyDescent="0.2">
      <c r="AP556" s="242"/>
      <c r="AQ556" s="242"/>
      <c r="AR556" s="242"/>
      <c r="AS556" s="242"/>
      <c r="AT556" s="242"/>
      <c r="AU556" s="242"/>
      <c r="AV556" s="242"/>
      <c r="AW556" s="242"/>
      <c r="AX556" s="242"/>
      <c r="AY556" s="242"/>
      <c r="AZ556" s="242"/>
      <c r="BA556" s="242"/>
      <c r="BB556" s="242"/>
      <c r="BC556" s="242"/>
      <c r="BD556" s="242"/>
      <c r="BE556" s="242"/>
      <c r="BF556" s="242"/>
    </row>
    <row r="557" spans="42:58" ht="12" x14ac:dyDescent="0.2">
      <c r="AP557" s="242"/>
      <c r="AQ557" s="242"/>
      <c r="AR557" s="242"/>
      <c r="AS557" s="242"/>
      <c r="AT557" s="242"/>
      <c r="AU557" s="242"/>
      <c r="AV557" s="242"/>
      <c r="AW557" s="242"/>
      <c r="AX557" s="242"/>
      <c r="AY557" s="242"/>
      <c r="AZ557" s="242"/>
      <c r="BA557" s="242"/>
      <c r="BB557" s="242"/>
      <c r="BC557" s="242"/>
      <c r="BD557" s="242"/>
      <c r="BE557" s="242"/>
      <c r="BF557" s="242"/>
    </row>
    <row r="558" spans="42:58" ht="12" x14ac:dyDescent="0.2">
      <c r="AP558" s="242"/>
      <c r="AQ558" s="242"/>
      <c r="AR558" s="242"/>
      <c r="AS558" s="242"/>
      <c r="AT558" s="242"/>
      <c r="AU558" s="242"/>
      <c r="AV558" s="242"/>
      <c r="AW558" s="242"/>
      <c r="AX558" s="242"/>
      <c r="AY558" s="242"/>
      <c r="AZ558" s="242"/>
      <c r="BA558" s="242"/>
      <c r="BB558" s="242"/>
      <c r="BC558" s="242"/>
      <c r="BD558" s="242"/>
      <c r="BE558" s="242"/>
      <c r="BF558" s="242"/>
    </row>
    <row r="559" spans="42:58" ht="12" x14ac:dyDescent="0.2">
      <c r="AP559" s="242"/>
      <c r="AQ559" s="242"/>
      <c r="AR559" s="242"/>
      <c r="AS559" s="242"/>
      <c r="AT559" s="242"/>
      <c r="AU559" s="242"/>
      <c r="AV559" s="242"/>
      <c r="AW559" s="242"/>
      <c r="AX559" s="242"/>
      <c r="AY559" s="242"/>
      <c r="AZ559" s="242"/>
      <c r="BA559" s="242"/>
      <c r="BB559" s="242"/>
      <c r="BC559" s="242"/>
      <c r="BD559" s="242"/>
      <c r="BE559" s="242"/>
      <c r="BF559" s="242"/>
    </row>
    <row r="560" spans="42:58" ht="12" x14ac:dyDescent="0.2">
      <c r="AP560" s="242"/>
      <c r="AQ560" s="242"/>
      <c r="AR560" s="242"/>
      <c r="AS560" s="242"/>
      <c r="AT560" s="242"/>
      <c r="AU560" s="242"/>
      <c r="AV560" s="242"/>
      <c r="AW560" s="242"/>
      <c r="AX560" s="242"/>
      <c r="AY560" s="242"/>
      <c r="AZ560" s="242"/>
      <c r="BA560" s="242"/>
      <c r="BB560" s="242"/>
      <c r="BC560" s="242"/>
      <c r="BD560" s="242"/>
      <c r="BE560" s="242"/>
      <c r="BF560" s="242"/>
    </row>
    <row r="561" spans="42:58" ht="12" x14ac:dyDescent="0.2">
      <c r="AP561" s="242"/>
      <c r="AQ561" s="242"/>
      <c r="AR561" s="242"/>
      <c r="AS561" s="242"/>
      <c r="AT561" s="242"/>
      <c r="AU561" s="242"/>
      <c r="AV561" s="242"/>
      <c r="AW561" s="242"/>
      <c r="AX561" s="242"/>
      <c r="AY561" s="242"/>
      <c r="AZ561" s="242"/>
      <c r="BA561" s="242"/>
      <c r="BB561" s="242"/>
      <c r="BC561" s="242"/>
      <c r="BD561" s="242"/>
      <c r="BE561" s="242"/>
      <c r="BF561" s="242"/>
    </row>
    <row r="562" spans="42:58" ht="12" x14ac:dyDescent="0.2">
      <c r="AP562" s="242"/>
      <c r="AQ562" s="242"/>
      <c r="AR562" s="242"/>
      <c r="AS562" s="242"/>
      <c r="AT562" s="242"/>
      <c r="AU562" s="242"/>
      <c r="AV562" s="242"/>
      <c r="AW562" s="242"/>
      <c r="AX562" s="242"/>
      <c r="AY562" s="242"/>
      <c r="AZ562" s="242"/>
      <c r="BA562" s="242"/>
      <c r="BB562" s="242"/>
      <c r="BC562" s="242"/>
      <c r="BD562" s="242"/>
      <c r="BE562" s="242"/>
      <c r="BF562" s="242"/>
    </row>
    <row r="563" spans="42:58" ht="12" x14ac:dyDescent="0.2">
      <c r="AP563" s="242"/>
      <c r="AQ563" s="242"/>
      <c r="AR563" s="242"/>
      <c r="AS563" s="242"/>
      <c r="AT563" s="242"/>
      <c r="AU563" s="242"/>
      <c r="AV563" s="242"/>
      <c r="AW563" s="242"/>
      <c r="AX563" s="242"/>
      <c r="AY563" s="242"/>
      <c r="AZ563" s="242"/>
      <c r="BA563" s="242"/>
      <c r="BB563" s="242"/>
      <c r="BC563" s="242"/>
      <c r="BD563" s="242"/>
      <c r="BE563" s="242"/>
      <c r="BF563" s="242"/>
    </row>
    <row r="564" spans="42:58" ht="12" x14ac:dyDescent="0.2">
      <c r="AP564" s="242"/>
      <c r="AQ564" s="242"/>
      <c r="AR564" s="242"/>
      <c r="AS564" s="242"/>
      <c r="AT564" s="242"/>
      <c r="AU564" s="242"/>
      <c r="AV564" s="242"/>
      <c r="AW564" s="242"/>
      <c r="AX564" s="242"/>
      <c r="AY564" s="242"/>
      <c r="AZ564" s="242"/>
      <c r="BA564" s="242"/>
      <c r="BB564" s="242"/>
      <c r="BC564" s="242"/>
      <c r="BD564" s="242"/>
      <c r="BE564" s="242"/>
      <c r="BF564" s="242"/>
    </row>
    <row r="565" spans="42:58" ht="12" x14ac:dyDescent="0.2">
      <c r="AP565" s="242"/>
      <c r="AQ565" s="242"/>
      <c r="AR565" s="242"/>
      <c r="AS565" s="242"/>
      <c r="AT565" s="242"/>
      <c r="AU565" s="242"/>
      <c r="AV565" s="242"/>
      <c r="AW565" s="242"/>
      <c r="AX565" s="242"/>
      <c r="AY565" s="242"/>
      <c r="AZ565" s="242"/>
      <c r="BA565" s="242"/>
      <c r="BB565" s="242"/>
      <c r="BC565" s="242"/>
      <c r="BD565" s="242"/>
      <c r="BE565" s="242"/>
      <c r="BF565" s="242"/>
    </row>
    <row r="566" spans="42:58" ht="12" x14ac:dyDescent="0.2">
      <c r="AP566" s="242"/>
      <c r="AQ566" s="242"/>
      <c r="AR566" s="242"/>
      <c r="AS566" s="242"/>
      <c r="AT566" s="242"/>
      <c r="AU566" s="242"/>
      <c r="AV566" s="242"/>
      <c r="AW566" s="242"/>
      <c r="AX566" s="242"/>
      <c r="AY566" s="242"/>
      <c r="AZ566" s="242"/>
      <c r="BA566" s="242"/>
      <c r="BB566" s="242"/>
      <c r="BC566" s="242"/>
      <c r="BD566" s="242"/>
      <c r="BE566" s="242"/>
      <c r="BF566" s="242"/>
    </row>
    <row r="567" spans="42:58" ht="12" x14ac:dyDescent="0.2">
      <c r="AP567" s="242"/>
      <c r="AQ567" s="242"/>
      <c r="AR567" s="242"/>
      <c r="AS567" s="242"/>
      <c r="AT567" s="242"/>
      <c r="AU567" s="242"/>
      <c r="AV567" s="242"/>
      <c r="AW567" s="242"/>
      <c r="AX567" s="242"/>
      <c r="AY567" s="242"/>
      <c r="AZ567" s="242"/>
      <c r="BA567" s="242"/>
      <c r="BB567" s="242"/>
      <c r="BC567" s="242"/>
      <c r="BD567" s="242"/>
      <c r="BE567" s="242"/>
      <c r="BF567" s="242"/>
    </row>
    <row r="568" spans="42:58" ht="12" x14ac:dyDescent="0.2">
      <c r="AP568" s="242"/>
      <c r="AQ568" s="242"/>
      <c r="AR568" s="242"/>
      <c r="AS568" s="242"/>
      <c r="AT568" s="242"/>
      <c r="AU568" s="242"/>
      <c r="AV568" s="242"/>
      <c r="AW568" s="242"/>
      <c r="AX568" s="242"/>
      <c r="AY568" s="242"/>
      <c r="AZ568" s="242"/>
      <c r="BA568" s="242"/>
      <c r="BB568" s="242"/>
      <c r="BC568" s="242"/>
      <c r="BD568" s="242"/>
      <c r="BE568" s="242"/>
      <c r="BF568" s="242"/>
    </row>
    <row r="569" spans="42:58" ht="12" x14ac:dyDescent="0.2">
      <c r="AP569" s="242"/>
      <c r="AQ569" s="242"/>
      <c r="AR569" s="242"/>
      <c r="AS569" s="242"/>
      <c r="AT569" s="242"/>
      <c r="AU569" s="242"/>
      <c r="AV569" s="242"/>
      <c r="AW569" s="242"/>
      <c r="AX569" s="242"/>
      <c r="AY569" s="242"/>
      <c r="AZ569" s="242"/>
      <c r="BA569" s="242"/>
      <c r="BB569" s="242"/>
      <c r="BC569" s="242"/>
      <c r="BD569" s="242"/>
      <c r="BE569" s="242"/>
      <c r="BF569" s="242"/>
    </row>
    <row r="570" spans="42:58" ht="12" x14ac:dyDescent="0.2">
      <c r="AP570" s="242"/>
      <c r="AQ570" s="242"/>
      <c r="AR570" s="242"/>
      <c r="AS570" s="242"/>
      <c r="AT570" s="242"/>
      <c r="AU570" s="242"/>
      <c r="AV570" s="242"/>
      <c r="AW570" s="242"/>
      <c r="AX570" s="242"/>
      <c r="AY570" s="242"/>
      <c r="AZ570" s="242"/>
      <c r="BA570" s="242"/>
      <c r="BB570" s="242"/>
      <c r="BC570" s="242"/>
      <c r="BD570" s="242"/>
      <c r="BE570" s="242"/>
      <c r="BF570" s="242"/>
    </row>
    <row r="571" spans="42:58" ht="12" x14ac:dyDescent="0.2">
      <c r="AP571" s="242"/>
      <c r="AQ571" s="242"/>
      <c r="AR571" s="242"/>
      <c r="AS571" s="242"/>
      <c r="AT571" s="242"/>
      <c r="AU571" s="242"/>
      <c r="AV571" s="242"/>
      <c r="AW571" s="242"/>
      <c r="AX571" s="242"/>
      <c r="AY571" s="242"/>
      <c r="AZ571" s="242"/>
      <c r="BA571" s="242"/>
      <c r="BB571" s="242"/>
      <c r="BC571" s="242"/>
      <c r="BD571" s="242"/>
      <c r="BE571" s="242"/>
      <c r="BF571" s="242"/>
    </row>
    <row r="572" spans="42:58" ht="12" x14ac:dyDescent="0.2">
      <c r="AP572" s="242"/>
      <c r="AQ572" s="242"/>
      <c r="AR572" s="242"/>
      <c r="AS572" s="242"/>
      <c r="AT572" s="242"/>
      <c r="AU572" s="242"/>
      <c r="AV572" s="242"/>
      <c r="AW572" s="242"/>
      <c r="AX572" s="242"/>
      <c r="AY572" s="242"/>
      <c r="AZ572" s="242"/>
      <c r="BA572" s="242"/>
      <c r="BB572" s="242"/>
      <c r="BC572" s="242"/>
      <c r="BD572" s="242"/>
      <c r="BE572" s="242"/>
      <c r="BF572" s="242"/>
    </row>
    <row r="573" spans="42:58" ht="12" x14ac:dyDescent="0.2">
      <c r="AP573" s="242"/>
      <c r="AQ573" s="242"/>
      <c r="AR573" s="242"/>
      <c r="AS573" s="242"/>
      <c r="AT573" s="242"/>
      <c r="AU573" s="242"/>
      <c r="AV573" s="242"/>
      <c r="AW573" s="242"/>
      <c r="AX573" s="242"/>
      <c r="AY573" s="242"/>
      <c r="AZ573" s="242"/>
      <c r="BA573" s="242"/>
      <c r="BB573" s="242"/>
      <c r="BC573" s="242"/>
      <c r="BD573" s="242"/>
      <c r="BE573" s="242"/>
      <c r="BF573" s="242"/>
    </row>
    <row r="574" spans="42:58" ht="12" x14ac:dyDescent="0.2">
      <c r="AP574" s="242"/>
      <c r="AQ574" s="242"/>
      <c r="AR574" s="242"/>
      <c r="AS574" s="242"/>
      <c r="AT574" s="242"/>
      <c r="AU574" s="242"/>
      <c r="AV574" s="242"/>
      <c r="AW574" s="242"/>
      <c r="AX574" s="242"/>
      <c r="AY574" s="242"/>
      <c r="AZ574" s="242"/>
      <c r="BA574" s="242"/>
      <c r="BB574" s="242"/>
      <c r="BC574" s="242"/>
      <c r="BD574" s="242"/>
      <c r="BE574" s="242"/>
      <c r="BF574" s="242"/>
    </row>
    <row r="575" spans="42:58" ht="12" x14ac:dyDescent="0.2">
      <c r="AP575" s="242"/>
      <c r="AQ575" s="242"/>
      <c r="AR575" s="242"/>
      <c r="AS575" s="242"/>
      <c r="AT575" s="242"/>
      <c r="AU575" s="242"/>
      <c r="AV575" s="242"/>
      <c r="AW575" s="242"/>
      <c r="AX575" s="242"/>
      <c r="AY575" s="242"/>
      <c r="AZ575" s="242"/>
      <c r="BA575" s="242"/>
      <c r="BB575" s="242"/>
      <c r="BC575" s="242"/>
      <c r="BD575" s="242"/>
      <c r="BE575" s="242"/>
      <c r="BF575" s="242"/>
    </row>
    <row r="576" spans="42:58" ht="12" x14ac:dyDescent="0.2">
      <c r="AP576" s="242"/>
      <c r="AQ576" s="242"/>
      <c r="AR576" s="242"/>
      <c r="AS576" s="242"/>
      <c r="AT576" s="242"/>
      <c r="AU576" s="242"/>
      <c r="AV576" s="242"/>
      <c r="AW576" s="242"/>
      <c r="AX576" s="242"/>
      <c r="AY576" s="242"/>
      <c r="AZ576" s="242"/>
      <c r="BA576" s="242"/>
      <c r="BB576" s="242"/>
      <c r="BC576" s="242"/>
      <c r="BD576" s="242"/>
      <c r="BE576" s="242"/>
      <c r="BF576" s="242"/>
    </row>
    <row r="577" spans="42:58" ht="12" x14ac:dyDescent="0.2">
      <c r="AP577" s="242"/>
      <c r="AQ577" s="242"/>
      <c r="AR577" s="242"/>
      <c r="AS577" s="242"/>
      <c r="AT577" s="242"/>
      <c r="AU577" s="242"/>
      <c r="AV577" s="242"/>
      <c r="AW577" s="242"/>
      <c r="AX577" s="242"/>
      <c r="AY577" s="242"/>
      <c r="AZ577" s="242"/>
      <c r="BA577" s="242"/>
      <c r="BB577" s="242"/>
      <c r="BC577" s="242"/>
      <c r="BD577" s="242"/>
      <c r="BE577" s="242"/>
      <c r="BF577" s="242"/>
    </row>
    <row r="578" spans="42:58" ht="12" x14ac:dyDescent="0.2">
      <c r="AP578" s="242"/>
      <c r="AQ578" s="242"/>
      <c r="AR578" s="242"/>
      <c r="AS578" s="242"/>
      <c r="AT578" s="242"/>
      <c r="AU578" s="242"/>
      <c r="AV578" s="242"/>
      <c r="AW578" s="242"/>
      <c r="AX578" s="242"/>
      <c r="AY578" s="242"/>
      <c r="AZ578" s="242"/>
      <c r="BA578" s="242"/>
      <c r="BB578" s="242"/>
      <c r="BC578" s="242"/>
      <c r="BD578" s="242"/>
      <c r="BE578" s="242"/>
      <c r="BF578" s="242"/>
    </row>
    <row r="579" spans="42:58" ht="12" x14ac:dyDescent="0.2">
      <c r="AP579" s="242"/>
      <c r="AQ579" s="242"/>
      <c r="AR579" s="242"/>
      <c r="AS579" s="242"/>
      <c r="AT579" s="242"/>
      <c r="AU579" s="242"/>
      <c r="AV579" s="242"/>
      <c r="AW579" s="242"/>
      <c r="AX579" s="242"/>
      <c r="AY579" s="242"/>
      <c r="AZ579" s="242"/>
      <c r="BA579" s="242"/>
      <c r="BB579" s="242"/>
      <c r="BC579" s="242"/>
      <c r="BD579" s="242"/>
      <c r="BE579" s="242"/>
      <c r="BF579" s="242"/>
    </row>
    <row r="580" spans="42:58" ht="12" x14ac:dyDescent="0.2">
      <c r="AP580" s="242"/>
      <c r="AQ580" s="242"/>
      <c r="AR580" s="242"/>
      <c r="AS580" s="242"/>
      <c r="AT580" s="242"/>
      <c r="AU580" s="242"/>
      <c r="AV580" s="242"/>
      <c r="AW580" s="242"/>
      <c r="AX580" s="242"/>
      <c r="AY580" s="242"/>
      <c r="AZ580" s="242"/>
      <c r="BA580" s="242"/>
      <c r="BB580" s="242"/>
      <c r="BC580" s="242"/>
      <c r="BD580" s="242"/>
      <c r="BE580" s="242"/>
      <c r="BF580" s="242"/>
    </row>
    <row r="581" spans="42:58" ht="12" x14ac:dyDescent="0.2">
      <c r="AP581" s="242"/>
      <c r="AQ581" s="242"/>
      <c r="AR581" s="242"/>
      <c r="AS581" s="242"/>
      <c r="AT581" s="242"/>
      <c r="AU581" s="242"/>
      <c r="AV581" s="242"/>
      <c r="AW581" s="242"/>
      <c r="AX581" s="242"/>
      <c r="AY581" s="242"/>
      <c r="AZ581" s="242"/>
      <c r="BA581" s="242"/>
      <c r="BB581" s="242"/>
      <c r="BC581" s="242"/>
      <c r="BD581" s="242"/>
      <c r="BE581" s="242"/>
      <c r="BF581" s="242"/>
    </row>
    <row r="582" spans="42:58" ht="12" x14ac:dyDescent="0.2">
      <c r="AP582" s="242"/>
      <c r="AQ582" s="242"/>
      <c r="AR582" s="242"/>
      <c r="AS582" s="242"/>
      <c r="AT582" s="242"/>
      <c r="AU582" s="242"/>
      <c r="AV582" s="242"/>
      <c r="AW582" s="242"/>
      <c r="AX582" s="242"/>
      <c r="AY582" s="242"/>
      <c r="AZ582" s="242"/>
      <c r="BA582" s="242"/>
      <c r="BB582" s="242"/>
      <c r="BC582" s="242"/>
      <c r="BD582" s="242"/>
      <c r="BE582" s="242"/>
      <c r="BF582" s="242"/>
    </row>
    <row r="583" spans="42:58" ht="12" x14ac:dyDescent="0.2">
      <c r="AP583" s="242"/>
      <c r="AQ583" s="242"/>
      <c r="AR583" s="242"/>
      <c r="AS583" s="242"/>
      <c r="AT583" s="242"/>
      <c r="AU583" s="242"/>
      <c r="AV583" s="242"/>
      <c r="AW583" s="242"/>
      <c r="AX583" s="242"/>
      <c r="AY583" s="242"/>
      <c r="AZ583" s="242"/>
      <c r="BA583" s="242"/>
      <c r="BB583" s="242"/>
      <c r="BC583" s="242"/>
      <c r="BD583" s="242"/>
      <c r="BE583" s="242"/>
      <c r="BF583" s="242"/>
    </row>
    <row r="584" spans="42:58" ht="12" x14ac:dyDescent="0.2">
      <c r="AP584" s="242"/>
      <c r="AQ584" s="242"/>
      <c r="AR584" s="242"/>
      <c r="AS584" s="242"/>
      <c r="AT584" s="242"/>
      <c r="AU584" s="242"/>
      <c r="AV584" s="242"/>
      <c r="AW584" s="242"/>
      <c r="AX584" s="242"/>
      <c r="AY584" s="242"/>
      <c r="AZ584" s="242"/>
      <c r="BA584" s="242"/>
      <c r="BB584" s="242"/>
      <c r="BC584" s="242"/>
      <c r="BD584" s="242"/>
      <c r="BE584" s="242"/>
      <c r="BF584" s="242"/>
    </row>
    <row r="585" spans="42:58" ht="12" x14ac:dyDescent="0.2">
      <c r="AP585" s="242"/>
      <c r="AQ585" s="242"/>
      <c r="AR585" s="242"/>
      <c r="AS585" s="242"/>
      <c r="AT585" s="242"/>
      <c r="AU585" s="242"/>
      <c r="AV585" s="242"/>
      <c r="AW585" s="242"/>
      <c r="AX585" s="242"/>
      <c r="AY585" s="242"/>
      <c r="AZ585" s="242"/>
      <c r="BA585" s="242"/>
      <c r="BB585" s="242"/>
      <c r="BC585" s="242"/>
      <c r="BD585" s="242"/>
      <c r="BE585" s="242"/>
      <c r="BF585" s="242"/>
    </row>
    <row r="586" spans="42:58" ht="12" x14ac:dyDescent="0.2">
      <c r="AP586" s="242"/>
      <c r="AQ586" s="242"/>
      <c r="AR586" s="242"/>
      <c r="AS586" s="242"/>
      <c r="AT586" s="242"/>
      <c r="AU586" s="242"/>
      <c r="AV586" s="242"/>
      <c r="AW586" s="242"/>
      <c r="AX586" s="242"/>
      <c r="AY586" s="242"/>
      <c r="AZ586" s="242"/>
      <c r="BA586" s="242"/>
      <c r="BB586" s="242"/>
      <c r="BC586" s="242"/>
      <c r="BD586" s="242"/>
      <c r="BE586" s="242"/>
      <c r="BF586" s="242"/>
    </row>
    <row r="587" spans="42:58" ht="12" x14ac:dyDescent="0.2">
      <c r="AP587" s="242"/>
      <c r="AQ587" s="242"/>
      <c r="AR587" s="242"/>
      <c r="AS587" s="242"/>
      <c r="AT587" s="242"/>
      <c r="AU587" s="242"/>
      <c r="AV587" s="242"/>
      <c r="AW587" s="242"/>
      <c r="AX587" s="242"/>
      <c r="AY587" s="242"/>
      <c r="AZ587" s="242"/>
      <c r="BA587" s="242"/>
      <c r="BB587" s="242"/>
      <c r="BC587" s="242"/>
      <c r="BD587" s="242"/>
      <c r="BE587" s="242"/>
      <c r="BF587" s="242"/>
    </row>
    <row r="588" spans="42:58" ht="12" x14ac:dyDescent="0.2">
      <c r="AP588" s="242"/>
      <c r="AQ588" s="242"/>
      <c r="AR588" s="242"/>
      <c r="AS588" s="242"/>
      <c r="AT588" s="242"/>
      <c r="AU588" s="242"/>
      <c r="AV588" s="242"/>
      <c r="AW588" s="242"/>
      <c r="AX588" s="242"/>
      <c r="AY588" s="242"/>
      <c r="AZ588" s="242"/>
      <c r="BA588" s="242"/>
      <c r="BB588" s="242"/>
      <c r="BC588" s="242"/>
      <c r="BD588" s="242"/>
      <c r="BE588" s="242"/>
      <c r="BF588" s="242"/>
    </row>
    <row r="589" spans="42:58" ht="12" x14ac:dyDescent="0.2">
      <c r="AP589" s="242"/>
      <c r="AQ589" s="242"/>
      <c r="AR589" s="242"/>
      <c r="AS589" s="242"/>
      <c r="AT589" s="242"/>
      <c r="AU589" s="242"/>
      <c r="AV589" s="242"/>
      <c r="AW589" s="242"/>
      <c r="AX589" s="242"/>
      <c r="AY589" s="242"/>
      <c r="AZ589" s="242"/>
      <c r="BA589" s="242"/>
      <c r="BB589" s="242"/>
      <c r="BC589" s="242"/>
      <c r="BD589" s="242"/>
      <c r="BE589" s="242"/>
      <c r="BF589" s="242"/>
    </row>
    <row r="590" spans="42:58" ht="12" x14ac:dyDescent="0.2">
      <c r="AP590" s="242"/>
      <c r="AQ590" s="242"/>
      <c r="AR590" s="242"/>
      <c r="AS590" s="242"/>
      <c r="AT590" s="242"/>
      <c r="AU590" s="242"/>
      <c r="AV590" s="242"/>
      <c r="AW590" s="242"/>
      <c r="AX590" s="242"/>
      <c r="AY590" s="242"/>
      <c r="AZ590" s="242"/>
      <c r="BA590" s="242"/>
      <c r="BB590" s="242"/>
      <c r="BC590" s="242"/>
      <c r="BD590" s="242"/>
      <c r="BE590" s="242"/>
      <c r="BF590" s="242"/>
    </row>
    <row r="591" spans="42:58" ht="12" x14ac:dyDescent="0.2">
      <c r="AP591" s="242"/>
      <c r="AQ591" s="242"/>
      <c r="AR591" s="242"/>
      <c r="AS591" s="242"/>
      <c r="AT591" s="242"/>
      <c r="AU591" s="242"/>
      <c r="AV591" s="242"/>
      <c r="AW591" s="242"/>
      <c r="AX591" s="242"/>
      <c r="AY591" s="242"/>
      <c r="AZ591" s="242"/>
      <c r="BA591" s="242"/>
      <c r="BB591" s="242"/>
      <c r="BC591" s="242"/>
      <c r="BD591" s="242"/>
      <c r="BE591" s="242"/>
      <c r="BF591" s="242"/>
    </row>
    <row r="592" spans="42:58" ht="12" x14ac:dyDescent="0.2">
      <c r="AP592" s="242"/>
      <c r="AQ592" s="242"/>
      <c r="AR592" s="242"/>
      <c r="AS592" s="242"/>
      <c r="AT592" s="242"/>
      <c r="AU592" s="242"/>
      <c r="AV592" s="242"/>
      <c r="AW592" s="242"/>
      <c r="AX592" s="242"/>
      <c r="AY592" s="242"/>
      <c r="AZ592" s="242"/>
      <c r="BA592" s="242"/>
      <c r="BB592" s="242"/>
      <c r="BC592" s="242"/>
      <c r="BD592" s="242"/>
      <c r="BE592" s="242"/>
      <c r="BF592" s="242"/>
    </row>
    <row r="593" spans="42:58" ht="12" x14ac:dyDescent="0.2">
      <c r="AP593" s="242"/>
      <c r="AQ593" s="242"/>
      <c r="AR593" s="242"/>
      <c r="AS593" s="242"/>
      <c r="AT593" s="242"/>
      <c r="AU593" s="242"/>
      <c r="AV593" s="242"/>
      <c r="AW593" s="242"/>
      <c r="AX593" s="242"/>
      <c r="AY593" s="242"/>
      <c r="AZ593" s="242"/>
      <c r="BA593" s="242"/>
      <c r="BB593" s="242"/>
      <c r="BC593" s="242"/>
      <c r="BD593" s="242"/>
      <c r="BE593" s="242"/>
      <c r="BF593" s="242"/>
    </row>
    <row r="594" spans="42:58" ht="12" x14ac:dyDescent="0.2">
      <c r="AP594" s="242"/>
      <c r="AQ594" s="242"/>
      <c r="AR594" s="242"/>
      <c r="AS594" s="242"/>
      <c r="AT594" s="242"/>
      <c r="AU594" s="242"/>
      <c r="AV594" s="242"/>
      <c r="AW594" s="242"/>
      <c r="AX594" s="242"/>
      <c r="AY594" s="242"/>
      <c r="AZ594" s="242"/>
      <c r="BA594" s="242"/>
      <c r="BB594" s="242"/>
      <c r="BC594" s="242"/>
      <c r="BD594" s="242"/>
      <c r="BE594" s="242"/>
      <c r="BF594" s="242"/>
    </row>
    <row r="595" spans="42:58" ht="12" x14ac:dyDescent="0.2">
      <c r="AP595" s="242"/>
      <c r="AQ595" s="242"/>
      <c r="AR595" s="242"/>
      <c r="AS595" s="242"/>
      <c r="AT595" s="242"/>
      <c r="AU595" s="242"/>
      <c r="AV595" s="242"/>
      <c r="AW595" s="242"/>
      <c r="AX595" s="242"/>
      <c r="AY595" s="242"/>
      <c r="AZ595" s="242"/>
      <c r="BA595" s="242"/>
      <c r="BB595" s="242"/>
      <c r="BC595" s="242"/>
      <c r="BD595" s="242"/>
      <c r="BE595" s="242"/>
      <c r="BF595" s="242"/>
    </row>
    <row r="596" spans="42:58" ht="12" x14ac:dyDescent="0.2">
      <c r="AP596" s="242"/>
      <c r="AQ596" s="242"/>
      <c r="AR596" s="242"/>
      <c r="AS596" s="242"/>
      <c r="AT596" s="242"/>
      <c r="AU596" s="242"/>
      <c r="AV596" s="242"/>
      <c r="AW596" s="242"/>
      <c r="AX596" s="242"/>
      <c r="AY596" s="242"/>
      <c r="AZ596" s="242"/>
      <c r="BA596" s="242"/>
      <c r="BB596" s="242"/>
      <c r="BC596" s="242"/>
      <c r="BD596" s="242"/>
      <c r="BE596" s="242"/>
      <c r="BF596" s="242"/>
    </row>
    <row r="597" spans="42:58" ht="12" x14ac:dyDescent="0.2">
      <c r="AP597" s="242"/>
      <c r="AQ597" s="242"/>
      <c r="AR597" s="242"/>
      <c r="AS597" s="242"/>
      <c r="AT597" s="242"/>
      <c r="AU597" s="242"/>
      <c r="AV597" s="242"/>
      <c r="AW597" s="242"/>
      <c r="AX597" s="242"/>
      <c r="AY597" s="242"/>
      <c r="AZ597" s="242"/>
      <c r="BA597" s="242"/>
      <c r="BB597" s="242"/>
      <c r="BC597" s="242"/>
      <c r="BD597" s="242"/>
      <c r="BE597" s="242"/>
      <c r="BF597" s="242"/>
    </row>
    <row r="598" spans="42:58" ht="12" x14ac:dyDescent="0.2">
      <c r="AP598" s="242"/>
      <c r="AQ598" s="242"/>
      <c r="AR598" s="242"/>
      <c r="AS598" s="242"/>
      <c r="AT598" s="242"/>
      <c r="AU598" s="242"/>
      <c r="AV598" s="242"/>
      <c r="AW598" s="242"/>
      <c r="AX598" s="242"/>
      <c r="AY598" s="242"/>
      <c r="AZ598" s="242"/>
      <c r="BA598" s="242"/>
      <c r="BB598" s="242"/>
      <c r="BC598" s="242"/>
      <c r="BD598" s="242"/>
      <c r="BE598" s="242"/>
      <c r="BF598" s="242"/>
    </row>
    <row r="599" spans="42:58" ht="12" x14ac:dyDescent="0.2">
      <c r="AP599" s="242"/>
      <c r="AQ599" s="242"/>
      <c r="AR599" s="242"/>
      <c r="AS599" s="242"/>
      <c r="AT599" s="242"/>
      <c r="AU599" s="242"/>
      <c r="AV599" s="242"/>
      <c r="AW599" s="242"/>
      <c r="AX599" s="242"/>
      <c r="AY599" s="242"/>
      <c r="AZ599" s="242"/>
      <c r="BA599" s="242"/>
      <c r="BB599" s="242"/>
      <c r="BC599" s="242"/>
      <c r="BD599" s="242"/>
      <c r="BE599" s="242"/>
      <c r="BF599" s="242"/>
    </row>
    <row r="600" spans="42:58" ht="12" x14ac:dyDescent="0.2">
      <c r="AP600" s="242"/>
      <c r="AQ600" s="242"/>
      <c r="AR600" s="242"/>
      <c r="AS600" s="242"/>
      <c r="AT600" s="242"/>
      <c r="AU600" s="242"/>
      <c r="AV600" s="242"/>
      <c r="AW600" s="242"/>
      <c r="AX600" s="242"/>
      <c r="AY600" s="242"/>
      <c r="AZ600" s="242"/>
      <c r="BA600" s="242"/>
      <c r="BB600" s="242"/>
      <c r="BC600" s="242"/>
      <c r="BD600" s="242"/>
      <c r="BE600" s="242"/>
      <c r="BF600" s="242"/>
    </row>
    <row r="601" spans="42:58" ht="12" x14ac:dyDescent="0.2">
      <c r="AP601" s="242"/>
      <c r="AQ601" s="242"/>
      <c r="AR601" s="242"/>
      <c r="AS601" s="242"/>
      <c r="AT601" s="242"/>
      <c r="AU601" s="242"/>
      <c r="AV601" s="242"/>
      <c r="AW601" s="242"/>
      <c r="AX601" s="242"/>
      <c r="AY601" s="242"/>
      <c r="AZ601" s="242"/>
      <c r="BA601" s="242"/>
      <c r="BB601" s="242"/>
      <c r="BC601" s="242"/>
      <c r="BD601" s="242"/>
      <c r="BE601" s="242"/>
      <c r="BF601" s="242"/>
    </row>
    <row r="602" spans="42:58" ht="12" x14ac:dyDescent="0.2">
      <c r="AP602" s="242"/>
      <c r="AQ602" s="242"/>
      <c r="AR602" s="242"/>
      <c r="AS602" s="242"/>
      <c r="AT602" s="242"/>
      <c r="AU602" s="242"/>
      <c r="AV602" s="242"/>
      <c r="AW602" s="242"/>
      <c r="AX602" s="242"/>
      <c r="AY602" s="242"/>
      <c r="AZ602" s="242"/>
      <c r="BA602" s="242"/>
      <c r="BB602" s="242"/>
      <c r="BC602" s="242"/>
      <c r="BD602" s="242"/>
      <c r="BE602" s="242"/>
      <c r="BF602" s="242"/>
    </row>
    <row r="603" spans="42:58" ht="12" x14ac:dyDescent="0.2">
      <c r="AP603" s="242"/>
      <c r="AQ603" s="242"/>
      <c r="AR603" s="242"/>
      <c r="AS603" s="242"/>
      <c r="AT603" s="242"/>
      <c r="AU603" s="242"/>
      <c r="AV603" s="242"/>
      <c r="AW603" s="242"/>
      <c r="AX603" s="242"/>
      <c r="AY603" s="242"/>
      <c r="AZ603" s="242"/>
      <c r="BA603" s="242"/>
      <c r="BB603" s="242"/>
      <c r="BC603" s="242"/>
      <c r="BD603" s="242"/>
      <c r="BE603" s="242"/>
      <c r="BF603" s="242"/>
    </row>
    <row r="604" spans="42:58" ht="12" x14ac:dyDescent="0.2">
      <c r="AP604" s="242"/>
      <c r="AQ604" s="242"/>
      <c r="AR604" s="242"/>
      <c r="AS604" s="242"/>
      <c r="AT604" s="242"/>
      <c r="AU604" s="242"/>
      <c r="AV604" s="242"/>
      <c r="AW604" s="242"/>
      <c r="AX604" s="242"/>
      <c r="AY604" s="242"/>
      <c r="AZ604" s="242"/>
      <c r="BA604" s="242"/>
      <c r="BB604" s="242"/>
      <c r="BC604" s="242"/>
      <c r="BD604" s="242"/>
      <c r="BE604" s="242"/>
      <c r="BF604" s="242"/>
    </row>
    <row r="605" spans="42:58" ht="12" x14ac:dyDescent="0.2">
      <c r="AP605" s="242"/>
      <c r="AQ605" s="242"/>
      <c r="AR605" s="242"/>
      <c r="AS605" s="242"/>
      <c r="AT605" s="242"/>
      <c r="AU605" s="242"/>
      <c r="AV605" s="242"/>
      <c r="AW605" s="242"/>
      <c r="AX605" s="242"/>
      <c r="AY605" s="242"/>
      <c r="AZ605" s="242"/>
      <c r="BA605" s="242"/>
      <c r="BB605" s="242"/>
      <c r="BC605" s="242"/>
      <c r="BD605" s="242"/>
      <c r="BE605" s="242"/>
      <c r="BF605" s="242"/>
    </row>
    <row r="606" spans="42:58" ht="12" x14ac:dyDescent="0.2">
      <c r="AP606" s="242"/>
      <c r="AQ606" s="242"/>
      <c r="AR606" s="242"/>
      <c r="AS606" s="242"/>
      <c r="AT606" s="242"/>
      <c r="AU606" s="242"/>
      <c r="AV606" s="242"/>
      <c r="AW606" s="242"/>
      <c r="AX606" s="242"/>
      <c r="AY606" s="242"/>
      <c r="AZ606" s="242"/>
      <c r="BA606" s="242"/>
      <c r="BB606" s="242"/>
      <c r="BC606" s="242"/>
      <c r="BD606" s="242"/>
      <c r="BE606" s="242"/>
      <c r="BF606" s="242"/>
    </row>
    <row r="607" spans="42:58" ht="12" x14ac:dyDescent="0.2">
      <c r="AP607" s="242"/>
      <c r="AQ607" s="242"/>
      <c r="AR607" s="242"/>
      <c r="AS607" s="242"/>
      <c r="AT607" s="242"/>
      <c r="AU607" s="242"/>
      <c r="AV607" s="242"/>
      <c r="AW607" s="242"/>
      <c r="AX607" s="242"/>
      <c r="AY607" s="242"/>
      <c r="AZ607" s="242"/>
      <c r="BA607" s="242"/>
      <c r="BB607" s="242"/>
      <c r="BC607" s="242"/>
      <c r="BD607" s="242"/>
      <c r="BE607" s="242"/>
      <c r="BF607" s="242"/>
    </row>
    <row r="608" spans="42:58" ht="12" x14ac:dyDescent="0.2">
      <c r="AP608" s="242"/>
      <c r="AQ608" s="242"/>
      <c r="AR608" s="242"/>
      <c r="AS608" s="242"/>
      <c r="AT608" s="242"/>
      <c r="AU608" s="242"/>
      <c r="AV608" s="242"/>
      <c r="AW608" s="242"/>
      <c r="AX608" s="242"/>
      <c r="AY608" s="242"/>
      <c r="AZ608" s="242"/>
      <c r="BA608" s="242"/>
      <c r="BB608" s="242"/>
      <c r="BC608" s="242"/>
      <c r="BD608" s="242"/>
      <c r="BE608" s="242"/>
      <c r="BF608" s="242"/>
    </row>
    <row r="609" spans="42:58" ht="12" x14ac:dyDescent="0.2">
      <c r="AP609" s="242"/>
      <c r="AQ609" s="242"/>
      <c r="AR609" s="242"/>
      <c r="AS609" s="242"/>
      <c r="AT609" s="242"/>
      <c r="AU609" s="242"/>
      <c r="AV609" s="242"/>
      <c r="AW609" s="242"/>
      <c r="AX609" s="242"/>
      <c r="AY609" s="242"/>
      <c r="AZ609" s="242"/>
      <c r="BA609" s="242"/>
      <c r="BB609" s="242"/>
      <c r="BC609" s="242"/>
      <c r="BD609" s="242"/>
      <c r="BE609" s="242"/>
      <c r="BF609" s="242"/>
    </row>
    <row r="610" spans="42:58" ht="12" x14ac:dyDescent="0.2">
      <c r="AP610" s="242"/>
      <c r="AQ610" s="242"/>
      <c r="AR610" s="242"/>
      <c r="AS610" s="242"/>
      <c r="AT610" s="242"/>
      <c r="AU610" s="242"/>
      <c r="AV610" s="242"/>
      <c r="AW610" s="242"/>
      <c r="AX610" s="242"/>
      <c r="AY610" s="242"/>
      <c r="AZ610" s="242"/>
      <c r="BA610" s="242"/>
      <c r="BB610" s="242"/>
      <c r="BC610" s="242"/>
      <c r="BD610" s="242"/>
      <c r="BE610" s="242"/>
      <c r="BF610" s="242"/>
    </row>
    <row r="611" spans="42:58" ht="12" x14ac:dyDescent="0.2">
      <c r="AP611" s="242"/>
      <c r="AQ611" s="242"/>
      <c r="AR611" s="242"/>
      <c r="AS611" s="242"/>
      <c r="AT611" s="242"/>
      <c r="AU611" s="242"/>
      <c r="AV611" s="242"/>
      <c r="AW611" s="242"/>
      <c r="AX611" s="242"/>
      <c r="AY611" s="242"/>
      <c r="AZ611" s="242"/>
      <c r="BA611" s="242"/>
      <c r="BB611" s="242"/>
      <c r="BC611" s="242"/>
      <c r="BD611" s="242"/>
      <c r="BE611" s="242"/>
      <c r="BF611" s="242"/>
    </row>
    <row r="612" spans="42:58" ht="12" x14ac:dyDescent="0.2">
      <c r="AP612" s="242"/>
      <c r="AQ612" s="242"/>
      <c r="AR612" s="242"/>
      <c r="AS612" s="242"/>
      <c r="AT612" s="242"/>
      <c r="AU612" s="242"/>
      <c r="AV612" s="242"/>
      <c r="AW612" s="242"/>
      <c r="AX612" s="242"/>
      <c r="AY612" s="242"/>
      <c r="AZ612" s="242"/>
      <c r="BA612" s="242"/>
      <c r="BB612" s="242"/>
      <c r="BC612" s="242"/>
      <c r="BD612" s="242"/>
      <c r="BE612" s="242"/>
      <c r="BF612" s="242"/>
    </row>
    <row r="613" spans="42:58" ht="12" x14ac:dyDescent="0.2">
      <c r="AP613" s="242"/>
      <c r="AQ613" s="242"/>
      <c r="AR613" s="242"/>
      <c r="AS613" s="242"/>
      <c r="AT613" s="242"/>
      <c r="AU613" s="242"/>
      <c r="AV613" s="242"/>
      <c r="AW613" s="242"/>
      <c r="AX613" s="242"/>
      <c r="AY613" s="242"/>
      <c r="AZ613" s="242"/>
      <c r="BA613" s="242"/>
      <c r="BB613" s="242"/>
      <c r="BC613" s="242"/>
      <c r="BD613" s="242"/>
      <c r="BE613" s="242"/>
      <c r="BF613" s="242"/>
    </row>
    <row r="614" spans="42:58" ht="12" x14ac:dyDescent="0.2">
      <c r="AP614" s="242"/>
      <c r="AQ614" s="242"/>
      <c r="AR614" s="242"/>
      <c r="AS614" s="242"/>
      <c r="AT614" s="242"/>
      <c r="AU614" s="242"/>
      <c r="AV614" s="242"/>
      <c r="AW614" s="242"/>
      <c r="AX614" s="242"/>
      <c r="AY614" s="242"/>
      <c r="AZ614" s="242"/>
      <c r="BA614" s="242"/>
      <c r="BB614" s="242"/>
      <c r="BC614" s="242"/>
      <c r="BD614" s="242"/>
      <c r="BE614" s="242"/>
      <c r="BF614" s="242"/>
    </row>
    <row r="615" spans="42:58" ht="12" x14ac:dyDescent="0.2">
      <c r="AP615" s="242"/>
      <c r="AQ615" s="242"/>
      <c r="AR615" s="242"/>
      <c r="AS615" s="242"/>
      <c r="AT615" s="242"/>
      <c r="AU615" s="242"/>
      <c r="AV615" s="242"/>
      <c r="AW615" s="242"/>
      <c r="AX615" s="242"/>
      <c r="AY615" s="242"/>
      <c r="AZ615" s="242"/>
      <c r="BA615" s="242"/>
      <c r="BB615" s="242"/>
      <c r="BC615" s="242"/>
      <c r="BD615" s="242"/>
      <c r="BE615" s="242"/>
      <c r="BF615" s="242"/>
    </row>
    <row r="616" spans="42:58" ht="12" x14ac:dyDescent="0.2">
      <c r="AP616" s="242"/>
      <c r="AQ616" s="242"/>
      <c r="AR616" s="242"/>
      <c r="AS616" s="242"/>
      <c r="AT616" s="242"/>
      <c r="AU616" s="242"/>
      <c r="AV616" s="242"/>
      <c r="AW616" s="242"/>
      <c r="AX616" s="242"/>
      <c r="AY616" s="242"/>
      <c r="AZ616" s="242"/>
      <c r="BA616" s="242"/>
      <c r="BB616" s="242"/>
      <c r="BC616" s="242"/>
      <c r="BD616" s="242"/>
      <c r="BE616" s="242"/>
      <c r="BF616" s="242"/>
    </row>
    <row r="617" spans="42:58" ht="12" x14ac:dyDescent="0.2">
      <c r="AP617" s="242"/>
      <c r="AQ617" s="242"/>
      <c r="AR617" s="242"/>
      <c r="AS617" s="242"/>
      <c r="AT617" s="242"/>
      <c r="AU617" s="242"/>
      <c r="AV617" s="242"/>
      <c r="AW617" s="242"/>
      <c r="AX617" s="242"/>
      <c r="AY617" s="242"/>
      <c r="AZ617" s="242"/>
      <c r="BA617" s="242"/>
      <c r="BB617" s="242"/>
      <c r="BC617" s="242"/>
      <c r="BD617" s="242"/>
      <c r="BE617" s="242"/>
      <c r="BF617" s="242"/>
    </row>
    <row r="618" spans="42:58" ht="12" x14ac:dyDescent="0.2">
      <c r="AP618" s="242"/>
      <c r="AQ618" s="242"/>
      <c r="AR618" s="242"/>
      <c r="AS618" s="242"/>
      <c r="AT618" s="242"/>
      <c r="AU618" s="242"/>
      <c r="AV618" s="242"/>
      <c r="AW618" s="242"/>
      <c r="AX618" s="242"/>
      <c r="AY618" s="242"/>
      <c r="AZ618" s="242"/>
      <c r="BA618" s="242"/>
      <c r="BB618" s="242"/>
      <c r="BC618" s="242"/>
      <c r="BD618" s="242"/>
      <c r="BE618" s="242"/>
      <c r="BF618" s="242"/>
    </row>
    <row r="619" spans="42:58" ht="12" x14ac:dyDescent="0.2">
      <c r="AP619" s="242"/>
      <c r="AQ619" s="242"/>
      <c r="AR619" s="242"/>
      <c r="AS619" s="242"/>
      <c r="AT619" s="242"/>
      <c r="AU619" s="242"/>
      <c r="AV619" s="242"/>
      <c r="AW619" s="242"/>
      <c r="AX619" s="242"/>
      <c r="AY619" s="242"/>
      <c r="AZ619" s="242"/>
      <c r="BA619" s="242"/>
      <c r="BB619" s="242"/>
      <c r="BC619" s="242"/>
      <c r="BD619" s="242"/>
      <c r="BE619" s="242"/>
      <c r="BF619" s="242"/>
    </row>
    <row r="620" spans="42:58" ht="12" x14ac:dyDescent="0.2">
      <c r="AP620" s="242"/>
      <c r="AQ620" s="242"/>
      <c r="AR620" s="242"/>
      <c r="AS620" s="242"/>
      <c r="AT620" s="242"/>
      <c r="AU620" s="242"/>
      <c r="AV620" s="242"/>
      <c r="AW620" s="242"/>
      <c r="AX620" s="242"/>
      <c r="AY620" s="242"/>
      <c r="AZ620" s="242"/>
      <c r="BA620" s="242"/>
      <c r="BB620" s="242"/>
      <c r="BC620" s="242"/>
      <c r="BD620" s="242"/>
      <c r="BE620" s="242"/>
      <c r="BF620" s="242"/>
    </row>
    <row r="621" spans="42:58" ht="12" x14ac:dyDescent="0.2">
      <c r="AP621" s="242"/>
      <c r="AQ621" s="242"/>
      <c r="AR621" s="242"/>
      <c r="AS621" s="242"/>
      <c r="AT621" s="242"/>
      <c r="AU621" s="242"/>
      <c r="AV621" s="242"/>
      <c r="AW621" s="242"/>
      <c r="AX621" s="242"/>
      <c r="AY621" s="242"/>
      <c r="AZ621" s="242"/>
      <c r="BA621" s="242"/>
      <c r="BB621" s="242"/>
      <c r="BC621" s="242"/>
      <c r="BD621" s="242"/>
      <c r="BE621" s="242"/>
      <c r="BF621" s="242"/>
    </row>
    <row r="622" spans="42:58" ht="12" x14ac:dyDescent="0.2">
      <c r="AP622" s="242"/>
      <c r="AQ622" s="242"/>
      <c r="AR622" s="242"/>
      <c r="AS622" s="242"/>
      <c r="AT622" s="242"/>
      <c r="AU622" s="242"/>
      <c r="AV622" s="242"/>
      <c r="AW622" s="242"/>
      <c r="AX622" s="242"/>
      <c r="AY622" s="242"/>
      <c r="AZ622" s="242"/>
      <c r="BA622" s="242"/>
      <c r="BB622" s="242"/>
      <c r="BC622" s="242"/>
      <c r="BD622" s="242"/>
      <c r="BE622" s="242"/>
      <c r="BF622" s="242"/>
    </row>
    <row r="623" spans="42:58" ht="12" x14ac:dyDescent="0.2">
      <c r="AP623" s="242"/>
      <c r="AQ623" s="242"/>
      <c r="AR623" s="242"/>
      <c r="AS623" s="242"/>
      <c r="AT623" s="242"/>
      <c r="AU623" s="242"/>
      <c r="AV623" s="242"/>
      <c r="AW623" s="242"/>
      <c r="AX623" s="242"/>
      <c r="AY623" s="242"/>
      <c r="AZ623" s="242"/>
      <c r="BA623" s="242"/>
      <c r="BB623" s="242"/>
      <c r="BC623" s="242"/>
      <c r="BD623" s="242"/>
      <c r="BE623" s="242"/>
      <c r="BF623" s="242"/>
    </row>
    <row r="624" spans="42:58" ht="12" x14ac:dyDescent="0.2">
      <c r="AP624" s="242"/>
      <c r="AQ624" s="242"/>
      <c r="AR624" s="242"/>
      <c r="AS624" s="242"/>
      <c r="AT624" s="242"/>
      <c r="AU624" s="242"/>
      <c r="AV624" s="242"/>
      <c r="AW624" s="242"/>
      <c r="AX624" s="242"/>
      <c r="AY624" s="242"/>
      <c r="AZ624" s="242"/>
      <c r="BA624" s="242"/>
      <c r="BB624" s="242"/>
      <c r="BC624" s="242"/>
      <c r="BD624" s="242"/>
      <c r="BE624" s="242"/>
      <c r="BF624" s="242"/>
    </row>
    <row r="625" spans="42:58" ht="12" x14ac:dyDescent="0.2">
      <c r="AP625" s="242"/>
      <c r="AQ625" s="242"/>
      <c r="AR625" s="242"/>
      <c r="AS625" s="242"/>
      <c r="AT625" s="242"/>
      <c r="AU625" s="242"/>
      <c r="AV625" s="242"/>
      <c r="AW625" s="242"/>
      <c r="AX625" s="242"/>
      <c r="AY625" s="242"/>
      <c r="AZ625" s="242"/>
      <c r="BA625" s="242"/>
      <c r="BB625" s="242"/>
      <c r="BC625" s="242"/>
      <c r="BD625" s="242"/>
      <c r="BE625" s="242"/>
      <c r="BF625" s="242"/>
    </row>
    <row r="626" spans="42:58" ht="12" x14ac:dyDescent="0.2">
      <c r="AP626" s="242"/>
      <c r="AQ626" s="242"/>
      <c r="AR626" s="242"/>
      <c r="AS626" s="242"/>
      <c r="AT626" s="242"/>
      <c r="AU626" s="242"/>
      <c r="AV626" s="242"/>
      <c r="AW626" s="242"/>
      <c r="AX626" s="242"/>
      <c r="AY626" s="242"/>
      <c r="AZ626" s="242"/>
      <c r="BA626" s="242"/>
      <c r="BB626" s="242"/>
      <c r="BC626" s="242"/>
      <c r="BD626" s="242"/>
      <c r="BE626" s="242"/>
      <c r="BF626" s="242"/>
    </row>
    <row r="627" spans="42:58" ht="12" x14ac:dyDescent="0.2">
      <c r="AP627" s="242"/>
      <c r="AQ627" s="242"/>
      <c r="AR627" s="242"/>
      <c r="AS627" s="242"/>
      <c r="AT627" s="242"/>
      <c r="AU627" s="242"/>
      <c r="AV627" s="242"/>
      <c r="AW627" s="242"/>
      <c r="AX627" s="242"/>
      <c r="AY627" s="242"/>
      <c r="AZ627" s="242"/>
      <c r="BA627" s="242"/>
      <c r="BB627" s="242"/>
      <c r="BC627" s="242"/>
      <c r="BD627" s="242"/>
      <c r="BE627" s="242"/>
      <c r="BF627" s="242"/>
    </row>
    <row r="628" spans="42:58" ht="12" x14ac:dyDescent="0.2">
      <c r="AP628" s="242"/>
      <c r="AQ628" s="242"/>
      <c r="AR628" s="242"/>
      <c r="AS628" s="242"/>
      <c r="AT628" s="242"/>
      <c r="AU628" s="242"/>
      <c r="AV628" s="242"/>
      <c r="AW628" s="242"/>
      <c r="AX628" s="242"/>
      <c r="AY628" s="242"/>
      <c r="AZ628" s="242"/>
      <c r="BA628" s="242"/>
      <c r="BB628" s="242"/>
      <c r="BC628" s="242"/>
      <c r="BD628" s="242"/>
      <c r="BE628" s="242"/>
      <c r="BF628" s="242"/>
    </row>
    <row r="629" spans="42:58" ht="12" x14ac:dyDescent="0.2">
      <c r="AP629" s="242"/>
      <c r="AQ629" s="242"/>
      <c r="AR629" s="242"/>
      <c r="AS629" s="242"/>
      <c r="AT629" s="242"/>
      <c r="AU629" s="242"/>
      <c r="AV629" s="242"/>
      <c r="AW629" s="242"/>
      <c r="AX629" s="242"/>
      <c r="AY629" s="242"/>
      <c r="AZ629" s="242"/>
      <c r="BA629" s="242"/>
      <c r="BB629" s="242"/>
      <c r="BC629" s="242"/>
      <c r="BD629" s="242"/>
      <c r="BE629" s="242"/>
      <c r="BF629" s="242"/>
    </row>
    <row r="630" spans="42:58" ht="12" x14ac:dyDescent="0.2">
      <c r="AP630" s="242"/>
      <c r="AQ630" s="242"/>
      <c r="AR630" s="242"/>
      <c r="AS630" s="242"/>
      <c r="AT630" s="242"/>
      <c r="AU630" s="242"/>
      <c r="AV630" s="242"/>
      <c r="AW630" s="242"/>
      <c r="AX630" s="242"/>
      <c r="AY630" s="242"/>
      <c r="AZ630" s="242"/>
      <c r="BA630" s="242"/>
      <c r="BB630" s="242"/>
      <c r="BC630" s="242"/>
      <c r="BD630" s="242"/>
      <c r="BE630" s="242"/>
      <c r="BF630" s="242"/>
    </row>
    <row r="631" spans="42:58" ht="12" x14ac:dyDescent="0.2">
      <c r="AP631" s="242"/>
      <c r="AQ631" s="242"/>
      <c r="AR631" s="242"/>
      <c r="AS631" s="242"/>
      <c r="AT631" s="242"/>
      <c r="AU631" s="242"/>
      <c r="AV631" s="242"/>
      <c r="AW631" s="242"/>
      <c r="AX631" s="242"/>
      <c r="AY631" s="242"/>
      <c r="AZ631" s="242"/>
      <c r="BA631" s="242"/>
      <c r="BB631" s="242"/>
      <c r="BC631" s="242"/>
      <c r="BD631" s="242"/>
      <c r="BE631" s="242"/>
      <c r="BF631" s="242"/>
    </row>
    <row r="632" spans="42:58" ht="12" x14ac:dyDescent="0.2">
      <c r="AP632" s="242"/>
      <c r="AQ632" s="242"/>
      <c r="AR632" s="242"/>
      <c r="AS632" s="242"/>
      <c r="AT632" s="242"/>
      <c r="AU632" s="242"/>
      <c r="AV632" s="242"/>
      <c r="AW632" s="242"/>
      <c r="AX632" s="242"/>
      <c r="AY632" s="242"/>
      <c r="AZ632" s="242"/>
      <c r="BA632" s="242"/>
      <c r="BB632" s="242"/>
      <c r="BC632" s="242"/>
      <c r="BD632" s="242"/>
      <c r="BE632" s="242"/>
      <c r="BF632" s="242"/>
    </row>
    <row r="633" spans="42:58" ht="12" x14ac:dyDescent="0.2">
      <c r="AP633" s="242"/>
      <c r="AQ633" s="242"/>
      <c r="AR633" s="242"/>
      <c r="AS633" s="242"/>
      <c r="AT633" s="242"/>
      <c r="AU633" s="242"/>
      <c r="AV633" s="242"/>
      <c r="AW633" s="242"/>
      <c r="AX633" s="242"/>
      <c r="AY633" s="242"/>
      <c r="AZ633" s="242"/>
      <c r="BA633" s="242"/>
      <c r="BB633" s="242"/>
      <c r="BC633" s="242"/>
      <c r="BD633" s="242"/>
      <c r="BE633" s="242"/>
      <c r="BF633" s="242"/>
    </row>
    <row r="634" spans="42:58" ht="12" x14ac:dyDescent="0.2">
      <c r="AP634" s="242"/>
      <c r="AQ634" s="242"/>
      <c r="AR634" s="242"/>
      <c r="AS634" s="242"/>
      <c r="AT634" s="242"/>
      <c r="AU634" s="242"/>
      <c r="AV634" s="242"/>
      <c r="AW634" s="242"/>
      <c r="AX634" s="242"/>
      <c r="AY634" s="242"/>
      <c r="AZ634" s="242"/>
      <c r="BA634" s="242"/>
      <c r="BB634" s="242"/>
      <c r="BC634" s="242"/>
      <c r="BD634" s="242"/>
      <c r="BE634" s="242"/>
      <c r="BF634" s="242"/>
    </row>
    <row r="635" spans="42:58" ht="12" x14ac:dyDescent="0.2">
      <c r="AP635" s="242"/>
      <c r="AQ635" s="242"/>
      <c r="AR635" s="242"/>
      <c r="AS635" s="242"/>
      <c r="AT635" s="242"/>
      <c r="AU635" s="242"/>
      <c r="AV635" s="242"/>
      <c r="AW635" s="242"/>
      <c r="AX635" s="242"/>
      <c r="AY635" s="242"/>
      <c r="AZ635" s="242"/>
      <c r="BA635" s="242"/>
      <c r="BB635" s="242"/>
      <c r="BC635" s="242"/>
      <c r="BD635" s="242"/>
      <c r="BE635" s="242"/>
      <c r="BF635" s="242"/>
    </row>
    <row r="636" spans="42:58" ht="12" x14ac:dyDescent="0.2">
      <c r="AP636" s="242"/>
      <c r="AQ636" s="242"/>
      <c r="AR636" s="242"/>
      <c r="AS636" s="242"/>
      <c r="AT636" s="242"/>
      <c r="AU636" s="242"/>
      <c r="AV636" s="242"/>
      <c r="AW636" s="242"/>
      <c r="AX636" s="242"/>
      <c r="AY636" s="242"/>
      <c r="AZ636" s="242"/>
      <c r="BA636" s="242"/>
      <c r="BB636" s="242"/>
      <c r="BC636" s="242"/>
      <c r="BD636" s="242"/>
      <c r="BE636" s="242"/>
      <c r="BF636" s="242"/>
    </row>
    <row r="637" spans="42:58" ht="12" x14ac:dyDescent="0.2">
      <c r="AP637" s="242"/>
      <c r="AQ637" s="242"/>
      <c r="AR637" s="242"/>
      <c r="AS637" s="242"/>
      <c r="AT637" s="242"/>
      <c r="AU637" s="242"/>
      <c r="AV637" s="242"/>
      <c r="AW637" s="242"/>
      <c r="AX637" s="242"/>
      <c r="AY637" s="242"/>
      <c r="AZ637" s="242"/>
      <c r="BA637" s="242"/>
      <c r="BB637" s="242"/>
      <c r="BC637" s="242"/>
      <c r="BD637" s="242"/>
      <c r="BE637" s="242"/>
      <c r="BF637" s="242"/>
    </row>
    <row r="638" spans="42:58" ht="12" x14ac:dyDescent="0.2">
      <c r="AP638" s="242"/>
      <c r="AQ638" s="242"/>
      <c r="AR638" s="242"/>
      <c r="AS638" s="242"/>
      <c r="AT638" s="242"/>
      <c r="AU638" s="242"/>
      <c r="AV638" s="242"/>
      <c r="AW638" s="242"/>
      <c r="AX638" s="242"/>
      <c r="AY638" s="242"/>
      <c r="AZ638" s="242"/>
      <c r="BA638" s="242"/>
      <c r="BB638" s="242"/>
      <c r="BC638" s="242"/>
      <c r="BD638" s="242"/>
      <c r="BE638" s="242"/>
      <c r="BF638" s="242"/>
    </row>
    <row r="639" spans="42:58" ht="12" x14ac:dyDescent="0.2">
      <c r="AP639" s="242"/>
      <c r="AQ639" s="242"/>
      <c r="AR639" s="242"/>
      <c r="AS639" s="242"/>
      <c r="AT639" s="242"/>
      <c r="AU639" s="242"/>
      <c r="AV639" s="242"/>
      <c r="AW639" s="242"/>
      <c r="AX639" s="242"/>
      <c r="AY639" s="242"/>
      <c r="AZ639" s="242"/>
      <c r="BA639" s="242"/>
      <c r="BB639" s="242"/>
      <c r="BC639" s="242"/>
      <c r="BD639" s="242"/>
      <c r="BE639" s="242"/>
      <c r="BF639" s="242"/>
    </row>
    <row r="640" spans="42:58" ht="12" x14ac:dyDescent="0.2">
      <c r="AP640" s="242"/>
      <c r="AQ640" s="242"/>
      <c r="AR640" s="242"/>
      <c r="AS640" s="242"/>
      <c r="AT640" s="242"/>
      <c r="AU640" s="242"/>
      <c r="AV640" s="242"/>
      <c r="AW640" s="242"/>
      <c r="AX640" s="242"/>
      <c r="AY640" s="242"/>
      <c r="AZ640" s="242"/>
      <c r="BA640" s="242"/>
      <c r="BB640" s="242"/>
      <c r="BC640" s="242"/>
      <c r="BD640" s="242"/>
      <c r="BE640" s="242"/>
      <c r="BF640" s="242"/>
    </row>
    <row r="641" spans="42:58" ht="12" x14ac:dyDescent="0.2">
      <c r="AP641" s="242"/>
      <c r="AQ641" s="242"/>
      <c r="AR641" s="242"/>
      <c r="AS641" s="242"/>
      <c r="AT641" s="242"/>
      <c r="AU641" s="242"/>
      <c r="AV641" s="242"/>
      <c r="AW641" s="242"/>
      <c r="AX641" s="242"/>
      <c r="AY641" s="242"/>
      <c r="AZ641" s="242"/>
      <c r="BA641" s="242"/>
      <c r="BB641" s="242"/>
      <c r="BC641" s="242"/>
      <c r="BD641" s="242"/>
      <c r="BE641" s="242"/>
      <c r="BF641" s="242"/>
    </row>
    <row r="642" spans="42:58" ht="12" x14ac:dyDescent="0.2">
      <c r="AP642" s="242"/>
      <c r="AQ642" s="242"/>
      <c r="AR642" s="242"/>
      <c r="AS642" s="242"/>
      <c r="AT642" s="242"/>
      <c r="AU642" s="242"/>
      <c r="AV642" s="242"/>
      <c r="AW642" s="242"/>
      <c r="AX642" s="242"/>
      <c r="AY642" s="242"/>
      <c r="AZ642" s="242"/>
      <c r="BA642" s="242"/>
      <c r="BB642" s="242"/>
      <c r="BC642" s="242"/>
      <c r="BD642" s="242"/>
      <c r="BE642" s="242"/>
      <c r="BF642" s="242"/>
    </row>
    <row r="643" spans="42:58" ht="12" x14ac:dyDescent="0.2">
      <c r="AP643" s="242"/>
      <c r="AQ643" s="242"/>
      <c r="AR643" s="242"/>
      <c r="AS643" s="242"/>
      <c r="AT643" s="242"/>
      <c r="AU643" s="242"/>
      <c r="AV643" s="242"/>
      <c r="AW643" s="242"/>
      <c r="AX643" s="242"/>
      <c r="AY643" s="242"/>
      <c r="AZ643" s="242"/>
      <c r="BA643" s="242"/>
      <c r="BB643" s="242"/>
      <c r="BC643" s="242"/>
      <c r="BD643" s="242"/>
      <c r="BE643" s="242"/>
      <c r="BF643" s="242"/>
    </row>
    <row r="644" spans="42:58" ht="12" x14ac:dyDescent="0.2">
      <c r="AP644" s="242"/>
      <c r="AQ644" s="242"/>
      <c r="AR644" s="242"/>
      <c r="AS644" s="242"/>
      <c r="AT644" s="242"/>
      <c r="AU644" s="242"/>
      <c r="AV644" s="242"/>
      <c r="AW644" s="242"/>
      <c r="AX644" s="242"/>
      <c r="AY644" s="242"/>
      <c r="AZ644" s="242"/>
      <c r="BA644" s="242"/>
      <c r="BB644" s="242"/>
      <c r="BC644" s="242"/>
      <c r="BD644" s="242"/>
      <c r="BE644" s="242"/>
      <c r="BF644" s="242"/>
    </row>
    <row r="645" spans="42:58" ht="12" x14ac:dyDescent="0.2">
      <c r="AP645" s="242"/>
      <c r="AQ645" s="242"/>
      <c r="AR645" s="242"/>
      <c r="AS645" s="242"/>
      <c r="AT645" s="242"/>
      <c r="AU645" s="242"/>
      <c r="AV645" s="242"/>
      <c r="AW645" s="242"/>
      <c r="AX645" s="242"/>
      <c r="AY645" s="242"/>
      <c r="AZ645" s="242"/>
      <c r="BA645" s="242"/>
      <c r="BB645" s="242"/>
      <c r="BC645" s="242"/>
      <c r="BD645" s="242"/>
      <c r="BE645" s="242"/>
      <c r="BF645" s="242"/>
    </row>
    <row r="646" spans="42:58" ht="12" x14ac:dyDescent="0.2">
      <c r="AP646" s="242"/>
      <c r="AQ646" s="242"/>
      <c r="AR646" s="242"/>
      <c r="AS646" s="242"/>
      <c r="AT646" s="242"/>
      <c r="AU646" s="242"/>
      <c r="AV646" s="242"/>
      <c r="AW646" s="242"/>
      <c r="AX646" s="242"/>
      <c r="AY646" s="242"/>
      <c r="AZ646" s="242"/>
      <c r="BA646" s="242"/>
      <c r="BB646" s="242"/>
      <c r="BC646" s="242"/>
      <c r="BD646" s="242"/>
      <c r="BE646" s="242"/>
      <c r="BF646" s="242"/>
    </row>
    <row r="647" spans="42:58" ht="12" x14ac:dyDescent="0.2">
      <c r="AP647" s="242"/>
      <c r="AQ647" s="242"/>
      <c r="AR647" s="242"/>
      <c r="AS647" s="242"/>
      <c r="AT647" s="242"/>
      <c r="AU647" s="242"/>
      <c r="AV647" s="242"/>
      <c r="AW647" s="242"/>
      <c r="AX647" s="242"/>
      <c r="AY647" s="242"/>
      <c r="AZ647" s="242"/>
      <c r="BA647" s="242"/>
      <c r="BB647" s="242"/>
      <c r="BC647" s="242"/>
      <c r="BD647" s="242"/>
      <c r="BE647" s="242"/>
      <c r="BF647" s="242"/>
    </row>
    <row r="648" spans="42:58" ht="12" x14ac:dyDescent="0.2">
      <c r="AP648" s="242"/>
      <c r="AQ648" s="242"/>
      <c r="AR648" s="242"/>
      <c r="AS648" s="242"/>
      <c r="AT648" s="242"/>
      <c r="AU648" s="242"/>
      <c r="AV648" s="242"/>
      <c r="AW648" s="242"/>
      <c r="AX648" s="242"/>
      <c r="AY648" s="242"/>
      <c r="AZ648" s="242"/>
      <c r="BA648" s="242"/>
      <c r="BB648" s="242"/>
      <c r="BC648" s="242"/>
      <c r="BD648" s="242"/>
      <c r="BE648" s="242"/>
      <c r="BF648" s="242"/>
    </row>
    <row r="649" spans="42:58" ht="12" x14ac:dyDescent="0.2">
      <c r="AP649" s="242"/>
      <c r="AQ649" s="242"/>
      <c r="AR649" s="242"/>
      <c r="AS649" s="242"/>
      <c r="AT649" s="242"/>
      <c r="AU649" s="242"/>
      <c r="AV649" s="242"/>
      <c r="AW649" s="242"/>
      <c r="AX649" s="242"/>
      <c r="AY649" s="242"/>
      <c r="AZ649" s="242"/>
      <c r="BA649" s="242"/>
      <c r="BB649" s="242"/>
      <c r="BC649" s="242"/>
      <c r="BD649" s="242"/>
      <c r="BE649" s="242"/>
      <c r="BF649" s="242"/>
    </row>
    <row r="650" spans="42:58" ht="12" x14ac:dyDescent="0.2">
      <c r="AP650" s="242"/>
      <c r="AQ650" s="242"/>
      <c r="AR650" s="242"/>
      <c r="AS650" s="242"/>
      <c r="AT650" s="242"/>
      <c r="AU650" s="242"/>
      <c r="AV650" s="242"/>
      <c r="AW650" s="242"/>
      <c r="AX650" s="242"/>
      <c r="AY650" s="242"/>
      <c r="AZ650" s="242"/>
      <c r="BA650" s="242"/>
      <c r="BB650" s="242"/>
      <c r="BC650" s="242"/>
      <c r="BD650" s="242"/>
      <c r="BE650" s="242"/>
      <c r="BF650" s="242"/>
    </row>
    <row r="651" spans="42:58" ht="12" x14ac:dyDescent="0.2">
      <c r="AP651" s="242"/>
      <c r="AQ651" s="242"/>
      <c r="AR651" s="242"/>
      <c r="AS651" s="242"/>
      <c r="AT651" s="242"/>
      <c r="AU651" s="242"/>
      <c r="AV651" s="242"/>
      <c r="AW651" s="242"/>
      <c r="AX651" s="242"/>
      <c r="AY651" s="242"/>
      <c r="AZ651" s="242"/>
      <c r="BA651" s="242"/>
      <c r="BB651" s="242"/>
      <c r="BC651" s="242"/>
      <c r="BD651" s="242"/>
      <c r="BE651" s="242"/>
      <c r="BF651" s="242"/>
    </row>
    <row r="652" spans="42:58" ht="12" x14ac:dyDescent="0.2">
      <c r="AP652" s="242"/>
      <c r="AQ652" s="242"/>
      <c r="AR652" s="242"/>
      <c r="AS652" s="242"/>
      <c r="AT652" s="242"/>
      <c r="AU652" s="242"/>
      <c r="AV652" s="242"/>
      <c r="AW652" s="242"/>
      <c r="AX652" s="242"/>
      <c r="AY652" s="242"/>
      <c r="AZ652" s="242"/>
      <c r="BA652" s="242"/>
      <c r="BB652" s="242"/>
      <c r="BC652" s="242"/>
      <c r="BD652" s="242"/>
      <c r="BE652" s="242"/>
      <c r="BF652" s="242"/>
    </row>
    <row r="653" spans="42:58" ht="12" x14ac:dyDescent="0.2">
      <c r="AP653" s="242"/>
      <c r="AQ653" s="242"/>
      <c r="AR653" s="242"/>
      <c r="AS653" s="242"/>
      <c r="AT653" s="242"/>
      <c r="AU653" s="242"/>
      <c r="AV653" s="242"/>
      <c r="AW653" s="242"/>
      <c r="AX653" s="242"/>
      <c r="AY653" s="242"/>
      <c r="AZ653" s="242"/>
      <c r="BA653" s="242"/>
      <c r="BB653" s="242"/>
      <c r="BC653" s="242"/>
      <c r="BD653" s="242"/>
      <c r="BE653" s="242"/>
      <c r="BF653" s="242"/>
    </row>
    <row r="654" spans="42:58" ht="12" x14ac:dyDescent="0.2">
      <c r="AP654" s="242"/>
      <c r="AQ654" s="242"/>
      <c r="AR654" s="242"/>
      <c r="AS654" s="242"/>
      <c r="AT654" s="242"/>
      <c r="AU654" s="242"/>
      <c r="AV654" s="242"/>
      <c r="AW654" s="242"/>
      <c r="AX654" s="242"/>
      <c r="AY654" s="242"/>
      <c r="AZ654" s="242"/>
      <c r="BA654" s="242"/>
      <c r="BB654" s="242"/>
      <c r="BC654" s="242"/>
      <c r="BD654" s="242"/>
      <c r="BE654" s="242"/>
      <c r="BF654" s="242"/>
    </row>
    <row r="655" spans="42:58" ht="12" x14ac:dyDescent="0.2">
      <c r="AP655" s="242"/>
      <c r="AQ655" s="242"/>
      <c r="AR655" s="242"/>
      <c r="AS655" s="242"/>
      <c r="AT655" s="242"/>
      <c r="AU655" s="242"/>
      <c r="AV655" s="242"/>
      <c r="AW655" s="242"/>
      <c r="AX655" s="242"/>
      <c r="AY655" s="242"/>
      <c r="AZ655" s="242"/>
      <c r="BA655" s="242"/>
      <c r="BB655" s="242"/>
      <c r="BC655" s="242"/>
      <c r="BD655" s="242"/>
      <c r="BE655" s="242"/>
      <c r="BF655" s="242"/>
    </row>
    <row r="656" spans="42:58" ht="12" x14ac:dyDescent="0.2">
      <c r="AP656" s="242"/>
      <c r="AQ656" s="242"/>
      <c r="AR656" s="242"/>
      <c r="AS656" s="242"/>
      <c r="AT656" s="242"/>
      <c r="AU656" s="242"/>
      <c r="AV656" s="242"/>
      <c r="AW656" s="242"/>
      <c r="AX656" s="242"/>
      <c r="AY656" s="242"/>
      <c r="AZ656" s="242"/>
      <c r="BA656" s="242"/>
      <c r="BB656" s="242"/>
      <c r="BC656" s="242"/>
      <c r="BD656" s="242"/>
      <c r="BE656" s="242"/>
      <c r="BF656" s="242"/>
    </row>
    <row r="657" spans="42:58" ht="12" x14ac:dyDescent="0.2">
      <c r="AP657" s="242"/>
      <c r="AQ657" s="242"/>
      <c r="AR657" s="242"/>
      <c r="AS657" s="242"/>
      <c r="AT657" s="242"/>
      <c r="AU657" s="242"/>
      <c r="AV657" s="242"/>
      <c r="AW657" s="242"/>
      <c r="AX657" s="242"/>
      <c r="AY657" s="242"/>
      <c r="AZ657" s="242"/>
      <c r="BA657" s="242"/>
      <c r="BB657" s="242"/>
      <c r="BC657" s="242"/>
      <c r="BD657" s="242"/>
      <c r="BE657" s="242"/>
      <c r="BF657" s="242"/>
    </row>
    <row r="658" spans="42:58" ht="12" x14ac:dyDescent="0.2">
      <c r="AP658" s="242"/>
      <c r="AQ658" s="242"/>
      <c r="AR658" s="242"/>
      <c r="AS658" s="242"/>
      <c r="AT658" s="242"/>
      <c r="AU658" s="242"/>
      <c r="AV658" s="242"/>
      <c r="AW658" s="242"/>
      <c r="AX658" s="242"/>
      <c r="AY658" s="242"/>
      <c r="AZ658" s="242"/>
      <c r="BA658" s="242"/>
      <c r="BB658" s="242"/>
      <c r="BC658" s="242"/>
      <c r="BD658" s="242"/>
      <c r="BE658" s="242"/>
      <c r="BF658" s="242"/>
    </row>
    <row r="659" spans="42:58" ht="12" x14ac:dyDescent="0.2">
      <c r="AP659" s="242"/>
      <c r="AQ659" s="242"/>
      <c r="AR659" s="242"/>
      <c r="AS659" s="242"/>
      <c r="AT659" s="242"/>
      <c r="AU659" s="242"/>
      <c r="AV659" s="242"/>
      <c r="AW659" s="242"/>
      <c r="AX659" s="242"/>
      <c r="AY659" s="242"/>
      <c r="AZ659" s="242"/>
      <c r="BA659" s="242"/>
      <c r="BB659" s="242"/>
      <c r="BC659" s="242"/>
      <c r="BD659" s="242"/>
      <c r="BE659" s="242"/>
      <c r="BF659" s="242"/>
    </row>
    <row r="660" spans="42:58" ht="12" x14ac:dyDescent="0.2">
      <c r="AP660" s="242"/>
      <c r="AQ660" s="242"/>
      <c r="AR660" s="242"/>
      <c r="AS660" s="242"/>
      <c r="AT660" s="242"/>
      <c r="AU660" s="242"/>
      <c r="AV660" s="242"/>
      <c r="AW660" s="242"/>
      <c r="AX660" s="242"/>
      <c r="AY660" s="242"/>
      <c r="AZ660" s="242"/>
      <c r="BA660" s="242"/>
      <c r="BB660" s="242"/>
      <c r="BC660" s="242"/>
      <c r="BD660" s="242"/>
      <c r="BE660" s="242"/>
      <c r="BF660" s="242"/>
    </row>
    <row r="661" spans="42:58" ht="12" x14ac:dyDescent="0.2">
      <c r="AP661" s="242"/>
      <c r="AQ661" s="242"/>
      <c r="AR661" s="242"/>
      <c r="AS661" s="242"/>
      <c r="AT661" s="242"/>
      <c r="AU661" s="242"/>
      <c r="AV661" s="242"/>
      <c r="AW661" s="242"/>
      <c r="AX661" s="242"/>
      <c r="AY661" s="242"/>
      <c r="AZ661" s="242"/>
      <c r="BA661" s="242"/>
      <c r="BB661" s="242"/>
      <c r="BC661" s="242"/>
      <c r="BD661" s="242"/>
      <c r="BE661" s="242"/>
      <c r="BF661" s="242"/>
    </row>
    <row r="662" spans="42:58" ht="12" x14ac:dyDescent="0.2">
      <c r="AP662" s="242"/>
      <c r="AQ662" s="242"/>
      <c r="AR662" s="242"/>
      <c r="AS662" s="242"/>
      <c r="AT662" s="242"/>
      <c r="AU662" s="242"/>
      <c r="AV662" s="242"/>
      <c r="AW662" s="242"/>
      <c r="AX662" s="242"/>
      <c r="AY662" s="242"/>
      <c r="AZ662" s="242"/>
      <c r="BA662" s="242"/>
      <c r="BB662" s="242"/>
      <c r="BC662" s="242"/>
      <c r="BD662" s="242"/>
      <c r="BE662" s="242"/>
      <c r="BF662" s="242"/>
    </row>
    <row r="663" spans="42:58" ht="12" x14ac:dyDescent="0.2">
      <c r="AP663" s="242"/>
      <c r="AQ663" s="242"/>
      <c r="AR663" s="242"/>
      <c r="AS663" s="242"/>
      <c r="AT663" s="242"/>
      <c r="AU663" s="242"/>
      <c r="AV663" s="242"/>
      <c r="AW663" s="242"/>
      <c r="AX663" s="242"/>
      <c r="AY663" s="242"/>
      <c r="AZ663" s="242"/>
      <c r="BA663" s="242"/>
      <c r="BB663" s="242"/>
      <c r="BC663" s="242"/>
      <c r="BD663" s="242"/>
      <c r="BE663" s="242"/>
      <c r="BF663" s="242"/>
    </row>
    <row r="664" spans="42:58" ht="12" x14ac:dyDescent="0.2">
      <c r="AP664" s="242"/>
      <c r="AQ664" s="242"/>
      <c r="AR664" s="242"/>
      <c r="AS664" s="242"/>
      <c r="AT664" s="242"/>
      <c r="AU664" s="242"/>
      <c r="AV664" s="242"/>
      <c r="AW664" s="242"/>
      <c r="AX664" s="242"/>
      <c r="AY664" s="242"/>
      <c r="AZ664" s="242"/>
      <c r="BA664" s="242"/>
      <c r="BB664" s="242"/>
      <c r="BC664" s="242"/>
      <c r="BD664" s="242"/>
      <c r="BE664" s="242"/>
      <c r="BF664" s="242"/>
    </row>
    <row r="665" spans="42:58" ht="12" x14ac:dyDescent="0.2">
      <c r="AP665" s="242"/>
      <c r="AQ665" s="242"/>
      <c r="AR665" s="242"/>
      <c r="AS665" s="242"/>
      <c r="AT665" s="242"/>
      <c r="AU665" s="242"/>
      <c r="AV665" s="242"/>
      <c r="AW665" s="242"/>
      <c r="AX665" s="242"/>
      <c r="AY665" s="242"/>
      <c r="AZ665" s="242"/>
      <c r="BA665" s="242"/>
      <c r="BB665" s="242"/>
      <c r="BC665" s="242"/>
      <c r="BD665" s="242"/>
      <c r="BE665" s="242"/>
      <c r="BF665" s="242"/>
    </row>
    <row r="666" spans="42:58" ht="12" x14ac:dyDescent="0.2">
      <c r="AP666" s="242"/>
      <c r="AQ666" s="242"/>
      <c r="AR666" s="242"/>
      <c r="AS666" s="242"/>
      <c r="AT666" s="242"/>
      <c r="AU666" s="242"/>
      <c r="AV666" s="242"/>
      <c r="AW666" s="242"/>
      <c r="AX666" s="242"/>
      <c r="AY666" s="242"/>
      <c r="AZ666" s="242"/>
      <c r="BA666" s="242"/>
      <c r="BB666" s="242"/>
      <c r="BC666" s="242"/>
      <c r="BD666" s="242"/>
      <c r="BE666" s="242"/>
      <c r="BF666" s="242"/>
    </row>
    <row r="667" spans="42:58" ht="12" x14ac:dyDescent="0.2">
      <c r="AP667" s="242"/>
      <c r="AQ667" s="242"/>
      <c r="AR667" s="242"/>
      <c r="AS667" s="242"/>
      <c r="AT667" s="242"/>
      <c r="AU667" s="242"/>
      <c r="AV667" s="242"/>
      <c r="AW667" s="242"/>
      <c r="AX667" s="242"/>
      <c r="AY667" s="242"/>
      <c r="AZ667" s="242"/>
      <c r="BA667" s="242"/>
      <c r="BB667" s="242"/>
      <c r="BC667" s="242"/>
      <c r="BD667" s="242"/>
      <c r="BE667" s="242"/>
      <c r="BF667" s="242"/>
    </row>
    <row r="668" spans="42:58" ht="12" x14ac:dyDescent="0.2">
      <c r="AP668" s="242"/>
      <c r="AQ668" s="242"/>
      <c r="AR668" s="242"/>
      <c r="AS668" s="242"/>
      <c r="AT668" s="242"/>
      <c r="AU668" s="242"/>
      <c r="AV668" s="242"/>
      <c r="AW668" s="242"/>
      <c r="AX668" s="242"/>
      <c r="AY668" s="242"/>
      <c r="AZ668" s="242"/>
      <c r="BA668" s="242"/>
      <c r="BB668" s="242"/>
      <c r="BC668" s="242"/>
      <c r="BD668" s="242"/>
      <c r="BE668" s="242"/>
      <c r="BF668" s="242"/>
    </row>
    <row r="669" spans="42:58" ht="12" x14ac:dyDescent="0.2">
      <c r="AP669" s="242"/>
      <c r="AQ669" s="242"/>
      <c r="AR669" s="242"/>
      <c r="AS669" s="242"/>
      <c r="AT669" s="242"/>
      <c r="AU669" s="242"/>
      <c r="AV669" s="242"/>
      <c r="AW669" s="242"/>
      <c r="AX669" s="242"/>
      <c r="AY669" s="242"/>
      <c r="AZ669" s="242"/>
      <c r="BA669" s="242"/>
      <c r="BB669" s="242"/>
      <c r="BC669" s="242"/>
      <c r="BD669" s="242"/>
      <c r="BE669" s="242"/>
      <c r="BF669" s="242"/>
    </row>
    <row r="670" spans="42:58" ht="12" x14ac:dyDescent="0.2">
      <c r="AP670" s="242"/>
      <c r="AQ670" s="242"/>
      <c r="AR670" s="242"/>
      <c r="AS670" s="242"/>
      <c r="AT670" s="242"/>
      <c r="AU670" s="242"/>
      <c r="AV670" s="242"/>
      <c r="AW670" s="242"/>
      <c r="AX670" s="242"/>
      <c r="AY670" s="242"/>
      <c r="AZ670" s="242"/>
      <c r="BA670" s="242"/>
      <c r="BB670" s="242"/>
      <c r="BC670" s="242"/>
      <c r="BD670" s="242"/>
      <c r="BE670" s="242"/>
      <c r="BF670" s="242"/>
    </row>
    <row r="671" spans="42:58" ht="12" x14ac:dyDescent="0.2">
      <c r="AP671" s="242"/>
      <c r="AQ671" s="242"/>
      <c r="AR671" s="242"/>
      <c r="AS671" s="242"/>
      <c r="AT671" s="242"/>
      <c r="AU671" s="242"/>
      <c r="AV671" s="242"/>
      <c r="AW671" s="242"/>
      <c r="AX671" s="242"/>
      <c r="AY671" s="242"/>
      <c r="AZ671" s="242"/>
      <c r="BA671" s="242"/>
      <c r="BB671" s="242"/>
      <c r="BC671" s="242"/>
      <c r="BD671" s="242"/>
      <c r="BE671" s="242"/>
      <c r="BF671" s="242"/>
    </row>
    <row r="672" spans="42:58" ht="12" x14ac:dyDescent="0.2">
      <c r="AP672" s="242"/>
      <c r="AQ672" s="242"/>
      <c r="AR672" s="242"/>
      <c r="AS672" s="242"/>
      <c r="AT672" s="242"/>
      <c r="AU672" s="242"/>
      <c r="AV672" s="242"/>
      <c r="AW672" s="242"/>
      <c r="AX672" s="242"/>
      <c r="AY672" s="242"/>
      <c r="AZ672" s="242"/>
      <c r="BA672" s="242"/>
      <c r="BB672" s="242"/>
      <c r="BC672" s="242"/>
      <c r="BD672" s="242"/>
      <c r="BE672" s="242"/>
      <c r="BF672" s="242"/>
    </row>
    <row r="673" spans="42:58" ht="12" x14ac:dyDescent="0.2">
      <c r="AP673" s="242"/>
      <c r="AQ673" s="242"/>
      <c r="AR673" s="242"/>
      <c r="AS673" s="242"/>
      <c r="AT673" s="242"/>
      <c r="AU673" s="242"/>
      <c r="AV673" s="242"/>
      <c r="AW673" s="242"/>
      <c r="AX673" s="242"/>
      <c r="AY673" s="242"/>
      <c r="AZ673" s="242"/>
      <c r="BA673" s="242"/>
      <c r="BB673" s="242"/>
      <c r="BC673" s="242"/>
      <c r="BD673" s="242"/>
      <c r="BE673" s="242"/>
      <c r="BF673" s="242"/>
    </row>
    <row r="674" spans="42:58" ht="12" x14ac:dyDescent="0.2">
      <c r="AP674" s="242"/>
      <c r="AQ674" s="242"/>
      <c r="AR674" s="242"/>
      <c r="AS674" s="242"/>
      <c r="AT674" s="242"/>
      <c r="AU674" s="242"/>
      <c r="AV674" s="242"/>
      <c r="AW674" s="242"/>
      <c r="AX674" s="242"/>
      <c r="AY674" s="242"/>
      <c r="AZ674" s="242"/>
      <c r="BA674" s="242"/>
      <c r="BB674" s="242"/>
      <c r="BC674" s="242"/>
      <c r="BD674" s="242"/>
      <c r="BE674" s="242"/>
      <c r="BF674" s="242"/>
    </row>
    <row r="675" spans="42:58" ht="12" x14ac:dyDescent="0.2">
      <c r="AP675" s="242"/>
      <c r="AQ675" s="242"/>
      <c r="AR675" s="242"/>
      <c r="AS675" s="242"/>
      <c r="AT675" s="242"/>
      <c r="AU675" s="242"/>
      <c r="AV675" s="242"/>
      <c r="AW675" s="242"/>
      <c r="AX675" s="242"/>
      <c r="AY675" s="242"/>
      <c r="AZ675" s="242"/>
      <c r="BA675" s="242"/>
      <c r="BB675" s="242"/>
      <c r="BC675" s="242"/>
      <c r="BD675" s="242"/>
      <c r="BE675" s="242"/>
      <c r="BF675" s="242"/>
    </row>
    <row r="676" spans="42:58" ht="12" x14ac:dyDescent="0.2">
      <c r="AP676" s="242"/>
      <c r="AQ676" s="242"/>
      <c r="AR676" s="242"/>
      <c r="AS676" s="242"/>
      <c r="AT676" s="242"/>
      <c r="AU676" s="242"/>
      <c r="AV676" s="242"/>
      <c r="AW676" s="242"/>
      <c r="AX676" s="242"/>
      <c r="AY676" s="242"/>
      <c r="AZ676" s="242"/>
      <c r="BA676" s="242"/>
      <c r="BB676" s="242"/>
      <c r="BC676" s="242"/>
      <c r="BD676" s="242"/>
      <c r="BE676" s="242"/>
      <c r="BF676" s="242"/>
    </row>
    <row r="677" spans="42:58" ht="12" x14ac:dyDescent="0.2">
      <c r="AP677" s="242"/>
      <c r="AQ677" s="242"/>
      <c r="AR677" s="242"/>
      <c r="AS677" s="242"/>
      <c r="AT677" s="242"/>
      <c r="AU677" s="242"/>
      <c r="AV677" s="242"/>
      <c r="AW677" s="242"/>
      <c r="AX677" s="242"/>
      <c r="AY677" s="242"/>
      <c r="AZ677" s="242"/>
      <c r="BA677" s="242"/>
      <c r="BB677" s="242"/>
      <c r="BC677" s="242"/>
      <c r="BD677" s="242"/>
      <c r="BE677" s="242"/>
      <c r="BF677" s="242"/>
    </row>
    <row r="678" spans="42:58" ht="12" x14ac:dyDescent="0.2">
      <c r="AP678" s="242"/>
      <c r="AQ678" s="242"/>
      <c r="AR678" s="242"/>
      <c r="AS678" s="242"/>
      <c r="AT678" s="242"/>
      <c r="AU678" s="242"/>
      <c r="AV678" s="242"/>
      <c r="AW678" s="242"/>
      <c r="AX678" s="242"/>
      <c r="AY678" s="242"/>
      <c r="AZ678" s="242"/>
      <c r="BA678" s="242"/>
      <c r="BB678" s="242"/>
      <c r="BC678" s="242"/>
      <c r="BD678" s="242"/>
      <c r="BE678" s="242"/>
      <c r="BF678" s="242"/>
    </row>
    <row r="679" spans="42:58" ht="12" x14ac:dyDescent="0.2">
      <c r="AP679" s="242"/>
      <c r="AQ679" s="242"/>
      <c r="AR679" s="242"/>
      <c r="AS679" s="242"/>
      <c r="AT679" s="242"/>
      <c r="AU679" s="242"/>
      <c r="AV679" s="242"/>
      <c r="AW679" s="242"/>
      <c r="AX679" s="242"/>
      <c r="AY679" s="242"/>
      <c r="AZ679" s="242"/>
      <c r="BA679" s="242"/>
      <c r="BB679" s="242"/>
      <c r="BC679" s="242"/>
      <c r="BD679" s="242"/>
      <c r="BE679" s="242"/>
      <c r="BF679" s="242"/>
    </row>
    <row r="680" spans="42:58" ht="12" x14ac:dyDescent="0.2">
      <c r="AP680" s="242"/>
      <c r="AQ680" s="242"/>
      <c r="AR680" s="242"/>
      <c r="AS680" s="242"/>
      <c r="AT680" s="242"/>
      <c r="AU680" s="242"/>
      <c r="AV680" s="242"/>
      <c r="AW680" s="242"/>
      <c r="AX680" s="242"/>
      <c r="AY680" s="242"/>
      <c r="AZ680" s="242"/>
      <c r="BA680" s="242"/>
      <c r="BB680" s="242"/>
      <c r="BC680" s="242"/>
      <c r="BD680" s="242"/>
      <c r="BE680" s="242"/>
      <c r="BF680" s="242"/>
    </row>
    <row r="681" spans="42:58" ht="12" x14ac:dyDescent="0.2">
      <c r="AP681" s="242"/>
      <c r="AQ681" s="242"/>
      <c r="AR681" s="242"/>
      <c r="AS681" s="242"/>
      <c r="AT681" s="242"/>
      <c r="AU681" s="242"/>
      <c r="AV681" s="242"/>
      <c r="AW681" s="242"/>
      <c r="AX681" s="242"/>
      <c r="AY681" s="242"/>
      <c r="AZ681" s="242"/>
      <c r="BA681" s="242"/>
      <c r="BB681" s="242"/>
      <c r="BC681" s="242"/>
      <c r="BD681" s="242"/>
      <c r="BE681" s="242"/>
      <c r="BF681" s="242"/>
    </row>
    <row r="682" spans="42:58" ht="12" x14ac:dyDescent="0.2">
      <c r="AP682" s="242"/>
      <c r="AQ682" s="242"/>
      <c r="AR682" s="242"/>
      <c r="AS682" s="242"/>
      <c r="AT682" s="242"/>
      <c r="AU682" s="242"/>
      <c r="AV682" s="242"/>
      <c r="AW682" s="242"/>
      <c r="AX682" s="242"/>
      <c r="AY682" s="242"/>
      <c r="AZ682" s="242"/>
      <c r="BA682" s="242"/>
      <c r="BB682" s="242"/>
      <c r="BC682" s="242"/>
      <c r="BD682" s="242"/>
      <c r="BE682" s="242"/>
      <c r="BF682" s="242"/>
    </row>
    <row r="683" spans="42:58" ht="12" x14ac:dyDescent="0.2">
      <c r="AP683" s="242"/>
      <c r="AQ683" s="242"/>
      <c r="AR683" s="242"/>
      <c r="AS683" s="242"/>
      <c r="AT683" s="242"/>
      <c r="AU683" s="242"/>
      <c r="AV683" s="242"/>
      <c r="AW683" s="242"/>
      <c r="AX683" s="242"/>
      <c r="AY683" s="242"/>
      <c r="AZ683" s="242"/>
      <c r="BA683" s="242"/>
      <c r="BB683" s="242"/>
      <c r="BC683" s="242"/>
      <c r="BD683" s="242"/>
      <c r="BE683" s="242"/>
      <c r="BF683" s="242"/>
    </row>
    <row r="684" spans="42:58" ht="12" x14ac:dyDescent="0.2">
      <c r="AP684" s="242"/>
      <c r="AQ684" s="242"/>
      <c r="AR684" s="242"/>
      <c r="AS684" s="242"/>
      <c r="AT684" s="242"/>
      <c r="AU684" s="242"/>
      <c r="AV684" s="242"/>
      <c r="AW684" s="242"/>
      <c r="AX684" s="242"/>
      <c r="AY684" s="242"/>
      <c r="AZ684" s="242"/>
      <c r="BA684" s="242"/>
      <c r="BB684" s="242"/>
      <c r="BC684" s="242"/>
      <c r="BD684" s="242"/>
      <c r="BE684" s="242"/>
      <c r="BF684" s="242"/>
    </row>
    <row r="685" spans="42:58" ht="12" x14ac:dyDescent="0.2">
      <c r="AP685" s="242"/>
      <c r="AQ685" s="242"/>
      <c r="AR685" s="242"/>
      <c r="AS685" s="242"/>
      <c r="AT685" s="242"/>
      <c r="AU685" s="242"/>
      <c r="AV685" s="242"/>
      <c r="AW685" s="242"/>
      <c r="AX685" s="242"/>
      <c r="AY685" s="242"/>
      <c r="AZ685" s="242"/>
      <c r="BA685" s="242"/>
      <c r="BB685" s="242"/>
      <c r="BC685" s="242"/>
      <c r="BD685" s="242"/>
      <c r="BE685" s="242"/>
      <c r="BF685" s="242"/>
    </row>
    <row r="686" spans="42:58" ht="12" x14ac:dyDescent="0.2">
      <c r="AP686" s="242"/>
      <c r="AQ686" s="242"/>
      <c r="AR686" s="242"/>
      <c r="AS686" s="242"/>
      <c r="AT686" s="242"/>
      <c r="AU686" s="242"/>
      <c r="AV686" s="242"/>
      <c r="AW686" s="242"/>
      <c r="AX686" s="242"/>
      <c r="AY686" s="242"/>
      <c r="AZ686" s="242"/>
      <c r="BA686" s="242"/>
      <c r="BB686" s="242"/>
      <c r="BC686" s="242"/>
      <c r="BD686" s="242"/>
      <c r="BE686" s="242"/>
      <c r="BF686" s="242"/>
    </row>
    <row r="687" spans="42:58" ht="12" x14ac:dyDescent="0.2">
      <c r="AP687" s="242"/>
      <c r="AQ687" s="242"/>
      <c r="AR687" s="242"/>
      <c r="AS687" s="242"/>
      <c r="AT687" s="242"/>
      <c r="AU687" s="242"/>
      <c r="AV687" s="242"/>
      <c r="AW687" s="242"/>
      <c r="AX687" s="242"/>
      <c r="AY687" s="242"/>
      <c r="AZ687" s="242"/>
      <c r="BA687" s="242"/>
      <c r="BB687" s="242"/>
      <c r="BC687" s="242"/>
      <c r="BD687" s="242"/>
      <c r="BE687" s="242"/>
      <c r="BF687" s="242"/>
    </row>
    <row r="688" spans="42:58" ht="12" x14ac:dyDescent="0.2">
      <c r="AP688" s="242"/>
      <c r="AQ688" s="242"/>
      <c r="AR688" s="242"/>
      <c r="AS688" s="242"/>
      <c r="AT688" s="242"/>
      <c r="AU688" s="242"/>
      <c r="AV688" s="242"/>
      <c r="AW688" s="242"/>
      <c r="AX688" s="242"/>
      <c r="AY688" s="242"/>
      <c r="AZ688" s="242"/>
      <c r="BA688" s="242"/>
      <c r="BB688" s="242"/>
      <c r="BC688" s="242"/>
      <c r="BD688" s="242"/>
      <c r="BE688" s="242"/>
      <c r="BF688" s="242"/>
    </row>
    <row r="689" spans="42:58" ht="12" x14ac:dyDescent="0.2">
      <c r="AP689" s="242"/>
      <c r="AQ689" s="242"/>
      <c r="AR689" s="242"/>
      <c r="AS689" s="242"/>
      <c r="AT689" s="242"/>
      <c r="AU689" s="242"/>
      <c r="AV689" s="242"/>
      <c r="AW689" s="242"/>
      <c r="AX689" s="242"/>
      <c r="AY689" s="242"/>
      <c r="AZ689" s="242"/>
      <c r="BA689" s="242"/>
      <c r="BB689" s="242"/>
      <c r="BC689" s="242"/>
      <c r="BD689" s="242"/>
      <c r="BE689" s="242"/>
      <c r="BF689" s="242"/>
    </row>
    <row r="690" spans="42:58" ht="12" x14ac:dyDescent="0.2">
      <c r="AP690" s="242"/>
      <c r="AQ690" s="242"/>
      <c r="AR690" s="242"/>
      <c r="AS690" s="242"/>
      <c r="AT690" s="242"/>
      <c r="AU690" s="242"/>
      <c r="AV690" s="242"/>
      <c r="AW690" s="242"/>
      <c r="AX690" s="242"/>
      <c r="AY690" s="242"/>
      <c r="AZ690" s="242"/>
      <c r="BA690" s="242"/>
      <c r="BB690" s="242"/>
      <c r="BC690" s="242"/>
      <c r="BD690" s="242"/>
      <c r="BE690" s="242"/>
      <c r="BF690" s="242"/>
    </row>
    <row r="691" spans="42:58" ht="12" x14ac:dyDescent="0.2">
      <c r="AP691" s="242"/>
      <c r="AQ691" s="242"/>
      <c r="AR691" s="242"/>
      <c r="AS691" s="242"/>
      <c r="AT691" s="242"/>
      <c r="AU691" s="242"/>
      <c r="AV691" s="242"/>
      <c r="AW691" s="242"/>
      <c r="AX691" s="242"/>
      <c r="AY691" s="242"/>
      <c r="AZ691" s="242"/>
      <c r="BA691" s="242"/>
      <c r="BB691" s="242"/>
      <c r="BC691" s="242"/>
      <c r="BD691" s="242"/>
      <c r="BE691" s="242"/>
      <c r="BF691" s="242"/>
    </row>
    <row r="692" spans="42:58" ht="12" x14ac:dyDescent="0.2">
      <c r="AP692" s="242"/>
      <c r="AQ692" s="242"/>
      <c r="AR692" s="242"/>
      <c r="AS692" s="242"/>
      <c r="AT692" s="242"/>
      <c r="AU692" s="242"/>
      <c r="AV692" s="242"/>
      <c r="AW692" s="242"/>
      <c r="AX692" s="242"/>
      <c r="AY692" s="242"/>
      <c r="AZ692" s="242"/>
      <c r="BA692" s="242"/>
      <c r="BB692" s="242"/>
      <c r="BC692" s="242"/>
      <c r="BD692" s="242"/>
      <c r="BE692" s="242"/>
      <c r="BF692" s="242"/>
    </row>
    <row r="693" spans="42:58" ht="12" x14ac:dyDescent="0.2">
      <c r="AP693" s="242"/>
      <c r="AQ693" s="242"/>
      <c r="AR693" s="242"/>
      <c r="AS693" s="242"/>
      <c r="AT693" s="242"/>
      <c r="AU693" s="242"/>
      <c r="AV693" s="242"/>
      <c r="AW693" s="242"/>
      <c r="AX693" s="242"/>
      <c r="AY693" s="242"/>
      <c r="AZ693" s="242"/>
      <c r="BA693" s="242"/>
      <c r="BB693" s="242"/>
      <c r="BC693" s="242"/>
      <c r="BD693" s="242"/>
      <c r="BE693" s="242"/>
      <c r="BF693" s="242"/>
    </row>
    <row r="694" spans="42:58" ht="12" x14ac:dyDescent="0.2">
      <c r="AP694" s="242"/>
      <c r="AQ694" s="242"/>
      <c r="AR694" s="242"/>
      <c r="AS694" s="242"/>
      <c r="AT694" s="242"/>
      <c r="AU694" s="242"/>
      <c r="AV694" s="242"/>
      <c r="AW694" s="242"/>
      <c r="AX694" s="242"/>
      <c r="AY694" s="242"/>
      <c r="AZ694" s="242"/>
      <c r="BA694" s="242"/>
      <c r="BB694" s="242"/>
      <c r="BC694" s="242"/>
      <c r="BD694" s="242"/>
      <c r="BE694" s="242"/>
      <c r="BF694" s="242"/>
    </row>
    <row r="695" spans="42:58" ht="12" x14ac:dyDescent="0.2">
      <c r="AP695" s="242"/>
      <c r="AQ695" s="242"/>
      <c r="AR695" s="242"/>
      <c r="AS695" s="242"/>
      <c r="AT695" s="242"/>
      <c r="AU695" s="242"/>
      <c r="AV695" s="242"/>
      <c r="AW695" s="242"/>
      <c r="AX695" s="242"/>
      <c r="AY695" s="242"/>
      <c r="AZ695" s="242"/>
      <c r="BA695" s="242"/>
      <c r="BB695" s="242"/>
      <c r="BC695" s="242"/>
      <c r="BD695" s="242"/>
      <c r="BE695" s="242"/>
      <c r="BF695" s="242"/>
    </row>
    <row r="696" spans="42:58" ht="12" x14ac:dyDescent="0.2">
      <c r="AP696" s="242"/>
      <c r="AQ696" s="242"/>
      <c r="AR696" s="242"/>
      <c r="AS696" s="242"/>
      <c r="AT696" s="242"/>
      <c r="AU696" s="242"/>
      <c r="AV696" s="242"/>
      <c r="AW696" s="242"/>
      <c r="AX696" s="242"/>
      <c r="AY696" s="242"/>
      <c r="AZ696" s="242"/>
      <c r="BA696" s="242"/>
      <c r="BB696" s="242"/>
      <c r="BC696" s="242"/>
      <c r="BD696" s="242"/>
      <c r="BE696" s="242"/>
      <c r="BF696" s="242"/>
    </row>
    <row r="697" spans="42:58" ht="12" x14ac:dyDescent="0.2">
      <c r="AP697" s="242"/>
      <c r="AQ697" s="242"/>
      <c r="AR697" s="242"/>
      <c r="AS697" s="242"/>
      <c r="AT697" s="242"/>
      <c r="AU697" s="242"/>
      <c r="AV697" s="242"/>
      <c r="AW697" s="242"/>
      <c r="AX697" s="242"/>
      <c r="AY697" s="242"/>
      <c r="AZ697" s="242"/>
      <c r="BA697" s="242"/>
      <c r="BB697" s="242"/>
      <c r="BC697" s="242"/>
      <c r="BD697" s="242"/>
      <c r="BE697" s="242"/>
      <c r="BF697" s="242"/>
    </row>
    <row r="698" spans="42:58" ht="12" x14ac:dyDescent="0.2">
      <c r="AP698" s="242"/>
      <c r="AQ698" s="242"/>
      <c r="AR698" s="242"/>
      <c r="AS698" s="242"/>
      <c r="AT698" s="242"/>
      <c r="AU698" s="242"/>
      <c r="AV698" s="242"/>
      <c r="AW698" s="242"/>
      <c r="AX698" s="242"/>
      <c r="AY698" s="242"/>
      <c r="AZ698" s="242"/>
      <c r="BA698" s="242"/>
      <c r="BB698" s="242"/>
      <c r="BC698" s="242"/>
      <c r="BD698" s="242"/>
      <c r="BE698" s="242"/>
      <c r="BF698" s="242"/>
    </row>
    <row r="699" spans="42:58" ht="12" x14ac:dyDescent="0.2">
      <c r="AP699" s="242"/>
      <c r="AQ699" s="242"/>
      <c r="AR699" s="242"/>
      <c r="AS699" s="242"/>
      <c r="AT699" s="242"/>
      <c r="AU699" s="242"/>
      <c r="AV699" s="242"/>
      <c r="AW699" s="242"/>
      <c r="AX699" s="242"/>
      <c r="AY699" s="242"/>
      <c r="AZ699" s="242"/>
      <c r="BA699" s="242"/>
      <c r="BB699" s="242"/>
      <c r="BC699" s="242"/>
      <c r="BD699" s="242"/>
      <c r="BE699" s="242"/>
      <c r="BF699" s="242"/>
    </row>
    <row r="700" spans="42:58" ht="12" x14ac:dyDescent="0.2">
      <c r="AP700" s="242"/>
      <c r="AQ700" s="242"/>
      <c r="AR700" s="242"/>
      <c r="AS700" s="242"/>
      <c r="AT700" s="242"/>
      <c r="AU700" s="242"/>
      <c r="AV700" s="242"/>
      <c r="AW700" s="242"/>
      <c r="AX700" s="242"/>
      <c r="AY700" s="242"/>
      <c r="AZ700" s="242"/>
      <c r="BA700" s="242"/>
      <c r="BB700" s="242"/>
      <c r="BC700" s="242"/>
      <c r="BD700" s="242"/>
      <c r="BE700" s="242"/>
      <c r="BF700" s="242"/>
    </row>
    <row r="701" spans="42:58" ht="12" x14ac:dyDescent="0.2">
      <c r="AP701" s="242"/>
      <c r="AQ701" s="242"/>
      <c r="AR701" s="242"/>
      <c r="AS701" s="242"/>
      <c r="AT701" s="242"/>
      <c r="AU701" s="242"/>
      <c r="AV701" s="242"/>
      <c r="AW701" s="242"/>
      <c r="AX701" s="242"/>
      <c r="AY701" s="242"/>
      <c r="AZ701" s="242"/>
      <c r="BA701" s="242"/>
      <c r="BB701" s="242"/>
      <c r="BC701" s="242"/>
      <c r="BD701" s="242"/>
      <c r="BE701" s="242"/>
      <c r="BF701" s="242"/>
    </row>
    <row r="702" spans="42:58" ht="12" x14ac:dyDescent="0.2">
      <c r="AP702" s="242"/>
      <c r="AQ702" s="242"/>
      <c r="AR702" s="242"/>
      <c r="AS702" s="242"/>
      <c r="AT702" s="242"/>
      <c r="AU702" s="242"/>
      <c r="AV702" s="242"/>
      <c r="AW702" s="242"/>
      <c r="AX702" s="242"/>
      <c r="AY702" s="242"/>
      <c r="AZ702" s="242"/>
      <c r="BA702" s="242"/>
      <c r="BB702" s="242"/>
      <c r="BC702" s="242"/>
      <c r="BD702" s="242"/>
      <c r="BE702" s="242"/>
      <c r="BF702" s="242"/>
    </row>
    <row r="703" spans="42:58" ht="12" x14ac:dyDescent="0.2">
      <c r="AP703" s="242"/>
      <c r="AQ703" s="242"/>
      <c r="AR703" s="242"/>
      <c r="AS703" s="242"/>
      <c r="AT703" s="242"/>
      <c r="AU703" s="242"/>
      <c r="AV703" s="242"/>
      <c r="AW703" s="242"/>
      <c r="AX703" s="242"/>
      <c r="AY703" s="242"/>
      <c r="AZ703" s="242"/>
      <c r="BA703" s="242"/>
      <c r="BB703" s="242"/>
      <c r="BC703" s="242"/>
      <c r="BD703" s="242"/>
      <c r="BE703" s="242"/>
      <c r="BF703" s="242"/>
    </row>
    <row r="704" spans="42:58" ht="12" x14ac:dyDescent="0.2">
      <c r="AP704" s="242"/>
      <c r="AQ704" s="242"/>
      <c r="AR704" s="242"/>
      <c r="AS704" s="242"/>
      <c r="AT704" s="242"/>
      <c r="AU704" s="242"/>
      <c r="AV704" s="242"/>
      <c r="AW704" s="242"/>
      <c r="AX704" s="242"/>
      <c r="AY704" s="242"/>
      <c r="AZ704" s="242"/>
      <c r="BA704" s="242"/>
      <c r="BB704" s="242"/>
      <c r="BC704" s="242"/>
      <c r="BD704" s="242"/>
      <c r="BE704" s="242"/>
      <c r="BF704" s="242"/>
    </row>
    <row r="705" spans="42:58" ht="12" x14ac:dyDescent="0.2">
      <c r="AP705" s="242"/>
      <c r="AQ705" s="242"/>
      <c r="AR705" s="242"/>
      <c r="AS705" s="242"/>
      <c r="AT705" s="242"/>
      <c r="AU705" s="242"/>
      <c r="AV705" s="242"/>
      <c r="AW705" s="242"/>
      <c r="AX705" s="242"/>
      <c r="AY705" s="242"/>
      <c r="AZ705" s="242"/>
      <c r="BA705" s="242"/>
      <c r="BB705" s="242"/>
      <c r="BC705" s="242"/>
      <c r="BD705" s="242"/>
      <c r="BE705" s="242"/>
      <c r="BF705" s="242"/>
    </row>
    <row r="706" spans="42:58" ht="12" x14ac:dyDescent="0.2">
      <c r="AP706" s="242"/>
      <c r="AQ706" s="242"/>
      <c r="AR706" s="242"/>
      <c r="AS706" s="242"/>
      <c r="AT706" s="242"/>
      <c r="AU706" s="242"/>
      <c r="AV706" s="242"/>
      <c r="AW706" s="242"/>
      <c r="AX706" s="242"/>
      <c r="AY706" s="242"/>
      <c r="AZ706" s="242"/>
      <c r="BA706" s="242"/>
      <c r="BB706" s="242"/>
      <c r="BC706" s="242"/>
      <c r="BD706" s="242"/>
      <c r="BE706" s="242"/>
      <c r="BF706" s="242"/>
    </row>
    <row r="707" spans="42:58" ht="12" x14ac:dyDescent="0.2">
      <c r="AP707" s="242"/>
      <c r="AQ707" s="242"/>
      <c r="AR707" s="242"/>
      <c r="AS707" s="242"/>
      <c r="AT707" s="242"/>
      <c r="AU707" s="242"/>
      <c r="AV707" s="242"/>
      <c r="AW707" s="242"/>
      <c r="AX707" s="242"/>
      <c r="AY707" s="242"/>
      <c r="AZ707" s="242"/>
      <c r="BA707" s="242"/>
      <c r="BB707" s="242"/>
      <c r="BC707" s="242"/>
      <c r="BD707" s="242"/>
      <c r="BE707" s="242"/>
      <c r="BF707" s="242"/>
    </row>
    <row r="708" spans="42:58" ht="12" x14ac:dyDescent="0.2">
      <c r="AP708" s="242"/>
      <c r="AQ708" s="242"/>
      <c r="AR708" s="242"/>
      <c r="AS708" s="242"/>
      <c r="AT708" s="242"/>
      <c r="AU708" s="242"/>
      <c r="AV708" s="242"/>
      <c r="AW708" s="242"/>
      <c r="AX708" s="242"/>
      <c r="AY708" s="242"/>
      <c r="AZ708" s="242"/>
      <c r="BA708" s="242"/>
      <c r="BB708" s="242"/>
      <c r="BC708" s="242"/>
      <c r="BD708" s="242"/>
      <c r="BE708" s="242"/>
      <c r="BF708" s="242"/>
    </row>
    <row r="709" spans="42:58" ht="12" x14ac:dyDescent="0.2">
      <c r="AP709" s="242"/>
      <c r="AQ709" s="242"/>
      <c r="AR709" s="242"/>
      <c r="AS709" s="242"/>
      <c r="AT709" s="242"/>
      <c r="AU709" s="242"/>
      <c r="AV709" s="242"/>
      <c r="AW709" s="242"/>
      <c r="AX709" s="242"/>
      <c r="AY709" s="242"/>
      <c r="AZ709" s="242"/>
      <c r="BA709" s="242"/>
      <c r="BB709" s="242"/>
      <c r="BC709" s="242"/>
      <c r="BD709" s="242"/>
      <c r="BE709" s="242"/>
      <c r="BF709" s="242"/>
    </row>
    <row r="710" spans="42:58" ht="12" x14ac:dyDescent="0.2">
      <c r="AP710" s="242"/>
      <c r="AQ710" s="242"/>
      <c r="AR710" s="242"/>
      <c r="AS710" s="242"/>
      <c r="AT710" s="242"/>
      <c r="AU710" s="242"/>
      <c r="AV710" s="242"/>
      <c r="AW710" s="242"/>
      <c r="AX710" s="242"/>
      <c r="AY710" s="242"/>
      <c r="AZ710" s="242"/>
      <c r="BA710" s="242"/>
      <c r="BB710" s="242"/>
      <c r="BC710" s="242"/>
      <c r="BD710" s="242"/>
      <c r="BE710" s="242"/>
      <c r="BF710" s="242"/>
    </row>
    <row r="711" spans="42:58" ht="12" x14ac:dyDescent="0.2">
      <c r="AP711" s="242"/>
      <c r="AQ711" s="242"/>
      <c r="AR711" s="242"/>
      <c r="AS711" s="242"/>
      <c r="AT711" s="242"/>
      <c r="AU711" s="242"/>
      <c r="AV711" s="242"/>
      <c r="AW711" s="242"/>
      <c r="AX711" s="242"/>
      <c r="AY711" s="242"/>
      <c r="AZ711" s="242"/>
      <c r="BA711" s="242"/>
      <c r="BB711" s="242"/>
      <c r="BC711" s="242"/>
      <c r="BD711" s="242"/>
      <c r="BE711" s="242"/>
      <c r="BF711" s="242"/>
    </row>
    <row r="712" spans="42:58" ht="12" x14ac:dyDescent="0.2">
      <c r="AP712" s="242"/>
      <c r="AQ712" s="242"/>
      <c r="AR712" s="242"/>
      <c r="AS712" s="242"/>
      <c r="AT712" s="242"/>
      <c r="AU712" s="242"/>
      <c r="AV712" s="242"/>
      <c r="AW712" s="242"/>
      <c r="AX712" s="242"/>
      <c r="AY712" s="242"/>
      <c r="AZ712" s="242"/>
      <c r="BA712" s="242"/>
      <c r="BB712" s="242"/>
      <c r="BC712" s="242"/>
      <c r="BD712" s="242"/>
      <c r="BE712" s="242"/>
      <c r="BF712" s="242"/>
    </row>
    <row r="713" spans="42:58" ht="12" x14ac:dyDescent="0.2">
      <c r="AP713" s="242"/>
      <c r="AQ713" s="242"/>
      <c r="AR713" s="242"/>
      <c r="AS713" s="242"/>
      <c r="AT713" s="242"/>
      <c r="AU713" s="242"/>
      <c r="AV713" s="242"/>
      <c r="AW713" s="242"/>
      <c r="AX713" s="242"/>
      <c r="AY713" s="242"/>
      <c r="AZ713" s="242"/>
      <c r="BA713" s="242"/>
      <c r="BB713" s="242"/>
      <c r="BC713" s="242"/>
      <c r="BD713" s="242"/>
      <c r="BE713" s="242"/>
      <c r="BF713" s="242"/>
    </row>
    <row r="714" spans="42:58" ht="12" x14ac:dyDescent="0.2">
      <c r="AP714" s="242"/>
      <c r="AQ714" s="242"/>
      <c r="AR714" s="242"/>
      <c r="AS714" s="242"/>
      <c r="AT714" s="242"/>
      <c r="AU714" s="242"/>
      <c r="AV714" s="242"/>
      <c r="AW714" s="242"/>
      <c r="AX714" s="242"/>
      <c r="AY714" s="242"/>
      <c r="AZ714" s="242"/>
      <c r="BA714" s="242"/>
      <c r="BB714" s="242"/>
      <c r="BC714" s="242"/>
      <c r="BD714" s="242"/>
      <c r="BE714" s="242"/>
      <c r="BF714" s="242"/>
    </row>
    <row r="715" spans="42:58" ht="12" x14ac:dyDescent="0.2">
      <c r="AP715" s="242"/>
      <c r="AQ715" s="242"/>
      <c r="AR715" s="242"/>
      <c r="AS715" s="242"/>
      <c r="AT715" s="242"/>
      <c r="AU715" s="242"/>
      <c r="AV715" s="242"/>
      <c r="AW715" s="242"/>
      <c r="AX715" s="242"/>
      <c r="AY715" s="242"/>
      <c r="AZ715" s="242"/>
      <c r="BA715" s="242"/>
      <c r="BB715" s="242"/>
      <c r="BC715" s="242"/>
      <c r="BD715" s="242"/>
      <c r="BE715" s="242"/>
      <c r="BF715" s="242"/>
    </row>
    <row r="716" spans="42:58" ht="12" x14ac:dyDescent="0.2">
      <c r="AP716" s="242"/>
      <c r="AQ716" s="242"/>
      <c r="AR716" s="242"/>
      <c r="AS716" s="242"/>
      <c r="AT716" s="242"/>
      <c r="AU716" s="242"/>
      <c r="AV716" s="242"/>
      <c r="AW716" s="242"/>
      <c r="AX716" s="242"/>
      <c r="AY716" s="242"/>
      <c r="AZ716" s="242"/>
      <c r="BA716" s="242"/>
      <c r="BB716" s="242"/>
      <c r="BC716" s="242"/>
      <c r="BD716" s="242"/>
      <c r="BE716" s="242"/>
      <c r="BF716" s="242"/>
    </row>
    <row r="717" spans="42:58" ht="12" x14ac:dyDescent="0.2">
      <c r="AP717" s="242"/>
      <c r="AQ717" s="242"/>
      <c r="AR717" s="242"/>
      <c r="AS717" s="242"/>
      <c r="AT717" s="242"/>
      <c r="AU717" s="242"/>
      <c r="AV717" s="242"/>
      <c r="AW717" s="242"/>
      <c r="AX717" s="242"/>
      <c r="AY717" s="242"/>
      <c r="AZ717" s="242"/>
      <c r="BA717" s="242"/>
      <c r="BB717" s="242"/>
      <c r="BC717" s="242"/>
      <c r="BD717" s="242"/>
      <c r="BE717" s="242"/>
      <c r="BF717" s="242"/>
    </row>
    <row r="718" spans="42:58" ht="12" x14ac:dyDescent="0.2">
      <c r="AP718" s="242"/>
      <c r="AQ718" s="242"/>
      <c r="AR718" s="242"/>
      <c r="AS718" s="242"/>
      <c r="AT718" s="242"/>
      <c r="AU718" s="242"/>
      <c r="AV718" s="242"/>
      <c r="AW718" s="242"/>
      <c r="AX718" s="242"/>
      <c r="AY718" s="242"/>
      <c r="AZ718" s="242"/>
      <c r="BA718" s="242"/>
      <c r="BB718" s="242"/>
      <c r="BC718" s="242"/>
      <c r="BD718" s="242"/>
      <c r="BE718" s="242"/>
      <c r="BF718" s="242"/>
    </row>
    <row r="719" spans="42:58" ht="12" x14ac:dyDescent="0.2">
      <c r="AP719" s="242"/>
      <c r="AQ719" s="242"/>
      <c r="AR719" s="242"/>
      <c r="AS719" s="242"/>
      <c r="AT719" s="242"/>
      <c r="AU719" s="242"/>
      <c r="AV719" s="242"/>
      <c r="AW719" s="242"/>
      <c r="AX719" s="242"/>
      <c r="AY719" s="242"/>
      <c r="AZ719" s="242"/>
      <c r="BA719" s="242"/>
      <c r="BB719" s="242"/>
      <c r="BC719" s="242"/>
      <c r="BD719" s="242"/>
      <c r="BE719" s="242"/>
      <c r="BF719" s="242"/>
    </row>
    <row r="720" spans="42:58" ht="12" x14ac:dyDescent="0.2">
      <c r="AP720" s="242"/>
      <c r="AQ720" s="242"/>
      <c r="AR720" s="242"/>
      <c r="AS720" s="242"/>
      <c r="AT720" s="242"/>
      <c r="AU720" s="242"/>
      <c r="AV720" s="242"/>
      <c r="AW720" s="242"/>
      <c r="AX720" s="242"/>
      <c r="AY720" s="242"/>
      <c r="AZ720" s="242"/>
      <c r="BA720" s="242"/>
      <c r="BB720" s="242"/>
      <c r="BC720" s="242"/>
      <c r="BD720" s="242"/>
      <c r="BE720" s="242"/>
      <c r="BF720" s="242"/>
    </row>
    <row r="721" spans="42:58" ht="12" x14ac:dyDescent="0.2">
      <c r="AP721" s="242"/>
      <c r="AQ721" s="242"/>
      <c r="AR721" s="242"/>
      <c r="AS721" s="242"/>
      <c r="AT721" s="242"/>
      <c r="AU721" s="242"/>
      <c r="AV721" s="242"/>
      <c r="AW721" s="242"/>
      <c r="AX721" s="242"/>
      <c r="AY721" s="242"/>
      <c r="AZ721" s="242"/>
      <c r="BA721" s="242"/>
      <c r="BB721" s="242"/>
      <c r="BC721" s="242"/>
      <c r="BD721" s="242"/>
      <c r="BE721" s="242"/>
      <c r="BF721" s="242"/>
    </row>
    <row r="722" spans="42:58" ht="12" x14ac:dyDescent="0.2">
      <c r="AP722" s="242"/>
      <c r="AQ722" s="242"/>
      <c r="AR722" s="242"/>
      <c r="AS722" s="242"/>
      <c r="AT722" s="242"/>
      <c r="AU722" s="242"/>
      <c r="AV722" s="242"/>
      <c r="AW722" s="242"/>
      <c r="AX722" s="242"/>
      <c r="AY722" s="242"/>
      <c r="AZ722" s="242"/>
      <c r="BA722" s="242"/>
      <c r="BB722" s="242"/>
      <c r="BC722" s="242"/>
      <c r="BD722" s="242"/>
      <c r="BE722" s="242"/>
      <c r="BF722" s="242"/>
    </row>
    <row r="723" spans="42:58" ht="12" x14ac:dyDescent="0.2">
      <c r="AP723" s="242"/>
      <c r="AQ723" s="242"/>
      <c r="AR723" s="242"/>
      <c r="AS723" s="242"/>
      <c r="AT723" s="242"/>
      <c r="AU723" s="242"/>
      <c r="AV723" s="242"/>
      <c r="AW723" s="242"/>
      <c r="AX723" s="242"/>
      <c r="AY723" s="242"/>
      <c r="AZ723" s="242"/>
      <c r="BA723" s="242"/>
      <c r="BB723" s="242"/>
      <c r="BC723" s="242"/>
      <c r="BD723" s="242"/>
      <c r="BE723" s="242"/>
      <c r="BF723" s="242"/>
    </row>
    <row r="724" spans="42:58" ht="12" x14ac:dyDescent="0.2">
      <c r="AP724" s="242"/>
      <c r="AQ724" s="242"/>
      <c r="AR724" s="242"/>
      <c r="AS724" s="242"/>
      <c r="AT724" s="242"/>
      <c r="AU724" s="242"/>
      <c r="AV724" s="242"/>
      <c r="AW724" s="242"/>
      <c r="AX724" s="242"/>
      <c r="AY724" s="242"/>
      <c r="AZ724" s="242"/>
      <c r="BA724" s="242"/>
      <c r="BB724" s="242"/>
      <c r="BC724" s="242"/>
      <c r="BD724" s="242"/>
      <c r="BE724" s="242"/>
      <c r="BF724" s="242"/>
    </row>
    <row r="725" spans="42:58" ht="12" x14ac:dyDescent="0.2">
      <c r="AP725" s="242"/>
      <c r="AQ725" s="242"/>
      <c r="AR725" s="242"/>
      <c r="AS725" s="242"/>
      <c r="AT725" s="242"/>
      <c r="AU725" s="242"/>
      <c r="AV725" s="242"/>
      <c r="AW725" s="242"/>
      <c r="AX725" s="242"/>
      <c r="AY725" s="242"/>
      <c r="AZ725" s="242"/>
      <c r="BA725" s="242"/>
      <c r="BB725" s="242"/>
      <c r="BC725" s="242"/>
      <c r="BD725" s="242"/>
      <c r="BE725" s="242"/>
      <c r="BF725" s="242"/>
    </row>
    <row r="726" spans="42:58" ht="12" x14ac:dyDescent="0.2">
      <c r="AP726" s="242"/>
      <c r="AQ726" s="242"/>
      <c r="AR726" s="242"/>
      <c r="AS726" s="242"/>
      <c r="AT726" s="242"/>
      <c r="AU726" s="242"/>
      <c r="AV726" s="242"/>
      <c r="AW726" s="242"/>
      <c r="AX726" s="242"/>
      <c r="AY726" s="242"/>
      <c r="AZ726" s="242"/>
      <c r="BA726" s="242"/>
      <c r="BB726" s="242"/>
      <c r="BC726" s="242"/>
      <c r="BD726" s="242"/>
      <c r="BE726" s="242"/>
      <c r="BF726" s="242"/>
    </row>
    <row r="727" spans="42:58" ht="12" x14ac:dyDescent="0.2">
      <c r="AP727" s="242"/>
      <c r="AQ727" s="242"/>
      <c r="AR727" s="242"/>
      <c r="AS727" s="242"/>
      <c r="AT727" s="242"/>
      <c r="AU727" s="242"/>
      <c r="AV727" s="242"/>
      <c r="AW727" s="242"/>
      <c r="AX727" s="242"/>
      <c r="AY727" s="242"/>
      <c r="AZ727" s="242"/>
      <c r="BA727" s="242"/>
      <c r="BB727" s="242"/>
      <c r="BC727" s="242"/>
      <c r="BD727" s="242"/>
      <c r="BE727" s="242"/>
      <c r="BF727" s="242"/>
    </row>
    <row r="728" spans="42:58" ht="12" x14ac:dyDescent="0.2">
      <c r="AP728" s="242"/>
      <c r="AQ728" s="242"/>
      <c r="AR728" s="242"/>
      <c r="AS728" s="242"/>
      <c r="AT728" s="242"/>
      <c r="AU728" s="242"/>
      <c r="AV728" s="242"/>
      <c r="AW728" s="242"/>
      <c r="AX728" s="242"/>
      <c r="AY728" s="242"/>
      <c r="AZ728" s="242"/>
      <c r="BA728" s="242"/>
      <c r="BB728" s="242"/>
      <c r="BC728" s="242"/>
      <c r="BD728" s="242"/>
      <c r="BE728" s="242"/>
      <c r="BF728" s="242"/>
    </row>
    <row r="729" spans="42:58" ht="12" x14ac:dyDescent="0.2">
      <c r="AP729" s="242"/>
      <c r="AQ729" s="242"/>
      <c r="AR729" s="242"/>
      <c r="AS729" s="242"/>
      <c r="AT729" s="242"/>
      <c r="AU729" s="242"/>
      <c r="AV729" s="242"/>
      <c r="AW729" s="242"/>
      <c r="AX729" s="242"/>
      <c r="AY729" s="242"/>
      <c r="AZ729" s="242"/>
      <c r="BA729" s="242"/>
      <c r="BB729" s="242"/>
      <c r="BC729" s="242"/>
      <c r="BD729" s="242"/>
      <c r="BE729" s="242"/>
      <c r="BF729" s="242"/>
    </row>
    <row r="730" spans="42:58" ht="12" x14ac:dyDescent="0.2">
      <c r="AP730" s="242"/>
      <c r="AQ730" s="242"/>
      <c r="AR730" s="242"/>
      <c r="AS730" s="242"/>
      <c r="AT730" s="242"/>
      <c r="AU730" s="242"/>
      <c r="AV730" s="242"/>
      <c r="AW730" s="242"/>
      <c r="AX730" s="242"/>
      <c r="AY730" s="242"/>
      <c r="AZ730" s="242"/>
      <c r="BA730" s="242"/>
      <c r="BB730" s="242"/>
      <c r="BC730" s="242"/>
      <c r="BD730" s="242"/>
      <c r="BE730" s="242"/>
      <c r="BF730" s="242"/>
    </row>
    <row r="731" spans="42:58" ht="12" x14ac:dyDescent="0.2">
      <c r="AP731" s="242"/>
      <c r="AQ731" s="242"/>
      <c r="AR731" s="242"/>
      <c r="AS731" s="242"/>
      <c r="AT731" s="242"/>
      <c r="AU731" s="242"/>
      <c r="AV731" s="242"/>
      <c r="AW731" s="242"/>
      <c r="AX731" s="242"/>
      <c r="AY731" s="242"/>
      <c r="AZ731" s="242"/>
      <c r="BA731" s="242"/>
      <c r="BB731" s="242"/>
      <c r="BC731" s="242"/>
      <c r="BD731" s="242"/>
      <c r="BE731" s="242"/>
      <c r="BF731" s="242"/>
    </row>
    <row r="732" spans="42:58" ht="12" x14ac:dyDescent="0.2">
      <c r="AP732" s="242"/>
      <c r="AQ732" s="242"/>
      <c r="AR732" s="242"/>
      <c r="AS732" s="242"/>
      <c r="AT732" s="242"/>
      <c r="AU732" s="242"/>
      <c r="AV732" s="242"/>
      <c r="AW732" s="242"/>
      <c r="AX732" s="242"/>
      <c r="AY732" s="242"/>
      <c r="AZ732" s="242"/>
      <c r="BA732" s="242"/>
      <c r="BB732" s="242"/>
      <c r="BC732" s="242"/>
      <c r="BD732" s="242"/>
      <c r="BE732" s="242"/>
      <c r="BF732" s="242"/>
    </row>
    <row r="733" spans="42:58" ht="12" x14ac:dyDescent="0.2">
      <c r="AP733" s="242"/>
      <c r="AQ733" s="242"/>
      <c r="AR733" s="242"/>
      <c r="AS733" s="242"/>
      <c r="AT733" s="242"/>
      <c r="AU733" s="242"/>
      <c r="AV733" s="242"/>
      <c r="AW733" s="242"/>
      <c r="AX733" s="242"/>
      <c r="AY733" s="242"/>
      <c r="AZ733" s="242"/>
      <c r="BA733" s="242"/>
      <c r="BB733" s="242"/>
      <c r="BC733" s="242"/>
      <c r="BD733" s="242"/>
      <c r="BE733" s="242"/>
      <c r="BF733" s="242"/>
    </row>
    <row r="734" spans="42:58" ht="12" x14ac:dyDescent="0.2">
      <c r="AP734" s="242"/>
      <c r="AQ734" s="242"/>
      <c r="AR734" s="242"/>
      <c r="AS734" s="242"/>
      <c r="AT734" s="242"/>
      <c r="AU734" s="242"/>
      <c r="AV734" s="242"/>
      <c r="AW734" s="242"/>
      <c r="AX734" s="242"/>
      <c r="AY734" s="242"/>
      <c r="AZ734" s="242"/>
      <c r="BA734" s="242"/>
      <c r="BB734" s="242"/>
      <c r="BC734" s="242"/>
      <c r="BD734" s="242"/>
      <c r="BE734" s="242"/>
      <c r="BF734" s="242"/>
    </row>
    <row r="735" spans="42:58" ht="12" x14ac:dyDescent="0.2">
      <c r="AP735" s="242"/>
      <c r="AQ735" s="242"/>
      <c r="AR735" s="242"/>
      <c r="AS735" s="242"/>
      <c r="AT735" s="242"/>
      <c r="AU735" s="242"/>
      <c r="AV735" s="242"/>
      <c r="AW735" s="242"/>
      <c r="AX735" s="242"/>
      <c r="AY735" s="242"/>
      <c r="AZ735" s="242"/>
      <c r="BA735" s="242"/>
      <c r="BB735" s="242"/>
      <c r="BC735" s="242"/>
      <c r="BD735" s="242"/>
      <c r="BE735" s="242"/>
      <c r="BF735" s="242"/>
    </row>
    <row r="736" spans="42:58" ht="12" x14ac:dyDescent="0.2">
      <c r="AP736" s="242"/>
      <c r="AQ736" s="242"/>
      <c r="AR736" s="242"/>
      <c r="AS736" s="242"/>
      <c r="AT736" s="242"/>
      <c r="AU736" s="242"/>
      <c r="AV736" s="242"/>
      <c r="AW736" s="242"/>
      <c r="AX736" s="242"/>
      <c r="AY736" s="242"/>
      <c r="AZ736" s="242"/>
      <c r="BA736" s="242"/>
      <c r="BB736" s="242"/>
      <c r="BC736" s="242"/>
      <c r="BD736" s="242"/>
      <c r="BE736" s="242"/>
      <c r="BF736" s="242"/>
    </row>
    <row r="737" spans="42:58" ht="12" x14ac:dyDescent="0.2">
      <c r="AP737" s="242"/>
      <c r="AQ737" s="242"/>
      <c r="AR737" s="242"/>
      <c r="AS737" s="242"/>
      <c r="AT737" s="242"/>
      <c r="AU737" s="242"/>
      <c r="AV737" s="242"/>
      <c r="AW737" s="242"/>
      <c r="AX737" s="242"/>
      <c r="AY737" s="242"/>
      <c r="AZ737" s="242"/>
      <c r="BA737" s="242"/>
      <c r="BB737" s="242"/>
      <c r="BC737" s="242"/>
      <c r="BD737" s="242"/>
      <c r="BE737" s="242"/>
      <c r="BF737" s="242"/>
    </row>
    <row r="738" spans="42:58" ht="12" x14ac:dyDescent="0.2">
      <c r="AP738" s="242"/>
      <c r="AQ738" s="242"/>
      <c r="AR738" s="242"/>
      <c r="AS738" s="242"/>
      <c r="AT738" s="242"/>
      <c r="AU738" s="242"/>
      <c r="AV738" s="242"/>
      <c r="AW738" s="242"/>
      <c r="AX738" s="242"/>
      <c r="AY738" s="242"/>
      <c r="AZ738" s="242"/>
      <c r="BA738" s="242"/>
      <c r="BB738" s="242"/>
      <c r="BC738" s="242"/>
      <c r="BD738" s="242"/>
      <c r="BE738" s="242"/>
      <c r="BF738" s="242"/>
    </row>
    <row r="739" spans="42:58" ht="12" x14ac:dyDescent="0.2">
      <c r="AP739" s="242"/>
      <c r="AQ739" s="242"/>
      <c r="AR739" s="242"/>
      <c r="AS739" s="242"/>
      <c r="AT739" s="242"/>
      <c r="AU739" s="242"/>
      <c r="AV739" s="242"/>
      <c r="AW739" s="242"/>
      <c r="AX739" s="242"/>
      <c r="AY739" s="242"/>
      <c r="AZ739" s="242"/>
      <c r="BA739" s="242"/>
      <c r="BB739" s="242"/>
      <c r="BC739" s="242"/>
      <c r="BD739" s="242"/>
      <c r="BE739" s="242"/>
      <c r="BF739" s="242"/>
    </row>
    <row r="740" spans="42:58" ht="12" x14ac:dyDescent="0.2">
      <c r="AP740" s="242"/>
      <c r="AQ740" s="242"/>
      <c r="AR740" s="242"/>
      <c r="AS740" s="242"/>
      <c r="AT740" s="242"/>
      <c r="AU740" s="242"/>
      <c r="AV740" s="242"/>
      <c r="AW740" s="242"/>
      <c r="AX740" s="242"/>
      <c r="AY740" s="242"/>
      <c r="AZ740" s="242"/>
      <c r="BA740" s="242"/>
      <c r="BB740" s="242"/>
      <c r="BC740" s="242"/>
      <c r="BD740" s="242"/>
      <c r="BE740" s="242"/>
      <c r="BF740" s="242"/>
    </row>
    <row r="741" spans="42:58" ht="12" x14ac:dyDescent="0.2">
      <c r="AP741" s="242"/>
      <c r="AQ741" s="242"/>
      <c r="AR741" s="242"/>
      <c r="AS741" s="242"/>
      <c r="AT741" s="242"/>
      <c r="AU741" s="242"/>
      <c r="AV741" s="242"/>
      <c r="AW741" s="242"/>
      <c r="AX741" s="242"/>
      <c r="AY741" s="242"/>
      <c r="AZ741" s="242"/>
      <c r="BA741" s="242"/>
      <c r="BB741" s="242"/>
      <c r="BC741" s="242"/>
      <c r="BD741" s="242"/>
      <c r="BE741" s="242"/>
      <c r="BF741" s="242"/>
    </row>
    <row r="742" spans="42:58" ht="12" x14ac:dyDescent="0.2">
      <c r="AP742" s="242"/>
      <c r="AQ742" s="242"/>
      <c r="AR742" s="242"/>
      <c r="AS742" s="242"/>
      <c r="AT742" s="242"/>
      <c r="AU742" s="242"/>
      <c r="AV742" s="242"/>
      <c r="AW742" s="242"/>
      <c r="AX742" s="242"/>
      <c r="AY742" s="242"/>
      <c r="AZ742" s="242"/>
      <c r="BA742" s="242"/>
      <c r="BB742" s="242"/>
      <c r="BC742" s="242"/>
      <c r="BD742" s="242"/>
      <c r="BE742" s="242"/>
      <c r="BF742" s="242"/>
    </row>
    <row r="743" spans="42:58" ht="12" x14ac:dyDescent="0.2">
      <c r="AP743" s="242"/>
      <c r="AQ743" s="242"/>
      <c r="AR743" s="242"/>
      <c r="AS743" s="242"/>
      <c r="AT743" s="242"/>
      <c r="AU743" s="242"/>
      <c r="AV743" s="242"/>
      <c r="AW743" s="242"/>
      <c r="AX743" s="242"/>
      <c r="AY743" s="242"/>
      <c r="AZ743" s="242"/>
      <c r="BA743" s="242"/>
      <c r="BB743" s="242"/>
      <c r="BC743" s="242"/>
      <c r="BD743" s="242"/>
      <c r="BE743" s="242"/>
      <c r="BF743" s="242"/>
    </row>
    <row r="744" spans="42:58" ht="12" x14ac:dyDescent="0.2">
      <c r="AP744" s="242"/>
      <c r="AQ744" s="242"/>
      <c r="AR744" s="242"/>
      <c r="AS744" s="242"/>
      <c r="AT744" s="242"/>
      <c r="AU744" s="242"/>
      <c r="AV744" s="242"/>
      <c r="AW744" s="242"/>
      <c r="AX744" s="242"/>
      <c r="AY744" s="242"/>
      <c r="AZ744" s="242"/>
      <c r="BA744" s="242"/>
      <c r="BB744" s="242"/>
      <c r="BC744" s="242"/>
      <c r="BD744" s="242"/>
      <c r="BE744" s="242"/>
      <c r="BF744" s="242"/>
    </row>
    <row r="745" spans="42:58" ht="12" x14ac:dyDescent="0.2">
      <c r="AP745" s="242"/>
      <c r="AQ745" s="242"/>
      <c r="AR745" s="242"/>
      <c r="AS745" s="242"/>
      <c r="AT745" s="242"/>
      <c r="AU745" s="242"/>
      <c r="AV745" s="242"/>
      <c r="AW745" s="242"/>
      <c r="AX745" s="242"/>
      <c r="AY745" s="242"/>
      <c r="AZ745" s="242"/>
      <c r="BA745" s="242"/>
      <c r="BB745" s="242"/>
      <c r="BC745" s="242"/>
      <c r="BD745" s="242"/>
      <c r="BE745" s="242"/>
      <c r="BF745" s="242"/>
    </row>
    <row r="746" spans="42:58" ht="12" x14ac:dyDescent="0.2">
      <c r="AP746" s="242"/>
      <c r="AQ746" s="242"/>
      <c r="AR746" s="242"/>
      <c r="AS746" s="242"/>
      <c r="AT746" s="242"/>
      <c r="AU746" s="242"/>
      <c r="AV746" s="242"/>
      <c r="AW746" s="242"/>
      <c r="AX746" s="242"/>
      <c r="AY746" s="242"/>
      <c r="AZ746" s="242"/>
      <c r="BA746" s="242"/>
      <c r="BB746" s="242"/>
      <c r="BC746" s="242"/>
      <c r="BD746" s="242"/>
      <c r="BE746" s="242"/>
      <c r="BF746" s="242"/>
    </row>
    <row r="747" spans="42:58" ht="12" x14ac:dyDescent="0.2">
      <c r="AP747" s="242"/>
      <c r="AQ747" s="242"/>
      <c r="AR747" s="242"/>
      <c r="AS747" s="242"/>
      <c r="AT747" s="242"/>
      <c r="AU747" s="242"/>
      <c r="AV747" s="242"/>
      <c r="AW747" s="242"/>
      <c r="AX747" s="242"/>
      <c r="AY747" s="242"/>
      <c r="AZ747" s="242"/>
      <c r="BA747" s="242"/>
      <c r="BB747" s="242"/>
      <c r="BC747" s="242"/>
      <c r="BD747" s="242"/>
      <c r="BE747" s="242"/>
      <c r="BF747" s="242"/>
    </row>
    <row r="748" spans="42:58" ht="12" x14ac:dyDescent="0.2">
      <c r="AP748" s="242"/>
      <c r="AQ748" s="242"/>
      <c r="AR748" s="242"/>
      <c r="AS748" s="242"/>
      <c r="AT748" s="242"/>
      <c r="AU748" s="242"/>
      <c r="AV748" s="242"/>
      <c r="AW748" s="242"/>
      <c r="AX748" s="242"/>
      <c r="AY748" s="242"/>
      <c r="AZ748" s="242"/>
      <c r="BA748" s="242"/>
      <c r="BB748" s="242"/>
      <c r="BC748" s="242"/>
      <c r="BD748" s="242"/>
      <c r="BE748" s="242"/>
      <c r="BF748" s="242"/>
    </row>
    <row r="749" spans="42:58" ht="12" x14ac:dyDescent="0.2">
      <c r="AP749" s="242"/>
      <c r="AQ749" s="242"/>
      <c r="AR749" s="242"/>
      <c r="AS749" s="242"/>
      <c r="AT749" s="242"/>
      <c r="AU749" s="242"/>
      <c r="AV749" s="242"/>
      <c r="AW749" s="242"/>
      <c r="AX749" s="242"/>
      <c r="AY749" s="242"/>
      <c r="AZ749" s="242"/>
      <c r="BA749" s="242"/>
      <c r="BB749" s="242"/>
      <c r="BC749" s="242"/>
      <c r="BD749" s="242"/>
      <c r="BE749" s="242"/>
      <c r="BF749" s="242"/>
    </row>
    <row r="750" spans="42:58" ht="12" x14ac:dyDescent="0.2">
      <c r="AP750" s="242"/>
      <c r="AQ750" s="242"/>
      <c r="AR750" s="242"/>
      <c r="AS750" s="242"/>
      <c r="AT750" s="242"/>
      <c r="AU750" s="242"/>
      <c r="AV750" s="242"/>
      <c r="AW750" s="242"/>
      <c r="AX750" s="242"/>
      <c r="AY750" s="242"/>
      <c r="AZ750" s="242"/>
      <c r="BA750" s="242"/>
      <c r="BB750" s="242"/>
      <c r="BC750" s="242"/>
      <c r="BD750" s="242"/>
      <c r="BE750" s="242"/>
      <c r="BF750" s="242"/>
    </row>
    <row r="751" spans="42:58" ht="12" x14ac:dyDescent="0.2">
      <c r="AP751" s="242"/>
      <c r="AQ751" s="242"/>
      <c r="AR751" s="242"/>
      <c r="AS751" s="242"/>
      <c r="AT751" s="242"/>
      <c r="AU751" s="242"/>
      <c r="AV751" s="242"/>
      <c r="AW751" s="242"/>
      <c r="AX751" s="242"/>
      <c r="AY751" s="242"/>
      <c r="AZ751" s="242"/>
      <c r="BA751" s="242"/>
      <c r="BB751" s="242"/>
      <c r="BC751" s="242"/>
      <c r="BD751" s="242"/>
      <c r="BE751" s="242"/>
      <c r="BF751" s="242"/>
    </row>
    <row r="752" spans="42:58" ht="12" x14ac:dyDescent="0.2">
      <c r="AP752" s="242"/>
      <c r="AQ752" s="242"/>
      <c r="AR752" s="242"/>
      <c r="AS752" s="242"/>
      <c r="AT752" s="242"/>
      <c r="AU752" s="242"/>
      <c r="AV752" s="242"/>
      <c r="AW752" s="242"/>
      <c r="AX752" s="242"/>
      <c r="AY752" s="242"/>
      <c r="AZ752" s="242"/>
      <c r="BA752" s="242"/>
      <c r="BB752" s="242"/>
      <c r="BC752" s="242"/>
      <c r="BD752" s="242"/>
      <c r="BE752" s="242"/>
      <c r="BF752" s="242"/>
    </row>
    <row r="753" spans="42:58" ht="12" x14ac:dyDescent="0.2">
      <c r="AP753" s="242"/>
      <c r="AQ753" s="242"/>
      <c r="AR753" s="242"/>
      <c r="AS753" s="242"/>
      <c r="AT753" s="242"/>
      <c r="AU753" s="242"/>
      <c r="AV753" s="242"/>
      <c r="AW753" s="242"/>
      <c r="AX753" s="242"/>
      <c r="AY753" s="242"/>
      <c r="AZ753" s="242"/>
      <c r="BA753" s="242"/>
      <c r="BB753" s="242"/>
      <c r="BC753" s="242"/>
      <c r="BD753" s="242"/>
      <c r="BE753" s="242"/>
      <c r="BF753" s="242"/>
    </row>
    <row r="754" spans="42:58" ht="12" x14ac:dyDescent="0.2">
      <c r="AP754" s="242"/>
      <c r="AQ754" s="242"/>
      <c r="AR754" s="242"/>
      <c r="AS754" s="242"/>
      <c r="AT754" s="242"/>
      <c r="AU754" s="242"/>
      <c r="AV754" s="242"/>
      <c r="AW754" s="242"/>
      <c r="AX754" s="242"/>
      <c r="AY754" s="242"/>
      <c r="AZ754" s="242"/>
      <c r="BA754" s="242"/>
      <c r="BB754" s="242"/>
      <c r="BC754" s="242"/>
      <c r="BD754" s="242"/>
      <c r="BE754" s="242"/>
      <c r="BF754" s="242"/>
    </row>
    <row r="755" spans="42:58" ht="12" x14ac:dyDescent="0.2">
      <c r="AP755" s="242"/>
      <c r="AQ755" s="242"/>
      <c r="AR755" s="242"/>
      <c r="AS755" s="242"/>
      <c r="AT755" s="242"/>
      <c r="AU755" s="242"/>
      <c r="AV755" s="242"/>
      <c r="AW755" s="242"/>
      <c r="AX755" s="242"/>
      <c r="AY755" s="242"/>
      <c r="AZ755" s="242"/>
      <c r="BA755" s="242"/>
      <c r="BB755" s="242"/>
      <c r="BC755" s="242"/>
      <c r="BD755" s="242"/>
      <c r="BE755" s="242"/>
      <c r="BF755" s="242"/>
    </row>
    <row r="756" spans="42:58" ht="12" x14ac:dyDescent="0.2">
      <c r="AP756" s="242"/>
      <c r="AQ756" s="242"/>
      <c r="AR756" s="242"/>
      <c r="AS756" s="242"/>
      <c r="AT756" s="242"/>
      <c r="AU756" s="242"/>
      <c r="AV756" s="242"/>
      <c r="AW756" s="242"/>
      <c r="AX756" s="242"/>
      <c r="AY756" s="242"/>
      <c r="AZ756" s="242"/>
      <c r="BA756" s="242"/>
      <c r="BB756" s="242"/>
      <c r="BC756" s="242"/>
      <c r="BD756" s="242"/>
      <c r="BE756" s="242"/>
      <c r="BF756" s="242"/>
    </row>
    <row r="757" spans="42:58" ht="12" x14ac:dyDescent="0.2">
      <c r="AP757" s="242"/>
      <c r="AQ757" s="242"/>
      <c r="AR757" s="242"/>
      <c r="AS757" s="242"/>
      <c r="AT757" s="242"/>
      <c r="AU757" s="242"/>
      <c r="AV757" s="242"/>
      <c r="AW757" s="242"/>
      <c r="AX757" s="242"/>
      <c r="AY757" s="242"/>
      <c r="AZ757" s="242"/>
      <c r="BA757" s="242"/>
      <c r="BB757" s="242"/>
      <c r="BC757" s="242"/>
      <c r="BD757" s="242"/>
      <c r="BE757" s="242"/>
      <c r="BF757" s="242"/>
    </row>
    <row r="758" spans="42:58" ht="12" x14ac:dyDescent="0.2">
      <c r="AP758" s="242"/>
      <c r="AQ758" s="242"/>
      <c r="AR758" s="242"/>
      <c r="AS758" s="242"/>
      <c r="AT758" s="242"/>
      <c r="AU758" s="242"/>
      <c r="AV758" s="242"/>
      <c r="AW758" s="242"/>
      <c r="AX758" s="242"/>
      <c r="AY758" s="242"/>
      <c r="AZ758" s="242"/>
      <c r="BA758" s="242"/>
      <c r="BB758" s="242"/>
      <c r="BC758" s="242"/>
      <c r="BD758" s="242"/>
      <c r="BE758" s="242"/>
      <c r="BF758" s="242"/>
    </row>
    <row r="759" spans="42:58" ht="12" x14ac:dyDescent="0.2">
      <c r="AP759" s="242"/>
      <c r="AQ759" s="242"/>
      <c r="AR759" s="242"/>
      <c r="AS759" s="242"/>
      <c r="AT759" s="242"/>
      <c r="AU759" s="242"/>
      <c r="AV759" s="242"/>
      <c r="AW759" s="242"/>
      <c r="AX759" s="242"/>
      <c r="AY759" s="242"/>
      <c r="AZ759" s="242"/>
      <c r="BA759" s="242"/>
      <c r="BB759" s="242"/>
      <c r="BC759" s="242"/>
      <c r="BD759" s="242"/>
      <c r="BE759" s="242"/>
      <c r="BF759" s="242"/>
    </row>
    <row r="760" spans="42:58" ht="12" x14ac:dyDescent="0.2">
      <c r="AP760" s="242"/>
      <c r="AQ760" s="242"/>
      <c r="AR760" s="242"/>
      <c r="AS760" s="242"/>
      <c r="AT760" s="242"/>
      <c r="AU760" s="242"/>
      <c r="AV760" s="242"/>
      <c r="AW760" s="242"/>
      <c r="AX760" s="242"/>
      <c r="AY760" s="242"/>
      <c r="AZ760" s="242"/>
      <c r="BA760" s="242"/>
      <c r="BB760" s="242"/>
      <c r="BC760" s="242"/>
      <c r="BD760" s="242"/>
      <c r="BE760" s="242"/>
      <c r="BF760" s="242"/>
    </row>
    <row r="761" spans="42:58" ht="12" x14ac:dyDescent="0.2">
      <c r="AP761" s="242"/>
      <c r="AQ761" s="242"/>
      <c r="AR761" s="242"/>
      <c r="AS761" s="242"/>
      <c r="AT761" s="242"/>
      <c r="AU761" s="242"/>
      <c r="AV761" s="242"/>
      <c r="AW761" s="242"/>
      <c r="AX761" s="242"/>
      <c r="AY761" s="242"/>
      <c r="AZ761" s="242"/>
      <c r="BA761" s="242"/>
      <c r="BB761" s="242"/>
      <c r="BC761" s="242"/>
      <c r="BD761" s="242"/>
      <c r="BE761" s="242"/>
      <c r="BF761" s="242"/>
    </row>
    <row r="762" spans="42:58" ht="12" x14ac:dyDescent="0.2">
      <c r="AP762" s="242"/>
      <c r="AQ762" s="242"/>
      <c r="AR762" s="242"/>
      <c r="AS762" s="242"/>
      <c r="AT762" s="242"/>
      <c r="AU762" s="242"/>
      <c r="AV762" s="242"/>
      <c r="AW762" s="242"/>
      <c r="AX762" s="242"/>
      <c r="AY762" s="242"/>
      <c r="AZ762" s="242"/>
      <c r="BA762" s="242"/>
      <c r="BB762" s="242"/>
      <c r="BC762" s="242"/>
      <c r="BD762" s="242"/>
      <c r="BE762" s="242"/>
      <c r="BF762" s="242"/>
    </row>
    <row r="763" spans="42:58" ht="12" x14ac:dyDescent="0.2">
      <c r="AP763" s="242"/>
      <c r="AQ763" s="242"/>
      <c r="AR763" s="242"/>
      <c r="AS763" s="242"/>
      <c r="AT763" s="242"/>
      <c r="AU763" s="242"/>
      <c r="AV763" s="242"/>
      <c r="AW763" s="242"/>
      <c r="AX763" s="242"/>
      <c r="AY763" s="242"/>
      <c r="AZ763" s="242"/>
      <c r="BA763" s="242"/>
      <c r="BB763" s="242"/>
      <c r="BC763" s="242"/>
      <c r="BD763" s="242"/>
      <c r="BE763" s="242"/>
      <c r="BF763" s="242"/>
    </row>
    <row r="764" spans="42:58" ht="12" x14ac:dyDescent="0.2">
      <c r="AP764" s="242"/>
      <c r="AQ764" s="242"/>
      <c r="AR764" s="242"/>
      <c r="AS764" s="242"/>
      <c r="AT764" s="242"/>
      <c r="AU764" s="242"/>
      <c r="AV764" s="242"/>
      <c r="AW764" s="242"/>
      <c r="AX764" s="242"/>
      <c r="AY764" s="242"/>
      <c r="AZ764" s="242"/>
      <c r="BA764" s="242"/>
      <c r="BB764" s="242"/>
      <c r="BC764" s="242"/>
      <c r="BD764" s="242"/>
      <c r="BE764" s="242"/>
      <c r="BF764" s="242"/>
    </row>
    <row r="765" spans="42:58" ht="12" x14ac:dyDescent="0.2">
      <c r="AP765" s="242"/>
      <c r="AQ765" s="242"/>
      <c r="AR765" s="242"/>
      <c r="AS765" s="242"/>
      <c r="AT765" s="242"/>
      <c r="AU765" s="242"/>
      <c r="AV765" s="242"/>
      <c r="AW765" s="242"/>
      <c r="AX765" s="242"/>
      <c r="AY765" s="242"/>
      <c r="AZ765" s="242"/>
      <c r="BA765" s="242"/>
      <c r="BB765" s="242"/>
      <c r="BC765" s="242"/>
      <c r="BD765" s="242"/>
      <c r="BE765" s="242"/>
      <c r="BF765" s="242"/>
    </row>
    <row r="766" spans="42:58" ht="12" x14ac:dyDescent="0.2">
      <c r="AP766" s="242"/>
      <c r="AQ766" s="242"/>
      <c r="AR766" s="242"/>
      <c r="AS766" s="242"/>
      <c r="AT766" s="242"/>
      <c r="AU766" s="242"/>
      <c r="AV766" s="242"/>
      <c r="AW766" s="242"/>
      <c r="AX766" s="242"/>
      <c r="AY766" s="242"/>
      <c r="AZ766" s="242"/>
      <c r="BA766" s="242"/>
      <c r="BB766" s="242"/>
      <c r="BC766" s="242"/>
      <c r="BD766" s="242"/>
      <c r="BE766" s="242"/>
      <c r="BF766" s="242"/>
    </row>
    <row r="767" spans="42:58" ht="12" x14ac:dyDescent="0.2">
      <c r="AP767" s="242"/>
      <c r="AQ767" s="242"/>
      <c r="AR767" s="242"/>
      <c r="AS767" s="242"/>
      <c r="AT767" s="242"/>
      <c r="AU767" s="242"/>
      <c r="AV767" s="242"/>
      <c r="AW767" s="242"/>
      <c r="AX767" s="242"/>
      <c r="AY767" s="242"/>
      <c r="AZ767" s="242"/>
      <c r="BA767" s="242"/>
      <c r="BB767" s="242"/>
      <c r="BC767" s="242"/>
      <c r="BD767" s="242"/>
      <c r="BE767" s="242"/>
      <c r="BF767" s="242"/>
    </row>
    <row r="768" spans="42:58" ht="12" x14ac:dyDescent="0.2">
      <c r="AP768" s="242"/>
      <c r="AQ768" s="242"/>
      <c r="AR768" s="242"/>
      <c r="AS768" s="242"/>
      <c r="AT768" s="242"/>
      <c r="AU768" s="242"/>
      <c r="AV768" s="242"/>
      <c r="AW768" s="242"/>
      <c r="AX768" s="242"/>
      <c r="AY768" s="242"/>
      <c r="AZ768" s="242"/>
      <c r="BA768" s="242"/>
      <c r="BB768" s="242"/>
      <c r="BC768" s="242"/>
      <c r="BD768" s="242"/>
      <c r="BE768" s="242"/>
      <c r="BF768" s="242"/>
    </row>
    <row r="769" spans="42:58" ht="12" x14ac:dyDescent="0.2">
      <c r="AP769" s="242"/>
      <c r="AQ769" s="242"/>
      <c r="AR769" s="242"/>
      <c r="AS769" s="242"/>
      <c r="AT769" s="242"/>
      <c r="AU769" s="242"/>
      <c r="AV769" s="242"/>
      <c r="AW769" s="242"/>
      <c r="AX769" s="242"/>
      <c r="AY769" s="242"/>
      <c r="AZ769" s="242"/>
      <c r="BA769" s="242"/>
      <c r="BB769" s="242"/>
      <c r="BC769" s="242"/>
      <c r="BD769" s="242"/>
      <c r="BE769" s="242"/>
      <c r="BF769" s="242"/>
    </row>
    <row r="770" spans="42:58" ht="12" x14ac:dyDescent="0.2">
      <c r="AP770" s="242"/>
      <c r="AQ770" s="242"/>
      <c r="AR770" s="242"/>
      <c r="AS770" s="242"/>
      <c r="AT770" s="242"/>
      <c r="AU770" s="242"/>
      <c r="AV770" s="242"/>
      <c r="AW770" s="242"/>
      <c r="AX770" s="242"/>
      <c r="AY770" s="242"/>
      <c r="AZ770" s="242"/>
      <c r="BA770" s="242"/>
      <c r="BB770" s="242"/>
      <c r="BC770" s="242"/>
      <c r="BD770" s="242"/>
      <c r="BE770" s="242"/>
      <c r="BF770" s="242"/>
    </row>
    <row r="771" spans="42:58" ht="12" x14ac:dyDescent="0.2">
      <c r="AP771" s="242"/>
      <c r="AQ771" s="242"/>
      <c r="AR771" s="242"/>
      <c r="AS771" s="242"/>
      <c r="AT771" s="242"/>
      <c r="AU771" s="242"/>
      <c r="AV771" s="242"/>
      <c r="AW771" s="242"/>
      <c r="AX771" s="242"/>
      <c r="AY771" s="242"/>
      <c r="AZ771" s="242"/>
      <c r="BA771" s="242"/>
      <c r="BB771" s="242"/>
      <c r="BC771" s="242"/>
      <c r="BD771" s="242"/>
      <c r="BE771" s="242"/>
      <c r="BF771" s="242"/>
    </row>
    <row r="772" spans="42:58" ht="12" x14ac:dyDescent="0.2">
      <c r="AP772" s="242"/>
      <c r="AQ772" s="242"/>
      <c r="AR772" s="242"/>
      <c r="AS772" s="242"/>
      <c r="AT772" s="242"/>
      <c r="AU772" s="242"/>
      <c r="AV772" s="242"/>
      <c r="AW772" s="242"/>
      <c r="AX772" s="242"/>
      <c r="AY772" s="242"/>
      <c r="AZ772" s="242"/>
      <c r="BA772" s="242"/>
      <c r="BB772" s="242"/>
      <c r="BC772" s="242"/>
      <c r="BD772" s="242"/>
      <c r="BE772" s="242"/>
      <c r="BF772" s="242"/>
    </row>
    <row r="773" spans="42:58" ht="12" x14ac:dyDescent="0.2">
      <c r="AP773" s="242"/>
      <c r="AQ773" s="242"/>
      <c r="AR773" s="242"/>
      <c r="AS773" s="242"/>
      <c r="AT773" s="242"/>
      <c r="AU773" s="242"/>
      <c r="AV773" s="242"/>
      <c r="AW773" s="242"/>
      <c r="AX773" s="242"/>
      <c r="AY773" s="242"/>
      <c r="AZ773" s="242"/>
      <c r="BA773" s="242"/>
      <c r="BB773" s="242"/>
      <c r="BC773" s="242"/>
      <c r="BD773" s="242"/>
      <c r="BE773" s="242"/>
      <c r="BF773" s="242"/>
    </row>
    <row r="774" spans="42:58" ht="12" x14ac:dyDescent="0.2">
      <c r="AP774" s="242"/>
      <c r="AQ774" s="242"/>
      <c r="AR774" s="242"/>
      <c r="AS774" s="242"/>
      <c r="AT774" s="242"/>
      <c r="AU774" s="242"/>
      <c r="AV774" s="242"/>
      <c r="AW774" s="242"/>
      <c r="AX774" s="242"/>
      <c r="AY774" s="242"/>
      <c r="AZ774" s="242"/>
      <c r="BA774" s="242"/>
      <c r="BB774" s="242"/>
      <c r="BC774" s="242"/>
      <c r="BD774" s="242"/>
      <c r="BE774" s="242"/>
      <c r="BF774" s="242"/>
    </row>
    <row r="775" spans="42:58" ht="12" x14ac:dyDescent="0.2">
      <c r="AP775" s="242"/>
      <c r="AQ775" s="242"/>
      <c r="AR775" s="242"/>
      <c r="AS775" s="242"/>
      <c r="AT775" s="242"/>
      <c r="AU775" s="242"/>
      <c r="AV775" s="242"/>
      <c r="AW775" s="242"/>
      <c r="AX775" s="242"/>
      <c r="AY775" s="242"/>
      <c r="AZ775" s="242"/>
      <c r="BA775" s="242"/>
      <c r="BB775" s="242"/>
      <c r="BC775" s="242"/>
      <c r="BD775" s="242"/>
      <c r="BE775" s="242"/>
      <c r="BF775" s="242"/>
    </row>
    <row r="776" spans="42:58" ht="12" x14ac:dyDescent="0.2">
      <c r="AP776" s="242"/>
      <c r="AQ776" s="242"/>
      <c r="AR776" s="242"/>
      <c r="AS776" s="242"/>
      <c r="AT776" s="242"/>
      <c r="AU776" s="242"/>
      <c r="AV776" s="242"/>
      <c r="AW776" s="242"/>
      <c r="AX776" s="242"/>
      <c r="AY776" s="242"/>
      <c r="AZ776" s="242"/>
      <c r="BA776" s="242"/>
      <c r="BB776" s="242"/>
      <c r="BC776" s="242"/>
      <c r="BD776" s="242"/>
      <c r="BE776" s="242"/>
      <c r="BF776" s="242"/>
    </row>
    <row r="777" spans="42:58" ht="12" x14ac:dyDescent="0.2">
      <c r="AP777" s="242"/>
      <c r="AQ777" s="242"/>
      <c r="AR777" s="242"/>
      <c r="AS777" s="242"/>
      <c r="AT777" s="242"/>
      <c r="AU777" s="242"/>
      <c r="AV777" s="242"/>
      <c r="AW777" s="242"/>
      <c r="AX777" s="242"/>
      <c r="AY777" s="242"/>
      <c r="AZ777" s="242"/>
      <c r="BA777" s="242"/>
      <c r="BB777" s="242"/>
      <c r="BC777" s="242"/>
      <c r="BD777" s="242"/>
      <c r="BE777" s="242"/>
      <c r="BF777" s="242"/>
    </row>
    <row r="778" spans="42:58" ht="12" x14ac:dyDescent="0.2">
      <c r="AP778" s="242"/>
      <c r="AQ778" s="242"/>
      <c r="AR778" s="242"/>
      <c r="AS778" s="242"/>
      <c r="AT778" s="242"/>
      <c r="AU778" s="242"/>
      <c r="AV778" s="242"/>
      <c r="AW778" s="242"/>
      <c r="AX778" s="242"/>
      <c r="AY778" s="242"/>
      <c r="AZ778" s="242"/>
      <c r="BA778" s="242"/>
      <c r="BB778" s="242"/>
      <c r="BC778" s="242"/>
      <c r="BD778" s="242"/>
      <c r="BE778" s="242"/>
      <c r="BF778" s="242"/>
    </row>
    <row r="779" spans="42:58" ht="12" x14ac:dyDescent="0.2">
      <c r="AP779" s="242"/>
      <c r="AQ779" s="242"/>
      <c r="AR779" s="242"/>
      <c r="AS779" s="242"/>
      <c r="AT779" s="242"/>
      <c r="AU779" s="242"/>
      <c r="AV779" s="242"/>
      <c r="AW779" s="242"/>
      <c r="AX779" s="242"/>
      <c r="AY779" s="242"/>
      <c r="AZ779" s="242"/>
      <c r="BA779" s="242"/>
      <c r="BB779" s="242"/>
      <c r="BC779" s="242"/>
      <c r="BD779" s="242"/>
      <c r="BE779" s="242"/>
      <c r="BF779" s="242"/>
    </row>
    <row r="780" spans="42:58" ht="12" x14ac:dyDescent="0.2">
      <c r="AP780" s="242"/>
      <c r="AQ780" s="242"/>
      <c r="AR780" s="242"/>
      <c r="AS780" s="242"/>
      <c r="AT780" s="242"/>
      <c r="AU780" s="242"/>
      <c r="AV780" s="242"/>
      <c r="AW780" s="242"/>
      <c r="AX780" s="242"/>
      <c r="AY780" s="242"/>
      <c r="AZ780" s="242"/>
      <c r="BA780" s="242"/>
      <c r="BB780" s="242"/>
      <c r="BC780" s="242"/>
      <c r="BD780" s="242"/>
      <c r="BE780" s="242"/>
      <c r="BF780" s="242"/>
    </row>
    <row r="781" spans="42:58" ht="12" x14ac:dyDescent="0.2">
      <c r="AP781" s="242"/>
      <c r="AQ781" s="242"/>
      <c r="AR781" s="242"/>
      <c r="AS781" s="242"/>
      <c r="AT781" s="242"/>
      <c r="AU781" s="242"/>
      <c r="AV781" s="242"/>
      <c r="AW781" s="242"/>
      <c r="AX781" s="242"/>
      <c r="AY781" s="242"/>
      <c r="AZ781" s="242"/>
      <c r="BA781" s="242"/>
      <c r="BB781" s="242"/>
      <c r="BC781" s="242"/>
      <c r="BD781" s="242"/>
      <c r="BE781" s="242"/>
      <c r="BF781" s="242"/>
    </row>
    <row r="782" spans="42:58" ht="12" x14ac:dyDescent="0.2">
      <c r="AP782" s="242"/>
      <c r="AQ782" s="242"/>
      <c r="AR782" s="242"/>
      <c r="AS782" s="242"/>
      <c r="AT782" s="242"/>
      <c r="AU782" s="242"/>
      <c r="AV782" s="242"/>
      <c r="AW782" s="242"/>
      <c r="AX782" s="242"/>
      <c r="AY782" s="242"/>
      <c r="AZ782" s="242"/>
      <c r="BA782" s="242"/>
      <c r="BB782" s="242"/>
      <c r="BC782" s="242"/>
      <c r="BD782" s="242"/>
      <c r="BE782" s="242"/>
      <c r="BF782" s="242"/>
    </row>
    <row r="783" spans="42:58" ht="12" x14ac:dyDescent="0.2">
      <c r="AP783" s="242"/>
      <c r="AQ783" s="242"/>
      <c r="AR783" s="242"/>
      <c r="AS783" s="242"/>
      <c r="AT783" s="242"/>
      <c r="AU783" s="242"/>
      <c r="AV783" s="242"/>
      <c r="AW783" s="242"/>
      <c r="AX783" s="242"/>
      <c r="AY783" s="242"/>
      <c r="AZ783" s="242"/>
      <c r="BA783" s="242"/>
      <c r="BB783" s="242"/>
      <c r="BC783" s="242"/>
      <c r="BD783" s="242"/>
      <c r="BE783" s="242"/>
      <c r="BF783" s="242"/>
    </row>
    <row r="784" spans="42:58" ht="12" x14ac:dyDescent="0.2">
      <c r="AP784" s="242"/>
      <c r="AQ784" s="242"/>
      <c r="AR784" s="242"/>
      <c r="AS784" s="242"/>
      <c r="AT784" s="242"/>
      <c r="AU784" s="242"/>
      <c r="AV784" s="242"/>
      <c r="AW784" s="242"/>
      <c r="AX784" s="242"/>
      <c r="AY784" s="242"/>
      <c r="AZ784" s="242"/>
      <c r="BA784" s="242"/>
      <c r="BB784" s="242"/>
      <c r="BC784" s="242"/>
      <c r="BD784" s="242"/>
      <c r="BE784" s="242"/>
      <c r="BF784" s="242"/>
    </row>
    <row r="785" spans="42:58" ht="12" x14ac:dyDescent="0.2">
      <c r="AP785" s="242"/>
      <c r="AQ785" s="242"/>
      <c r="AR785" s="242"/>
      <c r="AS785" s="242"/>
      <c r="AT785" s="242"/>
      <c r="AU785" s="242"/>
      <c r="AV785" s="242"/>
      <c r="AW785" s="242"/>
      <c r="AX785" s="242"/>
      <c r="AY785" s="242"/>
      <c r="AZ785" s="242"/>
      <c r="BA785" s="242"/>
      <c r="BB785" s="242"/>
      <c r="BC785" s="242"/>
      <c r="BD785" s="242"/>
      <c r="BE785" s="242"/>
      <c r="BF785" s="242"/>
    </row>
    <row r="786" spans="42:58" ht="12" x14ac:dyDescent="0.2">
      <c r="AP786" s="242"/>
      <c r="AQ786" s="242"/>
      <c r="AR786" s="242"/>
      <c r="AS786" s="242"/>
      <c r="AT786" s="242"/>
      <c r="AU786" s="242"/>
      <c r="AV786" s="242"/>
      <c r="AW786" s="242"/>
      <c r="AX786" s="242"/>
      <c r="AY786" s="242"/>
      <c r="AZ786" s="242"/>
      <c r="BA786" s="242"/>
      <c r="BB786" s="242"/>
      <c r="BC786" s="242"/>
      <c r="BD786" s="242"/>
      <c r="BE786" s="242"/>
      <c r="BF786" s="242"/>
    </row>
    <row r="787" spans="42:58" ht="12" x14ac:dyDescent="0.2">
      <c r="AP787" s="242"/>
      <c r="AQ787" s="242"/>
      <c r="AR787" s="242"/>
      <c r="AS787" s="242"/>
      <c r="AT787" s="242"/>
      <c r="AU787" s="242"/>
      <c r="AV787" s="242"/>
      <c r="AW787" s="242"/>
      <c r="AX787" s="242"/>
      <c r="AY787" s="242"/>
      <c r="AZ787" s="242"/>
      <c r="BA787" s="242"/>
      <c r="BB787" s="242"/>
      <c r="BC787" s="242"/>
      <c r="BD787" s="242"/>
      <c r="BE787" s="242"/>
      <c r="BF787" s="242"/>
    </row>
    <row r="788" spans="42:58" ht="12" x14ac:dyDescent="0.2">
      <c r="AP788" s="242"/>
      <c r="AQ788" s="242"/>
      <c r="AR788" s="242"/>
      <c r="AS788" s="242"/>
      <c r="AT788" s="242"/>
      <c r="AU788" s="242"/>
      <c r="AV788" s="242"/>
      <c r="AW788" s="242"/>
      <c r="AX788" s="242"/>
      <c r="AY788" s="242"/>
      <c r="AZ788" s="242"/>
      <c r="BA788" s="242"/>
      <c r="BB788" s="242"/>
      <c r="BC788" s="242"/>
      <c r="BD788" s="242"/>
      <c r="BE788" s="242"/>
      <c r="BF788" s="242"/>
    </row>
    <row r="789" spans="42:58" ht="12" x14ac:dyDescent="0.2">
      <c r="AP789" s="242"/>
      <c r="AQ789" s="242"/>
      <c r="AR789" s="242"/>
      <c r="AS789" s="242"/>
      <c r="AT789" s="242"/>
      <c r="AU789" s="242"/>
      <c r="AV789" s="242"/>
      <c r="AW789" s="242"/>
      <c r="AX789" s="242"/>
      <c r="AY789" s="242"/>
      <c r="AZ789" s="242"/>
      <c r="BA789" s="242"/>
      <c r="BB789" s="242"/>
      <c r="BC789" s="242"/>
      <c r="BD789" s="242"/>
      <c r="BE789" s="242"/>
      <c r="BF789" s="242"/>
    </row>
    <row r="790" spans="42:58" ht="12" x14ac:dyDescent="0.2">
      <c r="AP790" s="242"/>
      <c r="AQ790" s="242"/>
      <c r="AR790" s="242"/>
      <c r="AS790" s="242"/>
      <c r="AT790" s="242"/>
      <c r="AU790" s="242"/>
      <c r="AV790" s="242"/>
      <c r="AW790" s="242"/>
      <c r="AX790" s="242"/>
      <c r="AY790" s="242"/>
      <c r="AZ790" s="242"/>
      <c r="BA790" s="242"/>
      <c r="BB790" s="242"/>
      <c r="BC790" s="242"/>
      <c r="BD790" s="242"/>
      <c r="BE790" s="242"/>
      <c r="BF790" s="242"/>
    </row>
    <row r="791" spans="42:58" ht="12" x14ac:dyDescent="0.2">
      <c r="AP791" s="242"/>
      <c r="AQ791" s="242"/>
      <c r="AR791" s="242"/>
      <c r="AS791" s="242"/>
      <c r="AT791" s="242"/>
      <c r="AU791" s="242"/>
      <c r="AV791" s="242"/>
      <c r="AW791" s="242"/>
      <c r="AX791" s="242"/>
      <c r="AY791" s="242"/>
      <c r="AZ791" s="242"/>
      <c r="BA791" s="242"/>
      <c r="BB791" s="242"/>
      <c r="BC791" s="242"/>
      <c r="BD791" s="242"/>
      <c r="BE791" s="242"/>
      <c r="BF791" s="242"/>
    </row>
    <row r="792" spans="42:58" ht="12" x14ac:dyDescent="0.2">
      <c r="AP792" s="242"/>
      <c r="AQ792" s="242"/>
      <c r="AR792" s="242"/>
      <c r="AS792" s="242"/>
      <c r="AT792" s="242"/>
      <c r="AU792" s="242"/>
      <c r="AV792" s="242"/>
      <c r="AW792" s="242"/>
      <c r="AX792" s="242"/>
      <c r="AY792" s="242"/>
      <c r="AZ792" s="242"/>
      <c r="BA792" s="242"/>
      <c r="BB792" s="242"/>
      <c r="BC792" s="242"/>
      <c r="BD792" s="242"/>
      <c r="BE792" s="242"/>
      <c r="BF792" s="242"/>
    </row>
    <row r="793" spans="42:58" ht="12" x14ac:dyDescent="0.2">
      <c r="AP793" s="242"/>
      <c r="AQ793" s="242"/>
      <c r="AR793" s="242"/>
      <c r="AS793" s="242"/>
      <c r="AT793" s="242"/>
      <c r="AU793" s="242"/>
      <c r="AV793" s="242"/>
      <c r="AW793" s="242"/>
      <c r="AX793" s="242"/>
      <c r="AY793" s="242"/>
      <c r="AZ793" s="242"/>
      <c r="BA793" s="242"/>
      <c r="BB793" s="242"/>
      <c r="BC793" s="242"/>
      <c r="BD793" s="242"/>
      <c r="BE793" s="242"/>
      <c r="BF793" s="242"/>
    </row>
    <row r="794" spans="42:58" ht="12" x14ac:dyDescent="0.2">
      <c r="AP794" s="242"/>
      <c r="AQ794" s="242"/>
      <c r="AR794" s="242"/>
      <c r="AS794" s="242"/>
      <c r="AT794" s="242"/>
      <c r="AU794" s="242"/>
      <c r="AV794" s="242"/>
      <c r="AW794" s="242"/>
      <c r="AX794" s="242"/>
      <c r="AY794" s="242"/>
      <c r="AZ794" s="242"/>
      <c r="BA794" s="242"/>
      <c r="BB794" s="242"/>
      <c r="BC794" s="242"/>
      <c r="BD794" s="242"/>
      <c r="BE794" s="242"/>
      <c r="BF794" s="242"/>
    </row>
    <row r="795" spans="42:58" ht="12" x14ac:dyDescent="0.2">
      <c r="AP795" s="242"/>
      <c r="AQ795" s="242"/>
      <c r="AR795" s="242"/>
      <c r="AS795" s="242"/>
      <c r="AT795" s="242"/>
      <c r="AU795" s="242"/>
      <c r="AV795" s="242"/>
      <c r="AW795" s="242"/>
      <c r="AX795" s="242"/>
      <c r="AY795" s="242"/>
      <c r="AZ795" s="242"/>
      <c r="BA795" s="242"/>
      <c r="BB795" s="242"/>
      <c r="BC795" s="242"/>
      <c r="BD795" s="242"/>
      <c r="BE795" s="242"/>
      <c r="BF795" s="242"/>
    </row>
    <row r="796" spans="42:58" ht="12" x14ac:dyDescent="0.2">
      <c r="AP796" s="242"/>
      <c r="AQ796" s="242"/>
      <c r="AR796" s="242"/>
      <c r="AS796" s="242"/>
      <c r="AT796" s="242"/>
      <c r="AU796" s="242"/>
      <c r="AV796" s="242"/>
      <c r="AW796" s="242"/>
      <c r="AX796" s="242"/>
      <c r="AY796" s="242"/>
      <c r="AZ796" s="242"/>
      <c r="BA796" s="242"/>
      <c r="BB796" s="242"/>
      <c r="BC796" s="242"/>
      <c r="BD796" s="242"/>
      <c r="BE796" s="242"/>
      <c r="BF796" s="242"/>
    </row>
    <row r="797" spans="42:58" ht="12" x14ac:dyDescent="0.2">
      <c r="AP797" s="242"/>
      <c r="AQ797" s="242"/>
      <c r="AR797" s="242"/>
      <c r="AS797" s="242"/>
      <c r="AT797" s="242"/>
      <c r="AU797" s="242"/>
      <c r="AV797" s="242"/>
      <c r="AW797" s="242"/>
      <c r="AX797" s="242"/>
      <c r="AY797" s="242"/>
      <c r="AZ797" s="242"/>
      <c r="BA797" s="242"/>
      <c r="BB797" s="242"/>
      <c r="BC797" s="242"/>
      <c r="BD797" s="242"/>
      <c r="BE797" s="242"/>
      <c r="BF797" s="242"/>
    </row>
    <row r="798" spans="42:58" ht="12" x14ac:dyDescent="0.2">
      <c r="AP798" s="242"/>
      <c r="AQ798" s="242"/>
      <c r="AR798" s="242"/>
      <c r="AS798" s="242"/>
      <c r="AT798" s="242"/>
      <c r="AU798" s="242"/>
      <c r="AV798" s="242"/>
      <c r="AW798" s="242"/>
      <c r="AX798" s="242"/>
      <c r="AY798" s="242"/>
      <c r="AZ798" s="242"/>
      <c r="BA798" s="242"/>
      <c r="BB798" s="242"/>
      <c r="BC798" s="242"/>
      <c r="BD798" s="242"/>
      <c r="BE798" s="242"/>
      <c r="BF798" s="242"/>
    </row>
    <row r="799" spans="42:58" ht="12" x14ac:dyDescent="0.2">
      <c r="AP799" s="242"/>
      <c r="AQ799" s="242"/>
      <c r="AR799" s="242"/>
      <c r="AS799" s="242"/>
      <c r="AT799" s="242"/>
      <c r="AU799" s="242"/>
      <c r="AV799" s="242"/>
      <c r="AW799" s="242"/>
      <c r="AX799" s="242"/>
      <c r="AY799" s="242"/>
      <c r="AZ799" s="242"/>
      <c r="BA799" s="242"/>
      <c r="BB799" s="242"/>
      <c r="BC799" s="242"/>
      <c r="BD799" s="242"/>
      <c r="BE799" s="242"/>
      <c r="BF799" s="242"/>
    </row>
    <row r="800" spans="42:58" ht="12" x14ac:dyDescent="0.2">
      <c r="AP800" s="242"/>
      <c r="AQ800" s="242"/>
      <c r="AR800" s="242"/>
      <c r="AS800" s="242"/>
      <c r="AT800" s="242"/>
      <c r="AU800" s="242"/>
      <c r="AV800" s="242"/>
      <c r="AW800" s="242"/>
      <c r="AX800" s="242"/>
      <c r="AY800" s="242"/>
      <c r="AZ800" s="242"/>
      <c r="BA800" s="242"/>
      <c r="BB800" s="242"/>
      <c r="BC800" s="242"/>
      <c r="BD800" s="242"/>
      <c r="BE800" s="242"/>
      <c r="BF800" s="242"/>
    </row>
    <row r="801" spans="42:58" ht="12" x14ac:dyDescent="0.2">
      <c r="AP801" s="242"/>
      <c r="AQ801" s="242"/>
      <c r="AR801" s="242"/>
      <c r="AS801" s="242"/>
      <c r="AT801" s="242"/>
      <c r="AU801" s="242"/>
      <c r="AV801" s="242"/>
      <c r="AW801" s="242"/>
      <c r="AX801" s="242"/>
      <c r="AY801" s="242"/>
      <c r="AZ801" s="242"/>
      <c r="BA801" s="242"/>
      <c r="BB801" s="242"/>
      <c r="BC801" s="242"/>
      <c r="BD801" s="242"/>
      <c r="BE801" s="242"/>
      <c r="BF801" s="242"/>
    </row>
    <row r="802" spans="42:58" ht="12" x14ac:dyDescent="0.2">
      <c r="AP802" s="242"/>
      <c r="AQ802" s="242"/>
      <c r="AR802" s="242"/>
      <c r="AS802" s="242"/>
      <c r="AT802" s="242"/>
      <c r="AU802" s="242"/>
      <c r="AV802" s="242"/>
      <c r="AW802" s="242"/>
      <c r="AX802" s="242"/>
      <c r="AY802" s="242"/>
      <c r="AZ802" s="242"/>
      <c r="BA802" s="242"/>
      <c r="BB802" s="242"/>
      <c r="BC802" s="242"/>
      <c r="BD802" s="242"/>
      <c r="BE802" s="242"/>
      <c r="BF802" s="242"/>
    </row>
    <row r="803" spans="42:58" ht="12" x14ac:dyDescent="0.2">
      <c r="AP803" s="242"/>
      <c r="AQ803" s="242"/>
      <c r="AR803" s="242"/>
      <c r="AS803" s="242"/>
      <c r="AT803" s="242"/>
      <c r="AU803" s="242"/>
      <c r="AV803" s="242"/>
      <c r="AW803" s="242"/>
      <c r="AX803" s="242"/>
      <c r="AY803" s="242"/>
      <c r="AZ803" s="242"/>
      <c r="BA803" s="242"/>
      <c r="BB803" s="242"/>
      <c r="BC803" s="242"/>
      <c r="BD803" s="242"/>
      <c r="BE803" s="242"/>
      <c r="BF803" s="242"/>
    </row>
    <row r="804" spans="42:58" ht="12" x14ac:dyDescent="0.2">
      <c r="AP804" s="242"/>
      <c r="AQ804" s="242"/>
      <c r="AR804" s="242"/>
      <c r="AS804" s="242"/>
      <c r="AT804" s="242"/>
      <c r="AU804" s="242"/>
      <c r="AV804" s="242"/>
      <c r="AW804" s="242"/>
      <c r="AX804" s="242"/>
      <c r="AY804" s="242"/>
      <c r="AZ804" s="242"/>
      <c r="BA804" s="242"/>
      <c r="BB804" s="242"/>
      <c r="BC804" s="242"/>
      <c r="BD804" s="242"/>
      <c r="BE804" s="242"/>
      <c r="BF804" s="242"/>
    </row>
    <row r="805" spans="42:58" ht="12" x14ac:dyDescent="0.2">
      <c r="AP805" s="242"/>
      <c r="AQ805" s="242"/>
      <c r="AR805" s="242"/>
      <c r="AS805" s="242"/>
      <c r="AT805" s="242"/>
      <c r="AU805" s="242"/>
      <c r="AV805" s="242"/>
      <c r="AW805" s="242"/>
      <c r="AX805" s="242"/>
      <c r="AY805" s="242"/>
      <c r="AZ805" s="242"/>
      <c r="BA805" s="242"/>
      <c r="BB805" s="242"/>
      <c r="BC805" s="242"/>
      <c r="BD805" s="242"/>
      <c r="BE805" s="242"/>
      <c r="BF805" s="242"/>
    </row>
    <row r="806" spans="42:58" ht="12" x14ac:dyDescent="0.2">
      <c r="AP806" s="242"/>
      <c r="AQ806" s="242"/>
      <c r="AR806" s="242"/>
      <c r="AS806" s="242"/>
      <c r="AT806" s="242"/>
      <c r="AU806" s="242"/>
      <c r="AV806" s="242"/>
      <c r="AW806" s="242"/>
      <c r="AX806" s="242"/>
      <c r="AY806" s="242"/>
      <c r="AZ806" s="242"/>
      <c r="BA806" s="242"/>
      <c r="BB806" s="242"/>
      <c r="BC806" s="242"/>
      <c r="BD806" s="242"/>
      <c r="BE806" s="242"/>
      <c r="BF806" s="242"/>
    </row>
    <row r="807" spans="42:58" ht="12" x14ac:dyDescent="0.2">
      <c r="AP807" s="242"/>
      <c r="AQ807" s="242"/>
      <c r="AR807" s="242"/>
      <c r="AS807" s="242"/>
      <c r="AT807" s="242"/>
      <c r="AU807" s="242"/>
      <c r="AV807" s="242"/>
      <c r="AW807" s="242"/>
      <c r="AX807" s="242"/>
      <c r="AY807" s="242"/>
      <c r="AZ807" s="242"/>
      <c r="BA807" s="242"/>
      <c r="BB807" s="242"/>
      <c r="BC807" s="242"/>
      <c r="BD807" s="242"/>
      <c r="BE807" s="242"/>
      <c r="BF807" s="242"/>
    </row>
    <row r="808" spans="42:58" ht="12" x14ac:dyDescent="0.2">
      <c r="AP808" s="242"/>
      <c r="AQ808" s="242"/>
      <c r="AR808" s="242"/>
      <c r="AS808" s="242"/>
      <c r="AT808" s="242"/>
      <c r="AU808" s="242"/>
      <c r="AV808" s="242"/>
      <c r="AW808" s="242"/>
      <c r="AX808" s="242"/>
      <c r="AY808" s="242"/>
      <c r="AZ808" s="242"/>
      <c r="BA808" s="242"/>
      <c r="BB808" s="242"/>
      <c r="BC808" s="242"/>
      <c r="BD808" s="242"/>
      <c r="BE808" s="242"/>
      <c r="BF808" s="242"/>
    </row>
    <row r="809" spans="42:58" ht="12" x14ac:dyDescent="0.2">
      <c r="AP809" s="242"/>
      <c r="AQ809" s="242"/>
      <c r="AR809" s="242"/>
      <c r="AS809" s="242"/>
      <c r="AT809" s="242"/>
      <c r="AU809" s="242"/>
      <c r="AV809" s="242"/>
      <c r="AW809" s="242"/>
      <c r="AX809" s="242"/>
      <c r="AY809" s="242"/>
      <c r="AZ809" s="242"/>
      <c r="BA809" s="242"/>
      <c r="BB809" s="242"/>
      <c r="BC809" s="242"/>
      <c r="BD809" s="242"/>
      <c r="BE809" s="242"/>
      <c r="BF809" s="242"/>
    </row>
    <row r="810" spans="42:58" ht="12" x14ac:dyDescent="0.2">
      <c r="AP810" s="242"/>
      <c r="AQ810" s="242"/>
      <c r="AR810" s="242"/>
      <c r="AS810" s="242"/>
      <c r="AT810" s="242"/>
      <c r="AU810" s="242"/>
      <c r="AV810" s="242"/>
      <c r="AW810" s="242"/>
      <c r="AX810" s="242"/>
      <c r="AY810" s="242"/>
      <c r="AZ810" s="242"/>
      <c r="BA810" s="242"/>
      <c r="BB810" s="242"/>
      <c r="BC810" s="242"/>
      <c r="BD810" s="242"/>
      <c r="BE810" s="242"/>
      <c r="BF810" s="242"/>
    </row>
    <row r="811" spans="42:58" ht="12" x14ac:dyDescent="0.2">
      <c r="AP811" s="242"/>
      <c r="AQ811" s="242"/>
      <c r="AR811" s="242"/>
      <c r="AS811" s="242"/>
      <c r="AT811" s="242"/>
      <c r="AU811" s="242"/>
      <c r="AV811" s="242"/>
      <c r="AW811" s="242"/>
      <c r="AX811" s="242"/>
      <c r="AY811" s="242"/>
      <c r="AZ811" s="242"/>
      <c r="BA811" s="242"/>
      <c r="BB811" s="242"/>
      <c r="BC811" s="242"/>
      <c r="BD811" s="242"/>
      <c r="BE811" s="242"/>
      <c r="BF811" s="242"/>
    </row>
    <row r="812" spans="42:58" ht="12" x14ac:dyDescent="0.2">
      <c r="AP812" s="242"/>
      <c r="AQ812" s="242"/>
      <c r="AR812" s="242"/>
      <c r="AS812" s="242"/>
      <c r="AT812" s="242"/>
      <c r="AU812" s="242"/>
      <c r="AV812" s="242"/>
      <c r="AW812" s="242"/>
      <c r="AX812" s="242"/>
      <c r="AY812" s="242"/>
      <c r="AZ812" s="242"/>
      <c r="BA812" s="242"/>
      <c r="BB812" s="242"/>
      <c r="BC812" s="242"/>
      <c r="BD812" s="242"/>
      <c r="BE812" s="242"/>
      <c r="BF812" s="242"/>
    </row>
    <row r="813" spans="42:58" ht="12" x14ac:dyDescent="0.2">
      <c r="AP813" s="242"/>
      <c r="AQ813" s="242"/>
      <c r="AR813" s="242"/>
      <c r="AS813" s="242"/>
      <c r="AT813" s="242"/>
      <c r="AU813" s="242"/>
      <c r="AV813" s="242"/>
      <c r="AW813" s="242"/>
      <c r="AX813" s="242"/>
      <c r="AY813" s="242"/>
      <c r="AZ813" s="242"/>
      <c r="BA813" s="242"/>
      <c r="BB813" s="242"/>
      <c r="BC813" s="242"/>
      <c r="BD813" s="242"/>
      <c r="BE813" s="242"/>
      <c r="BF813" s="242"/>
    </row>
    <row r="814" spans="42:58" ht="12" x14ac:dyDescent="0.2">
      <c r="AP814" s="242"/>
      <c r="AQ814" s="242"/>
      <c r="AR814" s="242"/>
      <c r="AS814" s="242"/>
      <c r="AT814" s="242"/>
      <c r="AU814" s="242"/>
      <c r="AV814" s="242"/>
      <c r="AW814" s="242"/>
      <c r="AX814" s="242"/>
      <c r="AY814" s="242"/>
      <c r="AZ814" s="242"/>
      <c r="BA814" s="242"/>
      <c r="BB814" s="242"/>
      <c r="BC814" s="242"/>
      <c r="BD814" s="242"/>
      <c r="BE814" s="242"/>
      <c r="BF814" s="242"/>
    </row>
    <row r="815" spans="42:58" ht="12" x14ac:dyDescent="0.2">
      <c r="AP815" s="242"/>
      <c r="AQ815" s="242"/>
      <c r="AR815" s="242"/>
      <c r="AS815" s="242"/>
      <c r="AT815" s="242"/>
      <c r="AU815" s="242"/>
      <c r="AV815" s="242"/>
      <c r="AW815" s="242"/>
      <c r="AX815" s="242"/>
      <c r="AY815" s="242"/>
      <c r="AZ815" s="242"/>
      <c r="BA815" s="242"/>
      <c r="BB815" s="242"/>
      <c r="BC815" s="242"/>
      <c r="BD815" s="242"/>
      <c r="BE815" s="242"/>
      <c r="BF815" s="242"/>
    </row>
    <row r="816" spans="42:58" ht="12" x14ac:dyDescent="0.2">
      <c r="AP816" s="242"/>
      <c r="AQ816" s="242"/>
      <c r="AR816" s="242"/>
      <c r="AS816" s="242"/>
      <c r="AT816" s="242"/>
      <c r="AU816" s="242"/>
      <c r="AV816" s="242"/>
      <c r="AW816" s="242"/>
      <c r="AX816" s="242"/>
      <c r="AY816" s="242"/>
      <c r="AZ816" s="242"/>
      <c r="BA816" s="242"/>
      <c r="BB816" s="242"/>
      <c r="BC816" s="242"/>
      <c r="BD816" s="242"/>
      <c r="BE816" s="242"/>
      <c r="BF816" s="242"/>
    </row>
    <row r="817" spans="42:58" ht="12" x14ac:dyDescent="0.2">
      <c r="AP817" s="242"/>
      <c r="AQ817" s="242"/>
      <c r="AR817" s="242"/>
      <c r="AS817" s="242"/>
      <c r="AT817" s="242"/>
      <c r="AU817" s="242"/>
      <c r="AV817" s="242"/>
      <c r="AW817" s="242"/>
      <c r="AX817" s="242"/>
      <c r="AY817" s="242"/>
      <c r="AZ817" s="242"/>
      <c r="BA817" s="242"/>
      <c r="BB817" s="242"/>
      <c r="BC817" s="242"/>
      <c r="BD817" s="242"/>
      <c r="BE817" s="242"/>
      <c r="BF817" s="242"/>
    </row>
    <row r="818" spans="42:58" ht="12" x14ac:dyDescent="0.2">
      <c r="AP818" s="242"/>
      <c r="AQ818" s="242"/>
      <c r="AR818" s="242"/>
      <c r="AS818" s="242"/>
      <c r="AT818" s="242"/>
      <c r="AU818" s="242"/>
      <c r="AV818" s="242"/>
      <c r="AW818" s="242"/>
      <c r="AX818" s="242"/>
      <c r="AY818" s="242"/>
      <c r="AZ818" s="242"/>
      <c r="BA818" s="242"/>
      <c r="BB818" s="242"/>
      <c r="BC818" s="242"/>
      <c r="BD818" s="242"/>
      <c r="BE818" s="242"/>
      <c r="BF818" s="242"/>
    </row>
    <row r="819" spans="42:58" ht="12" x14ac:dyDescent="0.2">
      <c r="AP819" s="242"/>
      <c r="AQ819" s="242"/>
      <c r="AR819" s="242"/>
      <c r="AS819" s="242"/>
      <c r="AT819" s="242"/>
      <c r="AU819" s="242"/>
      <c r="AV819" s="242"/>
      <c r="AW819" s="242"/>
      <c r="AX819" s="242"/>
      <c r="AY819" s="242"/>
      <c r="AZ819" s="242"/>
      <c r="BA819" s="242"/>
      <c r="BB819" s="242"/>
      <c r="BC819" s="242"/>
      <c r="BD819" s="242"/>
      <c r="BE819" s="242"/>
      <c r="BF819" s="242"/>
    </row>
    <row r="820" spans="42:58" ht="12" x14ac:dyDescent="0.2">
      <c r="AP820" s="242"/>
      <c r="AQ820" s="242"/>
      <c r="AR820" s="242"/>
      <c r="AS820" s="242"/>
      <c r="AT820" s="242"/>
      <c r="AU820" s="242"/>
      <c r="AV820" s="242"/>
      <c r="AW820" s="242"/>
      <c r="AX820" s="242"/>
      <c r="AY820" s="242"/>
      <c r="AZ820" s="242"/>
      <c r="BA820" s="242"/>
      <c r="BB820" s="242"/>
      <c r="BC820" s="242"/>
      <c r="BD820" s="242"/>
      <c r="BE820" s="242"/>
      <c r="BF820" s="242"/>
    </row>
    <row r="821" spans="42:58" ht="12" x14ac:dyDescent="0.2">
      <c r="AP821" s="242"/>
      <c r="AQ821" s="242"/>
      <c r="AR821" s="242"/>
      <c r="AS821" s="242"/>
      <c r="AT821" s="242"/>
      <c r="AU821" s="242"/>
      <c r="AV821" s="242"/>
      <c r="AW821" s="242"/>
      <c r="AX821" s="242"/>
      <c r="AY821" s="242"/>
      <c r="AZ821" s="242"/>
      <c r="BA821" s="242"/>
      <c r="BB821" s="242"/>
      <c r="BC821" s="242"/>
      <c r="BD821" s="242"/>
      <c r="BE821" s="242"/>
      <c r="BF821" s="242"/>
    </row>
    <row r="822" spans="42:58" ht="12" x14ac:dyDescent="0.2">
      <c r="AP822" s="242"/>
      <c r="AQ822" s="242"/>
      <c r="AR822" s="242"/>
      <c r="AS822" s="242"/>
      <c r="AT822" s="242"/>
      <c r="AU822" s="242"/>
      <c r="AV822" s="242"/>
      <c r="AW822" s="242"/>
      <c r="AX822" s="242"/>
      <c r="AY822" s="242"/>
      <c r="AZ822" s="242"/>
      <c r="BA822" s="242"/>
      <c r="BB822" s="242"/>
      <c r="BC822" s="242"/>
      <c r="BD822" s="242"/>
      <c r="BE822" s="242"/>
      <c r="BF822" s="242"/>
    </row>
    <row r="823" spans="42:58" ht="12" x14ac:dyDescent="0.2">
      <c r="AP823" s="242"/>
      <c r="AQ823" s="242"/>
      <c r="AR823" s="242"/>
      <c r="AS823" s="242"/>
      <c r="AT823" s="242"/>
      <c r="AU823" s="242"/>
      <c r="AV823" s="242"/>
      <c r="AW823" s="242"/>
      <c r="AX823" s="242"/>
      <c r="AY823" s="242"/>
      <c r="AZ823" s="242"/>
      <c r="BA823" s="242"/>
      <c r="BB823" s="242"/>
      <c r="BC823" s="242"/>
      <c r="BD823" s="242"/>
      <c r="BE823" s="242"/>
      <c r="BF823" s="242"/>
    </row>
    <row r="824" spans="42:58" ht="12" x14ac:dyDescent="0.2">
      <c r="AP824" s="242"/>
      <c r="AQ824" s="242"/>
      <c r="AR824" s="242"/>
      <c r="AS824" s="242"/>
      <c r="AT824" s="242"/>
      <c r="AU824" s="242"/>
      <c r="AV824" s="242"/>
      <c r="AW824" s="242"/>
      <c r="AX824" s="242"/>
      <c r="AY824" s="242"/>
      <c r="AZ824" s="242"/>
      <c r="BA824" s="242"/>
      <c r="BB824" s="242"/>
      <c r="BC824" s="242"/>
      <c r="BD824" s="242"/>
      <c r="BE824" s="242"/>
      <c r="BF824" s="242"/>
    </row>
    <row r="825" spans="42:58" ht="12" x14ac:dyDescent="0.2">
      <c r="AP825" s="242"/>
      <c r="AQ825" s="242"/>
      <c r="AR825" s="242"/>
      <c r="AS825" s="242"/>
      <c r="AT825" s="242"/>
      <c r="AU825" s="242"/>
      <c r="AV825" s="242"/>
      <c r="AW825" s="242"/>
      <c r="AX825" s="242"/>
      <c r="AY825" s="242"/>
      <c r="AZ825" s="242"/>
      <c r="BA825" s="242"/>
      <c r="BB825" s="242"/>
      <c r="BC825" s="242"/>
      <c r="BD825" s="242"/>
      <c r="BE825" s="242"/>
      <c r="BF825" s="242"/>
    </row>
    <row r="826" spans="42:58" ht="12" x14ac:dyDescent="0.2">
      <c r="AP826" s="242"/>
      <c r="AQ826" s="242"/>
      <c r="AR826" s="242"/>
      <c r="AS826" s="242"/>
      <c r="AT826" s="242"/>
      <c r="AU826" s="242"/>
      <c r="AV826" s="242"/>
      <c r="AW826" s="242"/>
      <c r="AX826" s="242"/>
      <c r="AY826" s="242"/>
      <c r="AZ826" s="242"/>
      <c r="BA826" s="242"/>
      <c r="BB826" s="242"/>
      <c r="BC826" s="242"/>
      <c r="BD826" s="242"/>
      <c r="BE826" s="242"/>
      <c r="BF826" s="242"/>
    </row>
    <row r="827" spans="42:58" ht="12" x14ac:dyDescent="0.2">
      <c r="AP827" s="242"/>
      <c r="AQ827" s="242"/>
      <c r="AR827" s="242"/>
      <c r="AS827" s="242"/>
      <c r="AT827" s="242"/>
      <c r="AU827" s="242"/>
      <c r="AV827" s="242"/>
      <c r="AW827" s="242"/>
      <c r="AX827" s="242"/>
      <c r="AY827" s="242"/>
      <c r="AZ827" s="242"/>
      <c r="BA827" s="242"/>
      <c r="BB827" s="242"/>
      <c r="BC827" s="242"/>
      <c r="BD827" s="242"/>
      <c r="BE827" s="242"/>
      <c r="BF827" s="242"/>
    </row>
    <row r="828" spans="42:58" ht="12" x14ac:dyDescent="0.2">
      <c r="AP828" s="242"/>
      <c r="AQ828" s="242"/>
      <c r="AR828" s="242"/>
      <c r="AS828" s="242"/>
      <c r="AT828" s="242"/>
      <c r="AU828" s="242"/>
      <c r="AV828" s="242"/>
      <c r="AW828" s="242"/>
      <c r="AX828" s="242"/>
      <c r="AY828" s="242"/>
      <c r="AZ828" s="242"/>
      <c r="BA828" s="242"/>
      <c r="BB828" s="242"/>
      <c r="BC828" s="242"/>
      <c r="BD828" s="242"/>
      <c r="BE828" s="242"/>
      <c r="BF828" s="242"/>
    </row>
    <row r="829" spans="42:58" ht="12" x14ac:dyDescent="0.2">
      <c r="AP829" s="242"/>
      <c r="AQ829" s="242"/>
      <c r="AR829" s="242"/>
      <c r="AS829" s="242"/>
      <c r="AT829" s="242"/>
      <c r="AU829" s="242"/>
      <c r="AV829" s="242"/>
      <c r="AW829" s="242"/>
      <c r="AX829" s="242"/>
      <c r="AY829" s="242"/>
      <c r="AZ829" s="242"/>
      <c r="BA829" s="242"/>
      <c r="BB829" s="242"/>
      <c r="BC829" s="242"/>
      <c r="BD829" s="242"/>
      <c r="BE829" s="242"/>
      <c r="BF829" s="242"/>
    </row>
    <row r="830" spans="42:58" ht="12" x14ac:dyDescent="0.2">
      <c r="AP830" s="242"/>
      <c r="AQ830" s="242"/>
      <c r="AR830" s="242"/>
      <c r="AS830" s="242"/>
      <c r="AT830" s="242"/>
      <c r="AU830" s="242"/>
      <c r="AV830" s="242"/>
      <c r="AW830" s="242"/>
      <c r="AX830" s="242"/>
      <c r="AY830" s="242"/>
      <c r="AZ830" s="242"/>
      <c r="BA830" s="242"/>
      <c r="BB830" s="242"/>
      <c r="BC830" s="242"/>
      <c r="BD830" s="242"/>
      <c r="BE830" s="242"/>
      <c r="BF830" s="242"/>
    </row>
    <row r="831" spans="42:58" ht="12" x14ac:dyDescent="0.2">
      <c r="AP831" s="242"/>
      <c r="AQ831" s="242"/>
      <c r="AR831" s="242"/>
      <c r="AS831" s="242"/>
      <c r="AT831" s="242"/>
      <c r="AU831" s="242"/>
      <c r="AV831" s="242"/>
      <c r="AW831" s="242"/>
      <c r="AX831" s="242"/>
      <c r="AY831" s="242"/>
      <c r="AZ831" s="242"/>
      <c r="BA831" s="242"/>
      <c r="BB831" s="242"/>
      <c r="BC831" s="242"/>
      <c r="BD831" s="242"/>
      <c r="BE831" s="242"/>
      <c r="BF831" s="242"/>
    </row>
    <row r="832" spans="42:58" ht="12" x14ac:dyDescent="0.2">
      <c r="AP832" s="242"/>
      <c r="AQ832" s="242"/>
      <c r="AR832" s="242"/>
      <c r="AS832" s="242"/>
      <c r="AT832" s="242"/>
      <c r="AU832" s="242"/>
      <c r="AV832" s="242"/>
      <c r="AW832" s="242"/>
      <c r="AX832" s="242"/>
      <c r="AY832" s="242"/>
      <c r="AZ832" s="242"/>
      <c r="BA832" s="242"/>
      <c r="BB832" s="242"/>
      <c r="BC832" s="242"/>
      <c r="BD832" s="242"/>
      <c r="BE832" s="242"/>
      <c r="BF832" s="242"/>
    </row>
    <row r="833" spans="42:58" ht="12" x14ac:dyDescent="0.2">
      <c r="AP833" s="242"/>
      <c r="AQ833" s="242"/>
      <c r="AR833" s="242"/>
      <c r="AS833" s="242"/>
      <c r="AT833" s="242"/>
      <c r="AU833" s="242"/>
      <c r="AV833" s="242"/>
      <c r="AW833" s="242"/>
      <c r="AX833" s="242"/>
      <c r="AY833" s="242"/>
      <c r="AZ833" s="242"/>
      <c r="BA833" s="242"/>
      <c r="BB833" s="242"/>
      <c r="BC833" s="242"/>
      <c r="BD833" s="242"/>
      <c r="BE833" s="242"/>
      <c r="BF833" s="242"/>
    </row>
    <row r="834" spans="42:58" ht="12" x14ac:dyDescent="0.2">
      <c r="AP834" s="242"/>
      <c r="AQ834" s="242"/>
      <c r="AR834" s="242"/>
      <c r="AS834" s="242"/>
      <c r="AT834" s="242"/>
      <c r="AU834" s="242"/>
      <c r="AV834" s="242"/>
      <c r="AW834" s="242"/>
      <c r="AX834" s="242"/>
      <c r="AY834" s="242"/>
      <c r="AZ834" s="242"/>
      <c r="BA834" s="242"/>
      <c r="BB834" s="242"/>
      <c r="BC834" s="242"/>
      <c r="BD834" s="242"/>
      <c r="BE834" s="242"/>
      <c r="BF834" s="242"/>
    </row>
    <row r="835" spans="42:58" ht="12" x14ac:dyDescent="0.2">
      <c r="AP835" s="242"/>
      <c r="AQ835" s="242"/>
      <c r="AR835" s="242"/>
      <c r="AS835" s="242"/>
      <c r="AT835" s="242"/>
      <c r="AU835" s="242"/>
      <c r="AV835" s="242"/>
      <c r="AW835" s="242"/>
      <c r="AX835" s="242"/>
      <c r="AY835" s="242"/>
      <c r="AZ835" s="242"/>
      <c r="BA835" s="242"/>
      <c r="BB835" s="242"/>
      <c r="BC835" s="242"/>
      <c r="BD835" s="242"/>
      <c r="BE835" s="242"/>
      <c r="BF835" s="242"/>
    </row>
    <row r="836" spans="42:58" ht="12" x14ac:dyDescent="0.2">
      <c r="AP836" s="242"/>
      <c r="AQ836" s="242"/>
      <c r="AR836" s="242"/>
      <c r="AS836" s="242"/>
      <c r="AT836" s="242"/>
      <c r="AU836" s="242"/>
      <c r="AV836" s="242"/>
      <c r="AW836" s="242"/>
      <c r="AX836" s="242"/>
      <c r="AY836" s="242"/>
      <c r="AZ836" s="242"/>
      <c r="BA836" s="242"/>
      <c r="BB836" s="242"/>
      <c r="BC836" s="242"/>
      <c r="BD836" s="242"/>
      <c r="BE836" s="242"/>
      <c r="BF836" s="242"/>
    </row>
    <row r="837" spans="42:58" ht="12" x14ac:dyDescent="0.2">
      <c r="AP837" s="242"/>
      <c r="AQ837" s="242"/>
      <c r="AR837" s="242"/>
      <c r="AS837" s="242"/>
      <c r="AT837" s="242"/>
      <c r="AU837" s="242"/>
      <c r="AV837" s="242"/>
      <c r="AW837" s="242"/>
      <c r="AX837" s="242"/>
      <c r="AY837" s="242"/>
      <c r="AZ837" s="242"/>
      <c r="BA837" s="242"/>
      <c r="BB837" s="242"/>
      <c r="BC837" s="242"/>
      <c r="BD837" s="242"/>
      <c r="BE837" s="242"/>
      <c r="BF837" s="242"/>
    </row>
    <row r="838" spans="42:58" ht="12" x14ac:dyDescent="0.2">
      <c r="AP838" s="242"/>
      <c r="AQ838" s="242"/>
      <c r="AR838" s="242"/>
      <c r="AS838" s="242"/>
      <c r="AT838" s="242"/>
      <c r="AU838" s="242"/>
      <c r="AV838" s="242"/>
      <c r="AW838" s="242"/>
      <c r="AX838" s="242"/>
      <c r="AY838" s="242"/>
      <c r="AZ838" s="242"/>
      <c r="BA838" s="242"/>
      <c r="BB838" s="242"/>
      <c r="BC838" s="242"/>
      <c r="BD838" s="242"/>
      <c r="BE838" s="242"/>
      <c r="BF838" s="242"/>
    </row>
    <row r="839" spans="42:58" ht="12" x14ac:dyDescent="0.2">
      <c r="AP839" s="242"/>
      <c r="AQ839" s="242"/>
      <c r="AR839" s="242"/>
      <c r="AS839" s="242"/>
      <c r="AT839" s="242"/>
      <c r="AU839" s="242"/>
      <c r="AV839" s="242"/>
      <c r="AW839" s="242"/>
      <c r="AX839" s="242"/>
      <c r="AY839" s="242"/>
      <c r="AZ839" s="242"/>
      <c r="BA839" s="242"/>
      <c r="BB839" s="242"/>
      <c r="BC839" s="242"/>
      <c r="BD839" s="242"/>
      <c r="BE839" s="242"/>
      <c r="BF839" s="242"/>
    </row>
    <row r="840" spans="42:58" ht="12" x14ac:dyDescent="0.2">
      <c r="AP840" s="242"/>
      <c r="AQ840" s="242"/>
      <c r="AR840" s="242"/>
      <c r="AS840" s="242"/>
      <c r="AT840" s="242"/>
      <c r="AU840" s="242"/>
      <c r="AV840" s="242"/>
      <c r="AW840" s="242"/>
      <c r="AX840" s="242"/>
      <c r="AY840" s="242"/>
      <c r="AZ840" s="242"/>
      <c r="BA840" s="242"/>
      <c r="BB840" s="242"/>
      <c r="BC840" s="242"/>
      <c r="BD840" s="242"/>
      <c r="BE840" s="242"/>
      <c r="BF840" s="242"/>
    </row>
    <row r="841" spans="42:58" ht="12" x14ac:dyDescent="0.2">
      <c r="AP841" s="242"/>
      <c r="AQ841" s="242"/>
      <c r="AR841" s="242"/>
      <c r="AS841" s="242"/>
      <c r="AT841" s="242"/>
      <c r="AU841" s="242"/>
      <c r="AV841" s="242"/>
      <c r="AW841" s="242"/>
      <c r="AX841" s="242"/>
      <c r="AY841" s="242"/>
      <c r="AZ841" s="242"/>
      <c r="BA841" s="242"/>
      <c r="BB841" s="242"/>
      <c r="BC841" s="242"/>
      <c r="BD841" s="242"/>
      <c r="BE841" s="242"/>
      <c r="BF841" s="242"/>
    </row>
    <row r="842" spans="42:58" ht="12" x14ac:dyDescent="0.2">
      <c r="AP842" s="242"/>
      <c r="AQ842" s="242"/>
      <c r="AR842" s="242"/>
      <c r="AS842" s="242"/>
      <c r="AT842" s="242"/>
      <c r="AU842" s="242"/>
      <c r="AV842" s="242"/>
      <c r="AW842" s="242"/>
      <c r="AX842" s="242"/>
      <c r="AY842" s="242"/>
      <c r="AZ842" s="242"/>
      <c r="BA842" s="242"/>
      <c r="BB842" s="242"/>
      <c r="BC842" s="242"/>
      <c r="BD842" s="242"/>
      <c r="BE842" s="242"/>
      <c r="BF842" s="242"/>
    </row>
    <row r="843" spans="42:58" ht="12" x14ac:dyDescent="0.2">
      <c r="AP843" s="242"/>
      <c r="AQ843" s="242"/>
      <c r="AR843" s="242"/>
      <c r="AS843" s="242"/>
      <c r="AT843" s="242"/>
      <c r="AU843" s="242"/>
      <c r="AV843" s="242"/>
      <c r="AW843" s="242"/>
      <c r="AX843" s="242"/>
      <c r="AY843" s="242"/>
      <c r="AZ843" s="242"/>
      <c r="BA843" s="242"/>
      <c r="BB843" s="242"/>
      <c r="BC843" s="242"/>
      <c r="BD843" s="242"/>
      <c r="BE843" s="242"/>
      <c r="BF843" s="242"/>
    </row>
    <row r="844" spans="42:58" ht="12" x14ac:dyDescent="0.2">
      <c r="AP844" s="242"/>
      <c r="AQ844" s="242"/>
      <c r="AR844" s="242"/>
      <c r="AS844" s="242"/>
      <c r="AT844" s="242"/>
      <c r="AU844" s="242"/>
      <c r="AV844" s="242"/>
      <c r="AW844" s="242"/>
      <c r="AX844" s="242"/>
      <c r="AY844" s="242"/>
      <c r="AZ844" s="242"/>
      <c r="BA844" s="242"/>
      <c r="BB844" s="242"/>
      <c r="BC844" s="242"/>
      <c r="BD844" s="242"/>
      <c r="BE844" s="242"/>
      <c r="BF844" s="242"/>
    </row>
    <row r="845" spans="42:58" ht="12" x14ac:dyDescent="0.2">
      <c r="AP845" s="242"/>
      <c r="AQ845" s="242"/>
      <c r="AR845" s="242"/>
      <c r="AS845" s="242"/>
      <c r="AT845" s="242"/>
      <c r="AU845" s="242"/>
      <c r="AV845" s="242"/>
      <c r="AW845" s="242"/>
      <c r="AX845" s="242"/>
      <c r="AY845" s="242"/>
      <c r="AZ845" s="242"/>
      <c r="BA845" s="242"/>
      <c r="BB845" s="242"/>
      <c r="BC845" s="242"/>
      <c r="BD845" s="242"/>
      <c r="BE845" s="242"/>
      <c r="BF845" s="242"/>
    </row>
    <row r="846" spans="42:58" ht="12" x14ac:dyDescent="0.2">
      <c r="AP846" s="242"/>
      <c r="AQ846" s="242"/>
      <c r="AR846" s="242"/>
      <c r="AS846" s="242"/>
      <c r="AT846" s="242"/>
      <c r="AU846" s="242"/>
      <c r="AV846" s="242"/>
      <c r="AW846" s="242"/>
      <c r="AX846" s="242"/>
      <c r="AY846" s="242"/>
      <c r="AZ846" s="242"/>
      <c r="BA846" s="242"/>
      <c r="BB846" s="242"/>
      <c r="BC846" s="242"/>
      <c r="BD846" s="242"/>
      <c r="BE846" s="242"/>
      <c r="BF846" s="242"/>
    </row>
    <row r="847" spans="42:58" ht="12" x14ac:dyDescent="0.2">
      <c r="AP847" s="242"/>
      <c r="AQ847" s="242"/>
      <c r="AR847" s="242"/>
      <c r="AS847" s="242"/>
      <c r="AT847" s="242"/>
      <c r="AU847" s="242"/>
      <c r="AV847" s="242"/>
      <c r="AW847" s="242"/>
      <c r="AX847" s="242"/>
      <c r="AY847" s="242"/>
      <c r="AZ847" s="242"/>
      <c r="BA847" s="242"/>
      <c r="BB847" s="242"/>
      <c r="BC847" s="242"/>
      <c r="BD847" s="242"/>
      <c r="BE847" s="242"/>
      <c r="BF847" s="242"/>
    </row>
    <row r="848" spans="42:58" ht="12" x14ac:dyDescent="0.2">
      <c r="AP848" s="242"/>
      <c r="AQ848" s="242"/>
      <c r="AR848" s="242"/>
      <c r="AS848" s="242"/>
      <c r="AT848" s="242"/>
      <c r="AU848" s="242"/>
      <c r="AV848" s="242"/>
      <c r="AW848" s="242"/>
      <c r="AX848" s="242"/>
      <c r="AY848" s="242"/>
      <c r="AZ848" s="242"/>
      <c r="BA848" s="242"/>
      <c r="BB848" s="242"/>
      <c r="BC848" s="242"/>
      <c r="BD848" s="242"/>
      <c r="BE848" s="242"/>
      <c r="BF848" s="242"/>
    </row>
    <row r="849" spans="42:58" ht="12" x14ac:dyDescent="0.2">
      <c r="AP849" s="242"/>
      <c r="AQ849" s="242"/>
      <c r="AR849" s="242"/>
      <c r="AS849" s="242"/>
      <c r="AT849" s="242"/>
      <c r="AU849" s="242"/>
      <c r="AV849" s="242"/>
      <c r="AW849" s="242"/>
      <c r="AX849" s="242"/>
      <c r="AY849" s="242"/>
      <c r="AZ849" s="242"/>
      <c r="BA849" s="242"/>
      <c r="BB849" s="242"/>
      <c r="BC849" s="242"/>
      <c r="BD849" s="242"/>
      <c r="BE849" s="242"/>
      <c r="BF849" s="242"/>
    </row>
    <row r="850" spans="42:58" ht="12" x14ac:dyDescent="0.2">
      <c r="AP850" s="242"/>
      <c r="AQ850" s="242"/>
      <c r="AR850" s="242"/>
      <c r="AS850" s="242"/>
      <c r="AT850" s="242"/>
      <c r="AU850" s="242"/>
      <c r="AV850" s="242"/>
      <c r="AW850" s="242"/>
      <c r="AX850" s="242"/>
      <c r="AY850" s="242"/>
      <c r="AZ850" s="242"/>
      <c r="BA850" s="242"/>
      <c r="BB850" s="242"/>
      <c r="BC850" s="242"/>
      <c r="BD850" s="242"/>
      <c r="BE850" s="242"/>
      <c r="BF850" s="242"/>
    </row>
    <row r="851" spans="42:58" ht="12" x14ac:dyDescent="0.2">
      <c r="AP851" s="242"/>
      <c r="AQ851" s="242"/>
      <c r="AR851" s="242"/>
      <c r="AS851" s="242"/>
      <c r="AT851" s="242"/>
      <c r="AU851" s="242"/>
      <c r="AV851" s="242"/>
      <c r="AW851" s="242"/>
      <c r="AX851" s="242"/>
      <c r="AY851" s="242"/>
      <c r="AZ851" s="242"/>
      <c r="BA851" s="242"/>
      <c r="BB851" s="242"/>
      <c r="BC851" s="242"/>
      <c r="BD851" s="242"/>
      <c r="BE851" s="242"/>
      <c r="BF851" s="242"/>
    </row>
    <row r="852" spans="42:58" ht="12" x14ac:dyDescent="0.2">
      <c r="AP852" s="242"/>
      <c r="AQ852" s="242"/>
      <c r="AR852" s="242"/>
      <c r="AS852" s="242"/>
      <c r="AT852" s="242"/>
      <c r="AU852" s="242"/>
      <c r="AV852" s="242"/>
      <c r="AW852" s="242"/>
      <c r="AX852" s="242"/>
      <c r="AY852" s="242"/>
      <c r="AZ852" s="242"/>
      <c r="BA852" s="242"/>
      <c r="BB852" s="242"/>
      <c r="BC852" s="242"/>
      <c r="BD852" s="242"/>
      <c r="BE852" s="242"/>
      <c r="BF852" s="242"/>
    </row>
    <row r="853" spans="42:58" ht="12" x14ac:dyDescent="0.2">
      <c r="AP853" s="242"/>
      <c r="AQ853" s="242"/>
      <c r="AR853" s="242"/>
      <c r="AS853" s="242"/>
      <c r="AT853" s="242"/>
      <c r="AU853" s="242"/>
      <c r="AV853" s="242"/>
      <c r="AW853" s="242"/>
      <c r="AX853" s="242"/>
      <c r="AY853" s="242"/>
      <c r="AZ853" s="242"/>
      <c r="BA853" s="242"/>
      <c r="BB853" s="242"/>
      <c r="BC853" s="242"/>
      <c r="BD853" s="242"/>
      <c r="BE853" s="242"/>
      <c r="BF853" s="242"/>
    </row>
    <row r="854" spans="42:58" ht="12" x14ac:dyDescent="0.2">
      <c r="AP854" s="242"/>
      <c r="AQ854" s="242"/>
      <c r="AR854" s="242"/>
      <c r="AS854" s="242"/>
      <c r="AT854" s="242"/>
      <c r="AU854" s="242"/>
      <c r="AV854" s="242"/>
      <c r="AW854" s="242"/>
      <c r="AX854" s="242"/>
      <c r="AY854" s="242"/>
      <c r="AZ854" s="242"/>
      <c r="BA854" s="242"/>
      <c r="BB854" s="242"/>
      <c r="BC854" s="242"/>
      <c r="BD854" s="242"/>
      <c r="BE854" s="242"/>
      <c r="BF854" s="242"/>
    </row>
    <row r="855" spans="42:58" ht="12" x14ac:dyDescent="0.2">
      <c r="AP855" s="242"/>
      <c r="AQ855" s="242"/>
      <c r="AR855" s="242"/>
      <c r="AS855" s="242"/>
      <c r="AT855" s="242"/>
      <c r="AU855" s="242"/>
      <c r="AV855" s="242"/>
      <c r="AW855" s="242"/>
      <c r="AX855" s="242"/>
      <c r="AY855" s="242"/>
      <c r="AZ855" s="242"/>
      <c r="BA855" s="242"/>
      <c r="BB855" s="242"/>
      <c r="BC855" s="242"/>
      <c r="BD855" s="242"/>
      <c r="BE855" s="242"/>
      <c r="BF855" s="242"/>
    </row>
    <row r="856" spans="42:58" ht="12" x14ac:dyDescent="0.2">
      <c r="AP856" s="242"/>
      <c r="AQ856" s="242"/>
      <c r="AR856" s="242"/>
      <c r="AS856" s="242"/>
      <c r="AT856" s="242"/>
      <c r="AU856" s="242"/>
      <c r="AV856" s="242"/>
      <c r="AW856" s="242"/>
      <c r="AX856" s="242"/>
      <c r="AY856" s="242"/>
      <c r="AZ856" s="242"/>
      <c r="BA856" s="242"/>
      <c r="BB856" s="242"/>
      <c r="BC856" s="242"/>
      <c r="BD856" s="242"/>
      <c r="BE856" s="242"/>
      <c r="BF856" s="242"/>
    </row>
    <row r="857" spans="42:58" ht="12" x14ac:dyDescent="0.2">
      <c r="AP857" s="242"/>
      <c r="AQ857" s="242"/>
      <c r="AR857" s="242"/>
      <c r="AS857" s="242"/>
      <c r="AT857" s="242"/>
      <c r="AU857" s="242"/>
      <c r="AV857" s="242"/>
      <c r="AW857" s="242"/>
      <c r="AX857" s="242"/>
      <c r="AY857" s="242"/>
      <c r="AZ857" s="242"/>
      <c r="BA857" s="242"/>
      <c r="BB857" s="242"/>
      <c r="BC857" s="242"/>
      <c r="BD857" s="242"/>
      <c r="BE857" s="242"/>
      <c r="BF857" s="242"/>
    </row>
    <row r="858" spans="42:58" ht="12" x14ac:dyDescent="0.2">
      <c r="AP858" s="242"/>
      <c r="AQ858" s="242"/>
      <c r="AR858" s="242"/>
      <c r="AS858" s="242"/>
      <c r="AT858" s="242"/>
      <c r="AU858" s="242"/>
      <c r="AV858" s="242"/>
      <c r="AW858" s="242"/>
      <c r="AX858" s="242"/>
      <c r="AY858" s="242"/>
      <c r="AZ858" s="242"/>
      <c r="BA858" s="242"/>
      <c r="BB858" s="242"/>
      <c r="BC858" s="242"/>
      <c r="BD858" s="242"/>
      <c r="BE858" s="242"/>
      <c r="BF858" s="242"/>
    </row>
    <row r="859" spans="42:58" ht="12" x14ac:dyDescent="0.2">
      <c r="AP859" s="242"/>
      <c r="AQ859" s="242"/>
      <c r="AR859" s="242"/>
      <c r="AS859" s="242"/>
      <c r="AT859" s="242"/>
      <c r="AU859" s="242"/>
      <c r="AV859" s="242"/>
      <c r="AW859" s="242"/>
      <c r="AX859" s="242"/>
      <c r="AY859" s="242"/>
      <c r="AZ859" s="242"/>
      <c r="BA859" s="242"/>
      <c r="BB859" s="242"/>
      <c r="BC859" s="242"/>
      <c r="BD859" s="242"/>
      <c r="BE859" s="242"/>
      <c r="BF859" s="242"/>
    </row>
    <row r="860" spans="42:58" ht="12" x14ac:dyDescent="0.2">
      <c r="AP860" s="242"/>
      <c r="AQ860" s="242"/>
      <c r="AR860" s="242"/>
      <c r="AS860" s="242"/>
      <c r="AT860" s="242"/>
      <c r="AU860" s="242"/>
      <c r="AV860" s="242"/>
      <c r="AW860" s="242"/>
      <c r="AX860" s="242"/>
      <c r="AY860" s="242"/>
      <c r="AZ860" s="242"/>
      <c r="BA860" s="242"/>
      <c r="BB860" s="242"/>
      <c r="BC860" s="242"/>
      <c r="BD860" s="242"/>
      <c r="BE860" s="242"/>
      <c r="BF860" s="242"/>
    </row>
    <row r="861" spans="42:58" ht="12" x14ac:dyDescent="0.2">
      <c r="AP861" s="242"/>
      <c r="AQ861" s="242"/>
      <c r="AR861" s="242"/>
      <c r="AS861" s="242"/>
      <c r="AT861" s="242"/>
      <c r="AU861" s="242"/>
      <c r="AV861" s="242"/>
      <c r="AW861" s="242"/>
      <c r="AX861" s="242"/>
      <c r="AY861" s="242"/>
      <c r="AZ861" s="242"/>
      <c r="BA861" s="242"/>
      <c r="BB861" s="242"/>
      <c r="BC861" s="242"/>
      <c r="BD861" s="242"/>
      <c r="BE861" s="242"/>
      <c r="BF861" s="242"/>
    </row>
    <row r="862" spans="42:58" ht="12" x14ac:dyDescent="0.2">
      <c r="AP862" s="242"/>
      <c r="AQ862" s="242"/>
      <c r="AR862" s="242"/>
      <c r="AS862" s="242"/>
      <c r="AT862" s="242"/>
      <c r="AU862" s="242"/>
      <c r="AV862" s="242"/>
      <c r="AW862" s="242"/>
      <c r="AX862" s="242"/>
      <c r="AY862" s="242"/>
      <c r="AZ862" s="242"/>
      <c r="BA862" s="242"/>
      <c r="BB862" s="242"/>
      <c r="BC862" s="242"/>
      <c r="BD862" s="242"/>
      <c r="BE862" s="242"/>
      <c r="BF862" s="242"/>
    </row>
    <row r="863" spans="42:58" ht="12" x14ac:dyDescent="0.2">
      <c r="AP863" s="242"/>
      <c r="AQ863" s="242"/>
      <c r="AR863" s="242"/>
      <c r="AS863" s="242"/>
      <c r="AT863" s="242"/>
      <c r="AU863" s="242"/>
      <c r="AV863" s="242"/>
      <c r="AW863" s="242"/>
      <c r="AX863" s="242"/>
      <c r="AY863" s="242"/>
      <c r="AZ863" s="242"/>
      <c r="BA863" s="242"/>
      <c r="BB863" s="242"/>
      <c r="BC863" s="242"/>
      <c r="BD863" s="242"/>
      <c r="BE863" s="242"/>
      <c r="BF863" s="242"/>
    </row>
    <row r="864" spans="42:58" ht="12" x14ac:dyDescent="0.2">
      <c r="AP864" s="242"/>
      <c r="AQ864" s="242"/>
      <c r="AR864" s="242"/>
      <c r="AS864" s="242"/>
      <c r="AT864" s="242"/>
      <c r="AU864" s="242"/>
      <c r="AV864" s="242"/>
      <c r="AW864" s="242"/>
      <c r="AX864" s="242"/>
      <c r="AY864" s="242"/>
      <c r="AZ864" s="242"/>
      <c r="BA864" s="242"/>
      <c r="BB864" s="242"/>
      <c r="BC864" s="242"/>
      <c r="BD864" s="242"/>
      <c r="BE864" s="242"/>
      <c r="BF864" s="242"/>
    </row>
    <row r="865" spans="42:58" ht="12" x14ac:dyDescent="0.2">
      <c r="AP865" s="242"/>
      <c r="AQ865" s="242"/>
      <c r="AR865" s="242"/>
      <c r="AS865" s="242"/>
      <c r="AT865" s="242"/>
      <c r="AU865" s="242"/>
      <c r="AV865" s="242"/>
      <c r="AW865" s="242"/>
      <c r="AX865" s="242"/>
      <c r="AY865" s="242"/>
      <c r="AZ865" s="242"/>
      <c r="BA865" s="242"/>
      <c r="BB865" s="242"/>
      <c r="BC865" s="242"/>
      <c r="BD865" s="242"/>
      <c r="BE865" s="242"/>
      <c r="BF865" s="242"/>
    </row>
    <row r="866" spans="42:58" ht="12" x14ac:dyDescent="0.2">
      <c r="AP866" s="242"/>
      <c r="AQ866" s="242"/>
      <c r="AR866" s="242"/>
      <c r="AS866" s="242"/>
      <c r="AT866" s="242"/>
      <c r="AU866" s="242"/>
      <c r="AV866" s="242"/>
      <c r="AW866" s="242"/>
      <c r="AX866" s="242"/>
      <c r="AY866" s="242"/>
      <c r="AZ866" s="242"/>
      <c r="BA866" s="242"/>
      <c r="BB866" s="242"/>
      <c r="BC866" s="242"/>
      <c r="BD866" s="242"/>
      <c r="BE866" s="242"/>
      <c r="BF866" s="242"/>
    </row>
    <row r="867" spans="42:58" ht="12" x14ac:dyDescent="0.2">
      <c r="AP867" s="242"/>
      <c r="AQ867" s="242"/>
      <c r="AR867" s="242"/>
      <c r="AS867" s="242"/>
      <c r="AT867" s="242"/>
      <c r="AU867" s="242"/>
      <c r="AV867" s="242"/>
      <c r="AW867" s="242"/>
      <c r="AX867" s="242"/>
      <c r="AY867" s="242"/>
      <c r="AZ867" s="242"/>
      <c r="BA867" s="242"/>
      <c r="BB867" s="242"/>
      <c r="BC867" s="242"/>
      <c r="BD867" s="242"/>
      <c r="BE867" s="242"/>
      <c r="BF867" s="242"/>
    </row>
    <row r="868" spans="42:58" ht="12" x14ac:dyDescent="0.2">
      <c r="AP868" s="242"/>
      <c r="AQ868" s="242"/>
      <c r="AR868" s="242"/>
      <c r="AS868" s="242"/>
      <c r="AT868" s="242"/>
      <c r="AU868" s="242"/>
      <c r="AV868" s="242"/>
      <c r="AW868" s="242"/>
      <c r="AX868" s="242"/>
      <c r="AY868" s="242"/>
      <c r="AZ868" s="242"/>
      <c r="BA868" s="242"/>
      <c r="BB868" s="242"/>
      <c r="BC868" s="242"/>
      <c r="BD868" s="242"/>
      <c r="BE868" s="242"/>
      <c r="BF868" s="242"/>
    </row>
    <row r="869" spans="42:58" ht="12" x14ac:dyDescent="0.2">
      <c r="AP869" s="242"/>
      <c r="AQ869" s="242"/>
      <c r="AR869" s="242"/>
      <c r="AS869" s="242"/>
      <c r="AT869" s="242"/>
      <c r="AU869" s="242"/>
      <c r="AV869" s="242"/>
      <c r="AW869" s="242"/>
      <c r="AX869" s="242"/>
      <c r="AY869" s="242"/>
      <c r="AZ869" s="242"/>
      <c r="BA869" s="242"/>
      <c r="BB869" s="242"/>
      <c r="BC869" s="242"/>
      <c r="BD869" s="242"/>
      <c r="BE869" s="242"/>
      <c r="BF869" s="242"/>
    </row>
    <row r="870" spans="42:58" ht="12" x14ac:dyDescent="0.2">
      <c r="AP870" s="242"/>
      <c r="AQ870" s="242"/>
      <c r="AR870" s="242"/>
      <c r="AS870" s="242"/>
      <c r="AT870" s="242"/>
      <c r="AU870" s="242"/>
      <c r="AV870" s="242"/>
      <c r="AW870" s="242"/>
      <c r="AX870" s="242"/>
      <c r="AY870" s="242"/>
      <c r="AZ870" s="242"/>
      <c r="BA870" s="242"/>
      <c r="BB870" s="242"/>
      <c r="BC870" s="242"/>
      <c r="BD870" s="242"/>
      <c r="BE870" s="242"/>
      <c r="BF870" s="242"/>
    </row>
    <row r="871" spans="42:58" ht="12" x14ac:dyDescent="0.2">
      <c r="AP871" s="242"/>
      <c r="AQ871" s="242"/>
      <c r="AR871" s="242"/>
      <c r="AS871" s="242"/>
      <c r="AT871" s="242"/>
      <c r="AU871" s="242"/>
      <c r="AV871" s="242"/>
      <c r="AW871" s="242"/>
      <c r="AX871" s="242"/>
      <c r="AY871" s="242"/>
      <c r="AZ871" s="242"/>
      <c r="BA871" s="242"/>
      <c r="BB871" s="242"/>
      <c r="BC871" s="242"/>
      <c r="BD871" s="242"/>
      <c r="BE871" s="242"/>
      <c r="BF871" s="242"/>
    </row>
    <row r="872" spans="42:58" ht="12" x14ac:dyDescent="0.2">
      <c r="AP872" s="242"/>
      <c r="AQ872" s="242"/>
      <c r="AR872" s="242"/>
      <c r="AS872" s="242"/>
      <c r="AT872" s="242"/>
      <c r="AU872" s="242"/>
      <c r="AV872" s="242"/>
      <c r="AW872" s="242"/>
      <c r="AX872" s="242"/>
      <c r="AY872" s="242"/>
      <c r="AZ872" s="242"/>
      <c r="BA872" s="242"/>
      <c r="BB872" s="242"/>
      <c r="BC872" s="242"/>
      <c r="BD872" s="242"/>
      <c r="BE872" s="242"/>
      <c r="BF872" s="242"/>
    </row>
    <row r="873" spans="42:58" ht="12" x14ac:dyDescent="0.2">
      <c r="AP873" s="242"/>
      <c r="AQ873" s="242"/>
      <c r="AR873" s="242"/>
      <c r="AS873" s="242"/>
      <c r="AT873" s="242"/>
      <c r="AU873" s="242"/>
      <c r="AV873" s="242"/>
      <c r="AW873" s="242"/>
      <c r="AX873" s="242"/>
      <c r="AY873" s="242"/>
      <c r="AZ873" s="242"/>
      <c r="BA873" s="242"/>
      <c r="BB873" s="242"/>
      <c r="BC873" s="242"/>
      <c r="BD873" s="242"/>
      <c r="BE873" s="242"/>
      <c r="BF873" s="242"/>
    </row>
    <row r="874" spans="42:58" ht="12" x14ac:dyDescent="0.2">
      <c r="AP874" s="242"/>
      <c r="AQ874" s="242"/>
      <c r="AR874" s="242"/>
      <c r="AS874" s="242"/>
      <c r="AT874" s="242"/>
      <c r="AU874" s="242"/>
      <c r="AV874" s="242"/>
      <c r="AW874" s="242"/>
      <c r="AX874" s="242"/>
      <c r="AY874" s="242"/>
      <c r="AZ874" s="242"/>
      <c r="BA874" s="242"/>
      <c r="BB874" s="242"/>
      <c r="BC874" s="242"/>
      <c r="BD874" s="242"/>
      <c r="BE874" s="242"/>
      <c r="BF874" s="242"/>
    </row>
    <row r="875" spans="42:58" ht="12" x14ac:dyDescent="0.2">
      <c r="AP875" s="242"/>
      <c r="AQ875" s="242"/>
      <c r="AR875" s="242"/>
      <c r="AS875" s="242"/>
      <c r="AT875" s="242"/>
      <c r="AU875" s="242"/>
      <c r="AV875" s="242"/>
      <c r="AW875" s="242"/>
      <c r="AX875" s="242"/>
      <c r="AY875" s="242"/>
      <c r="AZ875" s="242"/>
      <c r="BA875" s="242"/>
      <c r="BB875" s="242"/>
      <c r="BC875" s="242"/>
      <c r="BD875" s="242"/>
      <c r="BE875" s="242"/>
      <c r="BF875" s="242"/>
    </row>
    <row r="876" spans="42:58" ht="12" x14ac:dyDescent="0.2">
      <c r="AP876" s="242"/>
      <c r="AQ876" s="242"/>
      <c r="AR876" s="242"/>
      <c r="AS876" s="242"/>
      <c r="AT876" s="242"/>
      <c r="AU876" s="242"/>
      <c r="AV876" s="242"/>
      <c r="AW876" s="242"/>
      <c r="AX876" s="242"/>
      <c r="AY876" s="242"/>
      <c r="AZ876" s="242"/>
      <c r="BA876" s="242"/>
      <c r="BB876" s="242"/>
      <c r="BC876" s="242"/>
      <c r="BD876" s="242"/>
      <c r="BE876" s="242"/>
      <c r="BF876" s="242"/>
    </row>
    <row r="877" spans="42:58" ht="12" x14ac:dyDescent="0.2">
      <c r="AP877" s="242"/>
      <c r="AQ877" s="242"/>
      <c r="AR877" s="242"/>
      <c r="AS877" s="242"/>
      <c r="AT877" s="242"/>
      <c r="AU877" s="242"/>
      <c r="AV877" s="242"/>
      <c r="AW877" s="242"/>
      <c r="AX877" s="242"/>
      <c r="AY877" s="242"/>
      <c r="AZ877" s="242"/>
      <c r="BA877" s="242"/>
      <c r="BB877" s="242"/>
      <c r="BC877" s="242"/>
      <c r="BD877" s="242"/>
      <c r="BE877" s="242"/>
      <c r="BF877" s="242"/>
    </row>
    <row r="878" spans="42:58" ht="12" x14ac:dyDescent="0.2">
      <c r="AP878" s="242"/>
      <c r="AQ878" s="242"/>
      <c r="AR878" s="242"/>
      <c r="AS878" s="242"/>
      <c r="AT878" s="242"/>
      <c r="AU878" s="242"/>
      <c r="AV878" s="242"/>
      <c r="AW878" s="242"/>
      <c r="AX878" s="242"/>
      <c r="AY878" s="242"/>
      <c r="AZ878" s="242"/>
      <c r="BA878" s="242"/>
      <c r="BB878" s="242"/>
      <c r="BC878" s="242"/>
      <c r="BD878" s="242"/>
      <c r="BE878" s="242"/>
      <c r="BF878" s="242"/>
    </row>
    <row r="879" spans="42:58" ht="12" x14ac:dyDescent="0.2">
      <c r="AP879" s="242"/>
      <c r="AQ879" s="242"/>
      <c r="AR879" s="242"/>
      <c r="AS879" s="242"/>
      <c r="AT879" s="242"/>
      <c r="AU879" s="242"/>
      <c r="AV879" s="242"/>
      <c r="AW879" s="242"/>
      <c r="AX879" s="242"/>
      <c r="AY879" s="242"/>
      <c r="AZ879" s="242"/>
      <c r="BA879" s="242"/>
      <c r="BB879" s="242"/>
      <c r="BC879" s="242"/>
      <c r="BD879" s="242"/>
      <c r="BE879" s="242"/>
      <c r="BF879" s="242"/>
    </row>
    <row r="880" spans="42:58" ht="12" x14ac:dyDescent="0.2">
      <c r="AP880" s="242"/>
      <c r="AQ880" s="242"/>
      <c r="AR880" s="242"/>
      <c r="AS880" s="242"/>
      <c r="AT880" s="242"/>
      <c r="AU880" s="242"/>
      <c r="AV880" s="242"/>
      <c r="AW880" s="242"/>
      <c r="AX880" s="242"/>
      <c r="AY880" s="242"/>
      <c r="AZ880" s="242"/>
      <c r="BA880" s="242"/>
      <c r="BB880" s="242"/>
      <c r="BC880" s="242"/>
      <c r="BD880" s="242"/>
      <c r="BE880" s="242"/>
      <c r="BF880" s="242"/>
    </row>
    <row r="881" spans="42:58" ht="12" x14ac:dyDescent="0.2">
      <c r="AP881" s="242"/>
      <c r="AQ881" s="242"/>
      <c r="AR881" s="242"/>
      <c r="AS881" s="242"/>
      <c r="AT881" s="242"/>
      <c r="AU881" s="242"/>
      <c r="AV881" s="242"/>
      <c r="AW881" s="242"/>
      <c r="AX881" s="242"/>
      <c r="AY881" s="242"/>
      <c r="AZ881" s="242"/>
      <c r="BA881" s="242"/>
      <c r="BB881" s="242"/>
      <c r="BC881" s="242"/>
      <c r="BD881" s="242"/>
      <c r="BE881" s="242"/>
      <c r="BF881" s="242"/>
    </row>
    <row r="882" spans="42:58" ht="12" x14ac:dyDescent="0.2">
      <c r="AP882" s="242"/>
      <c r="AQ882" s="242"/>
      <c r="AR882" s="242"/>
      <c r="AS882" s="242"/>
      <c r="AT882" s="242"/>
      <c r="AU882" s="242"/>
      <c r="AV882" s="242"/>
      <c r="AW882" s="242"/>
      <c r="AX882" s="242"/>
      <c r="AY882" s="242"/>
      <c r="AZ882" s="242"/>
      <c r="BA882" s="242"/>
      <c r="BB882" s="242"/>
      <c r="BC882" s="242"/>
      <c r="BD882" s="242"/>
      <c r="BE882" s="242"/>
      <c r="BF882" s="242"/>
    </row>
    <row r="883" spans="42:58" ht="12" x14ac:dyDescent="0.2">
      <c r="AP883" s="242"/>
      <c r="AQ883" s="242"/>
      <c r="AR883" s="242"/>
      <c r="AS883" s="242"/>
      <c r="AT883" s="242"/>
      <c r="AU883" s="242"/>
      <c r="AV883" s="242"/>
      <c r="AW883" s="242"/>
      <c r="AX883" s="242"/>
      <c r="AY883" s="242"/>
      <c r="AZ883" s="242"/>
      <c r="BA883" s="242"/>
      <c r="BB883" s="242"/>
      <c r="BC883" s="242"/>
      <c r="BD883" s="242"/>
      <c r="BE883" s="242"/>
      <c r="BF883" s="242"/>
    </row>
    <row r="884" spans="42:58" ht="12" x14ac:dyDescent="0.2">
      <c r="AP884" s="242"/>
      <c r="AQ884" s="242"/>
      <c r="AR884" s="242"/>
      <c r="AS884" s="242"/>
      <c r="AT884" s="242"/>
      <c r="AU884" s="242"/>
      <c r="AV884" s="242"/>
      <c r="AW884" s="242"/>
      <c r="AX884" s="242"/>
      <c r="AY884" s="242"/>
      <c r="AZ884" s="242"/>
      <c r="BA884" s="242"/>
      <c r="BB884" s="242"/>
      <c r="BC884" s="242"/>
      <c r="BD884" s="242"/>
      <c r="BE884" s="242"/>
      <c r="BF884" s="242"/>
    </row>
    <row r="885" spans="42:58" ht="12" x14ac:dyDescent="0.2">
      <c r="AP885" s="242"/>
      <c r="AQ885" s="242"/>
      <c r="AR885" s="242"/>
      <c r="AS885" s="242"/>
      <c r="AT885" s="242"/>
      <c r="AU885" s="242"/>
      <c r="AV885" s="242"/>
      <c r="AW885" s="242"/>
      <c r="AX885" s="242"/>
      <c r="AY885" s="242"/>
      <c r="AZ885" s="242"/>
      <c r="BA885" s="242"/>
      <c r="BB885" s="242"/>
      <c r="BC885" s="242"/>
      <c r="BD885" s="242"/>
      <c r="BE885" s="242"/>
      <c r="BF885" s="242"/>
    </row>
    <row r="886" spans="42:58" ht="12" x14ac:dyDescent="0.2">
      <c r="AP886" s="242"/>
      <c r="AQ886" s="242"/>
      <c r="AR886" s="242"/>
      <c r="AS886" s="242"/>
      <c r="AT886" s="242"/>
      <c r="AU886" s="242"/>
      <c r="AV886" s="242"/>
      <c r="AW886" s="242"/>
      <c r="AX886" s="242"/>
      <c r="AY886" s="242"/>
      <c r="AZ886" s="242"/>
      <c r="BA886" s="242"/>
      <c r="BB886" s="242"/>
      <c r="BC886" s="242"/>
      <c r="BD886" s="242"/>
      <c r="BE886" s="242"/>
      <c r="BF886" s="242"/>
    </row>
    <row r="887" spans="42:58" ht="12" x14ac:dyDescent="0.2">
      <c r="AP887" s="242"/>
      <c r="AQ887" s="242"/>
      <c r="AR887" s="242"/>
      <c r="AS887" s="242"/>
      <c r="AT887" s="242"/>
      <c r="AU887" s="242"/>
      <c r="AV887" s="242"/>
      <c r="AW887" s="242"/>
      <c r="AX887" s="242"/>
      <c r="AY887" s="242"/>
      <c r="AZ887" s="242"/>
      <c r="BA887" s="242"/>
      <c r="BB887" s="242"/>
      <c r="BC887" s="242"/>
      <c r="BD887" s="242"/>
      <c r="BE887" s="242"/>
      <c r="BF887" s="242"/>
    </row>
    <row r="888" spans="42:58" ht="12" x14ac:dyDescent="0.2">
      <c r="AP888" s="242"/>
      <c r="AQ888" s="242"/>
      <c r="AR888" s="242"/>
      <c r="AS888" s="242"/>
      <c r="AT888" s="242"/>
      <c r="AU888" s="242"/>
      <c r="AV888" s="242"/>
      <c r="AW888" s="242"/>
      <c r="AX888" s="242"/>
      <c r="AY888" s="242"/>
      <c r="AZ888" s="242"/>
      <c r="BA888" s="242"/>
      <c r="BB888" s="242"/>
      <c r="BC888" s="242"/>
      <c r="BD888" s="242"/>
      <c r="BE888" s="242"/>
      <c r="BF888" s="242"/>
    </row>
    <row r="889" spans="42:58" ht="12" x14ac:dyDescent="0.2">
      <c r="AP889" s="242"/>
      <c r="AQ889" s="242"/>
      <c r="AR889" s="242"/>
      <c r="AS889" s="242"/>
      <c r="AT889" s="242"/>
      <c r="AU889" s="242"/>
      <c r="AV889" s="242"/>
      <c r="AW889" s="242"/>
      <c r="AX889" s="242"/>
      <c r="AY889" s="242"/>
      <c r="AZ889" s="242"/>
      <c r="BA889" s="242"/>
      <c r="BB889" s="242"/>
      <c r="BC889" s="242"/>
      <c r="BD889" s="242"/>
      <c r="BE889" s="242"/>
      <c r="BF889" s="242"/>
    </row>
    <row r="890" spans="42:58" ht="12" x14ac:dyDescent="0.2">
      <c r="AP890" s="242"/>
      <c r="AQ890" s="242"/>
      <c r="AR890" s="242"/>
      <c r="AS890" s="242"/>
      <c r="AT890" s="242"/>
      <c r="AU890" s="242"/>
      <c r="AV890" s="242"/>
      <c r="AW890" s="242"/>
      <c r="AX890" s="242"/>
      <c r="AY890" s="242"/>
      <c r="AZ890" s="242"/>
      <c r="BA890" s="242"/>
      <c r="BB890" s="242"/>
      <c r="BC890" s="242"/>
      <c r="BD890" s="242"/>
      <c r="BE890" s="242"/>
      <c r="BF890" s="242"/>
    </row>
    <row r="891" spans="42:58" ht="12" x14ac:dyDescent="0.2">
      <c r="AP891" s="242"/>
      <c r="AQ891" s="242"/>
      <c r="AR891" s="242"/>
      <c r="AS891" s="242"/>
      <c r="AT891" s="242"/>
      <c r="AU891" s="242"/>
      <c r="AV891" s="242"/>
      <c r="AW891" s="242"/>
      <c r="AX891" s="242"/>
      <c r="AY891" s="242"/>
      <c r="AZ891" s="242"/>
      <c r="BA891" s="242"/>
      <c r="BB891" s="242"/>
      <c r="BC891" s="242"/>
      <c r="BD891" s="242"/>
      <c r="BE891" s="242"/>
      <c r="BF891" s="242"/>
    </row>
    <row r="892" spans="42:58" ht="12" x14ac:dyDescent="0.2">
      <c r="AP892" s="242"/>
      <c r="AQ892" s="242"/>
      <c r="AR892" s="242"/>
      <c r="AS892" s="242"/>
      <c r="AT892" s="242"/>
      <c r="AU892" s="242"/>
      <c r="AV892" s="242"/>
      <c r="AW892" s="242"/>
      <c r="AX892" s="242"/>
      <c r="AY892" s="242"/>
      <c r="AZ892" s="242"/>
      <c r="BA892" s="242"/>
      <c r="BB892" s="242"/>
      <c r="BC892" s="242"/>
      <c r="BD892" s="242"/>
      <c r="BE892" s="242"/>
      <c r="BF892" s="242"/>
    </row>
    <row r="893" spans="42:58" ht="12" x14ac:dyDescent="0.2">
      <c r="AP893" s="242"/>
      <c r="AQ893" s="242"/>
      <c r="AR893" s="242"/>
      <c r="AS893" s="242"/>
      <c r="AT893" s="242"/>
      <c r="AU893" s="242"/>
      <c r="AV893" s="242"/>
      <c r="AW893" s="242"/>
      <c r="AX893" s="242"/>
      <c r="AY893" s="242"/>
      <c r="AZ893" s="242"/>
      <c r="BA893" s="242"/>
      <c r="BB893" s="242"/>
      <c r="BC893" s="242"/>
      <c r="BD893" s="242"/>
      <c r="BE893" s="242"/>
      <c r="BF893" s="242"/>
    </row>
    <row r="894" spans="42:58" ht="12" x14ac:dyDescent="0.2">
      <c r="AP894" s="242"/>
      <c r="AQ894" s="242"/>
      <c r="AR894" s="242"/>
      <c r="AS894" s="242"/>
      <c r="AT894" s="242"/>
      <c r="AU894" s="242"/>
      <c r="AV894" s="242"/>
      <c r="AW894" s="242"/>
      <c r="AX894" s="242"/>
      <c r="AY894" s="242"/>
      <c r="AZ894" s="242"/>
      <c r="BA894" s="242"/>
      <c r="BB894" s="242"/>
      <c r="BC894" s="242"/>
      <c r="BD894" s="242"/>
      <c r="BE894" s="242"/>
      <c r="BF894" s="242"/>
    </row>
    <row r="895" spans="42:58" ht="12" x14ac:dyDescent="0.2">
      <c r="AP895" s="242"/>
      <c r="AQ895" s="242"/>
      <c r="AR895" s="242"/>
      <c r="AS895" s="242"/>
      <c r="AT895" s="242"/>
      <c r="AU895" s="242"/>
      <c r="AV895" s="242"/>
      <c r="AW895" s="242"/>
      <c r="AX895" s="242"/>
      <c r="AY895" s="242"/>
      <c r="AZ895" s="242"/>
      <c r="BA895" s="242"/>
      <c r="BB895" s="242"/>
      <c r="BC895" s="242"/>
      <c r="BD895" s="242"/>
      <c r="BE895" s="242"/>
      <c r="BF895" s="242"/>
    </row>
    <row r="896" spans="42:58" ht="12" x14ac:dyDescent="0.2">
      <c r="AP896" s="242"/>
      <c r="AQ896" s="242"/>
      <c r="AR896" s="242"/>
      <c r="AS896" s="242"/>
      <c r="AT896" s="242"/>
      <c r="AU896" s="242"/>
      <c r="AV896" s="242"/>
      <c r="AW896" s="242"/>
      <c r="AX896" s="242"/>
      <c r="AY896" s="242"/>
      <c r="AZ896" s="242"/>
      <c r="BA896" s="242"/>
      <c r="BB896" s="242"/>
      <c r="BC896" s="242"/>
      <c r="BD896" s="242"/>
      <c r="BE896" s="242"/>
      <c r="BF896" s="242"/>
    </row>
    <row r="897" spans="42:58" ht="12" x14ac:dyDescent="0.2">
      <c r="AP897" s="242"/>
      <c r="AQ897" s="242"/>
      <c r="AR897" s="242"/>
      <c r="AS897" s="242"/>
      <c r="AT897" s="242"/>
      <c r="AU897" s="242"/>
      <c r="AV897" s="242"/>
      <c r="AW897" s="242"/>
      <c r="AX897" s="242"/>
      <c r="AY897" s="242"/>
      <c r="AZ897" s="242"/>
      <c r="BA897" s="242"/>
      <c r="BB897" s="242"/>
      <c r="BC897" s="242"/>
      <c r="BD897" s="242"/>
      <c r="BE897" s="242"/>
      <c r="BF897" s="242"/>
    </row>
    <row r="898" spans="42:58" ht="12" x14ac:dyDescent="0.2">
      <c r="AP898" s="242"/>
      <c r="AQ898" s="242"/>
      <c r="AR898" s="242"/>
      <c r="AS898" s="242"/>
      <c r="AT898" s="242"/>
      <c r="AU898" s="242"/>
      <c r="AV898" s="242"/>
      <c r="AW898" s="242"/>
      <c r="AX898" s="242"/>
      <c r="AY898" s="242"/>
      <c r="AZ898" s="242"/>
      <c r="BA898" s="242"/>
      <c r="BB898" s="242"/>
      <c r="BC898" s="242"/>
      <c r="BD898" s="242"/>
      <c r="BE898" s="242"/>
      <c r="BF898" s="242"/>
    </row>
    <row r="899" spans="42:58" ht="12" x14ac:dyDescent="0.2">
      <c r="AP899" s="242"/>
      <c r="AQ899" s="242"/>
      <c r="AR899" s="242"/>
      <c r="AS899" s="242"/>
      <c r="AT899" s="242"/>
      <c r="AU899" s="242"/>
      <c r="AV899" s="242"/>
      <c r="AW899" s="242"/>
      <c r="AX899" s="242"/>
      <c r="AY899" s="242"/>
      <c r="AZ899" s="242"/>
      <c r="BA899" s="242"/>
      <c r="BB899" s="242"/>
      <c r="BC899" s="242"/>
      <c r="BD899" s="242"/>
      <c r="BE899" s="242"/>
      <c r="BF899" s="242"/>
    </row>
    <row r="900" spans="42:58" ht="12" x14ac:dyDescent="0.2">
      <c r="AP900" s="242"/>
      <c r="AQ900" s="242"/>
      <c r="AR900" s="242"/>
      <c r="AS900" s="242"/>
      <c r="AT900" s="242"/>
      <c r="AU900" s="242"/>
      <c r="AV900" s="242"/>
      <c r="AW900" s="242"/>
      <c r="AX900" s="242"/>
      <c r="AY900" s="242"/>
      <c r="AZ900" s="242"/>
      <c r="BA900" s="242"/>
      <c r="BB900" s="242"/>
      <c r="BC900" s="242"/>
      <c r="BD900" s="242"/>
      <c r="BE900" s="242"/>
      <c r="BF900" s="242"/>
    </row>
    <row r="901" spans="42:58" ht="12" x14ac:dyDescent="0.2">
      <c r="AP901" s="242"/>
      <c r="AQ901" s="242"/>
      <c r="AR901" s="242"/>
      <c r="AS901" s="242"/>
      <c r="AT901" s="242"/>
      <c r="AU901" s="242"/>
      <c r="AV901" s="242"/>
      <c r="AW901" s="242"/>
      <c r="AX901" s="242"/>
      <c r="AY901" s="242"/>
      <c r="AZ901" s="242"/>
      <c r="BA901" s="242"/>
      <c r="BB901" s="242"/>
      <c r="BC901" s="242"/>
      <c r="BD901" s="242"/>
      <c r="BE901" s="242"/>
      <c r="BF901" s="242"/>
    </row>
    <row r="902" spans="42:58" ht="12" x14ac:dyDescent="0.2">
      <c r="AP902" s="242"/>
      <c r="AQ902" s="242"/>
      <c r="AR902" s="242"/>
      <c r="AS902" s="242"/>
      <c r="AT902" s="242"/>
      <c r="AU902" s="242"/>
      <c r="AV902" s="242"/>
      <c r="AW902" s="242"/>
      <c r="AX902" s="242"/>
      <c r="AY902" s="242"/>
      <c r="AZ902" s="242"/>
      <c r="BA902" s="242"/>
      <c r="BB902" s="242"/>
      <c r="BC902" s="242"/>
      <c r="BD902" s="242"/>
      <c r="BE902" s="242"/>
      <c r="BF902" s="242"/>
    </row>
    <row r="903" spans="42:58" ht="12" x14ac:dyDescent="0.2">
      <c r="AP903" s="242"/>
      <c r="AQ903" s="242"/>
      <c r="AR903" s="242"/>
      <c r="AS903" s="242"/>
      <c r="AT903" s="242"/>
      <c r="AU903" s="242"/>
      <c r="AV903" s="242"/>
      <c r="AW903" s="242"/>
      <c r="AX903" s="242"/>
      <c r="AY903" s="242"/>
      <c r="AZ903" s="242"/>
      <c r="BA903" s="242"/>
      <c r="BB903" s="242"/>
      <c r="BC903" s="242"/>
      <c r="BD903" s="242"/>
      <c r="BE903" s="242"/>
      <c r="BF903" s="242"/>
    </row>
    <row r="904" spans="42:58" ht="12" x14ac:dyDescent="0.2">
      <c r="AP904" s="242"/>
      <c r="AQ904" s="242"/>
      <c r="AR904" s="242"/>
      <c r="AS904" s="242"/>
      <c r="AT904" s="242"/>
      <c r="AU904" s="242"/>
      <c r="AV904" s="242"/>
      <c r="AW904" s="242"/>
      <c r="AX904" s="242"/>
      <c r="AY904" s="242"/>
      <c r="AZ904" s="242"/>
      <c r="BA904" s="242"/>
      <c r="BB904" s="242"/>
      <c r="BC904" s="242"/>
      <c r="BD904" s="242"/>
      <c r="BE904" s="242"/>
      <c r="BF904" s="242"/>
    </row>
    <row r="905" spans="42:58" ht="12" x14ac:dyDescent="0.2">
      <c r="AP905" s="242"/>
      <c r="AQ905" s="242"/>
      <c r="AR905" s="242"/>
      <c r="AS905" s="242"/>
      <c r="AT905" s="242"/>
      <c r="AU905" s="242"/>
      <c r="AV905" s="242"/>
      <c r="AW905" s="242"/>
      <c r="AX905" s="242"/>
      <c r="AY905" s="242"/>
      <c r="AZ905" s="242"/>
      <c r="BA905" s="242"/>
      <c r="BB905" s="242"/>
      <c r="BC905" s="242"/>
      <c r="BD905" s="242"/>
      <c r="BE905" s="242"/>
      <c r="BF905" s="242"/>
    </row>
    <row r="906" spans="42:58" ht="12" x14ac:dyDescent="0.2">
      <c r="AP906" s="242"/>
      <c r="AQ906" s="242"/>
      <c r="AR906" s="242"/>
      <c r="AS906" s="242"/>
      <c r="AT906" s="242"/>
      <c r="AU906" s="242"/>
      <c r="AV906" s="242"/>
      <c r="AW906" s="242"/>
      <c r="AX906" s="242"/>
      <c r="AY906" s="242"/>
      <c r="AZ906" s="242"/>
      <c r="BA906" s="242"/>
      <c r="BB906" s="242"/>
      <c r="BC906" s="242"/>
      <c r="BD906" s="242"/>
      <c r="BE906" s="242"/>
      <c r="BF906" s="242"/>
    </row>
    <row r="907" spans="42:58" ht="12" x14ac:dyDescent="0.2">
      <c r="AP907" s="242"/>
      <c r="AQ907" s="242"/>
      <c r="AR907" s="242"/>
      <c r="AS907" s="242"/>
      <c r="AT907" s="242"/>
      <c r="AU907" s="242"/>
      <c r="AV907" s="242"/>
      <c r="AW907" s="242"/>
      <c r="AX907" s="242"/>
      <c r="AY907" s="242"/>
      <c r="AZ907" s="242"/>
      <c r="BA907" s="242"/>
      <c r="BB907" s="242"/>
      <c r="BC907" s="242"/>
      <c r="BD907" s="242"/>
      <c r="BE907" s="242"/>
      <c r="BF907" s="242"/>
    </row>
    <row r="908" spans="42:58" ht="12" x14ac:dyDescent="0.2">
      <c r="AP908" s="242"/>
      <c r="AQ908" s="242"/>
      <c r="AR908" s="242"/>
      <c r="AS908" s="242"/>
      <c r="AT908" s="242"/>
      <c r="AU908" s="242"/>
      <c r="AV908" s="242"/>
      <c r="AW908" s="242"/>
      <c r="AX908" s="242"/>
      <c r="AY908" s="242"/>
      <c r="AZ908" s="242"/>
      <c r="BA908" s="242"/>
      <c r="BB908" s="242"/>
      <c r="BC908" s="242"/>
      <c r="BD908" s="242"/>
      <c r="BE908" s="242"/>
      <c r="BF908" s="242"/>
    </row>
    <row r="909" spans="42:58" ht="12" x14ac:dyDescent="0.2">
      <c r="AP909" s="242"/>
      <c r="AQ909" s="242"/>
      <c r="AR909" s="242"/>
      <c r="AS909" s="242"/>
      <c r="AT909" s="242"/>
      <c r="AU909" s="242"/>
      <c r="AV909" s="242"/>
      <c r="AW909" s="242"/>
      <c r="AX909" s="242"/>
      <c r="AY909" s="242"/>
      <c r="AZ909" s="242"/>
      <c r="BA909" s="242"/>
      <c r="BB909" s="242"/>
      <c r="BC909" s="242"/>
      <c r="BD909" s="242"/>
      <c r="BE909" s="242"/>
      <c r="BF909" s="242"/>
    </row>
    <row r="910" spans="42:58" ht="12" x14ac:dyDescent="0.2">
      <c r="AP910" s="242"/>
      <c r="AQ910" s="242"/>
      <c r="AR910" s="242"/>
      <c r="AS910" s="242"/>
      <c r="AT910" s="242"/>
      <c r="AU910" s="242"/>
      <c r="AV910" s="242"/>
      <c r="AW910" s="242"/>
      <c r="AX910" s="242"/>
      <c r="AY910" s="242"/>
      <c r="AZ910" s="242"/>
      <c r="BA910" s="242"/>
      <c r="BB910" s="242"/>
      <c r="BC910" s="242"/>
      <c r="BD910" s="242"/>
      <c r="BE910" s="242"/>
      <c r="BF910" s="242"/>
    </row>
    <row r="911" spans="42:58" ht="12" x14ac:dyDescent="0.2">
      <c r="AP911" s="242"/>
      <c r="AQ911" s="242"/>
      <c r="AR911" s="242"/>
      <c r="AS911" s="242"/>
      <c r="AT911" s="242"/>
      <c r="AU911" s="242"/>
      <c r="AV911" s="242"/>
      <c r="AW911" s="242"/>
      <c r="AX911" s="242"/>
      <c r="AY911" s="242"/>
      <c r="AZ911" s="242"/>
      <c r="BA911" s="242"/>
      <c r="BB911" s="242"/>
      <c r="BC911" s="242"/>
      <c r="BD911" s="242"/>
      <c r="BE911" s="242"/>
      <c r="BF911" s="242"/>
    </row>
    <row r="912" spans="42:58" ht="12" x14ac:dyDescent="0.2">
      <c r="AP912" s="242"/>
      <c r="AQ912" s="242"/>
      <c r="AR912" s="242"/>
      <c r="AS912" s="242"/>
      <c r="AT912" s="242"/>
      <c r="AU912" s="242"/>
      <c r="AV912" s="242"/>
      <c r="AW912" s="242"/>
      <c r="AX912" s="242"/>
      <c r="AY912" s="242"/>
      <c r="AZ912" s="242"/>
      <c r="BA912" s="242"/>
      <c r="BB912" s="242"/>
      <c r="BC912" s="242"/>
      <c r="BD912" s="242"/>
      <c r="BE912" s="242"/>
      <c r="BF912" s="242"/>
    </row>
    <row r="913" spans="42:58" ht="12" x14ac:dyDescent="0.2">
      <c r="AP913" s="242"/>
      <c r="AQ913" s="242"/>
      <c r="AR913" s="242"/>
      <c r="AS913" s="242"/>
      <c r="AT913" s="242"/>
      <c r="AU913" s="242"/>
      <c r="AV913" s="242"/>
      <c r="AW913" s="242"/>
      <c r="AX913" s="242"/>
      <c r="AY913" s="242"/>
      <c r="AZ913" s="242"/>
      <c r="BA913" s="242"/>
      <c r="BB913" s="242"/>
      <c r="BC913" s="242"/>
      <c r="BD913" s="242"/>
      <c r="BE913" s="242"/>
      <c r="BF913" s="242"/>
    </row>
    <row r="914" spans="42:58" ht="12" x14ac:dyDescent="0.2">
      <c r="AP914" s="242"/>
      <c r="AQ914" s="242"/>
      <c r="AR914" s="242"/>
      <c r="AS914" s="242"/>
      <c r="AT914" s="242"/>
      <c r="AU914" s="242"/>
      <c r="AV914" s="242"/>
      <c r="AW914" s="242"/>
      <c r="AX914" s="242"/>
      <c r="AY914" s="242"/>
      <c r="AZ914" s="242"/>
      <c r="BA914" s="242"/>
      <c r="BB914" s="242"/>
      <c r="BC914" s="242"/>
      <c r="BD914" s="242"/>
      <c r="BE914" s="242"/>
      <c r="BF914" s="242"/>
    </row>
    <row r="915" spans="42:58" ht="12" x14ac:dyDescent="0.2">
      <c r="AP915" s="242"/>
      <c r="AQ915" s="242"/>
      <c r="AR915" s="242"/>
      <c r="AS915" s="242"/>
      <c r="AT915" s="242"/>
      <c r="AU915" s="242"/>
      <c r="AV915" s="242"/>
      <c r="AW915" s="242"/>
      <c r="AX915" s="242"/>
      <c r="AY915" s="242"/>
      <c r="AZ915" s="242"/>
      <c r="BA915" s="242"/>
      <c r="BB915" s="242"/>
      <c r="BC915" s="242"/>
      <c r="BD915" s="242"/>
      <c r="BE915" s="242"/>
      <c r="BF915" s="242"/>
    </row>
    <row r="916" spans="42:58" ht="12" x14ac:dyDescent="0.2">
      <c r="AP916" s="242"/>
      <c r="AQ916" s="242"/>
      <c r="AR916" s="242"/>
      <c r="AS916" s="242"/>
      <c r="AT916" s="242"/>
      <c r="AU916" s="242"/>
      <c r="AV916" s="242"/>
      <c r="AW916" s="242"/>
      <c r="AX916" s="242"/>
      <c r="AY916" s="242"/>
      <c r="AZ916" s="242"/>
      <c r="BA916" s="242"/>
      <c r="BB916" s="242"/>
      <c r="BC916" s="242"/>
      <c r="BD916" s="242"/>
      <c r="BE916" s="242"/>
      <c r="BF916" s="242"/>
    </row>
    <row r="917" spans="42:58" ht="12" x14ac:dyDescent="0.2">
      <c r="AP917" s="242"/>
      <c r="AQ917" s="242"/>
      <c r="AR917" s="242"/>
      <c r="AS917" s="242"/>
      <c r="AT917" s="242"/>
      <c r="AU917" s="242"/>
      <c r="AV917" s="242"/>
      <c r="AW917" s="242"/>
      <c r="AX917" s="242"/>
      <c r="AY917" s="242"/>
      <c r="AZ917" s="242"/>
      <c r="BA917" s="242"/>
      <c r="BB917" s="242"/>
      <c r="BC917" s="242"/>
      <c r="BD917" s="242"/>
      <c r="BE917" s="242"/>
      <c r="BF917" s="242"/>
    </row>
    <row r="918" spans="42:58" ht="12" x14ac:dyDescent="0.2">
      <c r="AP918" s="242"/>
      <c r="AQ918" s="242"/>
      <c r="AR918" s="242"/>
      <c r="AS918" s="242"/>
      <c r="AT918" s="242"/>
      <c r="AU918" s="242"/>
      <c r="AV918" s="242"/>
      <c r="AW918" s="242"/>
      <c r="AX918" s="242"/>
      <c r="AY918" s="242"/>
      <c r="AZ918" s="242"/>
      <c r="BA918" s="242"/>
      <c r="BB918" s="242"/>
      <c r="BC918" s="242"/>
      <c r="BD918" s="242"/>
      <c r="BE918" s="242"/>
      <c r="BF918" s="242"/>
    </row>
    <row r="919" spans="42:58" ht="12" x14ac:dyDescent="0.2">
      <c r="AP919" s="242"/>
      <c r="AQ919" s="242"/>
      <c r="AR919" s="242"/>
      <c r="AS919" s="242"/>
      <c r="AT919" s="242"/>
      <c r="AU919" s="242"/>
      <c r="AV919" s="242"/>
      <c r="AW919" s="242"/>
      <c r="AX919" s="242"/>
      <c r="AY919" s="242"/>
      <c r="AZ919" s="242"/>
      <c r="BA919" s="242"/>
      <c r="BB919" s="242"/>
      <c r="BC919" s="242"/>
      <c r="BD919" s="242"/>
      <c r="BE919" s="242"/>
      <c r="BF919" s="242"/>
    </row>
    <row r="920" spans="42:58" ht="12" x14ac:dyDescent="0.2">
      <c r="AP920" s="242"/>
      <c r="AQ920" s="242"/>
      <c r="AR920" s="242"/>
      <c r="AS920" s="242"/>
      <c r="AT920" s="242"/>
      <c r="AU920" s="242"/>
      <c r="AV920" s="242"/>
      <c r="AW920" s="242"/>
      <c r="AX920" s="242"/>
      <c r="AY920" s="242"/>
      <c r="AZ920" s="242"/>
      <c r="BA920" s="242"/>
      <c r="BB920" s="242"/>
      <c r="BC920" s="242"/>
      <c r="BD920" s="242"/>
      <c r="BE920" s="242"/>
      <c r="BF920" s="242"/>
    </row>
    <row r="921" spans="42:58" ht="12" x14ac:dyDescent="0.2">
      <c r="AP921" s="242"/>
      <c r="AQ921" s="242"/>
      <c r="AR921" s="242"/>
      <c r="AS921" s="242"/>
      <c r="AT921" s="242"/>
      <c r="AU921" s="242"/>
      <c r="AV921" s="242"/>
      <c r="AW921" s="242"/>
      <c r="AX921" s="242"/>
      <c r="AY921" s="242"/>
      <c r="AZ921" s="242"/>
      <c r="BA921" s="242"/>
      <c r="BB921" s="242"/>
      <c r="BC921" s="242"/>
      <c r="BD921" s="242"/>
      <c r="BE921" s="242"/>
      <c r="BF921" s="242"/>
    </row>
    <row r="922" spans="42:58" ht="12" x14ac:dyDescent="0.2">
      <c r="AP922" s="242"/>
      <c r="AQ922" s="242"/>
      <c r="AR922" s="242"/>
      <c r="AS922" s="242"/>
      <c r="AT922" s="242"/>
      <c r="AU922" s="242"/>
      <c r="AV922" s="242"/>
      <c r="AW922" s="242"/>
      <c r="AX922" s="242"/>
      <c r="AY922" s="242"/>
      <c r="AZ922" s="242"/>
      <c r="BA922" s="242"/>
      <c r="BB922" s="242"/>
      <c r="BC922" s="242"/>
      <c r="BD922" s="242"/>
      <c r="BE922" s="242"/>
      <c r="BF922" s="242"/>
    </row>
    <row r="923" spans="42:58" ht="12" x14ac:dyDescent="0.2">
      <c r="AP923" s="242"/>
      <c r="AQ923" s="242"/>
      <c r="AR923" s="242"/>
      <c r="AS923" s="242"/>
      <c r="AT923" s="242"/>
      <c r="AU923" s="242"/>
      <c r="AV923" s="242"/>
      <c r="AW923" s="242"/>
      <c r="AX923" s="242"/>
      <c r="AY923" s="242"/>
      <c r="AZ923" s="242"/>
      <c r="BA923" s="242"/>
      <c r="BB923" s="242"/>
      <c r="BC923" s="242"/>
      <c r="BD923" s="242"/>
      <c r="BE923" s="242"/>
      <c r="BF923" s="242"/>
    </row>
    <row r="924" spans="42:58" ht="12" x14ac:dyDescent="0.2">
      <c r="AP924" s="242"/>
      <c r="AQ924" s="242"/>
      <c r="AR924" s="242"/>
      <c r="AS924" s="242"/>
      <c r="AT924" s="242"/>
      <c r="AU924" s="242"/>
      <c r="AV924" s="242"/>
      <c r="AW924" s="242"/>
      <c r="AX924" s="242"/>
      <c r="AY924" s="242"/>
      <c r="AZ924" s="242"/>
      <c r="BA924" s="242"/>
      <c r="BB924" s="242"/>
      <c r="BC924" s="242"/>
      <c r="BD924" s="242"/>
      <c r="BE924" s="242"/>
      <c r="BF924" s="242"/>
    </row>
    <row r="925" spans="42:58" ht="12" x14ac:dyDescent="0.2">
      <c r="AP925" s="242"/>
      <c r="AQ925" s="242"/>
      <c r="AR925" s="242"/>
      <c r="AS925" s="242"/>
      <c r="AT925" s="242"/>
      <c r="AU925" s="242"/>
      <c r="AV925" s="242"/>
      <c r="AW925" s="242"/>
      <c r="AX925" s="242"/>
      <c r="AY925" s="242"/>
      <c r="AZ925" s="242"/>
      <c r="BA925" s="242"/>
      <c r="BB925" s="242"/>
      <c r="BC925" s="242"/>
      <c r="BD925" s="242"/>
      <c r="BE925" s="242"/>
      <c r="BF925" s="242"/>
    </row>
    <row r="926" spans="42:58" ht="12" x14ac:dyDescent="0.2">
      <c r="AP926" s="242"/>
      <c r="AQ926" s="242"/>
      <c r="AR926" s="242"/>
      <c r="AS926" s="242"/>
      <c r="AT926" s="242"/>
      <c r="AU926" s="242"/>
      <c r="AV926" s="242"/>
      <c r="AW926" s="242"/>
      <c r="AX926" s="242"/>
      <c r="AY926" s="242"/>
      <c r="AZ926" s="242"/>
      <c r="BA926" s="242"/>
      <c r="BB926" s="242"/>
      <c r="BC926" s="242"/>
      <c r="BD926" s="242"/>
      <c r="BE926" s="242"/>
      <c r="BF926" s="242"/>
    </row>
    <row r="927" spans="42:58" ht="12" x14ac:dyDescent="0.2">
      <c r="AP927" s="242"/>
      <c r="AQ927" s="242"/>
      <c r="AR927" s="242"/>
      <c r="AS927" s="242"/>
      <c r="AT927" s="242"/>
      <c r="AU927" s="242"/>
      <c r="AV927" s="242"/>
      <c r="AW927" s="242"/>
      <c r="AX927" s="242"/>
      <c r="AY927" s="242"/>
      <c r="AZ927" s="242"/>
      <c r="BA927" s="242"/>
      <c r="BB927" s="242"/>
      <c r="BC927" s="242"/>
      <c r="BD927" s="242"/>
      <c r="BE927" s="242"/>
      <c r="BF927" s="242"/>
    </row>
    <row r="928" spans="42:58" ht="12" x14ac:dyDescent="0.2">
      <c r="AP928" s="242"/>
      <c r="AQ928" s="242"/>
      <c r="AR928" s="242"/>
      <c r="AS928" s="242"/>
      <c r="AT928" s="242"/>
      <c r="AU928" s="242"/>
      <c r="AV928" s="242"/>
      <c r="AW928" s="242"/>
      <c r="AX928" s="242"/>
      <c r="AY928" s="242"/>
      <c r="AZ928" s="242"/>
      <c r="BA928" s="242"/>
      <c r="BB928" s="242"/>
      <c r="BC928" s="242"/>
      <c r="BD928" s="242"/>
      <c r="BE928" s="242"/>
      <c r="BF928" s="242"/>
    </row>
    <row r="929" spans="42:58" ht="12" x14ac:dyDescent="0.2">
      <c r="AP929" s="242"/>
      <c r="AQ929" s="242"/>
      <c r="AR929" s="242"/>
      <c r="AS929" s="242"/>
      <c r="AT929" s="242"/>
      <c r="AU929" s="242"/>
      <c r="AV929" s="242"/>
      <c r="AW929" s="242"/>
      <c r="AX929" s="242"/>
      <c r="AY929" s="242"/>
      <c r="AZ929" s="242"/>
      <c r="BA929" s="242"/>
      <c r="BB929" s="242"/>
      <c r="BC929" s="242"/>
      <c r="BD929" s="242"/>
      <c r="BE929" s="242"/>
      <c r="BF929" s="242"/>
    </row>
    <row r="930" spans="42:58" ht="12" x14ac:dyDescent="0.2">
      <c r="AP930" s="242"/>
      <c r="AQ930" s="242"/>
      <c r="AR930" s="242"/>
      <c r="AS930" s="242"/>
      <c r="AT930" s="242"/>
      <c r="AU930" s="242"/>
      <c r="AV930" s="242"/>
      <c r="AW930" s="242"/>
      <c r="AX930" s="242"/>
      <c r="AY930" s="242"/>
      <c r="AZ930" s="242"/>
      <c r="BA930" s="242"/>
      <c r="BB930" s="242"/>
      <c r="BC930" s="242"/>
      <c r="BD930" s="242"/>
      <c r="BE930" s="242"/>
      <c r="BF930" s="242"/>
    </row>
    <row r="931" spans="42:58" ht="12" x14ac:dyDescent="0.2">
      <c r="AP931" s="242"/>
      <c r="AQ931" s="242"/>
      <c r="AR931" s="242"/>
      <c r="AS931" s="242"/>
      <c r="AT931" s="242"/>
      <c r="AU931" s="242"/>
      <c r="AV931" s="242"/>
      <c r="AW931" s="242"/>
      <c r="AX931" s="242"/>
      <c r="AY931" s="242"/>
      <c r="AZ931" s="242"/>
      <c r="BA931" s="242"/>
      <c r="BB931" s="242"/>
      <c r="BC931" s="242"/>
      <c r="BD931" s="242"/>
      <c r="BE931" s="242"/>
      <c r="BF931" s="242"/>
    </row>
    <row r="932" spans="42:58" ht="12" x14ac:dyDescent="0.2">
      <c r="AP932" s="242"/>
      <c r="AQ932" s="242"/>
      <c r="AR932" s="242"/>
      <c r="AS932" s="242"/>
      <c r="AT932" s="242"/>
      <c r="AU932" s="242"/>
      <c r="AV932" s="242"/>
      <c r="AW932" s="242"/>
      <c r="AX932" s="242"/>
      <c r="AY932" s="242"/>
      <c r="AZ932" s="242"/>
      <c r="BA932" s="242"/>
      <c r="BB932" s="242"/>
      <c r="BC932" s="242"/>
      <c r="BD932" s="242"/>
      <c r="BE932" s="242"/>
      <c r="BF932" s="242"/>
    </row>
    <row r="933" spans="42:58" ht="12" x14ac:dyDescent="0.2">
      <c r="AP933" s="242"/>
      <c r="AQ933" s="242"/>
      <c r="AR933" s="242"/>
      <c r="AS933" s="242"/>
      <c r="AT933" s="242"/>
      <c r="AU933" s="242"/>
      <c r="AV933" s="242"/>
      <c r="AW933" s="242"/>
      <c r="AX933" s="242"/>
      <c r="AY933" s="242"/>
      <c r="AZ933" s="242"/>
      <c r="BA933" s="242"/>
      <c r="BB933" s="242"/>
      <c r="BC933" s="242"/>
      <c r="BD933" s="242"/>
      <c r="BE933" s="242"/>
      <c r="BF933" s="242"/>
    </row>
    <row r="934" spans="42:58" ht="12" x14ac:dyDescent="0.2">
      <c r="AP934" s="242"/>
      <c r="AQ934" s="242"/>
      <c r="AR934" s="242"/>
      <c r="AS934" s="242"/>
      <c r="AT934" s="242"/>
      <c r="AU934" s="242"/>
      <c r="AV934" s="242"/>
      <c r="AW934" s="242"/>
      <c r="AX934" s="242"/>
      <c r="AY934" s="242"/>
      <c r="AZ934" s="242"/>
      <c r="BA934" s="242"/>
      <c r="BB934" s="242"/>
      <c r="BC934" s="242"/>
      <c r="BD934" s="242"/>
      <c r="BE934" s="242"/>
      <c r="BF934" s="242"/>
    </row>
    <row r="935" spans="42:58" ht="12" x14ac:dyDescent="0.2">
      <c r="AP935" s="242"/>
      <c r="AQ935" s="242"/>
      <c r="AR935" s="242"/>
      <c r="AS935" s="242"/>
      <c r="AT935" s="242"/>
      <c r="AU935" s="242"/>
      <c r="AV935" s="242"/>
      <c r="AW935" s="242"/>
      <c r="AX935" s="242"/>
      <c r="AY935" s="242"/>
      <c r="AZ935" s="242"/>
      <c r="BA935" s="242"/>
      <c r="BB935" s="242"/>
      <c r="BC935" s="242"/>
      <c r="BD935" s="242"/>
      <c r="BE935" s="242"/>
      <c r="BF935" s="242"/>
    </row>
    <row r="936" spans="42:58" ht="12" x14ac:dyDescent="0.2">
      <c r="AP936" s="242"/>
      <c r="AQ936" s="242"/>
      <c r="AR936" s="242"/>
      <c r="AS936" s="242"/>
      <c r="AT936" s="242"/>
      <c r="AU936" s="242"/>
      <c r="AV936" s="242"/>
      <c r="AW936" s="242"/>
      <c r="AX936" s="242"/>
      <c r="AY936" s="242"/>
      <c r="AZ936" s="242"/>
      <c r="BA936" s="242"/>
      <c r="BB936" s="242"/>
      <c r="BC936" s="242"/>
      <c r="BD936" s="242"/>
      <c r="BE936" s="242"/>
      <c r="BF936" s="242"/>
    </row>
    <row r="937" spans="42:58" ht="12" x14ac:dyDescent="0.2">
      <c r="AP937" s="242"/>
      <c r="AQ937" s="242"/>
      <c r="AR937" s="242"/>
      <c r="AS937" s="242"/>
      <c r="AT937" s="242"/>
      <c r="AU937" s="242"/>
      <c r="AV937" s="242"/>
      <c r="AW937" s="242"/>
      <c r="AX937" s="242"/>
      <c r="AY937" s="242"/>
      <c r="AZ937" s="242"/>
      <c r="BA937" s="242"/>
      <c r="BB937" s="242"/>
      <c r="BC937" s="242"/>
      <c r="BD937" s="242"/>
      <c r="BE937" s="242"/>
      <c r="BF937" s="242"/>
    </row>
    <row r="938" spans="42:58" ht="12" x14ac:dyDescent="0.2">
      <c r="AP938" s="242"/>
      <c r="AQ938" s="242"/>
      <c r="AR938" s="242"/>
      <c r="AS938" s="242"/>
      <c r="AT938" s="242"/>
      <c r="AU938" s="242"/>
      <c r="AV938" s="242"/>
      <c r="AW938" s="242"/>
      <c r="AX938" s="242"/>
      <c r="AY938" s="242"/>
      <c r="AZ938" s="242"/>
      <c r="BA938" s="242"/>
      <c r="BB938" s="242"/>
      <c r="BC938" s="242"/>
      <c r="BD938" s="242"/>
      <c r="BE938" s="242"/>
      <c r="BF938" s="242"/>
    </row>
    <row r="939" spans="42:58" ht="12" x14ac:dyDescent="0.2">
      <c r="AP939" s="242"/>
      <c r="AQ939" s="242"/>
      <c r="AR939" s="242"/>
      <c r="AS939" s="242"/>
      <c r="AT939" s="242"/>
      <c r="AU939" s="242"/>
      <c r="AV939" s="242"/>
      <c r="AW939" s="242"/>
      <c r="AX939" s="242"/>
      <c r="AY939" s="242"/>
      <c r="AZ939" s="242"/>
      <c r="BA939" s="242"/>
      <c r="BB939" s="242"/>
      <c r="BC939" s="242"/>
      <c r="BD939" s="242"/>
      <c r="BE939" s="242"/>
      <c r="BF939" s="242"/>
    </row>
    <row r="940" spans="42:58" ht="12" x14ac:dyDescent="0.2">
      <c r="AP940" s="242"/>
      <c r="AQ940" s="242"/>
      <c r="AR940" s="242"/>
      <c r="AS940" s="242"/>
      <c r="AT940" s="242"/>
      <c r="AU940" s="242"/>
      <c r="AV940" s="242"/>
      <c r="AW940" s="242"/>
      <c r="AX940" s="242"/>
      <c r="AY940" s="242"/>
      <c r="AZ940" s="242"/>
      <c r="BA940" s="242"/>
      <c r="BB940" s="242"/>
      <c r="BC940" s="242"/>
      <c r="BD940" s="242"/>
      <c r="BE940" s="242"/>
      <c r="BF940" s="242"/>
    </row>
    <row r="941" spans="42:58" ht="12" x14ac:dyDescent="0.2">
      <c r="AP941" s="242"/>
      <c r="AQ941" s="242"/>
      <c r="AR941" s="242"/>
      <c r="AS941" s="242"/>
      <c r="AT941" s="242"/>
      <c r="AU941" s="242"/>
      <c r="AV941" s="242"/>
      <c r="AW941" s="242"/>
      <c r="AX941" s="242"/>
      <c r="AY941" s="242"/>
      <c r="AZ941" s="242"/>
      <c r="BA941" s="242"/>
      <c r="BB941" s="242"/>
      <c r="BC941" s="242"/>
      <c r="BD941" s="242"/>
      <c r="BE941" s="242"/>
      <c r="BF941" s="242"/>
    </row>
    <row r="942" spans="42:58" ht="12" x14ac:dyDescent="0.2">
      <c r="AP942" s="242"/>
      <c r="AQ942" s="242"/>
      <c r="AR942" s="242"/>
      <c r="AS942" s="242"/>
      <c r="AT942" s="242"/>
      <c r="AU942" s="242"/>
      <c r="AV942" s="242"/>
      <c r="AW942" s="242"/>
      <c r="AX942" s="242"/>
      <c r="AY942" s="242"/>
      <c r="AZ942" s="242"/>
      <c r="BA942" s="242"/>
      <c r="BB942" s="242"/>
      <c r="BC942" s="242"/>
      <c r="BD942" s="242"/>
      <c r="BE942" s="242"/>
      <c r="BF942" s="242"/>
    </row>
    <row r="943" spans="42:58" ht="12" x14ac:dyDescent="0.2">
      <c r="AP943" s="242"/>
      <c r="AQ943" s="242"/>
      <c r="AR943" s="242"/>
      <c r="AS943" s="242"/>
      <c r="AT943" s="242"/>
      <c r="AU943" s="242"/>
      <c r="AV943" s="242"/>
      <c r="AW943" s="242"/>
      <c r="AX943" s="242"/>
      <c r="AY943" s="242"/>
      <c r="AZ943" s="242"/>
      <c r="BA943" s="242"/>
      <c r="BB943" s="242"/>
      <c r="BC943" s="242"/>
      <c r="BD943" s="242"/>
      <c r="BE943" s="242"/>
      <c r="BF943" s="242"/>
    </row>
    <row r="944" spans="42:58" ht="12" x14ac:dyDescent="0.2">
      <c r="AP944" s="242"/>
      <c r="AQ944" s="242"/>
      <c r="AR944" s="242"/>
      <c r="AS944" s="242"/>
      <c r="AT944" s="242"/>
      <c r="AU944" s="242"/>
      <c r="AV944" s="242"/>
      <c r="AW944" s="242"/>
      <c r="AX944" s="242"/>
      <c r="AY944" s="242"/>
      <c r="AZ944" s="242"/>
      <c r="BA944" s="242"/>
      <c r="BB944" s="242"/>
      <c r="BC944" s="242"/>
      <c r="BD944" s="242"/>
      <c r="BE944" s="242"/>
      <c r="BF944" s="242"/>
    </row>
    <row r="945" spans="42:58" ht="12" x14ac:dyDescent="0.2">
      <c r="AP945" s="242"/>
      <c r="AQ945" s="242"/>
      <c r="AR945" s="242"/>
      <c r="AS945" s="242"/>
      <c r="AT945" s="242"/>
      <c r="AU945" s="242"/>
      <c r="AV945" s="242"/>
      <c r="AW945" s="242"/>
      <c r="AX945" s="242"/>
      <c r="AY945" s="242"/>
      <c r="AZ945" s="242"/>
      <c r="BA945" s="242"/>
      <c r="BB945" s="242"/>
      <c r="BC945" s="242"/>
      <c r="BD945" s="242"/>
      <c r="BE945" s="242"/>
      <c r="BF945" s="242"/>
    </row>
    <row r="946" spans="42:58" ht="12" x14ac:dyDescent="0.2">
      <c r="AP946" s="242"/>
      <c r="AQ946" s="242"/>
      <c r="AR946" s="242"/>
      <c r="AS946" s="242"/>
      <c r="AT946" s="242"/>
      <c r="AU946" s="242"/>
      <c r="AV946" s="242"/>
      <c r="AW946" s="242"/>
      <c r="AX946" s="242"/>
      <c r="AY946" s="242"/>
      <c r="AZ946" s="242"/>
      <c r="BA946" s="242"/>
      <c r="BB946" s="242"/>
      <c r="BC946" s="242"/>
      <c r="BD946" s="242"/>
      <c r="BE946" s="242"/>
      <c r="BF946" s="242"/>
    </row>
    <row r="947" spans="42:58" ht="12" x14ac:dyDescent="0.2">
      <c r="AP947" s="242"/>
      <c r="AQ947" s="242"/>
      <c r="AR947" s="242"/>
      <c r="AS947" s="242"/>
      <c r="AT947" s="242"/>
      <c r="AU947" s="242"/>
      <c r="AV947" s="242"/>
      <c r="AW947" s="242"/>
      <c r="AX947" s="242"/>
      <c r="AY947" s="242"/>
      <c r="AZ947" s="242"/>
      <c r="BA947" s="242"/>
      <c r="BB947" s="242"/>
      <c r="BC947" s="242"/>
      <c r="BD947" s="242"/>
      <c r="BE947" s="242"/>
      <c r="BF947" s="242"/>
    </row>
    <row r="948" spans="42:58" ht="12" x14ac:dyDescent="0.2">
      <c r="AP948" s="242"/>
      <c r="AQ948" s="242"/>
      <c r="AR948" s="242"/>
      <c r="AS948" s="242"/>
      <c r="AT948" s="242"/>
      <c r="AU948" s="242"/>
      <c r="AV948" s="242"/>
      <c r="AW948" s="242"/>
      <c r="AX948" s="242"/>
      <c r="AY948" s="242"/>
      <c r="AZ948" s="242"/>
      <c r="BA948" s="242"/>
      <c r="BB948" s="242"/>
      <c r="BC948" s="242"/>
      <c r="BD948" s="242"/>
      <c r="BE948" s="242"/>
      <c r="BF948" s="242"/>
    </row>
    <row r="949" spans="42:58" ht="12" x14ac:dyDescent="0.2">
      <c r="AP949" s="242"/>
      <c r="AQ949" s="242"/>
      <c r="AR949" s="242"/>
      <c r="AS949" s="242"/>
      <c r="AT949" s="242"/>
      <c r="AU949" s="242"/>
      <c r="AV949" s="242"/>
      <c r="AW949" s="242"/>
      <c r="AX949" s="242"/>
      <c r="AY949" s="242"/>
      <c r="AZ949" s="242"/>
      <c r="BA949" s="242"/>
      <c r="BB949" s="242"/>
      <c r="BC949" s="242"/>
      <c r="BD949" s="242"/>
      <c r="BE949" s="242"/>
      <c r="BF949" s="242"/>
    </row>
    <row r="950" spans="42:58" ht="12" x14ac:dyDescent="0.2">
      <c r="AP950" s="242"/>
      <c r="AQ950" s="242"/>
      <c r="AR950" s="242"/>
      <c r="AS950" s="242"/>
      <c r="AT950" s="242"/>
      <c r="AU950" s="242"/>
      <c r="AV950" s="242"/>
      <c r="AW950" s="242"/>
      <c r="AX950" s="242"/>
      <c r="AY950" s="242"/>
      <c r="AZ950" s="242"/>
      <c r="BA950" s="242"/>
      <c r="BB950" s="242"/>
      <c r="BC950" s="242"/>
      <c r="BD950" s="242"/>
      <c r="BE950" s="242"/>
      <c r="BF950" s="242"/>
    </row>
    <row r="951" spans="42:58" ht="12" x14ac:dyDescent="0.2">
      <c r="AP951" s="242"/>
      <c r="AQ951" s="242"/>
      <c r="AR951" s="242"/>
      <c r="AS951" s="242"/>
      <c r="AT951" s="242"/>
      <c r="AU951" s="242"/>
      <c r="AV951" s="242"/>
      <c r="AW951" s="242"/>
      <c r="AX951" s="242"/>
      <c r="AY951" s="242"/>
      <c r="AZ951" s="242"/>
      <c r="BA951" s="242"/>
      <c r="BB951" s="242"/>
      <c r="BC951" s="242"/>
      <c r="BD951" s="242"/>
      <c r="BE951" s="242"/>
      <c r="BF951" s="242"/>
    </row>
    <row r="952" spans="42:58" ht="12" x14ac:dyDescent="0.2">
      <c r="AP952" s="242"/>
      <c r="AQ952" s="242"/>
      <c r="AR952" s="242"/>
      <c r="AS952" s="242"/>
      <c r="AT952" s="242"/>
      <c r="AU952" s="242"/>
      <c r="AV952" s="242"/>
      <c r="AW952" s="242"/>
      <c r="AX952" s="242"/>
      <c r="AY952" s="242"/>
      <c r="AZ952" s="242"/>
      <c r="BA952" s="242"/>
      <c r="BB952" s="242"/>
      <c r="BC952" s="242"/>
      <c r="BD952" s="242"/>
      <c r="BE952" s="242"/>
      <c r="BF952" s="242"/>
    </row>
    <row r="953" spans="42:58" ht="12" x14ac:dyDescent="0.2">
      <c r="AP953" s="242"/>
      <c r="AQ953" s="242"/>
      <c r="AR953" s="242"/>
      <c r="AS953" s="242"/>
      <c r="AT953" s="242"/>
      <c r="AU953" s="242"/>
      <c r="AV953" s="242"/>
      <c r="AW953" s="242"/>
      <c r="AX953" s="242"/>
      <c r="AY953" s="242"/>
      <c r="AZ953" s="242"/>
      <c r="BA953" s="242"/>
      <c r="BB953" s="242"/>
      <c r="BC953" s="242"/>
      <c r="BD953" s="242"/>
      <c r="BE953" s="242"/>
      <c r="BF953" s="242"/>
    </row>
    <row r="954" spans="42:58" ht="12" x14ac:dyDescent="0.2">
      <c r="AP954" s="242"/>
      <c r="AQ954" s="242"/>
      <c r="AR954" s="242"/>
      <c r="AS954" s="242"/>
      <c r="AT954" s="242"/>
      <c r="AU954" s="242"/>
      <c r="AV954" s="242"/>
      <c r="AW954" s="242"/>
      <c r="AX954" s="242"/>
      <c r="AY954" s="242"/>
      <c r="AZ954" s="242"/>
      <c r="BA954" s="242"/>
      <c r="BB954" s="242"/>
      <c r="BC954" s="242"/>
      <c r="BD954" s="242"/>
      <c r="BE954" s="242"/>
      <c r="BF954" s="242"/>
    </row>
    <row r="955" spans="42:58" ht="12" x14ac:dyDescent="0.2">
      <c r="AP955" s="242"/>
      <c r="AQ955" s="242"/>
      <c r="AR955" s="242"/>
      <c r="AS955" s="242"/>
      <c r="AT955" s="242"/>
      <c r="AU955" s="242"/>
      <c r="AV955" s="242"/>
      <c r="AW955" s="242"/>
      <c r="AX955" s="242"/>
      <c r="AY955" s="242"/>
      <c r="AZ955" s="242"/>
      <c r="BA955" s="242"/>
      <c r="BB955" s="242"/>
      <c r="BC955" s="242"/>
      <c r="BD955" s="242"/>
      <c r="BE955" s="242"/>
      <c r="BF955" s="242"/>
    </row>
    <row r="956" spans="42:58" ht="12" x14ac:dyDescent="0.2">
      <c r="AP956" s="242"/>
      <c r="AQ956" s="242"/>
      <c r="AR956" s="242"/>
      <c r="AS956" s="242"/>
      <c r="AT956" s="242"/>
      <c r="AU956" s="242"/>
      <c r="AV956" s="242"/>
      <c r="AW956" s="242"/>
      <c r="AX956" s="242"/>
      <c r="AY956" s="242"/>
      <c r="AZ956" s="242"/>
      <c r="BA956" s="242"/>
      <c r="BB956" s="242"/>
      <c r="BC956" s="242"/>
      <c r="BD956" s="242"/>
      <c r="BE956" s="242"/>
      <c r="BF956" s="242"/>
    </row>
    <row r="957" spans="42:58" ht="12" x14ac:dyDescent="0.2">
      <c r="AP957" s="242"/>
      <c r="AQ957" s="242"/>
      <c r="AR957" s="242"/>
      <c r="AS957" s="242"/>
      <c r="AT957" s="242"/>
      <c r="AU957" s="242"/>
      <c r="AV957" s="242"/>
      <c r="AW957" s="242"/>
      <c r="AX957" s="242"/>
      <c r="AY957" s="242"/>
      <c r="AZ957" s="242"/>
      <c r="BA957" s="242"/>
      <c r="BB957" s="242"/>
      <c r="BC957" s="242"/>
      <c r="BD957" s="242"/>
      <c r="BE957" s="242"/>
      <c r="BF957" s="242"/>
    </row>
    <row r="958" spans="42:58" ht="12" x14ac:dyDescent="0.2">
      <c r="AP958" s="242"/>
      <c r="AQ958" s="242"/>
      <c r="AR958" s="242"/>
      <c r="AS958" s="242"/>
      <c r="AT958" s="242"/>
      <c r="AU958" s="242"/>
      <c r="AV958" s="242"/>
      <c r="AW958" s="242"/>
      <c r="AX958" s="242"/>
      <c r="AY958" s="242"/>
      <c r="AZ958" s="242"/>
      <c r="BA958" s="242"/>
      <c r="BB958" s="242"/>
      <c r="BC958" s="242"/>
      <c r="BD958" s="242"/>
      <c r="BE958" s="242"/>
      <c r="BF958" s="242"/>
    </row>
    <row r="959" spans="42:58" ht="12" x14ac:dyDescent="0.2">
      <c r="AP959" s="242"/>
      <c r="AQ959" s="242"/>
      <c r="AR959" s="242"/>
      <c r="AS959" s="242"/>
      <c r="AT959" s="242"/>
      <c r="AU959" s="242"/>
      <c r="AV959" s="242"/>
      <c r="AW959" s="242"/>
      <c r="AX959" s="242"/>
      <c r="AY959" s="242"/>
      <c r="AZ959" s="242"/>
      <c r="BA959" s="242"/>
      <c r="BB959" s="242"/>
      <c r="BC959" s="242"/>
      <c r="BD959" s="242"/>
      <c r="BE959" s="242"/>
      <c r="BF959" s="242"/>
    </row>
    <row r="960" spans="42:58" ht="12" x14ac:dyDescent="0.2">
      <c r="AP960" s="242"/>
      <c r="AQ960" s="242"/>
      <c r="AR960" s="242"/>
      <c r="AS960" s="242"/>
      <c r="AT960" s="242"/>
      <c r="AU960" s="242"/>
      <c r="AV960" s="242"/>
      <c r="AW960" s="242"/>
      <c r="AX960" s="242"/>
      <c r="AY960" s="242"/>
      <c r="AZ960" s="242"/>
      <c r="BA960" s="242"/>
      <c r="BB960" s="242"/>
      <c r="BC960" s="242"/>
      <c r="BD960" s="242"/>
      <c r="BE960" s="242"/>
      <c r="BF960" s="242"/>
    </row>
    <row r="961" spans="42:58" ht="12" x14ac:dyDescent="0.2">
      <c r="AP961" s="242"/>
      <c r="AQ961" s="242"/>
      <c r="AR961" s="242"/>
      <c r="AS961" s="242"/>
      <c r="AT961" s="242"/>
      <c r="AU961" s="242"/>
      <c r="AV961" s="242"/>
      <c r="AW961" s="242"/>
      <c r="AX961" s="242"/>
      <c r="AY961" s="242"/>
      <c r="AZ961" s="242"/>
      <c r="BA961" s="242"/>
      <c r="BB961" s="242"/>
      <c r="BC961" s="242"/>
      <c r="BD961" s="242"/>
      <c r="BE961" s="242"/>
      <c r="BF961" s="242"/>
    </row>
    <row r="962" spans="42:58" ht="12" x14ac:dyDescent="0.2">
      <c r="AP962" s="242"/>
      <c r="AQ962" s="242"/>
      <c r="AR962" s="242"/>
      <c r="AS962" s="242"/>
      <c r="AT962" s="242"/>
      <c r="AU962" s="242"/>
      <c r="AV962" s="242"/>
      <c r="AW962" s="242"/>
      <c r="AX962" s="242"/>
      <c r="AY962" s="242"/>
      <c r="AZ962" s="242"/>
      <c r="BA962" s="242"/>
      <c r="BB962" s="242"/>
      <c r="BC962" s="242"/>
      <c r="BD962" s="242"/>
      <c r="BE962" s="242"/>
      <c r="BF962" s="242"/>
    </row>
    <row r="963" spans="42:58" ht="12" x14ac:dyDescent="0.2">
      <c r="AP963" s="242"/>
      <c r="AQ963" s="242"/>
      <c r="AR963" s="242"/>
      <c r="AS963" s="242"/>
      <c r="AT963" s="242"/>
      <c r="AU963" s="242"/>
      <c r="AV963" s="242"/>
      <c r="AW963" s="242"/>
      <c r="AX963" s="242"/>
      <c r="AY963" s="242"/>
      <c r="AZ963" s="242"/>
      <c r="BA963" s="242"/>
      <c r="BB963" s="242"/>
      <c r="BC963" s="242"/>
      <c r="BD963" s="242"/>
      <c r="BE963" s="242"/>
      <c r="BF963" s="242"/>
    </row>
    <row r="964" spans="42:58" ht="12" x14ac:dyDescent="0.2">
      <c r="AP964" s="242"/>
      <c r="AQ964" s="242"/>
      <c r="AR964" s="242"/>
      <c r="AS964" s="242"/>
      <c r="AT964" s="242"/>
      <c r="AU964" s="242"/>
      <c r="AV964" s="242"/>
      <c r="AW964" s="242"/>
      <c r="AX964" s="242"/>
      <c r="AY964" s="242"/>
      <c r="AZ964" s="242"/>
      <c r="BA964" s="242"/>
      <c r="BB964" s="242"/>
      <c r="BC964" s="242"/>
      <c r="BD964" s="242"/>
      <c r="BE964" s="242"/>
      <c r="BF964" s="242"/>
    </row>
    <row r="965" spans="42:58" ht="12" x14ac:dyDescent="0.2">
      <c r="AP965" s="242"/>
      <c r="AQ965" s="242"/>
      <c r="AR965" s="242"/>
      <c r="AS965" s="242"/>
      <c r="AT965" s="242"/>
      <c r="AU965" s="242"/>
      <c r="AV965" s="242"/>
      <c r="AW965" s="242"/>
      <c r="AX965" s="242"/>
      <c r="AY965" s="242"/>
      <c r="AZ965" s="242"/>
      <c r="BA965" s="242"/>
      <c r="BB965" s="242"/>
      <c r="BC965" s="242"/>
      <c r="BD965" s="242"/>
      <c r="BE965" s="242"/>
      <c r="BF965" s="242"/>
    </row>
    <row r="966" spans="42:58" ht="12" x14ac:dyDescent="0.2">
      <c r="AP966" s="242"/>
      <c r="AQ966" s="242"/>
      <c r="AR966" s="242"/>
      <c r="AS966" s="242"/>
      <c r="AT966" s="242"/>
      <c r="AU966" s="242"/>
      <c r="AV966" s="242"/>
      <c r="AW966" s="242"/>
      <c r="AX966" s="242"/>
      <c r="AY966" s="242"/>
      <c r="AZ966" s="242"/>
      <c r="BA966" s="242"/>
      <c r="BB966" s="242"/>
      <c r="BC966" s="242"/>
      <c r="BD966" s="242"/>
      <c r="BE966" s="242"/>
      <c r="BF966" s="242"/>
    </row>
    <row r="967" spans="42:58" ht="12" x14ac:dyDescent="0.2">
      <c r="AP967" s="242"/>
      <c r="AQ967" s="242"/>
      <c r="AR967" s="242"/>
      <c r="AS967" s="242"/>
      <c r="AT967" s="242"/>
      <c r="AU967" s="242"/>
      <c r="AV967" s="242"/>
      <c r="AW967" s="242"/>
      <c r="AX967" s="242"/>
      <c r="AY967" s="242"/>
      <c r="AZ967" s="242"/>
      <c r="BA967" s="242"/>
      <c r="BB967" s="242"/>
      <c r="BC967" s="242"/>
      <c r="BD967" s="242"/>
      <c r="BE967" s="242"/>
      <c r="BF967" s="242"/>
    </row>
    <row r="968" spans="42:58" ht="12" x14ac:dyDescent="0.2">
      <c r="AP968" s="242"/>
      <c r="AQ968" s="242"/>
      <c r="AR968" s="242"/>
      <c r="AS968" s="242"/>
      <c r="AT968" s="242"/>
      <c r="AU968" s="242"/>
      <c r="AV968" s="242"/>
      <c r="AW968" s="242"/>
      <c r="AX968" s="242"/>
      <c r="AY968" s="242"/>
      <c r="AZ968" s="242"/>
      <c r="BA968" s="242"/>
      <c r="BB968" s="242"/>
      <c r="BC968" s="242"/>
      <c r="BD968" s="242"/>
      <c r="BE968" s="242"/>
      <c r="BF968" s="242"/>
    </row>
    <row r="969" spans="42:58" ht="12" x14ac:dyDescent="0.2">
      <c r="AP969" s="242"/>
      <c r="AQ969" s="242"/>
      <c r="AR969" s="242"/>
      <c r="AS969" s="242"/>
      <c r="AT969" s="242"/>
      <c r="AU969" s="242"/>
      <c r="AV969" s="242"/>
      <c r="AW969" s="242"/>
      <c r="AX969" s="242"/>
      <c r="AY969" s="242"/>
      <c r="AZ969" s="242"/>
      <c r="BA969" s="242"/>
      <c r="BB969" s="242"/>
      <c r="BC969" s="242"/>
      <c r="BD969" s="242"/>
      <c r="BE969" s="242"/>
      <c r="BF969" s="242"/>
    </row>
    <row r="970" spans="42:58" ht="12" x14ac:dyDescent="0.2">
      <c r="AP970" s="242"/>
      <c r="AQ970" s="242"/>
      <c r="AR970" s="242"/>
      <c r="AS970" s="242"/>
      <c r="AT970" s="242"/>
      <c r="AU970" s="242"/>
      <c r="AV970" s="242"/>
      <c r="AW970" s="242"/>
      <c r="AX970" s="242"/>
      <c r="AY970" s="242"/>
      <c r="AZ970" s="242"/>
      <c r="BA970" s="242"/>
      <c r="BB970" s="242"/>
      <c r="BC970" s="242"/>
      <c r="BD970" s="242"/>
      <c r="BE970" s="242"/>
      <c r="BF970" s="242"/>
    </row>
    <row r="971" spans="42:58" ht="12" x14ac:dyDescent="0.2">
      <c r="AP971" s="242"/>
      <c r="AQ971" s="242"/>
      <c r="AR971" s="242"/>
      <c r="AS971" s="242"/>
      <c r="AT971" s="242"/>
      <c r="AU971" s="242"/>
      <c r="AV971" s="242"/>
      <c r="AW971" s="242"/>
      <c r="AX971" s="242"/>
      <c r="AY971" s="242"/>
      <c r="AZ971" s="242"/>
      <c r="BA971" s="242"/>
      <c r="BB971" s="242"/>
      <c r="BC971" s="242"/>
      <c r="BD971" s="242"/>
      <c r="BE971" s="242"/>
      <c r="BF971" s="242"/>
    </row>
    <row r="972" spans="42:58" ht="12" x14ac:dyDescent="0.2">
      <c r="AP972" s="242"/>
      <c r="AQ972" s="242"/>
      <c r="AR972" s="242"/>
      <c r="AS972" s="242"/>
      <c r="AT972" s="242"/>
      <c r="AU972" s="242"/>
      <c r="AV972" s="242"/>
      <c r="AW972" s="242"/>
      <c r="AX972" s="242"/>
      <c r="AY972" s="242"/>
      <c r="AZ972" s="242"/>
      <c r="BA972" s="242"/>
      <c r="BB972" s="242"/>
      <c r="BC972" s="242"/>
      <c r="BD972" s="242"/>
      <c r="BE972" s="242"/>
      <c r="BF972" s="242"/>
    </row>
    <row r="973" spans="42:58" ht="12" x14ac:dyDescent="0.2">
      <c r="AP973" s="242"/>
      <c r="AQ973" s="242"/>
      <c r="AR973" s="242"/>
      <c r="AS973" s="242"/>
      <c r="AT973" s="242"/>
      <c r="AU973" s="242"/>
      <c r="AV973" s="242"/>
      <c r="AW973" s="242"/>
      <c r="AX973" s="242"/>
      <c r="AY973" s="242"/>
      <c r="AZ973" s="242"/>
      <c r="BA973" s="242"/>
      <c r="BB973" s="242"/>
      <c r="BC973" s="242"/>
      <c r="BD973" s="242"/>
      <c r="BE973" s="242"/>
      <c r="BF973" s="242"/>
    </row>
    <row r="974" spans="42:58" ht="12" x14ac:dyDescent="0.2">
      <c r="AP974" s="242"/>
      <c r="AQ974" s="242"/>
      <c r="AR974" s="242"/>
      <c r="AS974" s="242"/>
      <c r="AT974" s="242"/>
      <c r="AU974" s="242"/>
      <c r="AV974" s="242"/>
      <c r="AW974" s="242"/>
      <c r="AX974" s="242"/>
      <c r="AY974" s="242"/>
      <c r="AZ974" s="242"/>
      <c r="BA974" s="242"/>
      <c r="BB974" s="242"/>
      <c r="BC974" s="242"/>
      <c r="BD974" s="242"/>
      <c r="BE974" s="242"/>
      <c r="BF974" s="242"/>
    </row>
    <row r="975" spans="42:58" ht="12" x14ac:dyDescent="0.2">
      <c r="AP975" s="242"/>
      <c r="AQ975" s="242"/>
      <c r="AR975" s="242"/>
      <c r="AS975" s="242"/>
      <c r="AT975" s="242"/>
      <c r="AU975" s="242"/>
      <c r="AV975" s="242"/>
      <c r="AW975" s="242"/>
      <c r="AX975" s="242"/>
      <c r="AY975" s="242"/>
      <c r="AZ975" s="242"/>
      <c r="BA975" s="242"/>
      <c r="BB975" s="242"/>
      <c r="BC975" s="242"/>
      <c r="BD975" s="242"/>
      <c r="BE975" s="242"/>
      <c r="BF975" s="242"/>
    </row>
  </sheetData>
  <autoFilter ref="A3:BI63" xr:uid="{00000000-0001-0000-0500-000000000000}">
    <filterColumn colId="58">
      <filters blank="1">
        <filter val="1.172.133.334"/>
        <filter val="1.752.715.389"/>
        <filter val="2.022.414"/>
        <filter val="216.569.937"/>
        <filter val="347.024.625"/>
        <filter val="5.232.384"/>
        <filter val="9.732.695"/>
      </filters>
    </filterColumn>
  </autoFilter>
  <mergeCells count="1">
    <mergeCell ref="A4:A60"/>
  </mergeCells>
  <phoneticPr fontId="70" type="noConversion"/>
  <conditionalFormatting sqref="AP3:BF61 A64:AO1048576 A63:AX63 BG1:XFD1048576 A1:AO62">
    <cfRule type="cellIs" dxfId="18" priority="1" operator="lessThan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Y100"/>
  <sheetViews>
    <sheetView showGridLines="0" zoomScaleNormal="100" workbookViewId="0">
      <pane xSplit="1" ySplit="20" topLeftCell="B91" activePane="bottomRight" state="frozen"/>
      <selection activeCell="L33" sqref="L33"/>
      <selection pane="topRight" activeCell="L33" sqref="L33"/>
      <selection pane="bottomLeft" activeCell="L33" sqref="L33"/>
      <selection pane="bottomRight" activeCell="A8" sqref="A8"/>
    </sheetView>
  </sheetViews>
  <sheetFormatPr baseColWidth="10" defaultColWidth="0" defaultRowHeight="12.75" x14ac:dyDescent="0.2"/>
  <cols>
    <col min="1" max="1" width="22.5703125" style="252" bestFit="1" customWidth="1"/>
    <col min="2" max="2" width="19" style="252" customWidth="1"/>
    <col min="3" max="3" width="14.85546875" style="252" bestFit="1" customWidth="1"/>
    <col min="4" max="4" width="6.7109375" style="252" hidden="1" customWidth="1"/>
    <col min="5" max="5" width="15" style="252" bestFit="1" customWidth="1"/>
    <col min="6" max="6" width="17" style="252" bestFit="1" customWidth="1"/>
    <col min="7" max="7" width="13" style="252" customWidth="1"/>
    <col min="8" max="8" width="13.7109375" style="252" bestFit="1" customWidth="1"/>
    <col min="9" max="9" width="15.85546875" style="252" bestFit="1" customWidth="1"/>
    <col min="10" max="10" width="12.7109375" style="252" customWidth="1"/>
    <col min="11" max="17" width="12.7109375" style="252" hidden="1" customWidth="1"/>
    <col min="18" max="18" width="14.7109375" style="252" hidden="1" customWidth="1"/>
    <col min="19" max="19" width="0.5703125" style="252" hidden="1" customWidth="1"/>
    <col min="20" max="21" width="13.7109375" style="252" hidden="1" customWidth="1"/>
    <col min="22" max="22" width="13.42578125" style="252" hidden="1" customWidth="1"/>
    <col min="23" max="24" width="12.140625" style="252" hidden="1" customWidth="1"/>
    <col min="25" max="26" width="10.85546875" style="252" hidden="1" customWidth="1"/>
    <col min="27" max="29" width="12.140625" style="252" hidden="1" customWidth="1"/>
    <col min="30" max="30" width="14" style="252" hidden="1" customWidth="1"/>
    <col min="31" max="31" width="12.140625" style="252" hidden="1" customWidth="1"/>
    <col min="32" max="32" width="8.140625" style="252" hidden="1" customWidth="1"/>
    <col min="33" max="35" width="10.140625" style="252" hidden="1" customWidth="1"/>
    <col min="36" max="36" width="11.42578125" style="252" hidden="1" customWidth="1"/>
    <col min="37" max="39" width="10.140625" style="252" hidden="1" customWidth="1"/>
    <col min="40" max="40" width="6.28515625" style="252" hidden="1" customWidth="1"/>
    <col min="41" max="41" width="0.140625" style="252" hidden="1" customWidth="1"/>
    <col min="42" max="42" width="8.140625" style="252" hidden="1" customWidth="1"/>
    <col min="43" max="43" width="6.28515625" style="252" hidden="1" customWidth="1"/>
    <col min="44" max="47" width="10.140625" style="252" hidden="1" customWidth="1"/>
    <col min="48" max="71" width="15.7109375" style="252" hidden="1" customWidth="1"/>
    <col min="72" max="72" width="19.85546875" style="252" hidden="1" customWidth="1"/>
    <col min="73" max="73" width="15.7109375" style="252" hidden="1" customWidth="1"/>
    <col min="74" max="75" width="16.5703125" style="252" hidden="1" customWidth="1"/>
    <col min="76" max="76" width="1" style="301" hidden="1" customWidth="1"/>
    <col min="77" max="77" width="1" style="252" hidden="1" customWidth="1"/>
    <col min="78" max="16384" width="11.42578125" style="252" hidden="1"/>
  </cols>
  <sheetData>
    <row r="1" spans="1:76" s="192" customFormat="1" ht="10.5" customHeight="1" x14ac:dyDescent="0.25">
      <c r="A1" s="310"/>
      <c r="B1" s="187"/>
      <c r="C1" s="187"/>
      <c r="D1" s="187"/>
      <c r="E1" s="187"/>
      <c r="F1" s="187"/>
      <c r="G1" s="187"/>
      <c r="H1" s="187"/>
      <c r="I1" s="187"/>
      <c r="J1" s="187"/>
      <c r="BX1" s="232"/>
    </row>
    <row r="2" spans="1:76" s="177" customFormat="1" ht="20.25" customHeight="1" x14ac:dyDescent="0.25">
      <c r="A2" s="174"/>
      <c r="B2" s="437" t="s">
        <v>46</v>
      </c>
      <c r="C2" s="311"/>
      <c r="D2" s="311"/>
      <c r="E2" s="311"/>
      <c r="F2" s="311"/>
      <c r="G2" s="311"/>
      <c r="H2" s="311"/>
      <c r="I2" s="311"/>
      <c r="J2" s="311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3"/>
      <c r="AG2" s="313"/>
      <c r="AH2" s="313"/>
      <c r="AI2" s="313"/>
      <c r="AJ2" s="313"/>
      <c r="AK2" s="313"/>
      <c r="BX2" s="314"/>
    </row>
    <row r="3" spans="1:76" s="177" customFormat="1" ht="2.25" customHeight="1" x14ac:dyDescent="0.25">
      <c r="A3" s="315"/>
      <c r="B3" s="316"/>
      <c r="C3" s="316"/>
      <c r="D3" s="317"/>
      <c r="E3" s="317"/>
      <c r="F3" s="317"/>
      <c r="G3" s="317"/>
      <c r="H3" s="317"/>
      <c r="I3" s="317"/>
      <c r="J3" s="317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3"/>
      <c r="AG3" s="313"/>
      <c r="AH3" s="313"/>
      <c r="AI3" s="313"/>
      <c r="AJ3" s="313"/>
      <c r="AK3" s="313"/>
      <c r="BX3" s="314"/>
    </row>
    <row r="4" spans="1:76" s="323" customFormat="1" ht="12" customHeight="1" x14ac:dyDescent="0.25">
      <c r="A4" s="319"/>
      <c r="B4" s="492">
        <v>45869</v>
      </c>
      <c r="C4" s="492"/>
      <c r="D4" s="320"/>
      <c r="E4" s="320"/>
      <c r="F4" s="320"/>
      <c r="G4" s="320"/>
      <c r="H4" s="320"/>
      <c r="I4" s="320"/>
      <c r="J4" s="320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2"/>
      <c r="AG4" s="322"/>
      <c r="AH4" s="322"/>
      <c r="AI4" s="322"/>
      <c r="AJ4" s="322"/>
      <c r="AK4" s="322"/>
      <c r="BX4" s="324"/>
    </row>
    <row r="5" spans="1:76" s="192" customFormat="1" ht="6.75" customHeight="1" x14ac:dyDescent="0.25">
      <c r="A5" s="187"/>
      <c r="B5" s="325"/>
      <c r="C5" s="325"/>
      <c r="D5" s="187"/>
      <c r="E5" s="187"/>
      <c r="F5" s="320"/>
      <c r="G5" s="320"/>
      <c r="H5" s="320"/>
      <c r="I5" s="320"/>
      <c r="J5" s="320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BX5" s="232"/>
    </row>
    <row r="6" spans="1:76" s="192" customFormat="1" ht="15" customHeight="1" x14ac:dyDescent="0.25">
      <c r="A6" s="348" t="s">
        <v>29</v>
      </c>
      <c r="B6" s="348" t="s">
        <v>179</v>
      </c>
      <c r="C6" s="325"/>
      <c r="D6" s="320"/>
      <c r="E6" s="320"/>
      <c r="F6" s="320"/>
      <c r="G6" s="320"/>
      <c r="H6" s="320"/>
      <c r="I6" s="320"/>
      <c r="J6" s="320"/>
      <c r="K6" s="321"/>
      <c r="L6" s="321"/>
      <c r="BR6" s="232"/>
    </row>
    <row r="7" spans="1:76" s="192" customFormat="1" ht="18.75" x14ac:dyDescent="0.25">
      <c r="A7" s="326" t="s">
        <v>36</v>
      </c>
      <c r="B7" s="327">
        <v>13392364097</v>
      </c>
      <c r="C7" s="325"/>
      <c r="D7" s="320"/>
      <c r="E7" s="320"/>
      <c r="F7" s="320"/>
      <c r="G7" s="320"/>
      <c r="H7" s="320"/>
      <c r="I7" s="320"/>
      <c r="J7" s="320"/>
      <c r="K7" s="321"/>
      <c r="L7" s="321"/>
      <c r="BR7" s="232"/>
    </row>
    <row r="8" spans="1:76" s="192" customFormat="1" ht="18.75" x14ac:dyDescent="0.25">
      <c r="A8" s="326" t="s">
        <v>93</v>
      </c>
      <c r="B8" s="328">
        <v>2130207293</v>
      </c>
      <c r="C8" s="325"/>
      <c r="D8" s="320"/>
      <c r="E8" s="320"/>
      <c r="F8" s="320"/>
      <c r="G8" s="320"/>
      <c r="H8" s="320"/>
      <c r="I8" s="320"/>
      <c r="J8" s="320"/>
      <c r="K8" s="321"/>
      <c r="L8" s="321"/>
      <c r="BR8" s="232"/>
    </row>
    <row r="9" spans="1:76" s="192" customFormat="1" ht="18.75" hidden="1" x14ac:dyDescent="0.25">
      <c r="A9" s="329" t="s">
        <v>154</v>
      </c>
      <c r="B9" s="327">
        <v>0</v>
      </c>
      <c r="C9" s="325"/>
      <c r="D9" s="320"/>
      <c r="E9" s="320"/>
      <c r="F9" s="320"/>
      <c r="G9" s="320"/>
      <c r="H9" s="320"/>
      <c r="I9" s="320"/>
      <c r="J9" s="320"/>
      <c r="K9" s="321"/>
      <c r="L9" s="321"/>
      <c r="BR9" s="232"/>
    </row>
    <row r="10" spans="1:76" s="192" customFormat="1" ht="18.75" hidden="1" x14ac:dyDescent="0.25">
      <c r="A10" s="330" t="s">
        <v>53</v>
      </c>
      <c r="B10" s="327">
        <v>0</v>
      </c>
      <c r="C10" s="325"/>
      <c r="D10" s="320"/>
      <c r="E10" s="320"/>
      <c r="F10" s="320"/>
      <c r="G10" s="320"/>
      <c r="H10" s="320"/>
      <c r="I10" s="320"/>
      <c r="J10" s="320"/>
      <c r="K10" s="321"/>
      <c r="L10" s="321"/>
      <c r="BR10" s="232"/>
    </row>
    <row r="11" spans="1:76" s="192" customFormat="1" ht="18.75" x14ac:dyDescent="0.25">
      <c r="A11" s="326" t="s">
        <v>47</v>
      </c>
      <c r="B11" s="328">
        <v>53157739</v>
      </c>
      <c r="C11" s="325"/>
      <c r="D11" s="320"/>
      <c r="E11" s="320"/>
      <c r="F11" s="320"/>
      <c r="G11" s="320"/>
      <c r="H11" s="320"/>
      <c r="I11" s="320"/>
      <c r="J11" s="320"/>
      <c r="K11" s="321"/>
      <c r="L11" s="321"/>
      <c r="BR11" s="232"/>
    </row>
    <row r="12" spans="1:76" s="192" customFormat="1" ht="18.75" x14ac:dyDescent="0.25">
      <c r="A12" s="326" t="s">
        <v>155</v>
      </c>
      <c r="B12" s="327">
        <v>3036713</v>
      </c>
      <c r="C12" s="325"/>
      <c r="D12" s="320"/>
      <c r="E12" s="320"/>
      <c r="F12" s="320"/>
      <c r="G12" s="320"/>
      <c r="H12" s="320"/>
      <c r="I12" s="320"/>
      <c r="J12" s="320"/>
      <c r="K12" s="321"/>
      <c r="L12" s="321"/>
      <c r="BR12" s="232"/>
    </row>
    <row r="13" spans="1:76" s="192" customFormat="1" ht="18.75" x14ac:dyDescent="0.25">
      <c r="A13" s="326" t="s">
        <v>51</v>
      </c>
      <c r="B13" s="327">
        <v>89371678</v>
      </c>
      <c r="C13" s="325"/>
      <c r="D13" s="320"/>
      <c r="E13" s="320"/>
      <c r="F13" s="320"/>
      <c r="G13" s="320"/>
      <c r="H13" s="320"/>
      <c r="I13" s="320"/>
      <c r="J13" s="320"/>
      <c r="K13" s="321"/>
      <c r="L13" s="321"/>
      <c r="BR13" s="232"/>
    </row>
    <row r="14" spans="1:76" s="192" customFormat="1" ht="18.75" x14ac:dyDescent="0.25">
      <c r="A14" s="326" t="s">
        <v>48</v>
      </c>
      <c r="B14" s="328">
        <v>98945</v>
      </c>
      <c r="C14" s="325"/>
      <c r="D14" s="320"/>
      <c r="E14" s="320"/>
      <c r="F14" s="320"/>
      <c r="G14" s="320"/>
      <c r="H14" s="320"/>
      <c r="I14" s="320"/>
      <c r="J14" s="320"/>
      <c r="K14" s="321"/>
      <c r="L14" s="321"/>
      <c r="BR14" s="232"/>
    </row>
    <row r="15" spans="1:76" s="192" customFormat="1" ht="18.75" hidden="1" x14ac:dyDescent="0.25">
      <c r="A15" s="329" t="s">
        <v>156</v>
      </c>
      <c r="B15" s="327"/>
      <c r="C15" s="325"/>
      <c r="D15" s="320"/>
      <c r="E15" s="320"/>
      <c r="F15" s="320"/>
      <c r="G15" s="320"/>
      <c r="H15" s="320"/>
      <c r="I15" s="320"/>
      <c r="J15" s="320"/>
      <c r="K15" s="321"/>
      <c r="L15" s="321"/>
      <c r="BR15" s="232"/>
    </row>
    <row r="16" spans="1:76" s="192" customFormat="1" ht="18.75" hidden="1" x14ac:dyDescent="0.25">
      <c r="A16" s="329" t="s">
        <v>141</v>
      </c>
      <c r="B16" s="327"/>
      <c r="C16" s="325"/>
      <c r="D16" s="320"/>
      <c r="E16" s="320"/>
      <c r="F16" s="320"/>
      <c r="G16" s="320"/>
      <c r="H16" s="320"/>
      <c r="I16" s="320"/>
      <c r="J16" s="320"/>
      <c r="K16" s="321"/>
      <c r="L16" s="321"/>
      <c r="BR16" s="232"/>
    </row>
    <row r="17" spans="1:76" s="192" customFormat="1" ht="18.75" x14ac:dyDescent="0.25">
      <c r="A17" s="345" t="s">
        <v>49</v>
      </c>
      <c r="B17" s="346">
        <v>15668236465</v>
      </c>
      <c r="C17" s="187"/>
      <c r="D17" s="320"/>
      <c r="E17" s="320"/>
      <c r="F17" s="320"/>
      <c r="G17" s="320"/>
      <c r="H17" s="320"/>
      <c r="I17" s="320"/>
      <c r="J17" s="320"/>
      <c r="K17" s="321"/>
      <c r="L17" s="321"/>
      <c r="BR17" s="232"/>
    </row>
    <row r="18" spans="1:76" s="192" customFormat="1" ht="18" hidden="1" customHeight="1" x14ac:dyDescent="0.25">
      <c r="A18" s="331" t="s">
        <v>50</v>
      </c>
      <c r="B18" s="332">
        <v>15668236465</v>
      </c>
      <c r="C18" s="333"/>
      <c r="D18" s="187"/>
      <c r="E18" s="187"/>
      <c r="F18" s="320"/>
      <c r="G18" s="320"/>
      <c r="H18" s="320"/>
      <c r="I18" s="320"/>
      <c r="J18" s="320"/>
      <c r="K18" s="321"/>
      <c r="L18" s="321"/>
      <c r="BR18" s="232"/>
    </row>
    <row r="19" spans="1:76" s="192" customFormat="1" ht="3.75" customHeight="1" x14ac:dyDescent="0.25">
      <c r="A19" s="334"/>
      <c r="B19" s="334"/>
      <c r="C19" s="334"/>
      <c r="D19" s="334"/>
      <c r="E19" s="334"/>
      <c r="F19" s="334"/>
      <c r="G19" s="334"/>
      <c r="H19" s="334"/>
      <c r="I19" s="334"/>
      <c r="J19" s="334"/>
      <c r="K19" s="335"/>
      <c r="L19" s="321"/>
      <c r="M19" s="321"/>
      <c r="N19" s="321"/>
      <c r="O19" s="321"/>
      <c r="P19" s="321"/>
      <c r="Q19" s="321"/>
      <c r="R19" s="321"/>
      <c r="S19" s="321"/>
      <c r="T19" s="335"/>
      <c r="U19" s="335"/>
      <c r="V19" s="335"/>
      <c r="W19" s="335"/>
      <c r="X19" s="335"/>
      <c r="Y19" s="335"/>
      <c r="Z19" s="335"/>
      <c r="AA19" s="335"/>
      <c r="AB19" s="335"/>
      <c r="AC19" s="335"/>
      <c r="AD19" s="335"/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5"/>
      <c r="AV19" s="335"/>
      <c r="BX19" s="232"/>
    </row>
    <row r="20" spans="1:76" s="337" customFormat="1" x14ac:dyDescent="0.25">
      <c r="A20" s="336"/>
      <c r="B20" s="348" t="s">
        <v>142</v>
      </c>
      <c r="C20" s="399" t="s">
        <v>93</v>
      </c>
      <c r="D20" s="466" t="s">
        <v>154</v>
      </c>
      <c r="E20" s="466" t="s">
        <v>155</v>
      </c>
      <c r="F20" s="399" t="s">
        <v>157</v>
      </c>
      <c r="G20" s="399" t="s">
        <v>51</v>
      </c>
      <c r="H20" s="399" t="s">
        <v>178</v>
      </c>
      <c r="I20" s="347" t="s">
        <v>37</v>
      </c>
      <c r="J20" s="336"/>
    </row>
    <row r="21" spans="1:76" s="338" customFormat="1" x14ac:dyDescent="0.25">
      <c r="A21" s="339" t="s">
        <v>184</v>
      </c>
      <c r="B21" s="340">
        <v>128500000</v>
      </c>
      <c r="C21" s="340">
        <v>0</v>
      </c>
      <c r="D21" s="340"/>
      <c r="E21" s="340"/>
      <c r="F21" s="340">
        <v>0</v>
      </c>
      <c r="G21" s="340">
        <v>0</v>
      </c>
      <c r="H21" s="340">
        <v>0</v>
      </c>
      <c r="I21" s="349">
        <v>128500000</v>
      </c>
    </row>
    <row r="22" spans="1:76" s="338" customFormat="1" x14ac:dyDescent="0.25">
      <c r="A22" s="339">
        <v>43647</v>
      </c>
      <c r="B22" s="340">
        <v>11000000</v>
      </c>
      <c r="C22" s="340">
        <v>0</v>
      </c>
      <c r="D22" s="340"/>
      <c r="E22" s="340"/>
      <c r="F22" s="340">
        <v>0</v>
      </c>
      <c r="G22" s="340">
        <v>0</v>
      </c>
      <c r="H22" s="340">
        <v>0</v>
      </c>
      <c r="I22" s="349">
        <v>11000000</v>
      </c>
    </row>
    <row r="23" spans="1:76" s="338" customFormat="1" x14ac:dyDescent="0.25">
      <c r="A23" s="339">
        <v>43678</v>
      </c>
      <c r="B23" s="340">
        <v>47143261</v>
      </c>
      <c r="C23" s="340">
        <v>0</v>
      </c>
      <c r="D23" s="340"/>
      <c r="E23" s="340"/>
      <c r="F23" s="340">
        <v>592984</v>
      </c>
      <c r="G23" s="340">
        <v>0</v>
      </c>
      <c r="H23" s="340">
        <v>0</v>
      </c>
      <c r="I23" s="349">
        <v>47736245</v>
      </c>
    </row>
    <row r="24" spans="1:76" s="338" customFormat="1" x14ac:dyDescent="0.25">
      <c r="A24" s="339">
        <v>43709</v>
      </c>
      <c r="B24" s="340">
        <v>37530000</v>
      </c>
      <c r="C24" s="340">
        <v>0</v>
      </c>
      <c r="D24" s="340"/>
      <c r="E24" s="340"/>
      <c r="F24" s="340">
        <v>0</v>
      </c>
      <c r="G24" s="340">
        <v>0</v>
      </c>
      <c r="H24" s="340">
        <v>0</v>
      </c>
      <c r="I24" s="349">
        <v>37530000</v>
      </c>
    </row>
    <row r="25" spans="1:76" s="338" customFormat="1" x14ac:dyDescent="0.25">
      <c r="A25" s="339">
        <v>43739</v>
      </c>
      <c r="B25" s="340">
        <v>46352232</v>
      </c>
      <c r="C25" s="340">
        <v>0</v>
      </c>
      <c r="D25" s="340"/>
      <c r="E25" s="340"/>
      <c r="F25" s="340">
        <v>0</v>
      </c>
      <c r="G25" s="340">
        <v>0</v>
      </c>
      <c r="H25" s="340">
        <v>0</v>
      </c>
      <c r="I25" s="349">
        <v>46352232</v>
      </c>
    </row>
    <row r="26" spans="1:76" s="338" customFormat="1" x14ac:dyDescent="0.25">
      <c r="A26" s="339">
        <v>43770</v>
      </c>
      <c r="B26" s="340">
        <v>163774224</v>
      </c>
      <c r="C26" s="340">
        <v>0</v>
      </c>
      <c r="D26" s="340"/>
      <c r="E26" s="340"/>
      <c r="F26" s="340">
        <v>0</v>
      </c>
      <c r="G26" s="340">
        <v>0</v>
      </c>
      <c r="H26" s="340">
        <v>0</v>
      </c>
      <c r="I26" s="349">
        <v>163774224</v>
      </c>
    </row>
    <row r="27" spans="1:76" s="338" customFormat="1" x14ac:dyDescent="0.25">
      <c r="A27" s="339">
        <v>43800</v>
      </c>
      <c r="B27" s="340">
        <v>119280224</v>
      </c>
      <c r="C27" s="340">
        <v>20450000</v>
      </c>
      <c r="D27" s="340"/>
      <c r="E27" s="340"/>
      <c r="F27" s="340">
        <v>0</v>
      </c>
      <c r="G27" s="340">
        <v>0</v>
      </c>
      <c r="H27" s="340">
        <v>0</v>
      </c>
      <c r="I27" s="349">
        <v>139730224</v>
      </c>
    </row>
    <row r="28" spans="1:76" s="338" customFormat="1" x14ac:dyDescent="0.25">
      <c r="A28" s="339">
        <v>43831</v>
      </c>
      <c r="B28" s="340">
        <v>134384224</v>
      </c>
      <c r="C28" s="340">
        <v>0</v>
      </c>
      <c r="D28" s="340">
        <v>0</v>
      </c>
      <c r="E28" s="340">
        <v>0</v>
      </c>
      <c r="F28" s="340">
        <v>0</v>
      </c>
      <c r="G28" s="340">
        <v>0</v>
      </c>
      <c r="H28" s="340">
        <v>0</v>
      </c>
      <c r="I28" s="349">
        <v>134384224</v>
      </c>
    </row>
    <row r="29" spans="1:76" s="338" customFormat="1" x14ac:dyDescent="0.25">
      <c r="A29" s="339">
        <v>43862</v>
      </c>
      <c r="B29" s="340">
        <v>81456224</v>
      </c>
      <c r="C29" s="340">
        <v>0</v>
      </c>
      <c r="D29" s="340">
        <v>0</v>
      </c>
      <c r="E29" s="340">
        <v>0</v>
      </c>
      <c r="F29" s="340">
        <v>0</v>
      </c>
      <c r="G29" s="340">
        <v>0</v>
      </c>
      <c r="H29" s="340">
        <v>0</v>
      </c>
      <c r="I29" s="349">
        <v>81456224</v>
      </c>
    </row>
    <row r="30" spans="1:76" s="338" customFormat="1" x14ac:dyDescent="0.25">
      <c r="A30" s="339">
        <v>43891</v>
      </c>
      <c r="B30" s="340">
        <v>39234224</v>
      </c>
      <c r="C30" s="340">
        <v>0</v>
      </c>
      <c r="D30" s="340">
        <v>0</v>
      </c>
      <c r="E30" s="340">
        <v>0</v>
      </c>
      <c r="F30" s="340">
        <v>0</v>
      </c>
      <c r="G30" s="340">
        <v>0</v>
      </c>
      <c r="H30" s="340">
        <v>0</v>
      </c>
      <c r="I30" s="349">
        <v>39234224</v>
      </c>
    </row>
    <row r="31" spans="1:76" s="338" customFormat="1" x14ac:dyDescent="0.25">
      <c r="A31" s="339">
        <v>43922</v>
      </c>
      <c r="B31" s="340">
        <v>18734224</v>
      </c>
      <c r="C31" s="340">
        <v>0</v>
      </c>
      <c r="D31" s="340">
        <v>0</v>
      </c>
      <c r="E31" s="340">
        <v>0</v>
      </c>
      <c r="F31" s="340">
        <v>0</v>
      </c>
      <c r="G31" s="340">
        <v>0</v>
      </c>
      <c r="H31" s="340">
        <v>0</v>
      </c>
      <c r="I31" s="349">
        <v>18734224</v>
      </c>
    </row>
    <row r="32" spans="1:76" s="338" customFormat="1" x14ac:dyDescent="0.25">
      <c r="A32" s="339">
        <v>43952</v>
      </c>
      <c r="B32" s="340">
        <v>22801039</v>
      </c>
      <c r="C32" s="340">
        <v>0</v>
      </c>
      <c r="D32" s="340">
        <v>0</v>
      </c>
      <c r="E32" s="340">
        <v>0</v>
      </c>
      <c r="F32" s="340">
        <v>0</v>
      </c>
      <c r="G32" s="340">
        <v>0</v>
      </c>
      <c r="H32" s="340">
        <v>0</v>
      </c>
      <c r="I32" s="349">
        <v>22801039</v>
      </c>
    </row>
    <row r="33" spans="1:50" s="338" customFormat="1" x14ac:dyDescent="0.25">
      <c r="A33" s="339">
        <v>43983</v>
      </c>
      <c r="B33" s="340">
        <v>-91950000</v>
      </c>
      <c r="C33" s="340">
        <v>0</v>
      </c>
      <c r="D33" s="340">
        <v>0</v>
      </c>
      <c r="E33" s="340">
        <v>0</v>
      </c>
      <c r="F33" s="340">
        <v>0</v>
      </c>
      <c r="G33" s="340">
        <v>0</v>
      </c>
      <c r="H33" s="340">
        <v>0</v>
      </c>
      <c r="I33" s="349">
        <v>-91950000</v>
      </c>
    </row>
    <row r="34" spans="1:50" s="338" customFormat="1" x14ac:dyDescent="0.25">
      <c r="A34" s="339">
        <v>44013</v>
      </c>
      <c r="B34" s="340">
        <v>-37789985</v>
      </c>
      <c r="C34" s="340">
        <v>-20450000</v>
      </c>
      <c r="D34" s="340">
        <v>0</v>
      </c>
      <c r="E34" s="340">
        <v>0</v>
      </c>
      <c r="F34" s="340">
        <v>-592984</v>
      </c>
      <c r="G34" s="340">
        <v>0</v>
      </c>
      <c r="H34" s="340">
        <v>0</v>
      </c>
      <c r="I34" s="349">
        <v>-58832969</v>
      </c>
    </row>
    <row r="35" spans="1:50" x14ac:dyDescent="0.2">
      <c r="A35" s="339">
        <v>44044</v>
      </c>
      <c r="B35" s="340">
        <v>492237038</v>
      </c>
      <c r="C35" s="340">
        <v>0</v>
      </c>
      <c r="D35" s="340">
        <v>0</v>
      </c>
      <c r="E35" s="340">
        <v>0</v>
      </c>
      <c r="F35" s="340">
        <v>0</v>
      </c>
      <c r="G35" s="340">
        <v>0</v>
      </c>
      <c r="H35" s="340">
        <v>0</v>
      </c>
      <c r="I35" s="349">
        <v>492237038</v>
      </c>
      <c r="R35" s="341"/>
      <c r="AX35" s="342"/>
    </row>
    <row r="36" spans="1:50" x14ac:dyDescent="0.2">
      <c r="A36" s="339">
        <v>44075</v>
      </c>
      <c r="B36" s="340">
        <v>-98799178</v>
      </c>
      <c r="C36" s="340"/>
      <c r="D36" s="340"/>
      <c r="E36" s="340"/>
      <c r="F36" s="340"/>
      <c r="G36" s="340">
        <v>0</v>
      </c>
      <c r="H36" s="340">
        <v>0</v>
      </c>
      <c r="I36" s="349">
        <v>-98799178</v>
      </c>
      <c r="R36" s="341"/>
      <c r="AX36" s="342"/>
    </row>
    <row r="37" spans="1:50" x14ac:dyDescent="0.2">
      <c r="A37" s="339">
        <v>44105</v>
      </c>
      <c r="B37" s="340">
        <v>273478407</v>
      </c>
      <c r="C37" s="340">
        <v>5000000</v>
      </c>
      <c r="D37" s="340"/>
      <c r="E37" s="340"/>
      <c r="F37" s="340">
        <v>51000</v>
      </c>
      <c r="G37" s="340">
        <v>0</v>
      </c>
      <c r="H37" s="340">
        <v>0</v>
      </c>
      <c r="I37" s="349">
        <v>278529407</v>
      </c>
      <c r="R37" s="341"/>
      <c r="AX37" s="342"/>
    </row>
    <row r="38" spans="1:50" x14ac:dyDescent="0.2">
      <c r="A38" s="339">
        <v>44136</v>
      </c>
      <c r="B38" s="340">
        <v>209156785</v>
      </c>
      <c r="C38" s="340">
        <v>0</v>
      </c>
      <c r="D38" s="340"/>
      <c r="E38" s="340"/>
      <c r="F38" s="340">
        <v>0</v>
      </c>
      <c r="G38" s="340">
        <v>0</v>
      </c>
      <c r="H38" s="340">
        <v>0</v>
      </c>
      <c r="I38" s="349">
        <v>209156785</v>
      </c>
      <c r="R38" s="341"/>
      <c r="AX38" s="342"/>
    </row>
    <row r="39" spans="1:50" x14ac:dyDescent="0.2">
      <c r="A39" s="339">
        <v>44166</v>
      </c>
      <c r="B39" s="340">
        <v>205654897</v>
      </c>
      <c r="C39" s="340">
        <v>0</v>
      </c>
      <c r="D39" s="340">
        <v>0</v>
      </c>
      <c r="E39" s="340">
        <v>0</v>
      </c>
      <c r="F39" s="340">
        <v>0</v>
      </c>
      <c r="G39" s="340">
        <v>0</v>
      </c>
      <c r="H39" s="340">
        <v>0</v>
      </c>
      <c r="I39" s="349">
        <v>205654897</v>
      </c>
      <c r="R39" s="341"/>
      <c r="AX39" s="342"/>
    </row>
    <row r="40" spans="1:50" x14ac:dyDescent="0.2">
      <c r="A40" s="339">
        <v>44197</v>
      </c>
      <c r="B40" s="340">
        <v>265617819</v>
      </c>
      <c r="C40" s="340">
        <v>25000000</v>
      </c>
      <c r="D40" s="340">
        <v>0</v>
      </c>
      <c r="E40" s="340">
        <v>0</v>
      </c>
      <c r="F40" s="340">
        <v>118012</v>
      </c>
      <c r="G40" s="340">
        <v>0</v>
      </c>
      <c r="H40" s="340">
        <v>0</v>
      </c>
      <c r="I40" s="349">
        <v>290735831</v>
      </c>
      <c r="R40" s="341"/>
      <c r="AX40" s="342"/>
    </row>
    <row r="41" spans="1:50" x14ac:dyDescent="0.2">
      <c r="A41" s="339">
        <v>44228</v>
      </c>
      <c r="B41" s="340">
        <v>1726059023</v>
      </c>
      <c r="C41" s="340">
        <v>30000000</v>
      </c>
      <c r="D41" s="340">
        <v>0</v>
      </c>
      <c r="E41" s="340">
        <v>0</v>
      </c>
      <c r="F41" s="340">
        <v>413017</v>
      </c>
      <c r="G41" s="340">
        <v>0</v>
      </c>
      <c r="H41" s="340">
        <v>0</v>
      </c>
      <c r="I41" s="349">
        <v>1756472040</v>
      </c>
      <c r="R41" s="341"/>
      <c r="AX41" s="342"/>
    </row>
    <row r="42" spans="1:50" x14ac:dyDescent="0.2">
      <c r="A42" s="339">
        <v>44256</v>
      </c>
      <c r="B42" s="340">
        <v>67892738</v>
      </c>
      <c r="C42" s="340">
        <v>35641863</v>
      </c>
      <c r="D42" s="340">
        <v>0</v>
      </c>
      <c r="E42" s="340">
        <v>0</v>
      </c>
      <c r="F42" s="340">
        <v>194772</v>
      </c>
      <c r="G42" s="340">
        <v>0</v>
      </c>
      <c r="H42" s="340">
        <v>0</v>
      </c>
      <c r="I42" s="349">
        <v>103729373</v>
      </c>
      <c r="R42" s="341"/>
      <c r="AX42" s="342"/>
    </row>
    <row r="43" spans="1:50" x14ac:dyDescent="0.2">
      <c r="A43" s="339">
        <v>44287</v>
      </c>
      <c r="B43" s="340">
        <v>106443765</v>
      </c>
      <c r="C43" s="340">
        <v>40000000</v>
      </c>
      <c r="D43" s="340">
        <v>0</v>
      </c>
      <c r="E43" s="340">
        <v>0</v>
      </c>
      <c r="F43" s="340">
        <v>261113</v>
      </c>
      <c r="G43" s="340">
        <v>0</v>
      </c>
      <c r="H43" s="340">
        <v>0</v>
      </c>
      <c r="I43" s="349">
        <v>146704878</v>
      </c>
      <c r="R43" s="341"/>
      <c r="AX43" s="342"/>
    </row>
    <row r="44" spans="1:50" x14ac:dyDescent="0.2">
      <c r="A44" s="339">
        <v>44317</v>
      </c>
      <c r="B44" s="340">
        <v>527327638</v>
      </c>
      <c r="C44" s="340">
        <v>284617155</v>
      </c>
      <c r="D44" s="340"/>
      <c r="E44" s="340"/>
      <c r="F44" s="340">
        <v>1113916</v>
      </c>
      <c r="G44" s="340">
        <v>0</v>
      </c>
      <c r="H44" s="340">
        <v>0</v>
      </c>
      <c r="I44" s="349">
        <v>813058709</v>
      </c>
      <c r="R44" s="341"/>
      <c r="AX44" s="342"/>
    </row>
    <row r="45" spans="1:50" x14ac:dyDescent="0.2">
      <c r="A45" s="339">
        <v>44348</v>
      </c>
      <c r="B45" s="340">
        <v>228443773</v>
      </c>
      <c r="C45" s="340">
        <v>160000000</v>
      </c>
      <c r="D45" s="340"/>
      <c r="E45" s="340"/>
      <c r="F45" s="340">
        <v>867580</v>
      </c>
      <c r="G45" s="340">
        <v>0</v>
      </c>
      <c r="H45" s="340">
        <v>0</v>
      </c>
      <c r="I45" s="349">
        <v>389311353</v>
      </c>
      <c r="R45" s="341"/>
      <c r="AX45" s="342"/>
    </row>
    <row r="46" spans="1:50" x14ac:dyDescent="0.2">
      <c r="A46" s="339">
        <v>44378</v>
      </c>
      <c r="B46" s="340">
        <v>76265253</v>
      </c>
      <c r="C46" s="340">
        <v>3000000</v>
      </c>
      <c r="D46" s="340"/>
      <c r="E46" s="340"/>
      <c r="F46" s="340">
        <v>0</v>
      </c>
      <c r="G46" s="340">
        <v>0</v>
      </c>
      <c r="H46" s="340">
        <v>0</v>
      </c>
      <c r="I46" s="349">
        <v>79265253</v>
      </c>
      <c r="R46" s="341"/>
      <c r="AX46" s="342"/>
    </row>
    <row r="47" spans="1:50" x14ac:dyDescent="0.2">
      <c r="A47" s="339">
        <v>44409</v>
      </c>
      <c r="B47" s="340">
        <v>146465530</v>
      </c>
      <c r="C47" s="340">
        <v>3200000</v>
      </c>
      <c r="D47" s="340"/>
      <c r="E47" s="340"/>
      <c r="F47" s="340">
        <v>4894406</v>
      </c>
      <c r="G47" s="340">
        <v>0</v>
      </c>
      <c r="H47" s="340">
        <v>0</v>
      </c>
      <c r="I47" s="349">
        <v>154559936</v>
      </c>
      <c r="R47" s="341"/>
      <c r="AX47" s="342"/>
    </row>
    <row r="48" spans="1:50" x14ac:dyDescent="0.2">
      <c r="A48" s="339">
        <v>44440</v>
      </c>
      <c r="B48" s="340">
        <v>71043013</v>
      </c>
      <c r="C48" s="340">
        <v>0</v>
      </c>
      <c r="D48" s="340"/>
      <c r="E48" s="340"/>
      <c r="F48" s="340">
        <v>28286</v>
      </c>
      <c r="G48" s="340">
        <v>0</v>
      </c>
      <c r="H48" s="340">
        <v>0</v>
      </c>
      <c r="I48" s="349">
        <v>71071299</v>
      </c>
      <c r="R48" s="341"/>
      <c r="AX48" s="342"/>
    </row>
    <row r="49" spans="1:50" x14ac:dyDescent="0.2">
      <c r="A49" s="339">
        <v>44470</v>
      </c>
      <c r="B49" s="340">
        <v>157526059</v>
      </c>
      <c r="C49" s="340">
        <v>49000000</v>
      </c>
      <c r="D49" s="340"/>
      <c r="E49" s="340"/>
      <c r="F49" s="340">
        <v>7703767</v>
      </c>
      <c r="G49" s="340">
        <v>0</v>
      </c>
      <c r="H49" s="340">
        <v>0</v>
      </c>
      <c r="I49" s="349">
        <v>214229826</v>
      </c>
      <c r="R49" s="341"/>
      <c r="AX49" s="342"/>
    </row>
    <row r="50" spans="1:50" x14ac:dyDescent="0.2">
      <c r="A50" s="339">
        <v>44501</v>
      </c>
      <c r="B50" s="340">
        <v>238456306</v>
      </c>
      <c r="C50" s="340">
        <v>33000000</v>
      </c>
      <c r="D50" s="340"/>
      <c r="E50" s="340"/>
      <c r="F50" s="340">
        <v>3391043</v>
      </c>
      <c r="G50" s="340">
        <v>0</v>
      </c>
      <c r="H50" s="340">
        <v>0</v>
      </c>
      <c r="I50" s="349">
        <v>274847349</v>
      </c>
      <c r="R50" s="341"/>
      <c r="AX50" s="342"/>
    </row>
    <row r="51" spans="1:50" x14ac:dyDescent="0.2">
      <c r="A51" s="339">
        <v>44531</v>
      </c>
      <c r="B51" s="340">
        <v>38785695</v>
      </c>
      <c r="C51" s="340">
        <v>30000000</v>
      </c>
      <c r="D51" s="340"/>
      <c r="E51" s="340"/>
      <c r="F51" s="340">
        <v>138750</v>
      </c>
      <c r="G51" s="340">
        <v>0</v>
      </c>
      <c r="H51" s="340">
        <v>0</v>
      </c>
      <c r="I51" s="349">
        <v>68924445</v>
      </c>
      <c r="R51" s="341"/>
      <c r="AX51" s="342"/>
    </row>
    <row r="52" spans="1:50" x14ac:dyDescent="0.2">
      <c r="A52" s="339">
        <v>44562</v>
      </c>
      <c r="B52" s="340">
        <v>184545563</v>
      </c>
      <c r="C52" s="340">
        <v>138980673</v>
      </c>
      <c r="D52" s="340"/>
      <c r="E52" s="340"/>
      <c r="F52" s="340">
        <v>6423181</v>
      </c>
      <c r="G52" s="340">
        <v>0</v>
      </c>
      <c r="H52" s="340">
        <v>0</v>
      </c>
      <c r="I52" s="349">
        <v>329949417</v>
      </c>
      <c r="R52" s="341"/>
      <c r="AX52" s="342"/>
    </row>
    <row r="53" spans="1:50" x14ac:dyDescent="0.2">
      <c r="A53" s="339">
        <v>44593</v>
      </c>
      <c r="B53" s="340">
        <v>131749825</v>
      </c>
      <c r="C53" s="340">
        <v>10000000</v>
      </c>
      <c r="D53" s="340"/>
      <c r="E53" s="340"/>
      <c r="F53" s="340">
        <v>15872321</v>
      </c>
      <c r="G53" s="340">
        <v>0</v>
      </c>
      <c r="H53" s="340">
        <v>0</v>
      </c>
      <c r="I53" s="349">
        <v>157622146</v>
      </c>
      <c r="R53" s="341"/>
      <c r="AX53" s="342"/>
    </row>
    <row r="54" spans="1:50" x14ac:dyDescent="0.2">
      <c r="A54" s="339">
        <v>44621</v>
      </c>
      <c r="B54" s="340">
        <v>248606188</v>
      </c>
      <c r="C54" s="340">
        <v>65000954</v>
      </c>
      <c r="D54" s="340"/>
      <c r="E54" s="340"/>
      <c r="F54" s="340">
        <v>164710</v>
      </c>
      <c r="G54" s="340">
        <v>0</v>
      </c>
      <c r="H54" s="340">
        <v>0</v>
      </c>
      <c r="I54" s="349">
        <v>313771852</v>
      </c>
      <c r="R54" s="341"/>
      <c r="AX54" s="342"/>
    </row>
    <row r="55" spans="1:50" x14ac:dyDescent="0.2">
      <c r="A55" s="339">
        <v>44652</v>
      </c>
      <c r="B55" s="340">
        <v>55950488</v>
      </c>
      <c r="C55" s="340">
        <v>12224982</v>
      </c>
      <c r="D55" s="340"/>
      <c r="E55" s="340"/>
      <c r="F55" s="340">
        <v>194382</v>
      </c>
      <c r="G55" s="340">
        <v>0</v>
      </c>
      <c r="H55" s="340">
        <v>0</v>
      </c>
      <c r="I55" s="349">
        <v>68369852</v>
      </c>
      <c r="R55" s="341"/>
      <c r="AX55" s="342"/>
    </row>
    <row r="56" spans="1:50" x14ac:dyDescent="0.2">
      <c r="A56" s="339">
        <v>44682</v>
      </c>
      <c r="B56" s="340">
        <v>131623883</v>
      </c>
      <c r="C56" s="340">
        <v>112610078</v>
      </c>
      <c r="D56" s="340"/>
      <c r="E56" s="340"/>
      <c r="F56" s="340">
        <v>222813</v>
      </c>
      <c r="G56" s="340">
        <v>0</v>
      </c>
      <c r="H56" s="340">
        <v>0</v>
      </c>
      <c r="I56" s="349">
        <v>244456774</v>
      </c>
      <c r="R56" s="341"/>
      <c r="AX56" s="342"/>
    </row>
    <row r="57" spans="1:50" x14ac:dyDescent="0.2">
      <c r="A57" s="339">
        <v>44713</v>
      </c>
      <c r="B57" s="340">
        <v>147851248</v>
      </c>
      <c r="C57" s="340">
        <v>94305108</v>
      </c>
      <c r="D57" s="340"/>
      <c r="E57" s="340"/>
      <c r="F57" s="340">
        <v>-13215236</v>
      </c>
      <c r="G57" s="340">
        <v>0</v>
      </c>
      <c r="H57" s="340">
        <v>0</v>
      </c>
      <c r="I57" s="349">
        <v>228941120</v>
      </c>
      <c r="R57" s="341"/>
      <c r="AX57" s="342"/>
    </row>
    <row r="58" spans="1:50" x14ac:dyDescent="0.2">
      <c r="A58" s="339">
        <v>44743</v>
      </c>
      <c r="B58" s="340">
        <v>82707509</v>
      </c>
      <c r="C58" s="340">
        <v>109817603</v>
      </c>
      <c r="D58" s="340"/>
      <c r="E58" s="340"/>
      <c r="F58" s="340">
        <v>459286</v>
      </c>
      <c r="G58" s="340">
        <v>0</v>
      </c>
      <c r="H58" s="340">
        <v>1154021</v>
      </c>
      <c r="I58" s="349">
        <v>194138419</v>
      </c>
      <c r="R58" s="341"/>
      <c r="AX58" s="342"/>
    </row>
    <row r="59" spans="1:50" x14ac:dyDescent="0.2">
      <c r="A59" s="339">
        <v>44774</v>
      </c>
      <c r="B59" s="340">
        <v>477243602</v>
      </c>
      <c r="C59" s="340">
        <v>34311398</v>
      </c>
      <c r="D59" s="340"/>
      <c r="E59" s="340"/>
      <c r="F59" s="340">
        <v>0</v>
      </c>
      <c r="G59" s="340">
        <v>0</v>
      </c>
      <c r="H59" s="340">
        <v>0</v>
      </c>
      <c r="I59" s="349">
        <v>511555000</v>
      </c>
      <c r="R59" s="341"/>
      <c r="AX59" s="342"/>
    </row>
    <row r="60" spans="1:50" x14ac:dyDescent="0.2">
      <c r="A60" s="339">
        <v>44805</v>
      </c>
      <c r="B60" s="340">
        <v>-83501269</v>
      </c>
      <c r="C60" s="340">
        <v>143923863</v>
      </c>
      <c r="D60" s="340"/>
      <c r="E60" s="340"/>
      <c r="F60" s="340">
        <v>0</v>
      </c>
      <c r="G60" s="340">
        <v>0</v>
      </c>
      <c r="H60" s="340">
        <v>0</v>
      </c>
      <c r="I60" s="349">
        <v>60422594</v>
      </c>
      <c r="R60" s="341"/>
      <c r="AX60" s="342"/>
    </row>
    <row r="61" spans="1:50" x14ac:dyDescent="0.2">
      <c r="A61" s="339">
        <v>44835</v>
      </c>
      <c r="B61" s="340">
        <v>178880753</v>
      </c>
      <c r="C61" s="340">
        <v>59250000</v>
      </c>
      <c r="D61" s="340"/>
      <c r="E61" s="340"/>
      <c r="F61" s="340">
        <v>0</v>
      </c>
      <c r="G61" s="340">
        <v>0</v>
      </c>
      <c r="H61" s="340">
        <v>0</v>
      </c>
      <c r="I61" s="349">
        <v>238130753</v>
      </c>
      <c r="R61" s="341"/>
      <c r="AX61" s="342"/>
    </row>
    <row r="62" spans="1:50" x14ac:dyDescent="0.2">
      <c r="A62" s="339">
        <v>44866</v>
      </c>
      <c r="B62" s="340">
        <v>-130778641</v>
      </c>
      <c r="C62" s="340">
        <v>51220594</v>
      </c>
      <c r="D62" s="340"/>
      <c r="E62" s="340"/>
      <c r="F62" s="340">
        <v>0</v>
      </c>
      <c r="G62" s="340">
        <v>0</v>
      </c>
      <c r="H62" s="340">
        <v>1000406</v>
      </c>
      <c r="I62" s="349">
        <v>-78557641</v>
      </c>
      <c r="R62" s="341"/>
      <c r="AX62" s="342"/>
    </row>
    <row r="63" spans="1:50" x14ac:dyDescent="0.2">
      <c r="A63" s="339">
        <v>44896</v>
      </c>
      <c r="B63" s="340">
        <v>19203000</v>
      </c>
      <c r="C63" s="340">
        <v>13228700</v>
      </c>
      <c r="D63" s="340"/>
      <c r="E63" s="340"/>
      <c r="F63" s="340">
        <v>0</v>
      </c>
      <c r="G63" s="340">
        <v>0</v>
      </c>
      <c r="H63" s="340">
        <v>-1000406</v>
      </c>
      <c r="I63" s="349">
        <v>31431294</v>
      </c>
      <c r="R63" s="341"/>
      <c r="AX63" s="342"/>
    </row>
    <row r="64" spans="1:50" x14ac:dyDescent="0.2">
      <c r="A64" s="339">
        <v>44927</v>
      </c>
      <c r="B64" s="340">
        <v>846508377</v>
      </c>
      <c r="C64" s="340">
        <v>-383738049</v>
      </c>
      <c r="D64" s="340"/>
      <c r="E64" s="340"/>
      <c r="F64" s="340">
        <v>0</v>
      </c>
      <c r="G64" s="340">
        <v>0</v>
      </c>
      <c r="H64" s="340">
        <v>0</v>
      </c>
      <c r="I64" s="349">
        <v>462770328</v>
      </c>
      <c r="R64" s="341"/>
      <c r="AX64" s="342"/>
    </row>
    <row r="65" spans="1:50" x14ac:dyDescent="0.2">
      <c r="A65" s="339">
        <v>44958</v>
      </c>
      <c r="B65" s="340">
        <v>919741141</v>
      </c>
      <c r="C65" s="340">
        <v>-343673395</v>
      </c>
      <c r="D65" s="340"/>
      <c r="E65" s="340"/>
      <c r="F65" s="340">
        <v>0</v>
      </c>
      <c r="G65" s="340">
        <v>0</v>
      </c>
      <c r="H65" s="340">
        <v>1499186</v>
      </c>
      <c r="I65" s="349">
        <v>577566932</v>
      </c>
      <c r="R65" s="341"/>
      <c r="AX65" s="342"/>
    </row>
    <row r="66" spans="1:50" x14ac:dyDescent="0.2">
      <c r="A66" s="339">
        <v>44986</v>
      </c>
      <c r="B66" s="340">
        <v>399768316</v>
      </c>
      <c r="C66" s="340">
        <v>143813518</v>
      </c>
      <c r="D66" s="340"/>
      <c r="E66" s="340"/>
      <c r="F66" s="340">
        <v>3334397</v>
      </c>
      <c r="G66" s="340">
        <v>10815664</v>
      </c>
      <c r="H66" s="340">
        <v>-898602</v>
      </c>
      <c r="I66" s="349">
        <v>556833293</v>
      </c>
      <c r="R66" s="341"/>
      <c r="AX66" s="342"/>
    </row>
    <row r="67" spans="1:50" x14ac:dyDescent="0.2">
      <c r="A67" s="339">
        <v>45017</v>
      </c>
      <c r="B67" s="340">
        <v>470968256</v>
      </c>
      <c r="C67" s="340">
        <v>112028555</v>
      </c>
      <c r="D67" s="340"/>
      <c r="E67" s="340"/>
      <c r="F67" s="340">
        <v>13443443</v>
      </c>
      <c r="G67" s="340">
        <v>6802051</v>
      </c>
      <c r="H67" s="340">
        <v>6782063</v>
      </c>
      <c r="I67" s="349">
        <v>610024368</v>
      </c>
      <c r="R67" s="341"/>
      <c r="AX67" s="342"/>
    </row>
    <row r="68" spans="1:50" x14ac:dyDescent="0.2">
      <c r="A68" s="339">
        <v>45047</v>
      </c>
      <c r="B68" s="340">
        <v>125123905</v>
      </c>
      <c r="C68" s="340">
        <v>-175199351</v>
      </c>
      <c r="D68" s="340"/>
      <c r="E68" s="340"/>
      <c r="F68" s="340">
        <v>-3974702</v>
      </c>
      <c r="G68" s="340">
        <v>10146445</v>
      </c>
      <c r="H68" s="340">
        <v>19198839</v>
      </c>
      <c r="I68" s="349">
        <v>-24704864</v>
      </c>
      <c r="R68" s="341"/>
      <c r="AX68" s="342"/>
    </row>
    <row r="69" spans="1:50" x14ac:dyDescent="0.2">
      <c r="A69" s="339">
        <v>45078</v>
      </c>
      <c r="B69" s="340">
        <v>111213604</v>
      </c>
      <c r="C69" s="340">
        <v>82428509</v>
      </c>
      <c r="D69" s="340"/>
      <c r="E69" s="340"/>
      <c r="F69" s="340">
        <v>0</v>
      </c>
      <c r="G69" s="340">
        <v>2413089</v>
      </c>
      <c r="H69" s="340">
        <v>-21786423</v>
      </c>
      <c r="I69" s="349">
        <v>174268779</v>
      </c>
      <c r="R69" s="341"/>
      <c r="AX69" s="342"/>
    </row>
    <row r="70" spans="1:50" x14ac:dyDescent="0.2">
      <c r="A70" s="339">
        <v>45108</v>
      </c>
      <c r="B70" s="340">
        <v>95339014</v>
      </c>
      <c r="C70" s="340">
        <v>246395360</v>
      </c>
      <c r="D70" s="340"/>
      <c r="E70" s="340"/>
      <c r="F70" s="340">
        <v>0</v>
      </c>
      <c r="G70" s="340">
        <v>1980771</v>
      </c>
      <c r="H70" s="340">
        <v>-5690210</v>
      </c>
      <c r="I70" s="349">
        <v>338024935</v>
      </c>
      <c r="R70" s="341"/>
      <c r="AX70" s="342"/>
    </row>
    <row r="71" spans="1:50" x14ac:dyDescent="0.2">
      <c r="A71" s="339">
        <v>45139</v>
      </c>
      <c r="B71" s="340">
        <v>123931382</v>
      </c>
      <c r="C71" s="340">
        <v>0</v>
      </c>
      <c r="D71" s="340"/>
      <c r="E71" s="340"/>
      <c r="F71" s="340">
        <v>0</v>
      </c>
      <c r="G71" s="340">
        <v>732590</v>
      </c>
      <c r="H71" s="340">
        <v>410</v>
      </c>
      <c r="I71" s="349">
        <v>124664382</v>
      </c>
      <c r="R71" s="341"/>
      <c r="AX71" s="342"/>
    </row>
    <row r="72" spans="1:50" x14ac:dyDescent="0.2">
      <c r="A72" s="339">
        <v>45170</v>
      </c>
      <c r="B72" s="340">
        <v>157118202</v>
      </c>
      <c r="C72" s="340">
        <v>0</v>
      </c>
      <c r="D72" s="340"/>
      <c r="E72" s="340"/>
      <c r="F72" s="340">
        <v>0</v>
      </c>
      <c r="G72" s="340">
        <v>0</v>
      </c>
      <c r="H72" s="340">
        <v>0</v>
      </c>
      <c r="I72" s="349">
        <v>157118202</v>
      </c>
      <c r="R72" s="341"/>
      <c r="AX72" s="342"/>
    </row>
    <row r="73" spans="1:50" x14ac:dyDescent="0.2">
      <c r="A73" s="339">
        <v>45200</v>
      </c>
      <c r="B73" s="340">
        <v>227353674</v>
      </c>
      <c r="C73" s="340">
        <v>-138691649</v>
      </c>
      <c r="D73" s="340"/>
      <c r="E73" s="340"/>
      <c r="F73" s="340">
        <v>0</v>
      </c>
      <c r="G73" s="340">
        <v>0</v>
      </c>
      <c r="H73" s="340">
        <v>0</v>
      </c>
      <c r="I73" s="349">
        <v>88662025</v>
      </c>
      <c r="R73" s="341"/>
      <c r="AX73" s="342"/>
    </row>
    <row r="74" spans="1:50" x14ac:dyDescent="0.2">
      <c r="A74" s="339">
        <v>45231</v>
      </c>
      <c r="B74" s="340">
        <v>100862845</v>
      </c>
      <c r="C74" s="340">
        <v>0</v>
      </c>
      <c r="D74" s="340"/>
      <c r="E74" s="340"/>
      <c r="F74" s="340">
        <v>0</v>
      </c>
      <c r="G74" s="340">
        <v>874532</v>
      </c>
      <c r="H74" s="340">
        <v>0</v>
      </c>
      <c r="I74" s="349">
        <v>101737377</v>
      </c>
      <c r="R74" s="341"/>
      <c r="AX74" s="342"/>
    </row>
    <row r="75" spans="1:50" x14ac:dyDescent="0.2">
      <c r="A75" s="339">
        <v>45261</v>
      </c>
      <c r="B75" s="340">
        <v>127249935</v>
      </c>
      <c r="C75" s="340">
        <v>0</v>
      </c>
      <c r="D75" s="340"/>
      <c r="E75" s="340"/>
      <c r="F75" s="340">
        <v>0</v>
      </c>
      <c r="G75" s="340">
        <v>0</v>
      </c>
      <c r="H75" s="340">
        <v>-254452</v>
      </c>
      <c r="I75" s="349">
        <v>126995483</v>
      </c>
      <c r="R75" s="341"/>
      <c r="AX75" s="342"/>
    </row>
    <row r="76" spans="1:50" x14ac:dyDescent="0.2">
      <c r="A76" s="339">
        <v>45292</v>
      </c>
      <c r="B76" s="340">
        <v>67363428</v>
      </c>
      <c r="C76" s="340">
        <v>0</v>
      </c>
      <c r="D76" s="340"/>
      <c r="E76" s="340"/>
      <c r="F76" s="340">
        <v>0</v>
      </c>
      <c r="G76" s="340">
        <v>0</v>
      </c>
      <c r="H76" s="340">
        <v>0</v>
      </c>
      <c r="I76" s="349">
        <v>67363428</v>
      </c>
      <c r="R76" s="341"/>
      <c r="AX76" s="342"/>
    </row>
    <row r="77" spans="1:50" x14ac:dyDescent="0.2">
      <c r="A77" s="339">
        <v>45323</v>
      </c>
      <c r="B77" s="340">
        <v>150484916</v>
      </c>
      <c r="C77" s="340">
        <v>0</v>
      </c>
      <c r="D77" s="340"/>
      <c r="E77" s="340"/>
      <c r="F77" s="340">
        <v>0</v>
      </c>
      <c r="G77" s="340">
        <v>0</v>
      </c>
      <c r="H77" s="340"/>
      <c r="I77" s="349">
        <v>150484916</v>
      </c>
      <c r="R77" s="341"/>
      <c r="AX77" s="342"/>
    </row>
    <row r="78" spans="1:50" x14ac:dyDescent="0.2">
      <c r="A78" s="339">
        <v>45352</v>
      </c>
      <c r="B78" s="340">
        <v>386855874</v>
      </c>
      <c r="C78" s="340">
        <v>254000000</v>
      </c>
      <c r="D78" s="340">
        <v>0</v>
      </c>
      <c r="E78" s="340">
        <v>0</v>
      </c>
      <c r="F78" s="340">
        <v>0</v>
      </c>
      <c r="G78" s="340">
        <v>0</v>
      </c>
      <c r="H78" s="340">
        <v>0</v>
      </c>
      <c r="I78" s="349">
        <v>640855874</v>
      </c>
      <c r="R78" s="341"/>
      <c r="AX78" s="342"/>
    </row>
    <row r="79" spans="1:50" x14ac:dyDescent="0.2">
      <c r="A79" s="339">
        <v>45383</v>
      </c>
      <c r="B79" s="340">
        <v>734075307</v>
      </c>
      <c r="C79" s="340">
        <v>348436992</v>
      </c>
      <c r="D79" s="340"/>
      <c r="E79" s="340">
        <v>1544885</v>
      </c>
      <c r="F79" s="340">
        <v>11967916</v>
      </c>
      <c r="G79" s="340">
        <v>10912490</v>
      </c>
      <c r="H79" s="340">
        <v>0</v>
      </c>
      <c r="I79" s="349">
        <v>1106937590</v>
      </c>
      <c r="R79" s="341"/>
      <c r="AX79" s="342"/>
    </row>
    <row r="80" spans="1:50" x14ac:dyDescent="0.2">
      <c r="A80" s="339">
        <v>45413</v>
      </c>
      <c r="B80" s="340">
        <v>178185000</v>
      </c>
      <c r="C80" s="340">
        <v>2050000</v>
      </c>
      <c r="D80" s="340">
        <v>0</v>
      </c>
      <c r="E80" s="340">
        <v>0</v>
      </c>
      <c r="F80" s="340">
        <v>0</v>
      </c>
      <c r="G80" s="340">
        <v>146475</v>
      </c>
      <c r="H80" s="340">
        <v>25</v>
      </c>
      <c r="I80" s="349">
        <v>180381500</v>
      </c>
      <c r="R80" s="341"/>
      <c r="AX80" s="342"/>
    </row>
    <row r="81" spans="1:50" x14ac:dyDescent="0.2">
      <c r="A81" s="339">
        <v>45444</v>
      </c>
      <c r="B81" s="340">
        <v>71137049</v>
      </c>
      <c r="C81" s="340">
        <v>208083914</v>
      </c>
      <c r="D81" s="340">
        <v>0</v>
      </c>
      <c r="E81" s="340">
        <v>0</v>
      </c>
      <c r="F81" s="340">
        <v>255021</v>
      </c>
      <c r="G81" s="340">
        <v>0</v>
      </c>
      <c r="H81" s="340">
        <v>0</v>
      </c>
      <c r="I81" s="349">
        <v>279475984</v>
      </c>
      <c r="R81" s="341"/>
      <c r="AX81" s="342"/>
    </row>
    <row r="82" spans="1:50" x14ac:dyDescent="0.2">
      <c r="A82" s="339">
        <v>45474</v>
      </c>
      <c r="B82" s="340">
        <v>87319086</v>
      </c>
      <c r="C82" s="340">
        <v>3345043</v>
      </c>
      <c r="D82" s="340"/>
      <c r="E82" s="340">
        <v>0</v>
      </c>
      <c r="F82" s="340">
        <v>0</v>
      </c>
      <c r="G82" s="340">
        <v>0</v>
      </c>
      <c r="H82" s="340">
        <v>0</v>
      </c>
      <c r="I82" s="349">
        <v>90664129</v>
      </c>
      <c r="R82" s="341"/>
      <c r="AX82" s="342"/>
    </row>
    <row r="83" spans="1:50" x14ac:dyDescent="0.2">
      <c r="A83" s="339">
        <v>45505</v>
      </c>
      <c r="B83" s="340">
        <v>54286629</v>
      </c>
      <c r="C83" s="340">
        <v>804497457</v>
      </c>
      <c r="D83" s="340"/>
      <c r="E83" s="340">
        <v>0</v>
      </c>
      <c r="F83" s="340">
        <v>0</v>
      </c>
      <c r="G83" s="340">
        <v>0</v>
      </c>
      <c r="H83" s="340">
        <v>0</v>
      </c>
      <c r="I83" s="349">
        <v>858784086</v>
      </c>
      <c r="R83" s="341"/>
      <c r="AX83" s="342"/>
    </row>
    <row r="84" spans="1:50" x14ac:dyDescent="0.2">
      <c r="A84" s="339">
        <v>45536</v>
      </c>
      <c r="B84" s="340">
        <v>82829129</v>
      </c>
      <c r="C84" s="340">
        <v>-349402582</v>
      </c>
      <c r="D84" s="340"/>
      <c r="E84" s="340">
        <v>285400</v>
      </c>
      <c r="F84" s="340">
        <v>-7471035</v>
      </c>
      <c r="G84" s="340">
        <v>45717</v>
      </c>
      <c r="H84" s="340">
        <v>0</v>
      </c>
      <c r="I84" s="349">
        <v>-273713371</v>
      </c>
      <c r="R84" s="341"/>
      <c r="AX84" s="342"/>
    </row>
    <row r="85" spans="1:50" x14ac:dyDescent="0.2">
      <c r="A85" s="339">
        <v>45566</v>
      </c>
      <c r="B85" s="340">
        <v>60770</v>
      </c>
      <c r="C85" s="340">
        <v>-227500000</v>
      </c>
      <c r="D85" s="340"/>
      <c r="E85" s="340">
        <v>285400</v>
      </c>
      <c r="F85" s="340">
        <v>3717433</v>
      </c>
      <c r="G85" s="340">
        <v>8111651</v>
      </c>
      <c r="H85" s="340">
        <v>0</v>
      </c>
      <c r="I85" s="349">
        <v>-215324746</v>
      </c>
      <c r="R85" s="341"/>
      <c r="AX85" s="342"/>
    </row>
    <row r="86" spans="1:50" x14ac:dyDescent="0.2">
      <c r="A86" s="339">
        <v>45597</v>
      </c>
      <c r="B86" s="340">
        <v>28880000</v>
      </c>
      <c r="C86" s="340">
        <v>0</v>
      </c>
      <c r="D86" s="340"/>
      <c r="E86" s="340">
        <v>627900</v>
      </c>
      <c r="F86" s="340">
        <v>2588147</v>
      </c>
      <c r="G86" s="340">
        <v>9817974</v>
      </c>
      <c r="H86" s="340">
        <v>0</v>
      </c>
      <c r="I86" s="349">
        <v>41914021</v>
      </c>
      <c r="R86" s="341"/>
      <c r="AX86" s="342"/>
    </row>
    <row r="87" spans="1:50" x14ac:dyDescent="0.2">
      <c r="A87" s="339">
        <v>45627</v>
      </c>
      <c r="B87" s="340">
        <v>28880000</v>
      </c>
      <c r="C87" s="340">
        <v>0</v>
      </c>
      <c r="D87" s="340"/>
      <c r="E87" s="340">
        <v>168915</v>
      </c>
      <c r="F87" s="340">
        <v>0</v>
      </c>
      <c r="G87" s="340">
        <v>6053627</v>
      </c>
      <c r="H87" s="340">
        <v>0</v>
      </c>
      <c r="I87" s="349">
        <v>35102542</v>
      </c>
      <c r="R87" s="341"/>
      <c r="AX87" s="342"/>
    </row>
    <row r="88" spans="1:50" x14ac:dyDescent="0.2">
      <c r="A88" s="339">
        <v>45658</v>
      </c>
      <c r="B88" s="340">
        <v>316022108</v>
      </c>
      <c r="C88" s="340">
        <v>0</v>
      </c>
      <c r="D88" s="340"/>
      <c r="E88" s="340">
        <v>0</v>
      </c>
      <c r="F88" s="340">
        <v>0</v>
      </c>
      <c r="G88" s="340">
        <v>1368155</v>
      </c>
      <c r="H88" s="340">
        <v>0</v>
      </c>
      <c r="I88" s="349">
        <v>317390263</v>
      </c>
      <c r="R88" s="341"/>
      <c r="AX88" s="342"/>
    </row>
    <row r="89" spans="1:50" x14ac:dyDescent="0.2">
      <c r="A89" s="339">
        <v>45689</v>
      </c>
      <c r="B89" s="340">
        <v>72878582</v>
      </c>
      <c r="C89" s="340">
        <v>0</v>
      </c>
      <c r="D89" s="340">
        <v>0</v>
      </c>
      <c r="E89" s="340">
        <v>0</v>
      </c>
      <c r="F89" s="340">
        <v>0</v>
      </c>
      <c r="G89" s="340">
        <v>6876989</v>
      </c>
      <c r="H89" s="340">
        <v>0</v>
      </c>
      <c r="I89" s="349">
        <v>79755571</v>
      </c>
      <c r="R89" s="341"/>
      <c r="AX89" s="342"/>
    </row>
    <row r="90" spans="1:50" x14ac:dyDescent="0.2">
      <c r="A90" s="339">
        <v>45717</v>
      </c>
      <c r="B90" s="340">
        <v>336785927</v>
      </c>
      <c r="C90" s="340">
        <v>0</v>
      </c>
      <c r="D90" s="340">
        <v>0</v>
      </c>
      <c r="E90" s="340">
        <v>0</v>
      </c>
      <c r="F90" s="340">
        <v>0</v>
      </c>
      <c r="G90" s="340">
        <v>875985</v>
      </c>
      <c r="H90" s="340">
        <v>2984088</v>
      </c>
      <c r="I90" s="349">
        <v>340646000</v>
      </c>
      <c r="R90" s="341"/>
      <c r="AX90" s="342"/>
    </row>
    <row r="91" spans="1:50" x14ac:dyDescent="0.2">
      <c r="A91" s="339">
        <v>45748</v>
      </c>
      <c r="B91" s="340">
        <v>2890000</v>
      </c>
      <c r="C91" s="340">
        <v>0</v>
      </c>
      <c r="D91" s="340">
        <v>0</v>
      </c>
      <c r="E91" s="340">
        <v>0</v>
      </c>
      <c r="F91" s="340">
        <v>0</v>
      </c>
      <c r="G91" s="340">
        <v>5923544</v>
      </c>
      <c r="H91" s="340">
        <v>-2890000</v>
      </c>
      <c r="I91" s="349">
        <v>5923544</v>
      </c>
      <c r="R91" s="341"/>
      <c r="AX91" s="342"/>
    </row>
    <row r="92" spans="1:50" x14ac:dyDescent="0.2">
      <c r="A92" s="339">
        <v>45778</v>
      </c>
      <c r="B92" s="340">
        <v>126000000</v>
      </c>
      <c r="C92" s="340">
        <v>0</v>
      </c>
      <c r="D92" s="340">
        <v>0</v>
      </c>
      <c r="E92" s="340">
        <v>124213</v>
      </c>
      <c r="F92" s="340">
        <v>0</v>
      </c>
      <c r="G92" s="340">
        <v>5473929</v>
      </c>
      <c r="H92" s="340">
        <v>0</v>
      </c>
      <c r="I92" s="349">
        <v>131598142</v>
      </c>
      <c r="R92" s="341"/>
      <c r="AX92" s="342"/>
    </row>
    <row r="93" spans="1:50" x14ac:dyDescent="0.2">
      <c r="A93" s="339">
        <v>45809</v>
      </c>
      <c r="B93" s="340">
        <v>4000000</v>
      </c>
      <c r="C93" s="340">
        <v>0</v>
      </c>
      <c r="D93" s="340">
        <v>0</v>
      </c>
      <c r="E93" s="340">
        <v>0</v>
      </c>
      <c r="F93" s="340">
        <v>0</v>
      </c>
      <c r="G93" s="340">
        <v>0</v>
      </c>
      <c r="H93" s="340">
        <v>0</v>
      </c>
      <c r="I93" s="349">
        <v>4000000</v>
      </c>
      <c r="R93" s="341"/>
      <c r="AX93" s="342"/>
    </row>
    <row r="94" spans="1:50" x14ac:dyDescent="0.2">
      <c r="A94" s="339">
        <v>45839</v>
      </c>
      <c r="B94" s="340">
        <v>61665040</v>
      </c>
      <c r="C94" s="340">
        <v>0</v>
      </c>
      <c r="D94" s="340">
        <v>0</v>
      </c>
      <c r="E94" s="340">
        <v>0</v>
      </c>
      <c r="F94" s="340">
        <v>0</v>
      </c>
      <c r="G94" s="340">
        <v>0</v>
      </c>
      <c r="H94" s="340">
        <v>0</v>
      </c>
      <c r="I94" s="349">
        <v>61665040</v>
      </c>
      <c r="R94" s="341"/>
      <c r="AX94" s="342"/>
    </row>
    <row r="95" spans="1:50" hidden="1" x14ac:dyDescent="0.2">
      <c r="A95" s="339">
        <v>45870</v>
      </c>
      <c r="B95" s="340"/>
      <c r="C95" s="340">
        <v>0</v>
      </c>
      <c r="D95" s="340">
        <v>0</v>
      </c>
      <c r="E95" s="340">
        <v>0</v>
      </c>
      <c r="F95" s="340">
        <v>0</v>
      </c>
      <c r="G95" s="340"/>
      <c r="H95" s="340"/>
      <c r="I95" s="349">
        <v>0</v>
      </c>
      <c r="R95" s="341"/>
      <c r="AX95" s="342"/>
    </row>
    <row r="96" spans="1:50" s="338" customFormat="1" ht="13.5" thickBot="1" x14ac:dyDescent="0.25">
      <c r="A96" s="343" t="s">
        <v>37</v>
      </c>
      <c r="B96" s="344">
        <v>13392364097</v>
      </c>
      <c r="C96" s="344">
        <v>2130207293</v>
      </c>
      <c r="D96" s="344">
        <v>0</v>
      </c>
      <c r="E96" s="344">
        <v>3036713</v>
      </c>
      <c r="F96" s="344">
        <v>53157739</v>
      </c>
      <c r="G96" s="344">
        <v>89371678</v>
      </c>
      <c r="H96" s="344">
        <v>98945</v>
      </c>
      <c r="I96" s="344">
        <v>15668236465</v>
      </c>
    </row>
    <row r="97" spans="2:76" x14ac:dyDescent="0.2">
      <c r="B97" s="450"/>
      <c r="C97" s="450"/>
      <c r="D97" s="450"/>
      <c r="E97" s="450"/>
      <c r="F97" s="450"/>
      <c r="G97" s="450"/>
      <c r="H97" s="459"/>
      <c r="I97" s="465">
        <v>0</v>
      </c>
      <c r="BS97" s="301"/>
      <c r="BX97" s="252"/>
    </row>
    <row r="98" spans="2:76" x14ac:dyDescent="0.2">
      <c r="B98" s="450"/>
      <c r="C98" s="450"/>
      <c r="D98" s="450"/>
      <c r="E98" s="450"/>
      <c r="F98" s="450"/>
      <c r="G98" s="450"/>
      <c r="H98" s="450"/>
      <c r="BN98" s="301"/>
      <c r="BX98" s="252"/>
    </row>
    <row r="99" spans="2:76" x14ac:dyDescent="0.2">
      <c r="B99" s="450"/>
      <c r="C99" s="450"/>
      <c r="D99" s="450"/>
      <c r="E99" s="450"/>
      <c r="F99" s="450"/>
      <c r="G99" s="450"/>
    </row>
    <row r="100" spans="2:76" x14ac:dyDescent="0.2">
      <c r="B100" s="450"/>
      <c r="C100" s="450"/>
      <c r="D100" s="450"/>
      <c r="E100" s="450"/>
      <c r="F100" s="450"/>
      <c r="G100" s="450"/>
      <c r="H100" s="459"/>
    </row>
  </sheetData>
  <mergeCells count="1">
    <mergeCell ref="B4:C4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XFC1056"/>
  <sheetViews>
    <sheetView zoomScale="84" zoomScaleNormal="84" zoomScaleSheetLayoutView="85" workbookViewId="0">
      <pane xSplit="4" ySplit="5" topLeftCell="E67" activePane="bottomRight" state="frozen"/>
      <selection activeCell="L33" sqref="L33"/>
      <selection pane="topRight" activeCell="L33" sqref="L33"/>
      <selection pane="bottomLeft" activeCell="L33" sqref="L33"/>
      <selection pane="bottomRight" activeCell="E75" sqref="E75:F76"/>
    </sheetView>
  </sheetViews>
  <sheetFormatPr baseColWidth="10" defaultColWidth="0" defaultRowHeight="15" zeroHeight="1" x14ac:dyDescent="0.25"/>
  <cols>
    <col min="1" max="1" width="0.85546875" style="170" customWidth="1"/>
    <col min="2" max="2" width="15.7109375" style="170" bestFit="1" customWidth="1"/>
    <col min="3" max="3" width="20.42578125" style="171" customWidth="1"/>
    <col min="4" max="4" width="18" style="170" bestFit="1" customWidth="1"/>
    <col min="5" max="5" width="18.5703125" style="170" bestFit="1" customWidth="1"/>
    <col min="6" max="6" width="20" style="170" customWidth="1"/>
    <col min="7" max="7" width="14.5703125" style="170" customWidth="1"/>
    <col min="8" max="8" width="21.7109375" style="170" customWidth="1"/>
    <col min="9" max="9" width="11.42578125" style="170" customWidth="1"/>
    <col min="10" max="35" width="11.42578125" style="170" hidden="1" customWidth="1"/>
    <col min="36" max="45" width="11.5703125" style="170" hidden="1" customWidth="1"/>
    <col min="46" max="16377" width="11.5703125" style="170" hidden="1"/>
    <col min="16378" max="16378" width="6.5703125" style="170" hidden="1" customWidth="1"/>
    <col min="16379" max="16379" width="9.140625" style="170" hidden="1" customWidth="1"/>
    <col min="16380" max="16380" width="11.5703125" style="170" hidden="1" customWidth="1"/>
    <col min="16381" max="16381" width="11.5703125" style="170" hidden="1"/>
    <col min="16382" max="16382" width="6.5703125" style="170" hidden="1"/>
    <col min="16383" max="16383" width="9.140625" style="170" hidden="1"/>
    <col min="16384" max="16384" width="20" style="170" hidden="1"/>
  </cols>
  <sheetData>
    <row r="1" spans="2:8" ht="21" x14ac:dyDescent="0.25">
      <c r="C1" s="493" t="s">
        <v>39</v>
      </c>
      <c r="D1" s="493"/>
      <c r="E1" s="493"/>
      <c r="F1" s="493"/>
      <c r="G1" s="430"/>
      <c r="H1" s="430"/>
    </row>
    <row r="2" spans="2:8" ht="18.75" x14ac:dyDescent="0.25">
      <c r="C2" s="494">
        <v>45869</v>
      </c>
      <c r="D2" s="494"/>
      <c r="E2" s="494"/>
      <c r="F2" s="494"/>
      <c r="G2" s="431"/>
      <c r="H2" s="431"/>
    </row>
    <row r="3" spans="2:8" ht="18.75" x14ac:dyDescent="0.25">
      <c r="F3" s="350"/>
      <c r="G3" s="351"/>
    </row>
    <row r="4" spans="2:8" ht="21" hidden="1" x14ac:dyDescent="0.25">
      <c r="B4" s="171"/>
      <c r="C4" s="495" t="s">
        <v>170</v>
      </c>
      <c r="D4" s="495"/>
      <c r="E4" s="495"/>
      <c r="F4" s="495"/>
    </row>
    <row r="5" spans="2:8" ht="31.5" x14ac:dyDescent="0.25">
      <c r="B5" s="171"/>
      <c r="C5" s="354" t="s">
        <v>169</v>
      </c>
      <c r="D5" s="354" t="s">
        <v>161</v>
      </c>
      <c r="E5" s="354" t="s">
        <v>162</v>
      </c>
      <c r="F5" s="354" t="s">
        <v>171</v>
      </c>
    </row>
    <row r="6" spans="2:8" ht="15.75" hidden="1" x14ac:dyDescent="0.25">
      <c r="B6" s="355" t="s">
        <v>176</v>
      </c>
      <c r="C6" s="356">
        <v>57</v>
      </c>
      <c r="D6" s="357">
        <v>17258299286</v>
      </c>
      <c r="E6" s="357">
        <v>7469.22</v>
      </c>
    </row>
    <row r="7" spans="2:8" ht="15.75" x14ac:dyDescent="0.25">
      <c r="B7" s="353" t="s">
        <v>176</v>
      </c>
      <c r="C7" s="358">
        <v>57</v>
      </c>
      <c r="D7" s="358">
        <v>17258299286</v>
      </c>
      <c r="E7" s="358">
        <v>7469.22</v>
      </c>
      <c r="F7" s="436">
        <v>2310589.2296652128</v>
      </c>
    </row>
    <row r="8" spans="2:8" ht="6" customHeight="1" x14ac:dyDescent="0.25"/>
    <row r="9" spans="2:8" x14ac:dyDescent="0.25">
      <c r="B9" s="359" t="s">
        <v>40</v>
      </c>
      <c r="C9" s="359" t="s">
        <v>41</v>
      </c>
      <c r="D9" s="359" t="s">
        <v>42</v>
      </c>
      <c r="E9" s="359" t="s">
        <v>43</v>
      </c>
      <c r="F9" s="360" t="s">
        <v>177</v>
      </c>
    </row>
    <row r="10" spans="2:8" ht="18" customHeight="1" x14ac:dyDescent="0.25">
      <c r="B10" s="361" t="s">
        <v>241</v>
      </c>
      <c r="C10" s="362">
        <v>118.26</v>
      </c>
      <c r="D10" s="361" t="s">
        <v>185</v>
      </c>
      <c r="E10" s="363">
        <v>353174000</v>
      </c>
      <c r="F10" s="363">
        <v>0</v>
      </c>
    </row>
    <row r="11" spans="2:8" x14ac:dyDescent="0.25">
      <c r="B11" s="361" t="s">
        <v>242</v>
      </c>
      <c r="C11" s="362">
        <v>109.28</v>
      </c>
      <c r="D11" s="361" t="s">
        <v>185</v>
      </c>
      <c r="E11" s="363">
        <v>352656875</v>
      </c>
      <c r="F11" s="363">
        <v>0</v>
      </c>
    </row>
    <row r="12" spans="2:8" x14ac:dyDescent="0.25">
      <c r="B12" s="361" t="s">
        <v>243</v>
      </c>
      <c r="C12" s="362">
        <v>109.28</v>
      </c>
      <c r="D12" s="361" t="s">
        <v>185</v>
      </c>
      <c r="E12" s="363">
        <v>352656875</v>
      </c>
      <c r="F12" s="363">
        <v>0</v>
      </c>
    </row>
    <row r="13" spans="2:8" ht="13.5" customHeight="1" x14ac:dyDescent="0.25">
      <c r="B13" s="361" t="s">
        <v>262</v>
      </c>
      <c r="C13" s="362">
        <v>108.5</v>
      </c>
      <c r="D13" s="361" t="s">
        <v>185</v>
      </c>
      <c r="E13" s="363">
        <v>352250000</v>
      </c>
      <c r="F13" s="363">
        <v>0</v>
      </c>
    </row>
    <row r="14" spans="2:8" x14ac:dyDescent="0.25">
      <c r="B14" s="361" t="s">
        <v>246</v>
      </c>
      <c r="C14" s="362">
        <v>147</v>
      </c>
      <c r="D14" s="361" t="s">
        <v>185</v>
      </c>
      <c r="E14" s="363">
        <v>368262500</v>
      </c>
      <c r="F14" s="363">
        <v>0</v>
      </c>
    </row>
    <row r="15" spans="2:8" x14ac:dyDescent="0.25">
      <c r="B15" s="361" t="s">
        <v>249</v>
      </c>
      <c r="C15" s="362">
        <v>134.63999999999999</v>
      </c>
      <c r="D15" s="361" t="s">
        <v>185</v>
      </c>
      <c r="E15" s="363">
        <v>361773500</v>
      </c>
      <c r="F15" s="363">
        <v>0</v>
      </c>
    </row>
    <row r="16" spans="2:8" x14ac:dyDescent="0.25">
      <c r="B16" s="361" t="s">
        <v>240</v>
      </c>
      <c r="C16" s="362">
        <v>139.36000000000001</v>
      </c>
      <c r="D16" s="361" t="s">
        <v>185</v>
      </c>
      <c r="E16" s="363">
        <v>341200000</v>
      </c>
      <c r="F16" s="363">
        <v>0</v>
      </c>
    </row>
    <row r="17" spans="2:6" x14ac:dyDescent="0.25">
      <c r="B17" s="361" t="s">
        <v>228</v>
      </c>
      <c r="C17" s="362">
        <v>108.5</v>
      </c>
      <c r="D17" s="361" t="s">
        <v>186</v>
      </c>
      <c r="E17" s="363">
        <v>0</v>
      </c>
      <c r="F17" s="363">
        <v>1192000000</v>
      </c>
    </row>
    <row r="18" spans="2:6" x14ac:dyDescent="0.25">
      <c r="B18" s="361" t="s">
        <v>248</v>
      </c>
      <c r="C18" s="362">
        <v>134.31</v>
      </c>
      <c r="D18" s="361" t="s">
        <v>186</v>
      </c>
      <c r="E18" s="363">
        <v>0</v>
      </c>
      <c r="F18" s="363">
        <v>376368311</v>
      </c>
    </row>
    <row r="19" spans="2:6" x14ac:dyDescent="0.25">
      <c r="B19" s="361" t="s">
        <v>268</v>
      </c>
      <c r="C19" s="362">
        <v>115.51</v>
      </c>
      <c r="D19" s="361" t="s">
        <v>186</v>
      </c>
      <c r="E19" s="363">
        <v>0</v>
      </c>
      <c r="F19" s="363">
        <v>303000000</v>
      </c>
    </row>
    <row r="20" spans="2:6" x14ac:dyDescent="0.25">
      <c r="B20" s="361" t="s">
        <v>247</v>
      </c>
      <c r="C20" s="362">
        <v>147</v>
      </c>
      <c r="D20" s="361" t="s">
        <v>186</v>
      </c>
      <c r="E20" s="363">
        <v>0</v>
      </c>
      <c r="F20" s="363">
        <v>366914625</v>
      </c>
    </row>
    <row r="21" spans="2:6" x14ac:dyDescent="0.25">
      <c r="B21" s="361" t="s">
        <v>286</v>
      </c>
      <c r="C21" s="362">
        <v>126.18</v>
      </c>
      <c r="D21" s="361" t="s">
        <v>186</v>
      </c>
      <c r="E21" s="363">
        <v>0</v>
      </c>
      <c r="F21" s="363">
        <v>346465927</v>
      </c>
    </row>
    <row r="22" spans="2:6" x14ac:dyDescent="0.25">
      <c r="B22" s="361" t="s">
        <v>245</v>
      </c>
      <c r="C22" s="362">
        <v>148.05000000000001</v>
      </c>
      <c r="D22" s="361" t="s">
        <v>186</v>
      </c>
      <c r="E22" s="363">
        <v>0</v>
      </c>
      <c r="F22" s="363">
        <v>340775000</v>
      </c>
    </row>
    <row r="23" spans="2:6" x14ac:dyDescent="0.25">
      <c r="B23" s="361" t="s">
        <v>227</v>
      </c>
      <c r="C23" s="362">
        <v>108.4</v>
      </c>
      <c r="D23" s="361" t="s">
        <v>186</v>
      </c>
      <c r="E23" s="363">
        <v>0</v>
      </c>
      <c r="F23" s="363">
        <v>304326000</v>
      </c>
    </row>
    <row r="24" spans="2:6" x14ac:dyDescent="0.25">
      <c r="B24" s="361" t="s">
        <v>229</v>
      </c>
      <c r="C24" s="362">
        <v>108.5</v>
      </c>
      <c r="D24" s="361" t="s">
        <v>186</v>
      </c>
      <c r="E24" s="363">
        <v>0</v>
      </c>
      <c r="F24" s="363">
        <v>296232990</v>
      </c>
    </row>
    <row r="25" spans="2:6" x14ac:dyDescent="0.25">
      <c r="B25" s="361" t="s">
        <v>230</v>
      </c>
      <c r="C25" s="362">
        <v>109.28</v>
      </c>
      <c r="D25" s="361" t="s">
        <v>186</v>
      </c>
      <c r="E25" s="363">
        <v>0</v>
      </c>
      <c r="F25" s="363">
        <v>301748524</v>
      </c>
    </row>
    <row r="26" spans="2:6" x14ac:dyDescent="0.25">
      <c r="B26" s="361" t="s">
        <v>250</v>
      </c>
      <c r="C26" s="362">
        <v>109.28</v>
      </c>
      <c r="D26" s="361" t="s">
        <v>186</v>
      </c>
      <c r="E26" s="363">
        <v>0</v>
      </c>
      <c r="F26" s="363">
        <v>297000000</v>
      </c>
    </row>
    <row r="27" spans="2:6" x14ac:dyDescent="0.25">
      <c r="B27" s="361" t="s">
        <v>251</v>
      </c>
      <c r="C27" s="362">
        <v>108.5</v>
      </c>
      <c r="D27" s="361" t="s">
        <v>186</v>
      </c>
      <c r="E27" s="363">
        <v>0</v>
      </c>
      <c r="F27" s="363">
        <v>325000000</v>
      </c>
    </row>
    <row r="28" spans="2:6" x14ac:dyDescent="0.25">
      <c r="B28" s="361" t="s">
        <v>231</v>
      </c>
      <c r="C28" s="362">
        <v>108.5</v>
      </c>
      <c r="D28" s="361" t="s">
        <v>186</v>
      </c>
      <c r="E28" s="363">
        <v>0</v>
      </c>
      <c r="F28" s="363">
        <v>296887820</v>
      </c>
    </row>
    <row r="29" spans="2:6" x14ac:dyDescent="0.25">
      <c r="B29" s="361" t="s">
        <v>232</v>
      </c>
      <c r="C29" s="362">
        <v>109.28</v>
      </c>
      <c r="D29" s="361" t="s">
        <v>186</v>
      </c>
      <c r="E29" s="363">
        <v>0</v>
      </c>
      <c r="F29" s="363">
        <v>341140690</v>
      </c>
    </row>
    <row r="30" spans="2:6" x14ac:dyDescent="0.25">
      <c r="B30" s="361" t="s">
        <v>233</v>
      </c>
      <c r="C30" s="362">
        <v>109.28</v>
      </c>
      <c r="D30" s="361" t="s">
        <v>186</v>
      </c>
      <c r="E30" s="363">
        <v>0</v>
      </c>
      <c r="F30" s="363">
        <v>294128256</v>
      </c>
    </row>
    <row r="31" spans="2:6" x14ac:dyDescent="0.25">
      <c r="B31" s="361" t="s">
        <v>234</v>
      </c>
      <c r="C31" s="362">
        <v>108.5</v>
      </c>
      <c r="D31" s="361" t="s">
        <v>186</v>
      </c>
      <c r="E31" s="363">
        <v>0</v>
      </c>
      <c r="F31" s="363">
        <v>295253026</v>
      </c>
    </row>
    <row r="32" spans="2:6" x14ac:dyDescent="0.25">
      <c r="B32" s="361" t="s">
        <v>235</v>
      </c>
      <c r="C32" s="362">
        <v>108.5</v>
      </c>
      <c r="D32" s="361" t="s">
        <v>186</v>
      </c>
      <c r="E32" s="363">
        <v>0</v>
      </c>
      <c r="F32" s="363">
        <v>299687398</v>
      </c>
    </row>
    <row r="33" spans="2:6" x14ac:dyDescent="0.25">
      <c r="B33" s="361" t="s">
        <v>236</v>
      </c>
      <c r="C33" s="362">
        <v>108.5</v>
      </c>
      <c r="D33" s="361" t="s">
        <v>186</v>
      </c>
      <c r="E33" s="363">
        <v>0</v>
      </c>
      <c r="F33" s="363">
        <v>295377812</v>
      </c>
    </row>
    <row r="34" spans="2:6" x14ac:dyDescent="0.25">
      <c r="B34" s="361" t="s">
        <v>252</v>
      </c>
      <c r="C34" s="362">
        <v>108.5</v>
      </c>
      <c r="D34" s="361" t="s">
        <v>186</v>
      </c>
      <c r="E34" s="363">
        <v>0</v>
      </c>
      <c r="F34" s="363">
        <v>266681941</v>
      </c>
    </row>
    <row r="35" spans="2:6" x14ac:dyDescent="0.25">
      <c r="B35" s="361" t="s">
        <v>253</v>
      </c>
      <c r="C35" s="362">
        <v>108.5</v>
      </c>
      <c r="D35" s="361" t="s">
        <v>186</v>
      </c>
      <c r="E35" s="363">
        <v>0</v>
      </c>
      <c r="F35" s="363">
        <v>260041083</v>
      </c>
    </row>
    <row r="36" spans="2:6" x14ac:dyDescent="0.25">
      <c r="B36" s="361" t="s">
        <v>254</v>
      </c>
      <c r="C36" s="362">
        <v>108.5</v>
      </c>
      <c r="D36" s="361" t="s">
        <v>186</v>
      </c>
      <c r="E36" s="363">
        <v>0</v>
      </c>
      <c r="F36" s="363">
        <v>257340268</v>
      </c>
    </row>
    <row r="37" spans="2:6" x14ac:dyDescent="0.25">
      <c r="B37" s="361" t="s">
        <v>255</v>
      </c>
      <c r="C37" s="362">
        <v>108.5</v>
      </c>
      <c r="D37" s="361" t="s">
        <v>186</v>
      </c>
      <c r="E37" s="363">
        <v>0</v>
      </c>
      <c r="F37" s="363">
        <v>263252938</v>
      </c>
    </row>
    <row r="38" spans="2:6" x14ac:dyDescent="0.25">
      <c r="B38" s="361" t="s">
        <v>256</v>
      </c>
      <c r="C38" s="362">
        <v>108.5</v>
      </c>
      <c r="D38" s="361" t="s">
        <v>186</v>
      </c>
      <c r="E38" s="363">
        <v>0</v>
      </c>
      <c r="F38" s="363">
        <v>274339601</v>
      </c>
    </row>
    <row r="39" spans="2:6" x14ac:dyDescent="0.25">
      <c r="B39" s="361" t="s">
        <v>257</v>
      </c>
      <c r="C39" s="362">
        <v>108.5</v>
      </c>
      <c r="D39" s="361" t="s">
        <v>186</v>
      </c>
      <c r="E39" s="363">
        <v>0</v>
      </c>
      <c r="F39" s="363">
        <v>232261008</v>
      </c>
    </row>
    <row r="40" spans="2:6" x14ac:dyDescent="0.25">
      <c r="B40" s="361" t="s">
        <v>258</v>
      </c>
      <c r="C40" s="362">
        <v>113.15</v>
      </c>
      <c r="D40" s="361" t="s">
        <v>186</v>
      </c>
      <c r="E40" s="363">
        <v>0</v>
      </c>
      <c r="F40" s="363">
        <v>301500000</v>
      </c>
    </row>
    <row r="41" spans="2:6" x14ac:dyDescent="0.25">
      <c r="B41" s="361" t="s">
        <v>259</v>
      </c>
      <c r="C41" s="362">
        <v>145.6</v>
      </c>
      <c r="D41" s="361" t="s">
        <v>186</v>
      </c>
      <c r="E41" s="363">
        <v>0</v>
      </c>
      <c r="F41" s="363">
        <v>314808901</v>
      </c>
    </row>
    <row r="42" spans="2:6" x14ac:dyDescent="0.25">
      <c r="B42" s="361" t="s">
        <v>237</v>
      </c>
      <c r="C42" s="362">
        <v>150.43</v>
      </c>
      <c r="D42" s="361" t="s">
        <v>186</v>
      </c>
      <c r="E42" s="363">
        <v>0</v>
      </c>
      <c r="F42" s="363">
        <v>341965000</v>
      </c>
    </row>
    <row r="43" spans="2:6" x14ac:dyDescent="0.25">
      <c r="B43" s="361" t="s">
        <v>238</v>
      </c>
      <c r="C43" s="362">
        <v>153.47</v>
      </c>
      <c r="D43" s="361" t="s">
        <v>186</v>
      </c>
      <c r="E43" s="363">
        <v>0</v>
      </c>
      <c r="F43" s="363">
        <v>353485000</v>
      </c>
    </row>
    <row r="44" spans="2:6" x14ac:dyDescent="0.25">
      <c r="B44" s="361" t="s">
        <v>260</v>
      </c>
      <c r="C44" s="362">
        <v>232.23</v>
      </c>
      <c r="D44" s="361" t="s">
        <v>186</v>
      </c>
      <c r="E44" s="363">
        <v>0</v>
      </c>
      <c r="F44" s="363">
        <v>305000000</v>
      </c>
    </row>
    <row r="45" spans="2:6" x14ac:dyDescent="0.25">
      <c r="B45" s="361" t="s">
        <v>261</v>
      </c>
      <c r="C45" s="362">
        <v>179.3</v>
      </c>
      <c r="D45" s="361" t="s">
        <v>186</v>
      </c>
      <c r="E45" s="363">
        <v>0</v>
      </c>
      <c r="F45" s="363">
        <v>312250893</v>
      </c>
    </row>
    <row r="46" spans="2:6" x14ac:dyDescent="0.25">
      <c r="B46" s="361" t="s">
        <v>239</v>
      </c>
      <c r="C46" s="362">
        <v>159.19</v>
      </c>
      <c r="D46" s="361" t="s">
        <v>186</v>
      </c>
      <c r="E46" s="363">
        <v>0</v>
      </c>
      <c r="F46" s="363">
        <v>314710557</v>
      </c>
    </row>
    <row r="47" spans="2:6" x14ac:dyDescent="0.25">
      <c r="B47" s="361" t="s">
        <v>263</v>
      </c>
      <c r="C47" s="362">
        <v>115.51</v>
      </c>
      <c r="D47" s="361" t="s">
        <v>186</v>
      </c>
      <c r="E47" s="363">
        <v>0</v>
      </c>
      <c r="F47" s="363">
        <v>247703875</v>
      </c>
    </row>
    <row r="48" spans="2:6" x14ac:dyDescent="0.25">
      <c r="B48" s="361" t="s">
        <v>264</v>
      </c>
      <c r="C48" s="362">
        <v>115.5</v>
      </c>
      <c r="D48" s="361" t="s">
        <v>186</v>
      </c>
      <c r="E48" s="363">
        <v>0</v>
      </c>
      <c r="F48" s="363">
        <v>244990086</v>
      </c>
    </row>
    <row r="49" spans="2:6" x14ac:dyDescent="0.25">
      <c r="B49" s="361" t="s">
        <v>265</v>
      </c>
      <c r="C49" s="362">
        <v>115.5</v>
      </c>
      <c r="D49" s="361" t="s">
        <v>186</v>
      </c>
      <c r="E49" s="363">
        <v>0</v>
      </c>
      <c r="F49" s="363">
        <v>247500000</v>
      </c>
    </row>
    <row r="50" spans="2:6" x14ac:dyDescent="0.25">
      <c r="B50" s="361" t="s">
        <v>266</v>
      </c>
      <c r="C50" s="362">
        <v>115.5</v>
      </c>
      <c r="D50" s="361" t="s">
        <v>186</v>
      </c>
      <c r="E50" s="363">
        <v>0</v>
      </c>
      <c r="F50" s="363">
        <v>252470842</v>
      </c>
    </row>
    <row r="51" spans="2:6" x14ac:dyDescent="0.25">
      <c r="B51" s="361" t="s">
        <v>267</v>
      </c>
      <c r="C51" s="362">
        <v>115.5</v>
      </c>
      <c r="D51" s="361" t="s">
        <v>186</v>
      </c>
      <c r="E51" s="363">
        <v>0</v>
      </c>
      <c r="F51" s="363">
        <v>281070710</v>
      </c>
    </row>
    <row r="52" spans="2:6" x14ac:dyDescent="0.25">
      <c r="B52" s="361" t="s">
        <v>269</v>
      </c>
      <c r="C52" s="362">
        <v>115.5</v>
      </c>
      <c r="D52" s="361" t="s">
        <v>186</v>
      </c>
      <c r="E52" s="363">
        <v>0</v>
      </c>
      <c r="F52" s="363">
        <v>262199932</v>
      </c>
    </row>
    <row r="53" spans="2:6" x14ac:dyDescent="0.25">
      <c r="B53" s="361" t="s">
        <v>270</v>
      </c>
      <c r="C53" s="362">
        <v>148.85</v>
      </c>
      <c r="D53" s="361" t="s">
        <v>186</v>
      </c>
      <c r="E53" s="363">
        <v>0</v>
      </c>
      <c r="F53" s="363">
        <v>278428509</v>
      </c>
    </row>
    <row r="54" spans="2:6" x14ac:dyDescent="0.25">
      <c r="B54" s="361" t="s">
        <v>271</v>
      </c>
      <c r="C54" s="362">
        <v>219.82</v>
      </c>
      <c r="D54" s="361" t="s">
        <v>186</v>
      </c>
      <c r="E54" s="363">
        <v>0</v>
      </c>
      <c r="F54" s="363">
        <v>315660000</v>
      </c>
    </row>
    <row r="55" spans="2:6" x14ac:dyDescent="0.25">
      <c r="B55" s="361" t="s">
        <v>244</v>
      </c>
      <c r="C55" s="362">
        <v>184.79</v>
      </c>
      <c r="D55" s="361" t="s">
        <v>186</v>
      </c>
      <c r="E55" s="363">
        <v>0</v>
      </c>
      <c r="F55" s="363">
        <v>315249111</v>
      </c>
    </row>
    <row r="56" spans="2:6" x14ac:dyDescent="0.25">
      <c r="B56" s="361" t="s">
        <v>272</v>
      </c>
      <c r="C56" s="362">
        <v>146.96</v>
      </c>
      <c r="D56" s="361" t="s">
        <v>186</v>
      </c>
      <c r="E56" s="363">
        <v>0</v>
      </c>
      <c r="F56" s="363">
        <v>273628700</v>
      </c>
    </row>
    <row r="57" spans="2:6" x14ac:dyDescent="0.25">
      <c r="B57" s="361" t="s">
        <v>273</v>
      </c>
      <c r="C57" s="362">
        <v>135.11000000000001</v>
      </c>
      <c r="D57" s="361" t="s">
        <v>186</v>
      </c>
      <c r="E57" s="363">
        <v>0</v>
      </c>
      <c r="F57" s="363">
        <v>261695337</v>
      </c>
    </row>
    <row r="58" spans="2:6" x14ac:dyDescent="0.25">
      <c r="B58" s="361" t="s">
        <v>274</v>
      </c>
      <c r="C58" s="362">
        <v>151.41</v>
      </c>
      <c r="D58" s="361" t="s">
        <v>186</v>
      </c>
      <c r="E58" s="363">
        <v>0</v>
      </c>
      <c r="F58" s="363">
        <v>250000000</v>
      </c>
    </row>
    <row r="59" spans="2:6" x14ac:dyDescent="0.25">
      <c r="B59" s="361" t="s">
        <v>275</v>
      </c>
      <c r="C59" s="362">
        <v>124.34</v>
      </c>
      <c r="D59" s="361" t="s">
        <v>186</v>
      </c>
      <c r="E59" s="363">
        <v>0</v>
      </c>
      <c r="F59" s="363">
        <v>270649567</v>
      </c>
    </row>
    <row r="60" spans="2:6" x14ac:dyDescent="0.25">
      <c r="B60" s="361" t="s">
        <v>276</v>
      </c>
      <c r="C60" s="362">
        <v>124</v>
      </c>
      <c r="D60" s="361" t="s">
        <v>186</v>
      </c>
      <c r="E60" s="363">
        <v>0</v>
      </c>
      <c r="F60" s="363">
        <v>265178841</v>
      </c>
    </row>
    <row r="61" spans="2:6" x14ac:dyDescent="0.25">
      <c r="B61" s="361" t="s">
        <v>277</v>
      </c>
      <c r="C61" s="362">
        <v>123.96</v>
      </c>
      <c r="D61" s="361" t="s">
        <v>186</v>
      </c>
      <c r="E61" s="363">
        <v>0</v>
      </c>
      <c r="F61" s="363">
        <v>269506360</v>
      </c>
    </row>
    <row r="62" spans="2:6" x14ac:dyDescent="0.25">
      <c r="B62" s="361" t="s">
        <v>278</v>
      </c>
      <c r="C62" s="362">
        <v>124.03</v>
      </c>
      <c r="D62" s="361" t="s">
        <v>186</v>
      </c>
      <c r="E62" s="363">
        <v>0</v>
      </c>
      <c r="F62" s="363">
        <v>251760856</v>
      </c>
    </row>
    <row r="63" spans="2:6" x14ac:dyDescent="0.25">
      <c r="B63" s="361" t="s">
        <v>279</v>
      </c>
      <c r="C63" s="362">
        <v>124.06</v>
      </c>
      <c r="D63" s="361" t="s">
        <v>186</v>
      </c>
      <c r="E63" s="363">
        <v>0</v>
      </c>
      <c r="F63" s="363">
        <v>285507800</v>
      </c>
    </row>
    <row r="64" spans="2:6" x14ac:dyDescent="0.25">
      <c r="B64" s="361" t="s">
        <v>280</v>
      </c>
      <c r="C64" s="362">
        <v>124.1</v>
      </c>
      <c r="D64" s="361" t="s">
        <v>186</v>
      </c>
      <c r="E64" s="363">
        <v>0</v>
      </c>
      <c r="F64" s="363">
        <v>238728175</v>
      </c>
    </row>
    <row r="65" spans="2:6" x14ac:dyDescent="0.25">
      <c r="B65" s="361" t="s">
        <v>281</v>
      </c>
      <c r="C65" s="362">
        <v>123.22</v>
      </c>
      <c r="D65" s="361" t="s">
        <v>186</v>
      </c>
      <c r="E65" s="363">
        <v>0</v>
      </c>
      <c r="F65" s="363">
        <v>238329973</v>
      </c>
    </row>
    <row r="66" spans="2:6" x14ac:dyDescent="0.25">
      <c r="B66" s="361" t="s">
        <v>282</v>
      </c>
      <c r="C66" s="362">
        <v>123.96</v>
      </c>
      <c r="D66" s="361" t="s">
        <v>186</v>
      </c>
      <c r="E66" s="363">
        <v>0</v>
      </c>
      <c r="F66" s="363">
        <v>238660299</v>
      </c>
    </row>
    <row r="67" spans="2:6" x14ac:dyDescent="0.25">
      <c r="B67" s="361" t="s">
        <v>283</v>
      </c>
      <c r="C67" s="362">
        <v>157.44999999999999</v>
      </c>
      <c r="D67" s="361" t="s">
        <v>186</v>
      </c>
      <c r="E67" s="363">
        <v>0</v>
      </c>
      <c r="F67" s="363">
        <v>284475000</v>
      </c>
    </row>
    <row r="68" spans="2:6" x14ac:dyDescent="0.25">
      <c r="B68" s="361" t="s">
        <v>284</v>
      </c>
      <c r="C68" s="362">
        <v>158.22</v>
      </c>
      <c r="D68" s="361" t="s">
        <v>186</v>
      </c>
      <c r="E68" s="363">
        <v>0</v>
      </c>
      <c r="F68" s="363">
        <v>283000000</v>
      </c>
    </row>
    <row r="69" spans="2:6" x14ac:dyDescent="0.25">
      <c r="B69" s="361" t="s">
        <v>285</v>
      </c>
      <c r="C69" s="362">
        <v>126.12</v>
      </c>
      <c r="D69" s="361" t="s">
        <v>186</v>
      </c>
      <c r="E69" s="363">
        <v>0</v>
      </c>
      <c r="F69" s="363">
        <v>252450000</v>
      </c>
    </row>
    <row r="70" spans="2:6" x14ac:dyDescent="0.25">
      <c r="B70" s="361" t="s">
        <v>287</v>
      </c>
      <c r="C70" s="362">
        <v>129.03</v>
      </c>
      <c r="D70" s="361" t="s">
        <v>186</v>
      </c>
      <c r="E70" s="363">
        <v>0</v>
      </c>
      <c r="F70" s="363">
        <v>268308767</v>
      </c>
    </row>
    <row r="71" spans="2:6" x14ac:dyDescent="0.25">
      <c r="B71" s="361" t="s">
        <v>288</v>
      </c>
      <c r="C71" s="362">
        <v>136.12</v>
      </c>
      <c r="D71" s="361" t="s">
        <v>186</v>
      </c>
      <c r="E71" s="363">
        <v>0</v>
      </c>
      <c r="F71" s="363">
        <v>264491280</v>
      </c>
    </row>
    <row r="72" spans="2:6" x14ac:dyDescent="0.25">
      <c r="B72" s="361" t="s">
        <v>289</v>
      </c>
      <c r="C72" s="362">
        <v>139.87</v>
      </c>
      <c r="D72" s="361" t="s">
        <v>186</v>
      </c>
      <c r="E72" s="363">
        <v>0</v>
      </c>
      <c r="F72" s="363">
        <v>261512346</v>
      </c>
    </row>
    <row r="73" spans="2:6" x14ac:dyDescent="0.25">
      <c r="B73" s="361" t="s">
        <v>290</v>
      </c>
      <c r="C73" s="362">
        <v>190.35</v>
      </c>
      <c r="D73" s="361" t="s">
        <v>186</v>
      </c>
      <c r="E73" s="363">
        <v>0</v>
      </c>
      <c r="F73" s="363">
        <v>285199351</v>
      </c>
    </row>
    <row r="74" spans="2:6" x14ac:dyDescent="0.25">
      <c r="B74" s="359" t="s">
        <v>25</v>
      </c>
      <c r="C74" s="364">
        <v>8335.5400000000009</v>
      </c>
      <c r="D74" s="364">
        <v>64</v>
      </c>
      <c r="E74" s="364">
        <v>2481973750</v>
      </c>
      <c r="F74" s="364">
        <v>17258299286</v>
      </c>
    </row>
    <row r="75" spans="2:6" x14ac:dyDescent="0.25">
      <c r="C75" s="170"/>
      <c r="E75" s="365"/>
      <c r="F75" s="447"/>
    </row>
    <row r="76" spans="2:6" x14ac:dyDescent="0.25"/>
    <row r="77" spans="2:6" x14ac:dyDescent="0.25">
      <c r="C77" s="170"/>
    </row>
    <row r="78" spans="2:6" x14ac:dyDescent="0.25">
      <c r="C78" s="170"/>
    </row>
    <row r="79" spans="2:6" x14ac:dyDescent="0.25">
      <c r="C79" s="170"/>
    </row>
    <row r="80" spans="2:6" x14ac:dyDescent="0.25">
      <c r="C80" s="170"/>
    </row>
    <row r="81" spans="3:3" x14ac:dyDescent="0.25">
      <c r="C81" s="170"/>
    </row>
    <row r="82" spans="3:3" x14ac:dyDescent="0.25">
      <c r="C82" s="170"/>
    </row>
    <row r="83" spans="3:3" x14ac:dyDescent="0.25">
      <c r="C83" s="170"/>
    </row>
    <row r="84" spans="3:3" x14ac:dyDescent="0.25">
      <c r="C84" s="170"/>
    </row>
    <row r="85" spans="3:3" x14ac:dyDescent="0.25">
      <c r="C85" s="170"/>
    </row>
    <row r="86" spans="3:3" x14ac:dyDescent="0.25">
      <c r="C86" s="170"/>
    </row>
    <row r="87" spans="3:3" x14ac:dyDescent="0.25">
      <c r="C87" s="170"/>
    </row>
    <row r="88" spans="3:3" x14ac:dyDescent="0.25">
      <c r="C88" s="170"/>
    </row>
    <row r="89" spans="3:3" x14ac:dyDescent="0.25">
      <c r="C89" s="170"/>
    </row>
    <row r="90" spans="3:3" x14ac:dyDescent="0.25">
      <c r="C90" s="170"/>
    </row>
    <row r="91" spans="3:3" x14ac:dyDescent="0.25">
      <c r="C91" s="170"/>
    </row>
    <row r="92" spans="3:3" x14ac:dyDescent="0.25">
      <c r="C92" s="170"/>
    </row>
    <row r="93" spans="3:3" x14ac:dyDescent="0.25">
      <c r="C93" s="170"/>
    </row>
    <row r="94" spans="3:3" x14ac:dyDescent="0.25">
      <c r="C94" s="170"/>
    </row>
    <row r="95" spans="3:3" x14ac:dyDescent="0.25">
      <c r="C95" s="170"/>
    </row>
    <row r="96" spans="3:3" x14ac:dyDescent="0.25">
      <c r="C96" s="170"/>
    </row>
    <row r="97" spans="3:3" x14ac:dyDescent="0.25">
      <c r="C97" s="170"/>
    </row>
    <row r="98" spans="3:3" x14ac:dyDescent="0.25">
      <c r="C98" s="170"/>
    </row>
    <row r="99" spans="3:3" x14ac:dyDescent="0.25">
      <c r="C99" s="170"/>
    </row>
    <row r="100" spans="3:3" x14ac:dyDescent="0.25">
      <c r="C100" s="170"/>
    </row>
    <row r="101" spans="3:3" x14ac:dyDescent="0.25">
      <c r="C101" s="170"/>
    </row>
    <row r="102" spans="3:3" x14ac:dyDescent="0.25">
      <c r="C102" s="170"/>
    </row>
    <row r="103" spans="3:3" x14ac:dyDescent="0.25">
      <c r="C103" s="170"/>
    </row>
    <row r="104" spans="3:3" x14ac:dyDescent="0.25">
      <c r="C104" s="170"/>
    </row>
    <row r="105" spans="3:3" x14ac:dyDescent="0.25">
      <c r="C105" s="170"/>
    </row>
    <row r="106" spans="3:3" x14ac:dyDescent="0.25">
      <c r="C106" s="170"/>
    </row>
    <row r="107" spans="3:3" x14ac:dyDescent="0.25">
      <c r="C107" s="170"/>
    </row>
    <row r="108" spans="3:3" x14ac:dyDescent="0.25">
      <c r="C108" s="170"/>
    </row>
    <row r="109" spans="3:3" x14ac:dyDescent="0.25">
      <c r="C109" s="170"/>
    </row>
    <row r="110" spans="3:3" x14ac:dyDescent="0.25">
      <c r="C110" s="170"/>
    </row>
    <row r="111" spans="3:3" x14ac:dyDescent="0.25">
      <c r="C111" s="170"/>
    </row>
    <row r="112" spans="3:3" x14ac:dyDescent="0.25">
      <c r="C112" s="170"/>
    </row>
    <row r="113" spans="3:7" x14ac:dyDescent="0.25">
      <c r="C113" s="170"/>
    </row>
    <row r="114" spans="3:7" x14ac:dyDescent="0.25">
      <c r="C114" s="170"/>
    </row>
    <row r="115" spans="3:7" x14ac:dyDescent="0.25">
      <c r="C115" s="170"/>
    </row>
    <row r="116" spans="3:7" x14ac:dyDescent="0.25">
      <c r="C116" s="170"/>
    </row>
    <row r="117" spans="3:7" x14ac:dyDescent="0.25">
      <c r="C117" s="170"/>
    </row>
    <row r="118" spans="3:7" x14ac:dyDescent="0.25">
      <c r="C118" s="170"/>
    </row>
    <row r="119" spans="3:7" x14ac:dyDescent="0.25">
      <c r="C119" s="170"/>
    </row>
    <row r="120" spans="3:7" x14ac:dyDescent="0.25">
      <c r="C120" s="170"/>
      <c r="G120" s="366"/>
    </row>
    <row r="121" spans="3:7" x14ac:dyDescent="0.25">
      <c r="C121" s="170"/>
    </row>
    <row r="122" spans="3:7" x14ac:dyDescent="0.25">
      <c r="C122" s="170"/>
    </row>
    <row r="123" spans="3:7" x14ac:dyDescent="0.25">
      <c r="C123" s="170"/>
    </row>
    <row r="124" spans="3:7" x14ac:dyDescent="0.25">
      <c r="C124" s="170"/>
    </row>
    <row r="125" spans="3:7" x14ac:dyDescent="0.25">
      <c r="C125" s="170"/>
    </row>
    <row r="126" spans="3:7" x14ac:dyDescent="0.25">
      <c r="C126" s="170"/>
    </row>
    <row r="127" spans="3:7" x14ac:dyDescent="0.25">
      <c r="C127" s="170"/>
    </row>
    <row r="128" spans="3:7" x14ac:dyDescent="0.25">
      <c r="C128" s="170"/>
    </row>
    <row r="129" spans="3:3" x14ac:dyDescent="0.25">
      <c r="C129" s="170"/>
    </row>
    <row r="130" spans="3:3" x14ac:dyDescent="0.25">
      <c r="C130" s="170"/>
    </row>
    <row r="131" spans="3:3" x14ac:dyDescent="0.25">
      <c r="C131" s="170"/>
    </row>
    <row r="132" spans="3:3" x14ac:dyDescent="0.25">
      <c r="C132" s="170"/>
    </row>
    <row r="133" spans="3:3" x14ac:dyDescent="0.25">
      <c r="C133" s="170"/>
    </row>
    <row r="134" spans="3:3" x14ac:dyDescent="0.25">
      <c r="C134" s="170"/>
    </row>
    <row r="135" spans="3:3" x14ac:dyDescent="0.25">
      <c r="C135" s="170"/>
    </row>
    <row r="136" spans="3:3" x14ac:dyDescent="0.25">
      <c r="C136" s="170"/>
    </row>
    <row r="137" spans="3:3" x14ac:dyDescent="0.25">
      <c r="C137" s="170"/>
    </row>
    <row r="138" spans="3:3" x14ac:dyDescent="0.25">
      <c r="C138" s="170"/>
    </row>
    <row r="139" spans="3:3" x14ac:dyDescent="0.25">
      <c r="C139" s="170"/>
    </row>
    <row r="140" spans="3:3" x14ac:dyDescent="0.25">
      <c r="C140" s="170"/>
    </row>
    <row r="141" spans="3:3" x14ac:dyDescent="0.25">
      <c r="C141" s="170"/>
    </row>
    <row r="142" spans="3:3" x14ac:dyDescent="0.25">
      <c r="C142" s="170"/>
    </row>
    <row r="143" spans="3:3" x14ac:dyDescent="0.25">
      <c r="C143" s="170"/>
    </row>
    <row r="144" spans="3:3" x14ac:dyDescent="0.25">
      <c r="C144" s="170"/>
    </row>
    <row r="145" spans="3:3" x14ac:dyDescent="0.25">
      <c r="C145" s="170"/>
    </row>
    <row r="146" spans="3:3" x14ac:dyDescent="0.25">
      <c r="C146" s="170"/>
    </row>
    <row r="147" spans="3:3" x14ac:dyDescent="0.25">
      <c r="C147" s="170"/>
    </row>
    <row r="148" spans="3:3" x14ac:dyDescent="0.25">
      <c r="C148" s="170"/>
    </row>
    <row r="149" spans="3:3" x14ac:dyDescent="0.25">
      <c r="C149" s="170"/>
    </row>
    <row r="150" spans="3:3" x14ac:dyDescent="0.25">
      <c r="C150" s="170"/>
    </row>
    <row r="151" spans="3:3" x14ac:dyDescent="0.25">
      <c r="C151" s="170"/>
    </row>
    <row r="152" spans="3:3" x14ac:dyDescent="0.25">
      <c r="C152" s="170"/>
    </row>
    <row r="153" spans="3:3" x14ac:dyDescent="0.25">
      <c r="C153" s="170"/>
    </row>
    <row r="154" spans="3:3" x14ac:dyDescent="0.25">
      <c r="C154" s="170"/>
    </row>
    <row r="155" spans="3:3" x14ac:dyDescent="0.25">
      <c r="C155" s="170"/>
    </row>
    <row r="156" spans="3:3" x14ac:dyDescent="0.25">
      <c r="C156" s="170"/>
    </row>
    <row r="157" spans="3:3" x14ac:dyDescent="0.25">
      <c r="C157" s="170"/>
    </row>
    <row r="158" spans="3:3" x14ac:dyDescent="0.25">
      <c r="C158" s="170"/>
    </row>
    <row r="159" spans="3:3" x14ac:dyDescent="0.25">
      <c r="C159" s="170"/>
    </row>
    <row r="160" spans="3:3" x14ac:dyDescent="0.25">
      <c r="C160" s="170"/>
    </row>
    <row r="161" spans="3:3" x14ac:dyDescent="0.25">
      <c r="C161" s="170"/>
    </row>
    <row r="162" spans="3:3" x14ac:dyDescent="0.25">
      <c r="C162" s="170"/>
    </row>
    <row r="163" spans="3:3" x14ac:dyDescent="0.25">
      <c r="C163" s="170"/>
    </row>
    <row r="164" spans="3:3" x14ac:dyDescent="0.25">
      <c r="C164" s="170"/>
    </row>
    <row r="165" spans="3:3" x14ac:dyDescent="0.25">
      <c r="C165" s="170"/>
    </row>
    <row r="166" spans="3:3" x14ac:dyDescent="0.25">
      <c r="C166" s="170"/>
    </row>
    <row r="167" spans="3:3" x14ac:dyDescent="0.25">
      <c r="C167" s="170"/>
    </row>
    <row r="168" spans="3:3" x14ac:dyDescent="0.25">
      <c r="C168" s="170"/>
    </row>
    <row r="169" spans="3:3" x14ac:dyDescent="0.25">
      <c r="C169" s="170"/>
    </row>
    <row r="170" spans="3:3" x14ac:dyDescent="0.25">
      <c r="C170" s="170"/>
    </row>
    <row r="171" spans="3:3" x14ac:dyDescent="0.25">
      <c r="C171" s="170"/>
    </row>
    <row r="172" spans="3:3" x14ac:dyDescent="0.25">
      <c r="C172" s="170"/>
    </row>
    <row r="173" spans="3:3" x14ac:dyDescent="0.25">
      <c r="C173" s="170"/>
    </row>
    <row r="174" spans="3:3" x14ac:dyDescent="0.25">
      <c r="C174" s="170"/>
    </row>
    <row r="175" spans="3:3" x14ac:dyDescent="0.25">
      <c r="C175" s="170"/>
    </row>
    <row r="176" spans="3:3" x14ac:dyDescent="0.25">
      <c r="C176" s="170"/>
    </row>
    <row r="177" spans="3:3" x14ac:dyDescent="0.25">
      <c r="C177" s="170"/>
    </row>
    <row r="178" spans="3:3" x14ac:dyDescent="0.25">
      <c r="C178" s="170"/>
    </row>
    <row r="179" spans="3:3" x14ac:dyDescent="0.25">
      <c r="C179" s="170"/>
    </row>
    <row r="180" spans="3:3" x14ac:dyDescent="0.25">
      <c r="C180" s="170"/>
    </row>
    <row r="181" spans="3:3" x14ac:dyDescent="0.25">
      <c r="C181" s="170"/>
    </row>
    <row r="182" spans="3:3" x14ac:dyDescent="0.25">
      <c r="C182" s="170"/>
    </row>
    <row r="183" spans="3:3" x14ac:dyDescent="0.25">
      <c r="C183" s="170"/>
    </row>
    <row r="184" spans="3:3" x14ac:dyDescent="0.25">
      <c r="C184" s="170"/>
    </row>
    <row r="185" spans="3:3" x14ac:dyDescent="0.25">
      <c r="C185" s="170"/>
    </row>
    <row r="186" spans="3:3" x14ac:dyDescent="0.25">
      <c r="C186" s="170"/>
    </row>
    <row r="187" spans="3:3" x14ac:dyDescent="0.25">
      <c r="C187" s="170"/>
    </row>
    <row r="188" spans="3:3" x14ac:dyDescent="0.25">
      <c r="C188" s="170"/>
    </row>
    <row r="189" spans="3:3" x14ac:dyDescent="0.25">
      <c r="C189" s="170"/>
    </row>
    <row r="190" spans="3:3" x14ac:dyDescent="0.25">
      <c r="C190" s="170"/>
    </row>
    <row r="191" spans="3:3" x14ac:dyDescent="0.25">
      <c r="C191" s="170"/>
    </row>
    <row r="192" spans="3:3" x14ac:dyDescent="0.25">
      <c r="C192" s="170"/>
    </row>
    <row r="193" spans="3:3" x14ac:dyDescent="0.25">
      <c r="C193" s="170"/>
    </row>
    <row r="194" spans="3:3" x14ac:dyDescent="0.25">
      <c r="C194" s="170"/>
    </row>
    <row r="195" spans="3:3" x14ac:dyDescent="0.25">
      <c r="C195" s="170"/>
    </row>
    <row r="196" spans="3:3" x14ac:dyDescent="0.25">
      <c r="C196" s="170"/>
    </row>
    <row r="197" spans="3:3" hidden="1" x14ac:dyDescent="0.25">
      <c r="C197" s="170"/>
    </row>
    <row r="198" spans="3:3" hidden="1" x14ac:dyDescent="0.25">
      <c r="C198" s="170"/>
    </row>
    <row r="199" spans="3:3" hidden="1" x14ac:dyDescent="0.25">
      <c r="C199" s="170"/>
    </row>
    <row r="200" spans="3:3" hidden="1" x14ac:dyDescent="0.25">
      <c r="C200" s="170"/>
    </row>
    <row r="201" spans="3:3" hidden="1" x14ac:dyDescent="0.25">
      <c r="C201" s="170"/>
    </row>
    <row r="202" spans="3:3" hidden="1" x14ac:dyDescent="0.25">
      <c r="C202" s="170"/>
    </row>
    <row r="203" spans="3:3" hidden="1" x14ac:dyDescent="0.25">
      <c r="C203" s="170"/>
    </row>
    <row r="204" spans="3:3" hidden="1" x14ac:dyDescent="0.25">
      <c r="C204" s="170"/>
    </row>
    <row r="205" spans="3:3" hidden="1" x14ac:dyDescent="0.25">
      <c r="C205" s="170"/>
    </row>
    <row r="206" spans="3:3" hidden="1" x14ac:dyDescent="0.25">
      <c r="C206" s="170"/>
    </row>
    <row r="207" spans="3:3" hidden="1" x14ac:dyDescent="0.25">
      <c r="C207" s="170"/>
    </row>
    <row r="208" spans="3:3" hidden="1" x14ac:dyDescent="0.25">
      <c r="C208" s="170"/>
    </row>
    <row r="209" spans="3:3" hidden="1" x14ac:dyDescent="0.25">
      <c r="C209" s="170"/>
    </row>
    <row r="210" spans="3:3" hidden="1" x14ac:dyDescent="0.25">
      <c r="C210" s="170"/>
    </row>
    <row r="211" spans="3:3" hidden="1" x14ac:dyDescent="0.25">
      <c r="C211" s="170"/>
    </row>
    <row r="212" spans="3:3" hidden="1" x14ac:dyDescent="0.25">
      <c r="C212" s="170"/>
    </row>
    <row r="213" spans="3:3" hidden="1" x14ac:dyDescent="0.25">
      <c r="C213" s="170"/>
    </row>
    <row r="214" spans="3:3" hidden="1" x14ac:dyDescent="0.25">
      <c r="C214" s="170"/>
    </row>
    <row r="215" spans="3:3" hidden="1" x14ac:dyDescent="0.25">
      <c r="C215" s="170"/>
    </row>
    <row r="216" spans="3:3" hidden="1" x14ac:dyDescent="0.25">
      <c r="C216" s="170"/>
    </row>
    <row r="217" spans="3:3" hidden="1" x14ac:dyDescent="0.25">
      <c r="C217" s="170"/>
    </row>
    <row r="218" spans="3:3" hidden="1" x14ac:dyDescent="0.25">
      <c r="C218" s="170"/>
    </row>
    <row r="219" spans="3:3" hidden="1" x14ac:dyDescent="0.25">
      <c r="C219" s="170"/>
    </row>
    <row r="220" spans="3:3" hidden="1" x14ac:dyDescent="0.25">
      <c r="C220" s="170"/>
    </row>
    <row r="221" spans="3:3" hidden="1" x14ac:dyDescent="0.25">
      <c r="C221" s="170"/>
    </row>
    <row r="222" spans="3:3" hidden="1" x14ac:dyDescent="0.25">
      <c r="C222" s="170"/>
    </row>
    <row r="223" spans="3:3" hidden="1" x14ac:dyDescent="0.25">
      <c r="C223" s="170"/>
    </row>
    <row r="224" spans="3:3" hidden="1" x14ac:dyDescent="0.25">
      <c r="C224" s="170"/>
    </row>
    <row r="225" spans="3:3" hidden="1" x14ac:dyDescent="0.25">
      <c r="C225" s="170"/>
    </row>
    <row r="226" spans="3:3" hidden="1" x14ac:dyDescent="0.25">
      <c r="C226" s="170"/>
    </row>
    <row r="227" spans="3:3" hidden="1" x14ac:dyDescent="0.25">
      <c r="C227" s="170"/>
    </row>
    <row r="228" spans="3:3" hidden="1" x14ac:dyDescent="0.25">
      <c r="C228" s="170"/>
    </row>
    <row r="229" spans="3:3" hidden="1" x14ac:dyDescent="0.25">
      <c r="C229" s="170"/>
    </row>
    <row r="230" spans="3:3" hidden="1" x14ac:dyDescent="0.25">
      <c r="C230" s="170"/>
    </row>
    <row r="231" spans="3:3" hidden="1" x14ac:dyDescent="0.25">
      <c r="C231" s="170"/>
    </row>
    <row r="232" spans="3:3" hidden="1" x14ac:dyDescent="0.25">
      <c r="C232" s="170"/>
    </row>
    <row r="233" spans="3:3" hidden="1" x14ac:dyDescent="0.25">
      <c r="C233" s="170"/>
    </row>
    <row r="234" spans="3:3" hidden="1" x14ac:dyDescent="0.25">
      <c r="C234" s="170"/>
    </row>
    <row r="235" spans="3:3" hidden="1" x14ac:dyDescent="0.25">
      <c r="C235" s="170"/>
    </row>
    <row r="236" spans="3:3" hidden="1" x14ac:dyDescent="0.25">
      <c r="C236" s="170"/>
    </row>
    <row r="237" spans="3:3" hidden="1" x14ac:dyDescent="0.25">
      <c r="C237" s="170"/>
    </row>
    <row r="238" spans="3:3" hidden="1" x14ac:dyDescent="0.25">
      <c r="C238" s="170"/>
    </row>
    <row r="239" spans="3:3" hidden="1" x14ac:dyDescent="0.25">
      <c r="C239" s="170"/>
    </row>
    <row r="240" spans="3:3" hidden="1" x14ac:dyDescent="0.25">
      <c r="C240" s="170"/>
    </row>
    <row r="241" spans="3:3" hidden="1" x14ac:dyDescent="0.25">
      <c r="C241" s="170"/>
    </row>
    <row r="242" spans="3:3" hidden="1" x14ac:dyDescent="0.25">
      <c r="C242" s="170"/>
    </row>
    <row r="243" spans="3:3" hidden="1" x14ac:dyDescent="0.25">
      <c r="C243" s="170"/>
    </row>
    <row r="244" spans="3:3" hidden="1" x14ac:dyDescent="0.25">
      <c r="C244" s="170"/>
    </row>
    <row r="245" spans="3:3" hidden="1" x14ac:dyDescent="0.25">
      <c r="C245" s="170"/>
    </row>
    <row r="246" spans="3:3" hidden="1" x14ac:dyDescent="0.25">
      <c r="C246" s="170"/>
    </row>
    <row r="247" spans="3:3" hidden="1" x14ac:dyDescent="0.25">
      <c r="C247" s="170"/>
    </row>
    <row r="248" spans="3:3" hidden="1" x14ac:dyDescent="0.25">
      <c r="C248" s="170"/>
    </row>
    <row r="249" spans="3:3" hidden="1" x14ac:dyDescent="0.25">
      <c r="C249" s="170"/>
    </row>
    <row r="250" spans="3:3" hidden="1" x14ac:dyDescent="0.25">
      <c r="C250" s="170"/>
    </row>
    <row r="251" spans="3:3" hidden="1" x14ac:dyDescent="0.25">
      <c r="C251" s="170"/>
    </row>
    <row r="252" spans="3:3" hidden="1" x14ac:dyDescent="0.25">
      <c r="C252" s="170"/>
    </row>
    <row r="253" spans="3:3" hidden="1" x14ac:dyDescent="0.25">
      <c r="C253" s="170"/>
    </row>
    <row r="254" spans="3:3" hidden="1" x14ac:dyDescent="0.25">
      <c r="C254" s="170"/>
    </row>
    <row r="255" spans="3:3" hidden="1" x14ac:dyDescent="0.25">
      <c r="C255" s="170"/>
    </row>
    <row r="256" spans="3:3" hidden="1" x14ac:dyDescent="0.25">
      <c r="C256" s="170"/>
    </row>
    <row r="257" spans="3:3" hidden="1" x14ac:dyDescent="0.25">
      <c r="C257" s="170"/>
    </row>
    <row r="258" spans="3:3" hidden="1" x14ac:dyDescent="0.25">
      <c r="C258" s="170"/>
    </row>
    <row r="259" spans="3:3" hidden="1" x14ac:dyDescent="0.25">
      <c r="C259" s="170"/>
    </row>
    <row r="260" spans="3:3" hidden="1" x14ac:dyDescent="0.25">
      <c r="C260" s="170"/>
    </row>
    <row r="261" spans="3:3" hidden="1" x14ac:dyDescent="0.25">
      <c r="C261" s="170"/>
    </row>
    <row r="262" spans="3:3" hidden="1" x14ac:dyDescent="0.25">
      <c r="C262" s="170"/>
    </row>
    <row r="263" spans="3:3" hidden="1" x14ac:dyDescent="0.25">
      <c r="C263" s="170"/>
    </row>
    <row r="264" spans="3:3" hidden="1" x14ac:dyDescent="0.25">
      <c r="C264" s="170"/>
    </row>
    <row r="265" spans="3:3" hidden="1" x14ac:dyDescent="0.25">
      <c r="C265" s="170"/>
    </row>
    <row r="301" spans="3:3" hidden="1" x14ac:dyDescent="0.25">
      <c r="C301" s="170"/>
    </row>
    <row r="302" spans="3:3" hidden="1" x14ac:dyDescent="0.25">
      <c r="C302" s="170"/>
    </row>
    <row r="310" spans="7:7" hidden="1" x14ac:dyDescent="0.25">
      <c r="G310" s="352"/>
    </row>
    <row r="358" spans="3:3" hidden="1" x14ac:dyDescent="0.25">
      <c r="C358" s="170"/>
    </row>
    <row r="359" spans="3:3" hidden="1" x14ac:dyDescent="0.25">
      <c r="C359" s="170"/>
    </row>
    <row r="360" spans="3:3" hidden="1" x14ac:dyDescent="0.25">
      <c r="C360" s="170"/>
    </row>
    <row r="471" spans="7:7" hidden="1" x14ac:dyDescent="0.25">
      <c r="G471" s="352"/>
    </row>
    <row r="472" spans="7:7" hidden="1" x14ac:dyDescent="0.25">
      <c r="G472" s="352"/>
    </row>
    <row r="473" spans="7:7" hidden="1" x14ac:dyDescent="0.25">
      <c r="G473" s="352"/>
    </row>
    <row r="474" spans="7:7" hidden="1" x14ac:dyDescent="0.25">
      <c r="G474" s="352"/>
    </row>
    <row r="475" spans="7:7" hidden="1" x14ac:dyDescent="0.25">
      <c r="G475" s="352"/>
    </row>
    <row r="476" spans="7:7" hidden="1" x14ac:dyDescent="0.25">
      <c r="G476" s="352"/>
    </row>
    <row r="477" spans="7:7" hidden="1" x14ac:dyDescent="0.25">
      <c r="G477" s="352"/>
    </row>
    <row r="478" spans="7:7" hidden="1" x14ac:dyDescent="0.25">
      <c r="G478" s="352"/>
    </row>
    <row r="479" spans="7:7" hidden="1" x14ac:dyDescent="0.25">
      <c r="G479" s="352"/>
    </row>
    <row r="480" spans="7:7" hidden="1" x14ac:dyDescent="0.25">
      <c r="G480" s="352"/>
    </row>
    <row r="481" spans="7:7" hidden="1" x14ac:dyDescent="0.25">
      <c r="G481" s="352"/>
    </row>
    <row r="482" spans="7:7" hidden="1" x14ac:dyDescent="0.25">
      <c r="G482" s="352"/>
    </row>
    <row r="483" spans="7:7" hidden="1" x14ac:dyDescent="0.25">
      <c r="G483" s="352"/>
    </row>
    <row r="484" spans="7:7" hidden="1" x14ac:dyDescent="0.25">
      <c r="G484" s="352"/>
    </row>
    <row r="485" spans="7:7" hidden="1" x14ac:dyDescent="0.25">
      <c r="G485" s="352"/>
    </row>
    <row r="486" spans="7:7" hidden="1" x14ac:dyDescent="0.25">
      <c r="G486" s="352"/>
    </row>
    <row r="487" spans="7:7" hidden="1" x14ac:dyDescent="0.25">
      <c r="G487" s="352"/>
    </row>
    <row r="488" spans="7:7" hidden="1" x14ac:dyDescent="0.25">
      <c r="G488" s="352"/>
    </row>
    <row r="489" spans="7:7" hidden="1" x14ac:dyDescent="0.25">
      <c r="G489" s="352"/>
    </row>
    <row r="490" spans="7:7" hidden="1" x14ac:dyDescent="0.25">
      <c r="G490" s="352"/>
    </row>
    <row r="491" spans="7:7" hidden="1" x14ac:dyDescent="0.25">
      <c r="G491" s="352"/>
    </row>
    <row r="492" spans="7:7" hidden="1" x14ac:dyDescent="0.25">
      <c r="G492" s="352"/>
    </row>
    <row r="493" spans="7:7" hidden="1" x14ac:dyDescent="0.25">
      <c r="G493" s="352"/>
    </row>
    <row r="494" spans="7:7" hidden="1" x14ac:dyDescent="0.25">
      <c r="G494" s="352"/>
    </row>
    <row r="495" spans="7:7" hidden="1" x14ac:dyDescent="0.25">
      <c r="G495" s="352"/>
    </row>
    <row r="496" spans="7:7" hidden="1" x14ac:dyDescent="0.25">
      <c r="G496" s="352"/>
    </row>
    <row r="497" spans="7:7" hidden="1" x14ac:dyDescent="0.25">
      <c r="G497" s="352"/>
    </row>
    <row r="498" spans="7:7" hidden="1" x14ac:dyDescent="0.25">
      <c r="G498" s="352"/>
    </row>
    <row r="499" spans="7:7" hidden="1" x14ac:dyDescent="0.25">
      <c r="G499" s="352"/>
    </row>
    <row r="500" spans="7:7" hidden="1" x14ac:dyDescent="0.25">
      <c r="G500" s="352"/>
    </row>
    <row r="501" spans="7:7" hidden="1" x14ac:dyDescent="0.25">
      <c r="G501" s="352"/>
    </row>
    <row r="502" spans="7:7" hidden="1" x14ac:dyDescent="0.25">
      <c r="G502" s="352"/>
    </row>
    <row r="503" spans="7:7" hidden="1" x14ac:dyDescent="0.25">
      <c r="G503" s="352"/>
    </row>
    <row r="504" spans="7:7" hidden="1" x14ac:dyDescent="0.25">
      <c r="G504" s="352"/>
    </row>
    <row r="505" spans="7:7" hidden="1" x14ac:dyDescent="0.25">
      <c r="G505" s="352"/>
    </row>
    <row r="506" spans="7:7" hidden="1" x14ac:dyDescent="0.25">
      <c r="G506" s="352"/>
    </row>
    <row r="507" spans="7:7" hidden="1" x14ac:dyDescent="0.25">
      <c r="G507" s="352"/>
    </row>
    <row r="508" spans="7:7" hidden="1" x14ac:dyDescent="0.25">
      <c r="G508" s="352"/>
    </row>
    <row r="509" spans="7:7" hidden="1" x14ac:dyDescent="0.25">
      <c r="G509" s="352"/>
    </row>
    <row r="510" spans="7:7" hidden="1" x14ac:dyDescent="0.25">
      <c r="G510" s="352"/>
    </row>
    <row r="511" spans="7:7" hidden="1" x14ac:dyDescent="0.25">
      <c r="G511" s="352"/>
    </row>
    <row r="512" spans="7:7" hidden="1" x14ac:dyDescent="0.25">
      <c r="G512" s="352"/>
    </row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</sheetData>
  <sortState xmlns:xlrd2="http://schemas.microsoft.com/office/spreadsheetml/2017/richdata2" ref="B10:F73">
    <sortCondition ref="D10:D73"/>
  </sortState>
  <mergeCells count="3">
    <mergeCell ref="C1:F1"/>
    <mergeCell ref="C2:F2"/>
    <mergeCell ref="C4:F4"/>
  </mergeCells>
  <dataValidations count="1">
    <dataValidation type="list" allowBlank="1" showInputMessage="1" showErrorMessage="1" sqref="B9" xr:uid="{00000000-0002-0000-0700-000000000000}">
      <formula1>$B$9:$F$9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/>
  <dimension ref="A1:Q1129"/>
  <sheetViews>
    <sheetView zoomScale="90" zoomScaleNormal="90" workbookViewId="0">
      <pane xSplit="2" ySplit="13" topLeftCell="C14" activePane="bottomRight" state="frozen"/>
      <selection activeCell="L33" sqref="L33"/>
      <selection pane="topRight" activeCell="L33" sqref="L33"/>
      <selection pane="bottomLeft" activeCell="L33" sqref="L33"/>
      <selection pane="bottomRight" sqref="A1:XFD1048576"/>
    </sheetView>
  </sheetViews>
  <sheetFormatPr baseColWidth="10" defaultColWidth="0" defaultRowHeight="0" customHeight="1" zeroHeight="1" x14ac:dyDescent="0.25"/>
  <cols>
    <col min="1" max="1" width="2.42578125" style="187" customWidth="1"/>
    <col min="2" max="2" width="18.42578125" style="187" customWidth="1"/>
    <col min="3" max="3" width="16.5703125" style="367" customWidth="1"/>
    <col min="4" max="4" width="10.140625" style="367" bestFit="1" customWidth="1"/>
    <col min="5" max="5" width="22.140625" style="377" customWidth="1"/>
    <col min="6" max="6" width="11.28515625" style="187" customWidth="1"/>
    <col min="7" max="7" width="21" style="187" customWidth="1"/>
    <col min="8" max="8" width="21.28515625" style="187" hidden="1" customWidth="1"/>
    <col min="9" max="9" width="10.7109375" style="187" hidden="1" customWidth="1"/>
    <col min="10" max="10" width="18.7109375" style="187" hidden="1" customWidth="1"/>
    <col min="11" max="11" width="1.42578125" style="187" customWidth="1"/>
    <col min="12" max="13" width="6.7109375" style="187" hidden="1" customWidth="1"/>
    <col min="14" max="15" width="0" style="187" hidden="1" customWidth="1"/>
    <col min="16" max="17" width="6.7109375" style="187" hidden="1" customWidth="1"/>
    <col min="18" max="16384" width="0" style="187" hidden="1"/>
  </cols>
  <sheetData>
    <row r="1" spans="1:13" ht="5.25" customHeight="1" x14ac:dyDescent="0.25">
      <c r="E1" s="368"/>
    </row>
    <row r="2" spans="1:13" ht="22.5" customHeight="1" x14ac:dyDescent="0.25">
      <c r="B2" s="497" t="s">
        <v>182</v>
      </c>
      <c r="C2" s="497"/>
      <c r="D2" s="497"/>
      <c r="E2" s="497"/>
      <c r="F2" s="428"/>
      <c r="G2" s="428"/>
      <c r="H2" s="428"/>
      <c r="I2" s="428"/>
      <c r="J2" s="428"/>
      <c r="K2" s="428"/>
      <c r="L2" s="369"/>
      <c r="M2" s="369"/>
    </row>
    <row r="3" spans="1:13" ht="20.100000000000001" customHeight="1" x14ac:dyDescent="0.25">
      <c r="B3" s="498">
        <v>45869</v>
      </c>
      <c r="C3" s="498"/>
      <c r="D3" s="498"/>
      <c r="E3" s="498"/>
      <c r="F3" s="429"/>
      <c r="G3" s="429"/>
      <c r="H3" s="429"/>
      <c r="I3" s="429"/>
      <c r="J3" s="429"/>
      <c r="K3" s="429"/>
      <c r="L3" s="370"/>
      <c r="M3" s="370"/>
    </row>
    <row r="4" spans="1:13" ht="27.75" customHeight="1" x14ac:dyDescent="0.25">
      <c r="A4" s="372"/>
      <c r="B4" s="391" t="s">
        <v>92</v>
      </c>
      <c r="C4" s="391" t="s">
        <v>113</v>
      </c>
      <c r="D4" s="391" t="s">
        <v>52</v>
      </c>
      <c r="E4" s="391" t="s">
        <v>45</v>
      </c>
      <c r="L4" s="371"/>
      <c r="M4" s="371"/>
    </row>
    <row r="5" spans="1:13" ht="26.25" hidden="1" customHeight="1" x14ac:dyDescent="0.25">
      <c r="B5" s="394" t="s">
        <v>175</v>
      </c>
      <c r="C5" s="392">
        <v>7</v>
      </c>
      <c r="D5" s="392">
        <v>866.31999999999994</v>
      </c>
      <c r="E5" s="393">
        <v>2481973750</v>
      </c>
    </row>
    <row r="6" spans="1:13" ht="27" customHeight="1" x14ac:dyDescent="0.25">
      <c r="B6" s="389" t="s">
        <v>44</v>
      </c>
      <c r="C6" s="390">
        <v>7</v>
      </c>
      <c r="D6" s="390">
        <v>866.31999999999994</v>
      </c>
      <c r="E6" s="435">
        <v>2481973750</v>
      </c>
    </row>
    <row r="7" spans="1:13" ht="0.75" customHeight="1" x14ac:dyDescent="0.25"/>
    <row r="8" spans="1:13" ht="18.75" hidden="1" customHeight="1" x14ac:dyDescent="0.25">
      <c r="B8" s="496" t="s">
        <v>175</v>
      </c>
      <c r="C8" s="496"/>
      <c r="D8" s="496"/>
      <c r="E8" s="496"/>
      <c r="K8" s="372"/>
    </row>
    <row r="9" spans="1:13" ht="27" hidden="1" customHeight="1" x14ac:dyDescent="0.25">
      <c r="B9" s="373"/>
      <c r="C9" s="373" t="s">
        <v>113</v>
      </c>
      <c r="D9" s="373" t="s">
        <v>52</v>
      </c>
      <c r="E9" s="373" t="s">
        <v>45</v>
      </c>
      <c r="F9" s="372"/>
      <c r="K9" s="372"/>
    </row>
    <row r="10" spans="1:13" ht="15" hidden="1" x14ac:dyDescent="0.25">
      <c r="B10" s="374" t="s">
        <v>145</v>
      </c>
      <c r="C10" s="378">
        <v>7</v>
      </c>
      <c r="D10" s="379">
        <v>866.31999999999994</v>
      </c>
      <c r="E10" s="380">
        <v>2481973750</v>
      </c>
      <c r="F10" s="372"/>
      <c r="K10" s="372"/>
    </row>
    <row r="11" spans="1:13" ht="15" hidden="1" x14ac:dyDescent="0.25">
      <c r="B11" s="374" t="s">
        <v>69</v>
      </c>
      <c r="C11" s="378"/>
      <c r="D11" s="379"/>
      <c r="E11" s="380"/>
      <c r="F11" s="372"/>
      <c r="K11" s="372"/>
    </row>
    <row r="12" spans="1:13" ht="15" hidden="1" x14ac:dyDescent="0.25">
      <c r="B12" s="375" t="s">
        <v>163</v>
      </c>
      <c r="C12" s="376">
        <v>7</v>
      </c>
      <c r="D12" s="376">
        <v>866.31999999999994</v>
      </c>
      <c r="E12" s="381">
        <v>2481973750</v>
      </c>
      <c r="F12" s="372"/>
      <c r="K12" s="372"/>
    </row>
    <row r="13" spans="1:13" s="382" customFormat="1" ht="24.75" customHeight="1" x14ac:dyDescent="0.25">
      <c r="B13" s="397" t="s">
        <v>114</v>
      </c>
      <c r="C13" s="462" t="s">
        <v>27</v>
      </c>
      <c r="D13" s="462" t="s">
        <v>41</v>
      </c>
      <c r="E13" s="463" t="s">
        <v>45</v>
      </c>
      <c r="G13" s="187"/>
      <c r="H13" s="187"/>
      <c r="I13" s="187"/>
      <c r="J13" s="187"/>
    </row>
    <row r="14" spans="1:13" s="382" customFormat="1" ht="12" customHeight="1" x14ac:dyDescent="0.25">
      <c r="B14" s="499"/>
      <c r="C14" s="396" t="s">
        <v>240</v>
      </c>
      <c r="D14" s="396">
        <v>139.36000000000001</v>
      </c>
      <c r="E14" s="464">
        <v>341200000</v>
      </c>
      <c r="F14" s="383"/>
      <c r="G14" s="187"/>
      <c r="H14" s="187"/>
      <c r="I14" s="187"/>
      <c r="J14" s="187"/>
    </row>
    <row r="15" spans="1:13" s="382" customFormat="1" ht="12" customHeight="1" x14ac:dyDescent="0.25">
      <c r="B15" s="499"/>
      <c r="C15" s="396" t="s">
        <v>241</v>
      </c>
      <c r="D15" s="396">
        <v>118.26</v>
      </c>
      <c r="E15" s="464">
        <v>353174000</v>
      </c>
      <c r="F15" s="383"/>
      <c r="G15" s="187"/>
      <c r="H15" s="187"/>
      <c r="I15" s="187"/>
      <c r="J15" s="187"/>
    </row>
    <row r="16" spans="1:13" s="382" customFormat="1" ht="12" customHeight="1" x14ac:dyDescent="0.25">
      <c r="B16" s="499"/>
      <c r="C16" s="396" t="s">
        <v>242</v>
      </c>
      <c r="D16" s="396">
        <v>109.28</v>
      </c>
      <c r="E16" s="464">
        <v>352656875</v>
      </c>
      <c r="F16" s="383"/>
      <c r="G16" s="187"/>
      <c r="H16" s="187"/>
      <c r="I16" s="187"/>
      <c r="J16" s="187"/>
    </row>
    <row r="17" spans="2:10" s="382" customFormat="1" ht="12" customHeight="1" x14ac:dyDescent="0.25">
      <c r="B17" s="499"/>
      <c r="C17" s="396" t="s">
        <v>243</v>
      </c>
      <c r="D17" s="396">
        <v>109.28</v>
      </c>
      <c r="E17" s="464">
        <v>352656875</v>
      </c>
      <c r="F17" s="383"/>
      <c r="G17" s="187"/>
      <c r="H17" s="187"/>
      <c r="I17" s="187"/>
      <c r="J17" s="187"/>
    </row>
    <row r="18" spans="2:10" s="382" customFormat="1" ht="12.75" customHeight="1" x14ac:dyDescent="0.25">
      <c r="B18" s="499"/>
      <c r="C18" s="396" t="s">
        <v>262</v>
      </c>
      <c r="D18" s="396">
        <v>108.5</v>
      </c>
      <c r="E18" s="464">
        <v>352250000</v>
      </c>
      <c r="F18" s="383"/>
      <c r="G18" s="187"/>
      <c r="H18" s="187"/>
      <c r="I18" s="187"/>
      <c r="J18" s="187"/>
    </row>
    <row r="19" spans="2:10" s="382" customFormat="1" ht="12.75" customHeight="1" x14ac:dyDescent="0.25">
      <c r="B19" s="499"/>
      <c r="C19" s="396" t="s">
        <v>246</v>
      </c>
      <c r="D19" s="396">
        <v>147</v>
      </c>
      <c r="E19" s="464">
        <v>368262500</v>
      </c>
      <c r="F19" s="383"/>
      <c r="G19" s="187"/>
      <c r="H19" s="187"/>
      <c r="I19" s="187"/>
      <c r="J19" s="187"/>
    </row>
    <row r="20" spans="2:10" s="382" customFormat="1" ht="12.75" customHeight="1" x14ac:dyDescent="0.25">
      <c r="B20" s="499"/>
      <c r="C20" s="396" t="s">
        <v>249</v>
      </c>
      <c r="D20" s="396">
        <v>134.63999999999999</v>
      </c>
      <c r="E20" s="464">
        <v>361773500</v>
      </c>
      <c r="F20" s="383"/>
      <c r="G20" s="187"/>
      <c r="H20" s="187"/>
      <c r="I20" s="187"/>
      <c r="J20" s="187"/>
    </row>
    <row r="21" spans="2:10" s="382" customFormat="1" ht="12.75" customHeight="1" x14ac:dyDescent="0.25">
      <c r="B21" s="395" t="s">
        <v>25</v>
      </c>
      <c r="C21" s="474">
        <v>7</v>
      </c>
      <c r="D21" s="472">
        <v>866.31999999999994</v>
      </c>
      <c r="E21" s="472">
        <v>2481973750</v>
      </c>
      <c r="F21" s="383"/>
      <c r="G21" s="187"/>
      <c r="H21" s="187"/>
      <c r="I21" s="187"/>
      <c r="J21" s="187"/>
    </row>
    <row r="22" spans="2:10" s="382" customFormat="1" ht="12.75" customHeight="1" x14ac:dyDescent="0.25">
      <c r="F22" s="383"/>
      <c r="G22" s="187"/>
      <c r="H22" s="187"/>
      <c r="I22" s="187"/>
      <c r="J22" s="187"/>
    </row>
    <row r="23" spans="2:10" s="382" customFormat="1" ht="12.75" customHeight="1" x14ac:dyDescent="0.25">
      <c r="F23" s="383"/>
      <c r="G23" s="187"/>
      <c r="H23" s="187"/>
      <c r="I23" s="187"/>
      <c r="J23" s="187"/>
    </row>
    <row r="24" spans="2:10" s="382" customFormat="1" ht="12.75" customHeight="1" x14ac:dyDescent="0.25">
      <c r="F24" s="383"/>
      <c r="G24" s="187"/>
      <c r="H24" s="187"/>
      <c r="I24" s="187"/>
      <c r="J24" s="187"/>
    </row>
    <row r="25" spans="2:10" s="382" customFormat="1" ht="12.75" customHeight="1" x14ac:dyDescent="0.25">
      <c r="F25" s="383"/>
      <c r="G25" s="187"/>
      <c r="H25" s="187"/>
      <c r="I25" s="187"/>
      <c r="J25" s="187"/>
    </row>
    <row r="26" spans="2:10" s="382" customFormat="1" ht="12.75" customHeight="1" x14ac:dyDescent="0.25">
      <c r="F26" s="383"/>
      <c r="G26" s="187"/>
      <c r="H26" s="187"/>
      <c r="I26" s="187"/>
      <c r="J26" s="187"/>
    </row>
    <row r="27" spans="2:10" s="382" customFormat="1" ht="12.75" customHeight="1" x14ac:dyDescent="0.25">
      <c r="F27" s="383"/>
      <c r="G27" s="187"/>
      <c r="H27" s="187"/>
      <c r="I27" s="187"/>
      <c r="J27" s="187"/>
    </row>
    <row r="28" spans="2:10" s="382" customFormat="1" ht="12.75" customHeight="1" x14ac:dyDescent="0.25">
      <c r="F28" s="383"/>
      <c r="G28" s="187"/>
      <c r="H28" s="187"/>
      <c r="I28" s="187"/>
      <c r="J28" s="187"/>
    </row>
    <row r="29" spans="2:10" s="382" customFormat="1" ht="12.75" customHeight="1" x14ac:dyDescent="0.25">
      <c r="F29" s="383"/>
      <c r="G29" s="187"/>
      <c r="H29" s="187"/>
      <c r="I29" s="187"/>
      <c r="J29" s="187"/>
    </row>
    <row r="30" spans="2:10" s="382" customFormat="1" ht="12.75" customHeight="1" x14ac:dyDescent="0.25">
      <c r="F30" s="383"/>
      <c r="G30" s="187"/>
      <c r="H30" s="187"/>
      <c r="I30" s="187"/>
      <c r="J30" s="187"/>
    </row>
    <row r="31" spans="2:10" s="382" customFormat="1" ht="12.75" customHeight="1" x14ac:dyDescent="0.25">
      <c r="F31" s="383"/>
      <c r="G31" s="187"/>
      <c r="H31" s="187"/>
      <c r="I31" s="187"/>
      <c r="J31" s="187"/>
    </row>
    <row r="32" spans="2:10" s="382" customFormat="1" ht="12.75" customHeight="1" x14ac:dyDescent="0.25">
      <c r="F32" s="383"/>
      <c r="G32" s="187"/>
      <c r="H32" s="187"/>
      <c r="I32" s="187"/>
      <c r="J32" s="187"/>
    </row>
    <row r="33" spans="6:10" s="382" customFormat="1" ht="12.75" customHeight="1" x14ac:dyDescent="0.25">
      <c r="F33" s="383"/>
      <c r="G33" s="187"/>
      <c r="H33" s="187"/>
      <c r="I33" s="187"/>
      <c r="J33" s="187"/>
    </row>
    <row r="34" spans="6:10" s="382" customFormat="1" ht="12.75" customHeight="1" x14ac:dyDescent="0.25">
      <c r="F34" s="383"/>
      <c r="G34" s="187"/>
      <c r="H34" s="187"/>
      <c r="I34" s="187"/>
      <c r="J34" s="187"/>
    </row>
    <row r="35" spans="6:10" s="382" customFormat="1" ht="12.75" customHeight="1" x14ac:dyDescent="0.25">
      <c r="F35" s="383"/>
      <c r="G35" s="187"/>
      <c r="H35" s="187"/>
      <c r="I35" s="187"/>
      <c r="J35" s="187"/>
    </row>
    <row r="36" spans="6:10" s="382" customFormat="1" ht="12.75" customHeight="1" x14ac:dyDescent="0.25">
      <c r="F36" s="383"/>
      <c r="G36" s="187"/>
      <c r="H36" s="187"/>
      <c r="I36" s="187"/>
      <c r="J36" s="187"/>
    </row>
    <row r="37" spans="6:10" s="382" customFormat="1" ht="12.75" customHeight="1" x14ac:dyDescent="0.25">
      <c r="F37" s="383"/>
      <c r="G37" s="187"/>
      <c r="H37" s="187"/>
      <c r="I37" s="187"/>
      <c r="J37" s="187"/>
    </row>
    <row r="38" spans="6:10" s="382" customFormat="1" ht="12.75" customHeight="1" x14ac:dyDescent="0.25">
      <c r="F38" s="383"/>
      <c r="G38" s="187"/>
      <c r="H38" s="187"/>
      <c r="I38" s="187"/>
      <c r="J38" s="187"/>
    </row>
    <row r="39" spans="6:10" s="382" customFormat="1" ht="12.75" customHeight="1" x14ac:dyDescent="0.25">
      <c r="F39" s="383"/>
      <c r="G39" s="187"/>
      <c r="H39" s="187"/>
      <c r="I39" s="187"/>
      <c r="J39" s="187"/>
    </row>
    <row r="40" spans="6:10" s="382" customFormat="1" ht="12.75" customHeight="1" x14ac:dyDescent="0.25">
      <c r="F40" s="383"/>
      <c r="G40" s="187"/>
      <c r="H40" s="187"/>
      <c r="I40" s="187"/>
      <c r="J40" s="187"/>
    </row>
    <row r="41" spans="6:10" s="382" customFormat="1" ht="12.75" customHeight="1" x14ac:dyDescent="0.25">
      <c r="F41" s="383"/>
      <c r="G41" s="187"/>
      <c r="H41" s="187"/>
      <c r="I41" s="187"/>
      <c r="J41" s="187"/>
    </row>
    <row r="42" spans="6:10" s="382" customFormat="1" ht="12.75" customHeight="1" x14ac:dyDescent="0.25">
      <c r="F42" s="383"/>
      <c r="G42" s="187"/>
      <c r="H42" s="187"/>
      <c r="I42" s="187"/>
      <c r="J42" s="187"/>
    </row>
    <row r="43" spans="6:10" s="382" customFormat="1" ht="12.75" customHeight="1" x14ac:dyDescent="0.25">
      <c r="F43" s="383"/>
      <c r="G43" s="187"/>
      <c r="H43" s="187"/>
      <c r="I43" s="187"/>
      <c r="J43" s="187"/>
    </row>
    <row r="44" spans="6:10" s="382" customFormat="1" ht="12.75" customHeight="1" x14ac:dyDescent="0.25">
      <c r="F44" s="383"/>
      <c r="G44" s="187"/>
      <c r="H44" s="187"/>
      <c r="I44" s="187"/>
      <c r="J44" s="187"/>
    </row>
    <row r="45" spans="6:10" s="382" customFormat="1" ht="12.75" customHeight="1" x14ac:dyDescent="0.25">
      <c r="F45" s="383"/>
      <c r="G45" s="187"/>
      <c r="H45" s="187"/>
      <c r="I45" s="187"/>
      <c r="J45" s="187"/>
    </row>
    <row r="46" spans="6:10" s="382" customFormat="1" ht="12.75" customHeight="1" x14ac:dyDescent="0.25">
      <c r="F46" s="383"/>
      <c r="G46" s="187"/>
      <c r="H46" s="187"/>
      <c r="I46" s="187"/>
      <c r="J46" s="187"/>
    </row>
    <row r="47" spans="6:10" s="382" customFormat="1" ht="12.75" customHeight="1" x14ac:dyDescent="0.25">
      <c r="F47" s="383"/>
      <c r="G47" s="187"/>
      <c r="H47" s="187"/>
      <c r="I47" s="187"/>
      <c r="J47" s="187"/>
    </row>
    <row r="48" spans="6:10" s="382" customFormat="1" ht="12.75" customHeight="1" x14ac:dyDescent="0.25">
      <c r="F48" s="383"/>
      <c r="G48" s="187"/>
      <c r="H48" s="187"/>
      <c r="I48" s="187"/>
      <c r="J48" s="187"/>
    </row>
    <row r="49" spans="6:10" s="382" customFormat="1" ht="12.75" customHeight="1" x14ac:dyDescent="0.25">
      <c r="F49" s="383"/>
      <c r="G49" s="187"/>
      <c r="H49" s="187"/>
      <c r="I49" s="187"/>
      <c r="J49" s="187"/>
    </row>
    <row r="50" spans="6:10" s="382" customFormat="1" ht="12.75" customHeight="1" x14ac:dyDescent="0.25">
      <c r="F50" s="383"/>
      <c r="G50" s="187"/>
      <c r="H50" s="187"/>
      <c r="I50" s="187"/>
      <c r="J50" s="187"/>
    </row>
    <row r="51" spans="6:10" s="382" customFormat="1" ht="12.75" customHeight="1" x14ac:dyDescent="0.25">
      <c r="F51" s="383"/>
      <c r="G51" s="187"/>
      <c r="H51" s="187"/>
      <c r="I51" s="187"/>
      <c r="J51" s="187"/>
    </row>
    <row r="52" spans="6:10" s="382" customFormat="1" ht="12.75" customHeight="1" x14ac:dyDescent="0.25">
      <c r="F52" s="383"/>
      <c r="G52" s="187"/>
      <c r="H52" s="187"/>
      <c r="I52" s="187"/>
      <c r="J52" s="187"/>
    </row>
    <row r="53" spans="6:10" s="382" customFormat="1" ht="12.75" customHeight="1" x14ac:dyDescent="0.25">
      <c r="F53" s="383"/>
      <c r="G53" s="187"/>
      <c r="H53" s="187"/>
      <c r="I53" s="187"/>
      <c r="J53" s="187"/>
    </row>
    <row r="54" spans="6:10" s="382" customFormat="1" ht="12.75" customHeight="1" x14ac:dyDescent="0.25">
      <c r="F54" s="383"/>
      <c r="G54" s="187"/>
      <c r="H54" s="187"/>
      <c r="I54" s="187"/>
      <c r="J54" s="187"/>
    </row>
    <row r="55" spans="6:10" s="382" customFormat="1" ht="12.75" customHeight="1" x14ac:dyDescent="0.25">
      <c r="F55" s="383"/>
      <c r="G55" s="187"/>
      <c r="H55" s="187"/>
      <c r="I55" s="187"/>
      <c r="J55" s="187"/>
    </row>
    <row r="56" spans="6:10" s="382" customFormat="1" ht="12.75" customHeight="1" x14ac:dyDescent="0.25">
      <c r="F56" s="383"/>
      <c r="G56" s="187"/>
      <c r="H56" s="187"/>
      <c r="I56" s="187"/>
      <c r="J56" s="187"/>
    </row>
    <row r="57" spans="6:10" s="382" customFormat="1" ht="12.75" customHeight="1" x14ac:dyDescent="0.25">
      <c r="F57" s="383"/>
      <c r="G57" s="187"/>
      <c r="H57" s="187"/>
      <c r="I57" s="187"/>
      <c r="J57" s="187"/>
    </row>
    <row r="58" spans="6:10" s="382" customFormat="1" ht="12.75" customHeight="1" x14ac:dyDescent="0.25">
      <c r="F58" s="383"/>
      <c r="G58" s="187"/>
      <c r="H58" s="187"/>
      <c r="I58" s="187"/>
      <c r="J58" s="187"/>
    </row>
    <row r="59" spans="6:10" s="382" customFormat="1" ht="12.75" customHeight="1" x14ac:dyDescent="0.25">
      <c r="F59" s="383"/>
      <c r="G59" s="187"/>
      <c r="H59" s="187"/>
      <c r="I59" s="187"/>
      <c r="J59" s="187"/>
    </row>
    <row r="60" spans="6:10" s="382" customFormat="1" ht="12.75" customHeight="1" x14ac:dyDescent="0.25">
      <c r="F60" s="383"/>
      <c r="G60" s="187"/>
      <c r="H60" s="187"/>
      <c r="I60" s="187"/>
      <c r="J60" s="187"/>
    </row>
    <row r="61" spans="6:10" s="382" customFormat="1" ht="12.75" customHeight="1" x14ac:dyDescent="0.25">
      <c r="F61" s="383"/>
      <c r="G61" s="187"/>
      <c r="H61" s="187"/>
      <c r="I61" s="187"/>
      <c r="J61" s="187"/>
    </row>
    <row r="62" spans="6:10" s="382" customFormat="1" ht="12.75" customHeight="1" x14ac:dyDescent="0.25">
      <c r="F62" s="383"/>
      <c r="G62" s="187"/>
      <c r="H62" s="187"/>
      <c r="I62" s="187"/>
      <c r="J62" s="187"/>
    </row>
    <row r="63" spans="6:10" s="382" customFormat="1" ht="12.75" customHeight="1" x14ac:dyDescent="0.25">
      <c r="F63" s="383"/>
      <c r="G63" s="187"/>
      <c r="H63" s="187"/>
      <c r="I63" s="187"/>
      <c r="J63" s="187"/>
    </row>
    <row r="64" spans="6:10" s="382" customFormat="1" ht="12.75" customHeight="1" x14ac:dyDescent="0.25">
      <c r="F64" s="383"/>
      <c r="G64" s="187"/>
      <c r="H64" s="187"/>
      <c r="I64" s="187"/>
      <c r="J64" s="187"/>
    </row>
    <row r="65" spans="6:10" s="382" customFormat="1" ht="12.75" customHeight="1" x14ac:dyDescent="0.25">
      <c r="F65" s="383"/>
      <c r="G65" s="187"/>
      <c r="H65" s="187"/>
      <c r="I65" s="187"/>
      <c r="J65" s="187"/>
    </row>
    <row r="66" spans="6:10" s="382" customFormat="1" ht="12.75" customHeight="1" x14ac:dyDescent="0.25">
      <c r="F66" s="383"/>
      <c r="G66" s="187"/>
      <c r="H66" s="187"/>
      <c r="I66" s="187"/>
      <c r="J66" s="187"/>
    </row>
    <row r="67" spans="6:10" s="382" customFormat="1" ht="12.75" customHeight="1" x14ac:dyDescent="0.25">
      <c r="F67" s="383"/>
      <c r="G67" s="187"/>
      <c r="H67" s="187"/>
      <c r="I67" s="187"/>
      <c r="J67" s="187"/>
    </row>
    <row r="68" spans="6:10" s="382" customFormat="1" ht="12.75" customHeight="1" x14ac:dyDescent="0.25">
      <c r="F68" s="383"/>
      <c r="G68" s="187"/>
      <c r="H68" s="187"/>
      <c r="I68" s="187"/>
      <c r="J68" s="187"/>
    </row>
    <row r="69" spans="6:10" s="382" customFormat="1" ht="12.75" customHeight="1" x14ac:dyDescent="0.25">
      <c r="F69" s="383"/>
      <c r="G69" s="187"/>
      <c r="H69" s="187"/>
      <c r="I69" s="187"/>
      <c r="J69" s="187"/>
    </row>
    <row r="70" spans="6:10" s="382" customFormat="1" ht="12.75" x14ac:dyDescent="0.25">
      <c r="F70" s="383"/>
      <c r="G70" s="187"/>
      <c r="H70" s="187"/>
      <c r="I70" s="187"/>
      <c r="J70" s="187"/>
    </row>
    <row r="71" spans="6:10" s="382" customFormat="1" ht="12.75" x14ac:dyDescent="0.25">
      <c r="F71" s="383"/>
      <c r="G71" s="187"/>
      <c r="H71" s="187"/>
      <c r="I71" s="187"/>
      <c r="J71" s="187"/>
    </row>
    <row r="72" spans="6:10" s="382" customFormat="1" ht="12.75" x14ac:dyDescent="0.25">
      <c r="F72" s="383"/>
      <c r="G72" s="187"/>
      <c r="H72" s="187"/>
      <c r="I72" s="187"/>
      <c r="J72" s="187"/>
    </row>
    <row r="73" spans="6:10" s="382" customFormat="1" ht="12.75" x14ac:dyDescent="0.25">
      <c r="F73" s="383"/>
      <c r="G73" s="187"/>
      <c r="H73" s="187"/>
      <c r="I73" s="187"/>
      <c r="J73" s="187"/>
    </row>
    <row r="74" spans="6:10" s="382" customFormat="1" ht="12.75" x14ac:dyDescent="0.25">
      <c r="F74" s="383"/>
      <c r="G74" s="187"/>
      <c r="H74" s="187"/>
      <c r="I74" s="187"/>
      <c r="J74" s="187"/>
    </row>
    <row r="75" spans="6:10" s="382" customFormat="1" ht="12.75" x14ac:dyDescent="0.25">
      <c r="F75" s="383"/>
      <c r="G75" s="187"/>
      <c r="H75" s="187"/>
      <c r="I75" s="187"/>
      <c r="J75" s="187"/>
    </row>
    <row r="76" spans="6:10" s="382" customFormat="1" ht="12.75" x14ac:dyDescent="0.25">
      <c r="F76" s="383"/>
      <c r="G76" s="187"/>
      <c r="H76" s="187"/>
      <c r="I76" s="187"/>
      <c r="J76" s="187"/>
    </row>
    <row r="77" spans="6:10" s="382" customFormat="1" ht="12.75" x14ac:dyDescent="0.25">
      <c r="F77" s="383"/>
      <c r="G77" s="187"/>
      <c r="H77" s="187"/>
      <c r="I77" s="187"/>
      <c r="J77" s="187"/>
    </row>
    <row r="78" spans="6:10" s="382" customFormat="1" ht="12.75" x14ac:dyDescent="0.25">
      <c r="F78" s="383"/>
      <c r="G78" s="187"/>
      <c r="H78" s="187"/>
      <c r="I78" s="187"/>
      <c r="J78" s="187"/>
    </row>
    <row r="79" spans="6:10" s="382" customFormat="1" ht="12.75" x14ac:dyDescent="0.25">
      <c r="F79" s="383"/>
      <c r="G79" s="187"/>
      <c r="H79" s="187"/>
      <c r="I79" s="187"/>
      <c r="J79" s="187"/>
    </row>
    <row r="80" spans="6:10" s="382" customFormat="1" ht="12.75" x14ac:dyDescent="0.25">
      <c r="F80" s="383"/>
      <c r="G80" s="187"/>
      <c r="H80" s="187"/>
      <c r="I80" s="187"/>
      <c r="J80" s="187"/>
    </row>
    <row r="81" spans="2:10" s="382" customFormat="1" ht="12.75" x14ac:dyDescent="0.25">
      <c r="F81" s="383"/>
      <c r="G81" s="187"/>
      <c r="H81" s="187"/>
      <c r="I81" s="187"/>
      <c r="J81" s="187"/>
    </row>
    <row r="82" spans="2:10" s="382" customFormat="1" ht="12.75" x14ac:dyDescent="0.25">
      <c r="F82" s="383"/>
      <c r="G82" s="187"/>
      <c r="H82" s="187"/>
      <c r="I82" s="187"/>
      <c r="J82" s="187"/>
    </row>
    <row r="83" spans="2:10" s="382" customFormat="1" ht="12.75" x14ac:dyDescent="0.25">
      <c r="F83" s="383"/>
      <c r="G83" s="187"/>
      <c r="H83" s="187"/>
      <c r="I83" s="187"/>
      <c r="J83" s="187"/>
    </row>
    <row r="84" spans="2:10" s="382" customFormat="1" ht="12.75" x14ac:dyDescent="0.25">
      <c r="F84" s="383"/>
      <c r="G84" s="187"/>
      <c r="H84" s="187"/>
      <c r="I84" s="187"/>
      <c r="J84" s="187"/>
    </row>
    <row r="85" spans="2:10" s="382" customFormat="1" ht="12.75" x14ac:dyDescent="0.25">
      <c r="B85" s="383"/>
      <c r="C85" s="385"/>
      <c r="D85" s="385"/>
      <c r="E85" s="386"/>
      <c r="F85" s="383"/>
      <c r="G85" s="187"/>
      <c r="H85" s="187"/>
      <c r="I85" s="187"/>
      <c r="J85" s="187"/>
    </row>
    <row r="86" spans="2:10" s="382" customFormat="1" ht="12.75" x14ac:dyDescent="0.25">
      <c r="B86" s="383"/>
      <c r="C86" s="385"/>
      <c r="D86" s="387"/>
      <c r="E86" s="386"/>
      <c r="F86" s="383"/>
      <c r="G86" s="187"/>
      <c r="H86" s="187"/>
      <c r="I86" s="187"/>
      <c r="J86" s="187"/>
    </row>
    <row r="87" spans="2:10" s="382" customFormat="1" ht="12.75" x14ac:dyDescent="0.25">
      <c r="B87" s="383"/>
      <c r="C87" s="385"/>
      <c r="D87" s="387"/>
      <c r="E87" s="383"/>
      <c r="F87" s="383"/>
      <c r="G87" s="187"/>
      <c r="H87" s="187"/>
      <c r="I87" s="187"/>
      <c r="J87" s="187"/>
    </row>
    <row r="88" spans="2:10" s="382" customFormat="1" ht="12.75" x14ac:dyDescent="0.25">
      <c r="B88" s="216"/>
      <c r="C88" s="385"/>
      <c r="D88" s="387"/>
      <c r="E88" s="386"/>
      <c r="F88" s="383"/>
      <c r="G88" s="187"/>
      <c r="H88" s="187"/>
      <c r="I88" s="187"/>
      <c r="J88" s="187"/>
    </row>
    <row r="89" spans="2:10" s="382" customFormat="1" ht="15" x14ac:dyDescent="0.25">
      <c r="B89" s="187"/>
      <c r="C89" s="367"/>
      <c r="D89" s="367"/>
      <c r="E89" s="377"/>
      <c r="F89" s="383"/>
      <c r="G89" s="187"/>
      <c r="H89" s="187"/>
      <c r="I89" s="187"/>
      <c r="J89" s="187"/>
    </row>
    <row r="90" spans="2:10" s="382" customFormat="1" ht="15" x14ac:dyDescent="0.25">
      <c r="B90" s="187"/>
      <c r="C90" s="367"/>
      <c r="D90" s="367"/>
      <c r="E90" s="377"/>
      <c r="F90" s="383"/>
      <c r="G90" s="187"/>
      <c r="H90" s="187"/>
      <c r="I90" s="187"/>
      <c r="J90" s="187"/>
    </row>
    <row r="91" spans="2:10" s="382" customFormat="1" ht="15" x14ac:dyDescent="0.25">
      <c r="B91" s="187"/>
      <c r="C91" s="367"/>
      <c r="D91" s="367"/>
      <c r="E91" s="377"/>
      <c r="F91" s="383"/>
      <c r="G91" s="187"/>
      <c r="H91" s="187"/>
      <c r="I91" s="187"/>
      <c r="J91" s="187"/>
    </row>
    <row r="92" spans="2:10" s="382" customFormat="1" ht="15" x14ac:dyDescent="0.25">
      <c r="B92" s="187"/>
      <c r="C92" s="367"/>
      <c r="D92" s="367"/>
      <c r="E92" s="377"/>
      <c r="F92" s="383"/>
      <c r="G92" s="187"/>
      <c r="H92" s="187"/>
      <c r="I92" s="187"/>
      <c r="J92" s="187"/>
    </row>
    <row r="93" spans="2:10" s="382" customFormat="1" ht="15" x14ac:dyDescent="0.25">
      <c r="B93" s="187"/>
      <c r="C93" s="367"/>
      <c r="D93" s="367"/>
      <c r="E93" s="377"/>
      <c r="F93" s="383"/>
      <c r="G93" s="187"/>
      <c r="H93" s="187"/>
      <c r="I93" s="187"/>
      <c r="J93" s="187"/>
    </row>
    <row r="94" spans="2:10" s="382" customFormat="1" ht="15" x14ac:dyDescent="0.25">
      <c r="B94" s="187"/>
      <c r="C94" s="367"/>
      <c r="D94" s="367"/>
      <c r="E94" s="377"/>
      <c r="F94" s="383"/>
      <c r="G94" s="187"/>
      <c r="H94" s="187"/>
      <c r="I94" s="187"/>
      <c r="J94" s="187"/>
    </row>
    <row r="95" spans="2:10" s="382" customFormat="1" ht="15" x14ac:dyDescent="0.25">
      <c r="B95" s="187"/>
      <c r="C95" s="367"/>
      <c r="D95" s="367"/>
      <c r="E95" s="377"/>
      <c r="F95" s="383"/>
      <c r="G95" s="187"/>
      <c r="H95" s="187"/>
      <c r="I95" s="187"/>
      <c r="J95" s="187"/>
    </row>
    <row r="96" spans="2:10" s="382" customFormat="1" ht="15" x14ac:dyDescent="0.25">
      <c r="B96" s="187"/>
      <c r="C96" s="367"/>
      <c r="D96" s="367"/>
      <c r="E96" s="377"/>
      <c r="F96" s="383"/>
      <c r="G96" s="187"/>
      <c r="H96" s="187"/>
      <c r="I96" s="187"/>
      <c r="J96" s="187"/>
    </row>
    <row r="97" spans="2:10" s="382" customFormat="1" ht="15" x14ac:dyDescent="0.25">
      <c r="B97" s="187"/>
      <c r="C97" s="367"/>
      <c r="D97" s="367"/>
      <c r="E97" s="377"/>
      <c r="F97" s="383"/>
      <c r="G97" s="187"/>
      <c r="H97" s="187"/>
      <c r="I97" s="187"/>
      <c r="J97" s="187"/>
    </row>
    <row r="98" spans="2:10" s="382" customFormat="1" ht="15" x14ac:dyDescent="0.25">
      <c r="B98" s="187"/>
      <c r="C98" s="367"/>
      <c r="D98" s="367"/>
      <c r="E98" s="377"/>
      <c r="F98" s="383"/>
      <c r="G98" s="187"/>
      <c r="H98" s="187"/>
      <c r="I98" s="187"/>
      <c r="J98" s="187"/>
    </row>
    <row r="99" spans="2:10" s="382" customFormat="1" ht="15" x14ac:dyDescent="0.25">
      <c r="B99" s="187"/>
      <c r="C99" s="367"/>
      <c r="D99" s="367"/>
      <c r="E99" s="377"/>
      <c r="F99" s="383"/>
      <c r="G99" s="187"/>
      <c r="H99" s="187"/>
      <c r="I99" s="187"/>
      <c r="J99" s="187"/>
    </row>
    <row r="100" spans="2:10" s="382" customFormat="1" ht="15" x14ac:dyDescent="0.25">
      <c r="B100" s="187"/>
      <c r="C100" s="367"/>
      <c r="D100" s="367"/>
      <c r="E100" s="377"/>
      <c r="F100" s="383"/>
      <c r="G100" s="187"/>
      <c r="H100" s="187"/>
      <c r="I100" s="187"/>
      <c r="J100" s="187"/>
    </row>
    <row r="101" spans="2:10" s="382" customFormat="1" ht="15" x14ac:dyDescent="0.25">
      <c r="B101" s="187"/>
      <c r="C101" s="367"/>
      <c r="D101" s="367"/>
      <c r="E101" s="377"/>
      <c r="F101" s="383"/>
      <c r="G101" s="187"/>
      <c r="H101" s="187"/>
      <c r="I101" s="187"/>
      <c r="J101" s="187"/>
    </row>
    <row r="102" spans="2:10" s="382" customFormat="1" ht="15" x14ac:dyDescent="0.25">
      <c r="B102" s="187"/>
      <c r="C102" s="367"/>
      <c r="D102" s="367"/>
      <c r="E102" s="377"/>
      <c r="F102" s="383"/>
      <c r="G102" s="187"/>
      <c r="H102" s="187"/>
      <c r="I102" s="187"/>
      <c r="J102" s="187"/>
    </row>
    <row r="103" spans="2:10" s="382" customFormat="1" ht="15" x14ac:dyDescent="0.25">
      <c r="B103" s="187"/>
      <c r="C103" s="367"/>
      <c r="D103" s="367"/>
      <c r="E103" s="377"/>
      <c r="F103" s="383"/>
      <c r="G103" s="187"/>
      <c r="H103" s="187"/>
      <c r="I103" s="187"/>
      <c r="J103" s="187"/>
    </row>
    <row r="104" spans="2:10" s="382" customFormat="1" ht="15" x14ac:dyDescent="0.25">
      <c r="B104" s="187"/>
      <c r="C104" s="367"/>
      <c r="D104" s="367"/>
      <c r="E104" s="377"/>
      <c r="F104" s="383"/>
      <c r="G104" s="187"/>
      <c r="H104" s="187"/>
      <c r="I104" s="187"/>
      <c r="J104" s="187"/>
    </row>
    <row r="105" spans="2:10" s="382" customFormat="1" ht="15" x14ac:dyDescent="0.25">
      <c r="B105" s="187"/>
      <c r="C105" s="367"/>
      <c r="D105" s="367"/>
      <c r="E105" s="377"/>
      <c r="F105" s="383"/>
      <c r="G105" s="187"/>
      <c r="H105" s="187"/>
      <c r="I105" s="187"/>
      <c r="J105" s="187"/>
    </row>
    <row r="106" spans="2:10" s="382" customFormat="1" ht="15" x14ac:dyDescent="0.25">
      <c r="B106" s="187"/>
      <c r="C106" s="367"/>
      <c r="D106" s="367"/>
      <c r="E106" s="377"/>
      <c r="F106" s="383"/>
      <c r="G106" s="187"/>
      <c r="H106" s="187"/>
      <c r="I106" s="187"/>
      <c r="J106" s="187"/>
    </row>
    <row r="107" spans="2:10" s="382" customFormat="1" ht="15" x14ac:dyDescent="0.25">
      <c r="B107" s="187"/>
      <c r="C107" s="367"/>
      <c r="D107" s="367"/>
      <c r="E107" s="377"/>
      <c r="F107" s="383"/>
      <c r="G107" s="187"/>
      <c r="H107" s="187"/>
      <c r="I107" s="187"/>
      <c r="J107" s="187"/>
    </row>
    <row r="108" spans="2:10" s="382" customFormat="1" ht="15" x14ac:dyDescent="0.25">
      <c r="B108" s="187"/>
      <c r="C108" s="367"/>
      <c r="D108" s="367"/>
      <c r="E108" s="377"/>
      <c r="F108" s="383"/>
      <c r="G108" s="187"/>
      <c r="H108" s="187"/>
      <c r="I108" s="187"/>
      <c r="J108" s="187"/>
    </row>
    <row r="109" spans="2:10" s="382" customFormat="1" ht="15" x14ac:dyDescent="0.25">
      <c r="B109" s="187"/>
      <c r="C109" s="367"/>
      <c r="D109" s="367"/>
      <c r="E109" s="377"/>
      <c r="F109" s="383"/>
      <c r="G109" s="187"/>
      <c r="H109" s="187"/>
      <c r="I109" s="187"/>
      <c r="J109" s="187"/>
    </row>
    <row r="110" spans="2:10" s="382" customFormat="1" ht="15" x14ac:dyDescent="0.25">
      <c r="B110" s="187"/>
      <c r="C110" s="367"/>
      <c r="D110" s="367"/>
      <c r="E110" s="377"/>
      <c r="F110" s="383"/>
      <c r="G110" s="187"/>
      <c r="H110" s="187"/>
      <c r="I110" s="187"/>
      <c r="J110" s="187"/>
    </row>
    <row r="111" spans="2:10" s="382" customFormat="1" ht="15" x14ac:dyDescent="0.25">
      <c r="B111" s="187"/>
      <c r="C111" s="367"/>
      <c r="D111" s="367"/>
      <c r="E111" s="377"/>
      <c r="F111" s="383"/>
      <c r="G111" s="187"/>
      <c r="H111" s="187"/>
      <c r="I111" s="187"/>
      <c r="J111" s="187"/>
    </row>
    <row r="112" spans="2:10" s="382" customFormat="1" ht="15" x14ac:dyDescent="0.25">
      <c r="B112" s="187"/>
      <c r="C112" s="367"/>
      <c r="D112" s="367"/>
      <c r="E112" s="377"/>
      <c r="F112" s="383"/>
      <c r="G112" s="187"/>
      <c r="H112" s="187"/>
      <c r="I112" s="187"/>
      <c r="J112" s="187"/>
    </row>
    <row r="113" spans="2:10" s="382" customFormat="1" ht="15" x14ac:dyDescent="0.25">
      <c r="B113" s="187"/>
      <c r="C113" s="367"/>
      <c r="D113" s="367"/>
      <c r="E113" s="377"/>
      <c r="F113" s="383"/>
      <c r="G113" s="187"/>
      <c r="H113" s="187"/>
      <c r="I113" s="187"/>
      <c r="J113" s="187"/>
    </row>
    <row r="114" spans="2:10" s="382" customFormat="1" ht="15" x14ac:dyDescent="0.25">
      <c r="B114" s="187"/>
      <c r="C114" s="367"/>
      <c r="D114" s="367"/>
      <c r="E114" s="377"/>
      <c r="F114" s="383"/>
      <c r="G114" s="187"/>
      <c r="H114" s="187"/>
      <c r="I114" s="187"/>
      <c r="J114" s="187"/>
    </row>
    <row r="115" spans="2:10" s="382" customFormat="1" ht="15" x14ac:dyDescent="0.25">
      <c r="B115" s="187"/>
      <c r="C115" s="367"/>
      <c r="D115" s="367"/>
      <c r="E115" s="377"/>
      <c r="F115" s="383"/>
      <c r="G115" s="187"/>
      <c r="H115" s="187"/>
      <c r="I115" s="187"/>
      <c r="J115" s="187"/>
    </row>
    <row r="116" spans="2:10" s="382" customFormat="1" ht="15" x14ac:dyDescent="0.25">
      <c r="B116" s="187"/>
      <c r="C116" s="367"/>
      <c r="D116" s="367"/>
      <c r="E116" s="377"/>
      <c r="F116" s="383"/>
      <c r="G116" s="187"/>
      <c r="H116" s="187"/>
      <c r="I116" s="187"/>
      <c r="J116" s="187"/>
    </row>
    <row r="117" spans="2:10" s="382" customFormat="1" ht="15" x14ac:dyDescent="0.25">
      <c r="B117" s="187"/>
      <c r="C117" s="367"/>
      <c r="D117" s="367"/>
      <c r="E117" s="377"/>
      <c r="F117" s="383"/>
      <c r="G117" s="187"/>
      <c r="H117" s="187"/>
      <c r="I117" s="187"/>
      <c r="J117" s="187"/>
    </row>
    <row r="118" spans="2:10" s="382" customFormat="1" ht="15" x14ac:dyDescent="0.25">
      <c r="B118" s="187"/>
      <c r="C118" s="367"/>
      <c r="D118" s="367"/>
      <c r="E118" s="377"/>
      <c r="F118" s="383"/>
      <c r="G118" s="187"/>
      <c r="H118" s="187"/>
      <c r="I118" s="187"/>
      <c r="J118" s="187"/>
    </row>
    <row r="119" spans="2:10" s="382" customFormat="1" ht="15" x14ac:dyDescent="0.25">
      <c r="B119" s="187"/>
      <c r="C119" s="367"/>
      <c r="D119" s="367"/>
      <c r="E119" s="377"/>
      <c r="F119" s="383"/>
      <c r="G119" s="187"/>
      <c r="H119" s="187"/>
      <c r="I119" s="187"/>
      <c r="J119" s="187"/>
    </row>
    <row r="120" spans="2:10" s="382" customFormat="1" ht="15" x14ac:dyDescent="0.25">
      <c r="B120" s="187"/>
      <c r="C120" s="367"/>
      <c r="D120" s="367"/>
      <c r="E120" s="377"/>
      <c r="F120" s="383"/>
      <c r="G120" s="187"/>
      <c r="H120" s="187"/>
      <c r="I120" s="187"/>
      <c r="J120" s="187"/>
    </row>
    <row r="121" spans="2:10" s="382" customFormat="1" ht="15" x14ac:dyDescent="0.25">
      <c r="B121" s="187"/>
      <c r="C121" s="367"/>
      <c r="D121" s="367"/>
      <c r="E121" s="377"/>
      <c r="F121" s="383"/>
      <c r="G121" s="187"/>
      <c r="H121" s="187"/>
      <c r="I121" s="187"/>
      <c r="J121" s="187"/>
    </row>
    <row r="122" spans="2:10" s="382" customFormat="1" ht="15" x14ac:dyDescent="0.25">
      <c r="B122" s="187"/>
      <c r="C122" s="367"/>
      <c r="D122" s="367"/>
      <c r="E122" s="377"/>
      <c r="F122" s="383"/>
      <c r="G122" s="187"/>
      <c r="H122" s="187"/>
      <c r="I122" s="187"/>
      <c r="J122" s="187"/>
    </row>
    <row r="123" spans="2:10" s="382" customFormat="1" ht="15" x14ac:dyDescent="0.25">
      <c r="B123" s="187"/>
      <c r="C123" s="367"/>
      <c r="D123" s="367"/>
      <c r="E123" s="377"/>
      <c r="F123" s="383"/>
      <c r="G123" s="187"/>
      <c r="H123" s="187"/>
      <c r="I123" s="187"/>
      <c r="J123" s="187"/>
    </row>
    <row r="124" spans="2:10" s="382" customFormat="1" ht="15" x14ac:dyDescent="0.25">
      <c r="B124" s="187"/>
      <c r="C124" s="367"/>
      <c r="D124" s="367"/>
      <c r="E124" s="377"/>
      <c r="F124" s="383"/>
      <c r="G124" s="187"/>
      <c r="H124" s="187"/>
      <c r="I124" s="187"/>
      <c r="J124" s="187"/>
    </row>
    <row r="125" spans="2:10" s="382" customFormat="1" ht="15" x14ac:dyDescent="0.25">
      <c r="B125" s="187"/>
      <c r="C125" s="367"/>
      <c r="D125" s="367"/>
      <c r="E125" s="377"/>
      <c r="F125" s="383"/>
      <c r="G125" s="187"/>
      <c r="H125" s="187"/>
      <c r="I125" s="187"/>
      <c r="J125" s="187"/>
    </row>
    <row r="126" spans="2:10" s="382" customFormat="1" ht="15" x14ac:dyDescent="0.25">
      <c r="B126" s="187"/>
      <c r="C126" s="367"/>
      <c r="D126" s="367"/>
      <c r="E126" s="377"/>
      <c r="F126" s="383"/>
      <c r="G126" s="187"/>
      <c r="H126" s="187"/>
      <c r="I126" s="187"/>
      <c r="J126" s="187"/>
    </row>
    <row r="127" spans="2:10" s="382" customFormat="1" ht="15" x14ac:dyDescent="0.25">
      <c r="B127" s="187"/>
      <c r="C127" s="367"/>
      <c r="D127" s="367"/>
      <c r="E127" s="377"/>
      <c r="F127" s="383"/>
      <c r="G127" s="187"/>
      <c r="H127" s="187"/>
      <c r="I127" s="187"/>
      <c r="J127" s="187"/>
    </row>
    <row r="128" spans="2:10" s="382" customFormat="1" ht="15" x14ac:dyDescent="0.25">
      <c r="B128" s="187"/>
      <c r="C128" s="367"/>
      <c r="D128" s="367"/>
      <c r="E128" s="377"/>
      <c r="F128" s="383"/>
      <c r="G128" s="187"/>
      <c r="H128" s="187"/>
      <c r="I128" s="187"/>
      <c r="J128" s="187"/>
    </row>
    <row r="129" spans="2:10" s="382" customFormat="1" ht="15" x14ac:dyDescent="0.25">
      <c r="B129" s="187"/>
      <c r="C129" s="367"/>
      <c r="D129" s="367"/>
      <c r="E129" s="377"/>
      <c r="F129" s="383"/>
      <c r="G129" s="187"/>
      <c r="H129" s="187"/>
      <c r="I129" s="187"/>
      <c r="J129" s="187"/>
    </row>
    <row r="130" spans="2:10" s="382" customFormat="1" ht="15" x14ac:dyDescent="0.25">
      <c r="B130" s="187"/>
      <c r="C130" s="367"/>
      <c r="D130" s="367"/>
      <c r="E130" s="377"/>
      <c r="F130" s="383"/>
      <c r="G130" s="187"/>
      <c r="H130" s="187"/>
      <c r="I130" s="187"/>
      <c r="J130" s="187"/>
    </row>
    <row r="131" spans="2:10" s="382" customFormat="1" ht="15" x14ac:dyDescent="0.25">
      <c r="B131" s="187"/>
      <c r="C131" s="367"/>
      <c r="D131" s="367"/>
      <c r="E131" s="377"/>
      <c r="F131" s="383"/>
      <c r="G131" s="187"/>
      <c r="H131" s="187"/>
      <c r="I131" s="187"/>
      <c r="J131" s="187"/>
    </row>
    <row r="132" spans="2:10" s="382" customFormat="1" ht="15" x14ac:dyDescent="0.25">
      <c r="B132" s="187"/>
      <c r="C132" s="367"/>
      <c r="D132" s="367"/>
      <c r="E132" s="377"/>
      <c r="F132" s="383"/>
      <c r="G132" s="187"/>
      <c r="H132" s="187"/>
      <c r="I132" s="187"/>
      <c r="J132" s="187"/>
    </row>
    <row r="133" spans="2:10" s="382" customFormat="1" ht="15" x14ac:dyDescent="0.25">
      <c r="B133" s="187"/>
      <c r="C133" s="367"/>
      <c r="D133" s="367"/>
      <c r="E133" s="377"/>
      <c r="F133" s="383"/>
      <c r="G133" s="187"/>
      <c r="H133" s="187"/>
      <c r="I133" s="187"/>
      <c r="J133" s="187"/>
    </row>
    <row r="134" spans="2:10" s="382" customFormat="1" ht="15" x14ac:dyDescent="0.25">
      <c r="B134" s="187"/>
      <c r="C134" s="367"/>
      <c r="D134" s="367"/>
      <c r="E134" s="377"/>
      <c r="F134" s="383"/>
      <c r="G134" s="187"/>
      <c r="H134" s="187"/>
      <c r="I134" s="187"/>
      <c r="J134" s="187"/>
    </row>
    <row r="135" spans="2:10" s="382" customFormat="1" ht="15" x14ac:dyDescent="0.25">
      <c r="B135" s="187"/>
      <c r="C135" s="367"/>
      <c r="D135" s="367"/>
      <c r="E135" s="377"/>
      <c r="F135" s="383"/>
      <c r="G135" s="187"/>
      <c r="H135" s="187"/>
      <c r="I135" s="187"/>
      <c r="J135" s="187"/>
    </row>
    <row r="136" spans="2:10" s="382" customFormat="1" ht="15" x14ac:dyDescent="0.25">
      <c r="B136" s="187"/>
      <c r="C136" s="367"/>
      <c r="D136" s="367"/>
      <c r="E136" s="377"/>
      <c r="F136" s="383"/>
      <c r="G136" s="187"/>
      <c r="H136" s="187"/>
      <c r="I136" s="187"/>
      <c r="J136" s="187"/>
    </row>
    <row r="137" spans="2:10" s="382" customFormat="1" ht="15" x14ac:dyDescent="0.25">
      <c r="B137" s="187"/>
      <c r="C137" s="367"/>
      <c r="D137" s="367"/>
      <c r="E137" s="377"/>
      <c r="F137" s="383"/>
      <c r="G137" s="187"/>
      <c r="H137" s="187"/>
      <c r="I137" s="187"/>
      <c r="J137" s="187"/>
    </row>
    <row r="138" spans="2:10" s="382" customFormat="1" ht="15" x14ac:dyDescent="0.25">
      <c r="B138" s="187"/>
      <c r="C138" s="367"/>
      <c r="D138" s="367"/>
      <c r="E138" s="377"/>
      <c r="F138" s="383"/>
      <c r="G138" s="187"/>
      <c r="H138" s="187"/>
      <c r="I138" s="187"/>
      <c r="J138" s="187"/>
    </row>
    <row r="139" spans="2:10" s="382" customFormat="1" ht="15" x14ac:dyDescent="0.25">
      <c r="B139" s="187"/>
      <c r="C139" s="367"/>
      <c r="D139" s="367"/>
      <c r="E139" s="377"/>
      <c r="F139" s="383"/>
      <c r="G139" s="187"/>
      <c r="H139" s="187"/>
      <c r="I139" s="187"/>
      <c r="J139" s="187"/>
    </row>
    <row r="140" spans="2:10" s="382" customFormat="1" ht="15" x14ac:dyDescent="0.25">
      <c r="B140" s="187"/>
      <c r="C140" s="367"/>
      <c r="D140" s="367"/>
      <c r="E140" s="377"/>
      <c r="F140" s="383"/>
      <c r="G140" s="187"/>
      <c r="H140" s="187"/>
      <c r="I140" s="187"/>
      <c r="J140" s="187"/>
    </row>
    <row r="141" spans="2:10" s="382" customFormat="1" ht="15" x14ac:dyDescent="0.25">
      <c r="B141" s="187"/>
      <c r="C141" s="367"/>
      <c r="D141" s="367"/>
      <c r="E141" s="377"/>
      <c r="F141" s="383"/>
      <c r="G141" s="187"/>
      <c r="H141" s="187"/>
      <c r="I141" s="187"/>
      <c r="J141" s="187"/>
    </row>
    <row r="142" spans="2:10" s="382" customFormat="1" ht="15" x14ac:dyDescent="0.25">
      <c r="B142" s="187"/>
      <c r="C142" s="367"/>
      <c r="D142" s="367"/>
      <c r="E142" s="377"/>
      <c r="F142" s="383"/>
      <c r="G142" s="187"/>
      <c r="H142" s="187"/>
      <c r="I142" s="187"/>
      <c r="J142" s="187"/>
    </row>
    <row r="143" spans="2:10" s="382" customFormat="1" ht="15" x14ac:dyDescent="0.25">
      <c r="B143" s="187"/>
      <c r="C143" s="367"/>
      <c r="D143" s="367"/>
      <c r="E143" s="377"/>
      <c r="F143" s="383"/>
      <c r="G143" s="187"/>
      <c r="H143" s="187"/>
      <c r="I143" s="187"/>
      <c r="J143" s="187"/>
    </row>
    <row r="144" spans="2:10" s="382" customFormat="1" ht="15" x14ac:dyDescent="0.25">
      <c r="B144" s="187"/>
      <c r="C144" s="367"/>
      <c r="D144" s="367"/>
      <c r="E144" s="377"/>
      <c r="F144" s="383"/>
      <c r="G144" s="187"/>
      <c r="H144" s="187"/>
      <c r="I144" s="187"/>
      <c r="J144" s="187"/>
    </row>
    <row r="145" spans="2:10" s="382" customFormat="1" ht="15" x14ac:dyDescent="0.25">
      <c r="B145" s="187"/>
      <c r="C145" s="367"/>
      <c r="D145" s="367"/>
      <c r="E145" s="377"/>
      <c r="F145" s="383"/>
      <c r="G145" s="187"/>
      <c r="H145" s="187"/>
      <c r="I145" s="187"/>
      <c r="J145" s="187"/>
    </row>
    <row r="146" spans="2:10" s="382" customFormat="1" ht="15" x14ac:dyDescent="0.25">
      <c r="B146" s="187"/>
      <c r="C146" s="367"/>
      <c r="D146" s="367"/>
      <c r="E146" s="377"/>
      <c r="F146" s="383"/>
      <c r="G146" s="187"/>
      <c r="H146" s="187"/>
      <c r="I146" s="187"/>
      <c r="J146" s="187"/>
    </row>
    <row r="147" spans="2:10" s="382" customFormat="1" ht="15" x14ac:dyDescent="0.25">
      <c r="B147" s="187"/>
      <c r="C147" s="367"/>
      <c r="D147" s="367"/>
      <c r="E147" s="377"/>
      <c r="F147" s="383"/>
      <c r="G147" s="187"/>
      <c r="H147" s="187"/>
      <c r="I147" s="187"/>
      <c r="J147" s="187"/>
    </row>
    <row r="148" spans="2:10" s="382" customFormat="1" ht="15" x14ac:dyDescent="0.25">
      <c r="B148" s="187"/>
      <c r="C148" s="367"/>
      <c r="D148" s="367"/>
      <c r="E148" s="377"/>
      <c r="F148" s="383"/>
      <c r="G148" s="187"/>
      <c r="H148" s="187"/>
      <c r="I148" s="187"/>
      <c r="J148" s="187"/>
    </row>
    <row r="149" spans="2:10" s="382" customFormat="1" ht="15" x14ac:dyDescent="0.25">
      <c r="B149" s="187"/>
      <c r="C149" s="367"/>
      <c r="D149" s="367"/>
      <c r="E149" s="377"/>
      <c r="F149" s="383"/>
      <c r="G149" s="187"/>
      <c r="H149" s="187"/>
      <c r="I149" s="187"/>
      <c r="J149" s="187"/>
    </row>
    <row r="150" spans="2:10" s="382" customFormat="1" ht="15" x14ac:dyDescent="0.25">
      <c r="B150" s="187"/>
      <c r="C150" s="367"/>
      <c r="D150" s="367"/>
      <c r="E150" s="377"/>
      <c r="F150" s="383"/>
      <c r="G150" s="187"/>
      <c r="H150" s="187"/>
      <c r="I150" s="187"/>
      <c r="J150" s="187"/>
    </row>
    <row r="151" spans="2:10" s="382" customFormat="1" ht="15" x14ac:dyDescent="0.25">
      <c r="B151" s="187"/>
      <c r="C151" s="367"/>
      <c r="D151" s="367"/>
      <c r="E151" s="377"/>
      <c r="F151" s="383"/>
      <c r="G151" s="187"/>
      <c r="H151" s="187"/>
      <c r="I151" s="187"/>
      <c r="J151" s="187"/>
    </row>
    <row r="152" spans="2:10" s="382" customFormat="1" ht="15" x14ac:dyDescent="0.25">
      <c r="B152" s="187"/>
      <c r="C152" s="367"/>
      <c r="D152" s="367"/>
      <c r="E152" s="377"/>
      <c r="F152" s="383"/>
      <c r="G152" s="187"/>
      <c r="H152" s="187"/>
      <c r="I152" s="187"/>
      <c r="J152" s="187"/>
    </row>
    <row r="153" spans="2:10" s="382" customFormat="1" ht="15" x14ac:dyDescent="0.25">
      <c r="B153" s="187"/>
      <c r="C153" s="367"/>
      <c r="D153" s="367"/>
      <c r="E153" s="377"/>
      <c r="F153" s="383"/>
      <c r="G153" s="187"/>
      <c r="H153" s="187"/>
      <c r="I153" s="187"/>
      <c r="J153" s="187"/>
    </row>
    <row r="154" spans="2:10" s="382" customFormat="1" ht="15" x14ac:dyDescent="0.25">
      <c r="B154" s="187"/>
      <c r="C154" s="367"/>
      <c r="D154" s="367"/>
      <c r="E154" s="377"/>
      <c r="F154" s="383"/>
      <c r="G154" s="187"/>
      <c r="H154" s="187"/>
      <c r="I154" s="187"/>
      <c r="J154" s="187"/>
    </row>
    <row r="155" spans="2:10" s="382" customFormat="1" ht="15" x14ac:dyDescent="0.25">
      <c r="B155" s="187"/>
      <c r="C155" s="367"/>
      <c r="D155" s="367"/>
      <c r="E155" s="377"/>
      <c r="F155" s="383"/>
      <c r="G155" s="187"/>
      <c r="H155" s="187"/>
      <c r="I155" s="187"/>
      <c r="J155" s="187"/>
    </row>
    <row r="156" spans="2:10" s="382" customFormat="1" ht="15" x14ac:dyDescent="0.25">
      <c r="B156" s="187"/>
      <c r="C156" s="367"/>
      <c r="D156" s="367"/>
      <c r="E156" s="377"/>
      <c r="F156" s="383"/>
      <c r="G156" s="187"/>
      <c r="H156" s="187"/>
      <c r="I156" s="187"/>
      <c r="J156" s="187"/>
    </row>
    <row r="157" spans="2:10" s="382" customFormat="1" ht="15" x14ac:dyDescent="0.25">
      <c r="B157" s="187"/>
      <c r="C157" s="367"/>
      <c r="D157" s="367"/>
      <c r="E157" s="377"/>
      <c r="F157" s="383"/>
      <c r="G157" s="187"/>
      <c r="H157" s="187"/>
      <c r="I157" s="187"/>
      <c r="J157" s="187"/>
    </row>
    <row r="158" spans="2:10" s="382" customFormat="1" ht="15" x14ac:dyDescent="0.25">
      <c r="B158" s="187"/>
      <c r="C158" s="367"/>
      <c r="D158" s="367"/>
      <c r="E158" s="377"/>
      <c r="F158" s="383"/>
      <c r="G158" s="187"/>
      <c r="H158" s="187"/>
      <c r="I158" s="187"/>
      <c r="J158" s="187"/>
    </row>
    <row r="159" spans="2:10" s="382" customFormat="1" ht="15" x14ac:dyDescent="0.25">
      <c r="B159" s="187"/>
      <c r="C159" s="367"/>
      <c r="D159" s="367"/>
      <c r="E159" s="377"/>
      <c r="F159" s="383"/>
      <c r="G159" s="187"/>
      <c r="H159" s="187"/>
      <c r="I159" s="187"/>
      <c r="J159" s="187"/>
    </row>
    <row r="160" spans="2:10" s="382" customFormat="1" ht="15" x14ac:dyDescent="0.25">
      <c r="B160" s="187"/>
      <c r="C160" s="367"/>
      <c r="D160" s="367"/>
      <c r="E160" s="377"/>
      <c r="F160" s="383"/>
      <c r="G160" s="187"/>
      <c r="H160" s="187"/>
      <c r="I160" s="187"/>
      <c r="J160" s="187"/>
    </row>
    <row r="161" spans="2:10" s="382" customFormat="1" ht="15" x14ac:dyDescent="0.25">
      <c r="B161" s="187"/>
      <c r="C161" s="367"/>
      <c r="D161" s="367"/>
      <c r="E161" s="377"/>
      <c r="F161" s="383"/>
      <c r="G161" s="187"/>
      <c r="H161" s="187"/>
      <c r="I161" s="187"/>
      <c r="J161" s="187"/>
    </row>
    <row r="162" spans="2:10" s="382" customFormat="1" ht="15" x14ac:dyDescent="0.25">
      <c r="B162" s="187"/>
      <c r="C162" s="367"/>
      <c r="D162" s="367"/>
      <c r="E162" s="377"/>
      <c r="F162" s="383"/>
      <c r="G162" s="187"/>
      <c r="H162" s="187"/>
      <c r="I162" s="187"/>
      <c r="J162" s="187"/>
    </row>
    <row r="163" spans="2:10" s="382" customFormat="1" ht="15" x14ac:dyDescent="0.25">
      <c r="B163" s="187"/>
      <c r="C163" s="367"/>
      <c r="D163" s="367"/>
      <c r="E163" s="377"/>
      <c r="F163" s="383"/>
      <c r="G163" s="187"/>
      <c r="H163" s="187"/>
      <c r="I163" s="187"/>
      <c r="J163" s="187"/>
    </row>
    <row r="164" spans="2:10" s="382" customFormat="1" ht="15" x14ac:dyDescent="0.25">
      <c r="B164" s="187"/>
      <c r="C164" s="367"/>
      <c r="D164" s="367"/>
      <c r="E164" s="377"/>
      <c r="F164" s="383"/>
      <c r="G164" s="187"/>
      <c r="H164" s="187"/>
      <c r="I164" s="187"/>
      <c r="J164" s="187"/>
    </row>
    <row r="165" spans="2:10" s="382" customFormat="1" ht="15" x14ac:dyDescent="0.25">
      <c r="B165" s="187"/>
      <c r="C165" s="367"/>
      <c r="D165" s="367"/>
      <c r="E165" s="377"/>
      <c r="F165" s="383"/>
      <c r="G165" s="187"/>
      <c r="H165" s="187"/>
      <c r="I165" s="187"/>
      <c r="J165" s="187"/>
    </row>
    <row r="166" spans="2:10" s="382" customFormat="1" ht="15" x14ac:dyDescent="0.25">
      <c r="B166" s="187"/>
      <c r="C166" s="367"/>
      <c r="D166" s="367"/>
      <c r="E166" s="377"/>
      <c r="F166" s="383"/>
      <c r="G166" s="187"/>
      <c r="H166" s="187"/>
      <c r="I166" s="187"/>
      <c r="J166" s="187"/>
    </row>
    <row r="167" spans="2:10" s="382" customFormat="1" ht="15" x14ac:dyDescent="0.25">
      <c r="B167" s="187"/>
      <c r="C167" s="367"/>
      <c r="D167" s="367"/>
      <c r="E167" s="377"/>
      <c r="F167" s="383"/>
      <c r="G167" s="187"/>
      <c r="H167" s="187"/>
      <c r="I167" s="187"/>
      <c r="J167" s="187"/>
    </row>
    <row r="168" spans="2:10" s="382" customFormat="1" ht="15" x14ac:dyDescent="0.25">
      <c r="B168" s="187"/>
      <c r="C168" s="367"/>
      <c r="D168" s="367"/>
      <c r="E168" s="377"/>
      <c r="F168" s="383"/>
      <c r="G168" s="187"/>
      <c r="H168" s="187"/>
      <c r="I168" s="187"/>
      <c r="J168" s="187"/>
    </row>
    <row r="169" spans="2:10" s="382" customFormat="1" ht="15" x14ac:dyDescent="0.25">
      <c r="B169" s="187"/>
      <c r="C169" s="367"/>
      <c r="D169" s="367"/>
      <c r="E169" s="377"/>
      <c r="F169" s="383"/>
      <c r="G169" s="187"/>
      <c r="H169" s="187"/>
      <c r="I169" s="187"/>
      <c r="J169" s="187"/>
    </row>
    <row r="170" spans="2:10" s="382" customFormat="1" ht="15" x14ac:dyDescent="0.25">
      <c r="B170" s="187"/>
      <c r="C170" s="367"/>
      <c r="D170" s="367"/>
      <c r="E170" s="377"/>
      <c r="F170" s="383"/>
      <c r="G170" s="187"/>
      <c r="H170" s="187"/>
      <c r="I170" s="187"/>
      <c r="J170" s="187"/>
    </row>
    <row r="171" spans="2:10" s="382" customFormat="1" ht="15" x14ac:dyDescent="0.25">
      <c r="B171" s="187"/>
      <c r="C171" s="367"/>
      <c r="D171" s="367"/>
      <c r="E171" s="377"/>
      <c r="F171" s="383"/>
      <c r="G171" s="187"/>
      <c r="H171" s="187"/>
      <c r="I171" s="187"/>
      <c r="J171" s="187"/>
    </row>
    <row r="172" spans="2:10" s="382" customFormat="1" ht="15" x14ac:dyDescent="0.25">
      <c r="B172" s="187"/>
      <c r="C172" s="367"/>
      <c r="D172" s="367"/>
      <c r="E172" s="377"/>
      <c r="F172" s="383"/>
      <c r="G172" s="187"/>
      <c r="H172" s="187"/>
      <c r="I172" s="187"/>
      <c r="J172" s="187"/>
    </row>
    <row r="173" spans="2:10" s="382" customFormat="1" ht="15" x14ac:dyDescent="0.25">
      <c r="B173" s="187"/>
      <c r="C173" s="367"/>
      <c r="D173" s="367"/>
      <c r="E173" s="377"/>
      <c r="F173" s="383"/>
      <c r="G173" s="187"/>
      <c r="H173" s="187"/>
      <c r="I173" s="187"/>
      <c r="J173" s="187"/>
    </row>
    <row r="174" spans="2:10" s="382" customFormat="1" ht="15" x14ac:dyDescent="0.25">
      <c r="B174" s="187"/>
      <c r="C174" s="367"/>
      <c r="D174" s="367"/>
      <c r="E174" s="377"/>
      <c r="F174" s="383"/>
      <c r="G174" s="187"/>
      <c r="H174" s="187"/>
      <c r="I174" s="187"/>
      <c r="J174" s="187"/>
    </row>
    <row r="175" spans="2:10" s="382" customFormat="1" ht="15" x14ac:dyDescent="0.25">
      <c r="B175" s="187"/>
      <c r="C175" s="367"/>
      <c r="D175" s="367"/>
      <c r="E175" s="377"/>
      <c r="F175" s="383"/>
      <c r="G175" s="187"/>
      <c r="H175" s="187"/>
      <c r="I175" s="187"/>
      <c r="J175" s="187"/>
    </row>
    <row r="176" spans="2:10" s="382" customFormat="1" ht="15" x14ac:dyDescent="0.25">
      <c r="B176" s="187"/>
      <c r="C176" s="367"/>
      <c r="D176" s="367"/>
      <c r="E176" s="377"/>
      <c r="F176" s="383"/>
      <c r="G176" s="187"/>
      <c r="H176" s="187"/>
      <c r="I176" s="187"/>
      <c r="J176" s="187"/>
    </row>
    <row r="177" spans="2:10" s="382" customFormat="1" ht="15" x14ac:dyDescent="0.25">
      <c r="B177" s="187"/>
      <c r="C177" s="367"/>
      <c r="D177" s="367"/>
      <c r="E177" s="377"/>
      <c r="F177" s="383"/>
      <c r="G177" s="187"/>
      <c r="H177" s="187"/>
      <c r="I177" s="187"/>
      <c r="J177" s="187"/>
    </row>
    <row r="178" spans="2:10" s="382" customFormat="1" ht="15" x14ac:dyDescent="0.25">
      <c r="B178" s="187"/>
      <c r="C178" s="367"/>
      <c r="D178" s="367"/>
      <c r="E178" s="377"/>
      <c r="F178" s="383"/>
      <c r="G178" s="187"/>
      <c r="H178" s="187"/>
      <c r="I178" s="187"/>
      <c r="J178" s="187"/>
    </row>
    <row r="179" spans="2:10" s="382" customFormat="1" ht="15" x14ac:dyDescent="0.25">
      <c r="B179" s="187"/>
      <c r="C179" s="367"/>
      <c r="D179" s="367"/>
      <c r="E179" s="377"/>
      <c r="F179" s="383"/>
      <c r="G179" s="187"/>
      <c r="H179" s="187"/>
      <c r="I179" s="187"/>
      <c r="J179" s="187"/>
    </row>
    <row r="180" spans="2:10" s="382" customFormat="1" ht="15" x14ac:dyDescent="0.25">
      <c r="B180" s="187"/>
      <c r="C180" s="367"/>
      <c r="D180" s="367"/>
      <c r="E180" s="377"/>
      <c r="F180" s="384" t="s">
        <v>21</v>
      </c>
      <c r="G180" s="187"/>
      <c r="H180" s="187"/>
      <c r="I180" s="187"/>
      <c r="J180" s="187"/>
    </row>
    <row r="181" spans="2:10" s="382" customFormat="1" ht="15" x14ac:dyDescent="0.25">
      <c r="B181" s="187"/>
      <c r="C181" s="367"/>
      <c r="D181" s="367"/>
      <c r="E181" s="377"/>
      <c r="F181" s="383"/>
      <c r="G181" s="187"/>
      <c r="H181" s="187"/>
      <c r="I181" s="187"/>
      <c r="J181" s="187"/>
    </row>
    <row r="182" spans="2:10" s="382" customFormat="1" ht="12.75" hidden="1" customHeight="1" x14ac:dyDescent="0.25">
      <c r="B182" s="187"/>
      <c r="C182" s="367"/>
      <c r="D182" s="367"/>
      <c r="E182" s="377"/>
      <c r="F182" s="383"/>
      <c r="G182" s="187"/>
      <c r="H182" s="187"/>
      <c r="I182" s="187"/>
      <c r="J182" s="187"/>
    </row>
    <row r="183" spans="2:10" s="382" customFormat="1" ht="12.75" hidden="1" customHeight="1" x14ac:dyDescent="0.25">
      <c r="B183" s="187"/>
      <c r="C183" s="367"/>
      <c r="D183" s="367"/>
      <c r="E183" s="377"/>
      <c r="F183" s="383"/>
      <c r="G183" s="187"/>
      <c r="H183" s="187"/>
      <c r="I183" s="187"/>
      <c r="J183" s="187"/>
    </row>
    <row r="184" spans="2:10" ht="27" hidden="1" customHeight="1" x14ac:dyDescent="0.25">
      <c r="F184" s="383"/>
    </row>
    <row r="185" spans="2:10" ht="15" hidden="1" customHeight="1" x14ac:dyDescent="0.25">
      <c r="F185" s="382"/>
    </row>
    <row r="186" spans="2:10" ht="15" hidden="1" customHeight="1" x14ac:dyDescent="0.25"/>
    <row r="187" spans="2:10" ht="13.15" hidden="1" customHeight="1" x14ac:dyDescent="0.25"/>
    <row r="188" spans="2:10" ht="13.15" hidden="1" customHeight="1" x14ac:dyDescent="0.25"/>
    <row r="189" spans="2:10" ht="13.15" hidden="1" customHeight="1" x14ac:dyDescent="0.25"/>
    <row r="190" spans="2:10" ht="13.15" hidden="1" customHeight="1" x14ac:dyDescent="0.25"/>
    <row r="191" spans="2:10" ht="13.15" hidden="1" customHeight="1" x14ac:dyDescent="0.25"/>
    <row r="192" spans="2:10" ht="13.15" hidden="1" customHeight="1" x14ac:dyDescent="0.25"/>
    <row r="193" ht="13.15" hidden="1" customHeight="1" x14ac:dyDescent="0.25"/>
    <row r="194" ht="13.15" hidden="1" customHeight="1" x14ac:dyDescent="0.25"/>
    <row r="195" ht="13.15" hidden="1" customHeight="1" x14ac:dyDescent="0.25"/>
    <row r="196" ht="13.15" hidden="1" customHeight="1" x14ac:dyDescent="0.25"/>
    <row r="197" ht="13.15" hidden="1" customHeight="1" x14ac:dyDescent="0.25"/>
    <row r="198" ht="13.15" hidden="1" customHeight="1" x14ac:dyDescent="0.25"/>
    <row r="199" ht="13.15" hidden="1" customHeight="1" x14ac:dyDescent="0.25"/>
    <row r="200" ht="13.15" hidden="1" customHeight="1" x14ac:dyDescent="0.25"/>
    <row r="201" ht="13.15" hidden="1" customHeight="1" x14ac:dyDescent="0.25"/>
    <row r="202" ht="13.15" hidden="1" customHeight="1" x14ac:dyDescent="0.25"/>
    <row r="203" ht="13.15" hidden="1" customHeight="1" x14ac:dyDescent="0.25"/>
    <row r="204" ht="13.15" hidden="1" customHeight="1" x14ac:dyDescent="0.25"/>
    <row r="205" ht="13.15" hidden="1" customHeight="1" x14ac:dyDescent="0.25"/>
    <row r="206" ht="13.15" hidden="1" customHeight="1" x14ac:dyDescent="0.25"/>
    <row r="207" ht="13.15" hidden="1" customHeight="1" x14ac:dyDescent="0.25"/>
    <row r="208" ht="13.15" hidden="1" customHeight="1" x14ac:dyDescent="0.25"/>
    <row r="209" ht="13.15" hidden="1" customHeight="1" x14ac:dyDescent="0.25"/>
    <row r="210" ht="13.15" hidden="1" customHeight="1" x14ac:dyDescent="0.25"/>
    <row r="211" ht="13.15" hidden="1" customHeight="1" x14ac:dyDescent="0.25"/>
    <row r="212" ht="13.15" hidden="1" customHeight="1" x14ac:dyDescent="0.25"/>
    <row r="213" ht="13.15" hidden="1" customHeight="1" x14ac:dyDescent="0.25"/>
    <row r="214" ht="13.15" hidden="1" customHeight="1" x14ac:dyDescent="0.25"/>
    <row r="215" ht="13.15" hidden="1" customHeight="1" x14ac:dyDescent="0.25"/>
    <row r="216" ht="13.15" hidden="1" customHeight="1" x14ac:dyDescent="0.25"/>
    <row r="217" ht="13.15" hidden="1" customHeight="1" x14ac:dyDescent="0.25"/>
    <row r="218" ht="13.15" hidden="1" customHeight="1" x14ac:dyDescent="0.25"/>
    <row r="219" ht="13.15" hidden="1" customHeight="1" x14ac:dyDescent="0.25"/>
    <row r="220" ht="13.15" hidden="1" customHeight="1" x14ac:dyDescent="0.25"/>
    <row r="221" ht="13.15" hidden="1" customHeight="1" x14ac:dyDescent="0.25"/>
    <row r="222" ht="13.15" hidden="1" customHeight="1" x14ac:dyDescent="0.25"/>
    <row r="223" ht="13.15" hidden="1" customHeight="1" x14ac:dyDescent="0.25"/>
    <row r="224" ht="13.15" hidden="1" customHeight="1" x14ac:dyDescent="0.25"/>
    <row r="225" ht="13.15" hidden="1" customHeight="1" x14ac:dyDescent="0.25"/>
    <row r="226" ht="13.15" hidden="1" customHeight="1" x14ac:dyDescent="0.25"/>
    <row r="227" ht="13.15" hidden="1" customHeight="1" x14ac:dyDescent="0.25"/>
    <row r="228" ht="13.15" hidden="1" customHeight="1" x14ac:dyDescent="0.25"/>
    <row r="229" ht="13.15" hidden="1" customHeight="1" x14ac:dyDescent="0.25"/>
    <row r="230" ht="13.15" hidden="1" customHeight="1" x14ac:dyDescent="0.25"/>
    <row r="231" ht="13.15" hidden="1" customHeight="1" x14ac:dyDescent="0.25"/>
    <row r="232" ht="13.15" hidden="1" customHeight="1" x14ac:dyDescent="0.25"/>
    <row r="233" ht="13.15" hidden="1" customHeight="1" x14ac:dyDescent="0.25"/>
    <row r="234" ht="13.15" hidden="1" customHeight="1" x14ac:dyDescent="0.25"/>
    <row r="235" ht="13.15" hidden="1" customHeight="1" x14ac:dyDescent="0.25"/>
    <row r="236" ht="13.15" hidden="1" customHeight="1" x14ac:dyDescent="0.25"/>
    <row r="237" ht="13.15" hidden="1" customHeight="1" x14ac:dyDescent="0.25"/>
    <row r="238" ht="13.15" hidden="1" customHeight="1" x14ac:dyDescent="0.25"/>
    <row r="239" ht="13.15" hidden="1" customHeight="1" x14ac:dyDescent="0.25"/>
    <row r="240" ht="13.15" hidden="1" customHeight="1" x14ac:dyDescent="0.25"/>
    <row r="241" ht="13.15" hidden="1" customHeight="1" x14ac:dyDescent="0.25"/>
    <row r="242" ht="13.15" hidden="1" customHeight="1" x14ac:dyDescent="0.25"/>
    <row r="243" ht="13.15" hidden="1" customHeight="1" x14ac:dyDescent="0.25"/>
    <row r="244" ht="13.15" hidden="1" customHeight="1" x14ac:dyDescent="0.25"/>
    <row r="245" ht="13.15" hidden="1" customHeight="1" x14ac:dyDescent="0.25"/>
    <row r="246" ht="13.15" hidden="1" customHeight="1" x14ac:dyDescent="0.25"/>
    <row r="247" ht="13.15" hidden="1" customHeight="1" x14ac:dyDescent="0.25"/>
    <row r="248" ht="13.15" hidden="1" customHeight="1" x14ac:dyDescent="0.25"/>
    <row r="249" ht="13.15" hidden="1" customHeight="1" x14ac:dyDescent="0.25"/>
    <row r="250" ht="13.15" hidden="1" customHeight="1" x14ac:dyDescent="0.25"/>
    <row r="251" ht="13.15" hidden="1" customHeight="1" x14ac:dyDescent="0.25"/>
    <row r="252" ht="13.15" hidden="1" customHeight="1" x14ac:dyDescent="0.25"/>
    <row r="253" ht="13.15" hidden="1" customHeight="1" x14ac:dyDescent="0.25"/>
    <row r="254" ht="13.15" hidden="1" customHeight="1" x14ac:dyDescent="0.25"/>
    <row r="255" ht="13.15" hidden="1" customHeight="1" x14ac:dyDescent="0.25"/>
    <row r="256" ht="13.15" hidden="1" customHeight="1" x14ac:dyDescent="0.25"/>
    <row r="257" ht="13.15" hidden="1" customHeight="1" x14ac:dyDescent="0.25"/>
    <row r="258" ht="13.15" hidden="1" customHeight="1" x14ac:dyDescent="0.25"/>
    <row r="259" ht="13.15" hidden="1" customHeight="1" x14ac:dyDescent="0.25"/>
    <row r="260" ht="13.15" hidden="1" customHeight="1" x14ac:dyDescent="0.25"/>
    <row r="261" ht="13.15" hidden="1" customHeight="1" x14ac:dyDescent="0.25"/>
    <row r="262" ht="13.15" hidden="1" customHeight="1" x14ac:dyDescent="0.25"/>
    <row r="263" ht="13.15" hidden="1" customHeight="1" x14ac:dyDescent="0.25"/>
    <row r="264" ht="13.15" hidden="1" customHeight="1" x14ac:dyDescent="0.25"/>
    <row r="265" ht="13.15" hidden="1" customHeight="1" x14ac:dyDescent="0.25"/>
    <row r="266" ht="13.15" hidden="1" customHeight="1" x14ac:dyDescent="0.25"/>
    <row r="267" ht="13.15" hidden="1" customHeight="1" x14ac:dyDescent="0.25"/>
    <row r="268" ht="13.15" hidden="1" customHeight="1" x14ac:dyDescent="0.25"/>
    <row r="269" ht="13.15" hidden="1" customHeight="1" x14ac:dyDescent="0.25"/>
    <row r="270" ht="13.15" hidden="1" customHeight="1" x14ac:dyDescent="0.25"/>
    <row r="271" ht="13.15" hidden="1" customHeight="1" x14ac:dyDescent="0.25"/>
    <row r="272" ht="13.15" hidden="1" customHeight="1" x14ac:dyDescent="0.25"/>
    <row r="273" ht="13.15" hidden="1" customHeight="1" x14ac:dyDescent="0.25"/>
    <row r="274" ht="13.15" hidden="1" customHeight="1" x14ac:dyDescent="0.25"/>
    <row r="275" ht="13.15" hidden="1" customHeight="1" x14ac:dyDescent="0.25"/>
    <row r="276" ht="13.15" hidden="1" customHeight="1" x14ac:dyDescent="0.25"/>
    <row r="277" ht="13.15" hidden="1" customHeight="1" x14ac:dyDescent="0.25"/>
    <row r="278" ht="13.15" hidden="1" customHeight="1" x14ac:dyDescent="0.25"/>
    <row r="279" ht="13.15" hidden="1" customHeight="1" x14ac:dyDescent="0.25"/>
    <row r="280" ht="13.15" hidden="1" customHeight="1" x14ac:dyDescent="0.25"/>
    <row r="281" ht="13.15" hidden="1" customHeight="1" x14ac:dyDescent="0.25"/>
    <row r="282" ht="13.15" hidden="1" customHeight="1" x14ac:dyDescent="0.25"/>
    <row r="283" ht="13.15" hidden="1" customHeight="1" x14ac:dyDescent="0.25"/>
    <row r="284" ht="13.15" hidden="1" customHeight="1" x14ac:dyDescent="0.25"/>
    <row r="285" ht="13.15" hidden="1" customHeight="1" x14ac:dyDescent="0.25"/>
    <row r="286" ht="13.15" hidden="1" customHeight="1" x14ac:dyDescent="0.25"/>
    <row r="287" ht="13.15" hidden="1" customHeight="1" x14ac:dyDescent="0.25"/>
    <row r="288" ht="13.15" hidden="1" customHeight="1" x14ac:dyDescent="0.25"/>
    <row r="289" ht="13.15" hidden="1" customHeight="1" x14ac:dyDescent="0.25"/>
    <row r="290" ht="13.15" hidden="1" customHeight="1" x14ac:dyDescent="0.25"/>
    <row r="291" ht="13.15" hidden="1" customHeight="1" x14ac:dyDescent="0.25"/>
    <row r="292" ht="13.15" hidden="1" customHeight="1" x14ac:dyDescent="0.25"/>
    <row r="293" ht="13.15" hidden="1" customHeight="1" x14ac:dyDescent="0.25"/>
    <row r="294" ht="13.15" hidden="1" customHeight="1" x14ac:dyDescent="0.25"/>
    <row r="295" ht="13.15" hidden="1" customHeight="1" x14ac:dyDescent="0.25"/>
    <row r="296" ht="13.15" hidden="1" customHeight="1" x14ac:dyDescent="0.25"/>
    <row r="297" ht="13.15" hidden="1" customHeight="1" x14ac:dyDescent="0.25"/>
    <row r="298" ht="13.15" hidden="1" customHeight="1" x14ac:dyDescent="0.25"/>
    <row r="299" ht="13.15" hidden="1" customHeight="1" x14ac:dyDescent="0.25"/>
    <row r="300" ht="13.15" hidden="1" customHeight="1" x14ac:dyDescent="0.25"/>
    <row r="301" ht="13.15" hidden="1" customHeight="1" x14ac:dyDescent="0.25"/>
    <row r="302" ht="13.15" hidden="1" customHeight="1" x14ac:dyDescent="0.25"/>
    <row r="303" ht="13.15" hidden="1" customHeight="1" x14ac:dyDescent="0.25"/>
    <row r="304" ht="13.15" hidden="1" customHeight="1" x14ac:dyDescent="0.25"/>
    <row r="305" ht="13.15" hidden="1" customHeight="1" x14ac:dyDescent="0.25"/>
    <row r="306" ht="13.15" hidden="1" customHeight="1" x14ac:dyDescent="0.25"/>
    <row r="307" ht="13.15" hidden="1" customHeight="1" x14ac:dyDescent="0.25"/>
    <row r="308" ht="13.15" hidden="1" customHeight="1" x14ac:dyDescent="0.25"/>
    <row r="309" ht="13.15" hidden="1" customHeight="1" x14ac:dyDescent="0.25"/>
    <row r="310" ht="13.15" hidden="1" customHeight="1" x14ac:dyDescent="0.25"/>
    <row r="311" ht="13.15" hidden="1" customHeight="1" x14ac:dyDescent="0.25"/>
    <row r="312" ht="13.15" hidden="1" customHeight="1" x14ac:dyDescent="0.25"/>
    <row r="313" ht="13.15" hidden="1" customHeight="1" x14ac:dyDescent="0.25"/>
    <row r="314" ht="13.15" hidden="1" customHeight="1" x14ac:dyDescent="0.25"/>
    <row r="315" ht="13.15" hidden="1" customHeight="1" x14ac:dyDescent="0.25"/>
    <row r="316" ht="13.15" hidden="1" customHeight="1" x14ac:dyDescent="0.25"/>
    <row r="317" ht="13.15" hidden="1" customHeight="1" x14ac:dyDescent="0.25"/>
    <row r="318" ht="13.15" hidden="1" customHeight="1" x14ac:dyDescent="0.25"/>
    <row r="319" ht="13.15" hidden="1" customHeight="1" x14ac:dyDescent="0.25"/>
    <row r="320" ht="13.15" hidden="1" customHeight="1" x14ac:dyDescent="0.25"/>
    <row r="321" ht="13.15" hidden="1" customHeight="1" x14ac:dyDescent="0.25"/>
    <row r="322" ht="13.15" hidden="1" customHeight="1" x14ac:dyDescent="0.25"/>
    <row r="323" ht="13.15" hidden="1" customHeight="1" x14ac:dyDescent="0.25"/>
    <row r="324" ht="13.15" hidden="1" customHeight="1" x14ac:dyDescent="0.25"/>
    <row r="325" ht="13.15" hidden="1" customHeight="1" x14ac:dyDescent="0.25"/>
    <row r="326" ht="13.15" hidden="1" customHeight="1" x14ac:dyDescent="0.25"/>
    <row r="327" ht="13.15" hidden="1" customHeight="1" x14ac:dyDescent="0.25"/>
    <row r="328" ht="13.15" hidden="1" customHeight="1" x14ac:dyDescent="0.25"/>
    <row r="329" ht="13.15" hidden="1" customHeight="1" x14ac:dyDescent="0.25"/>
    <row r="330" ht="13.15" hidden="1" customHeight="1" x14ac:dyDescent="0.25"/>
    <row r="331" ht="13.15" hidden="1" customHeight="1" x14ac:dyDescent="0.25"/>
    <row r="332" ht="13.15" hidden="1" customHeight="1" x14ac:dyDescent="0.25"/>
    <row r="333" ht="13.15" hidden="1" customHeight="1" x14ac:dyDescent="0.25"/>
    <row r="334" ht="13.15" hidden="1" customHeight="1" x14ac:dyDescent="0.25"/>
    <row r="335" ht="13.15" hidden="1" customHeight="1" x14ac:dyDescent="0.25"/>
    <row r="336" ht="13.15" hidden="1" customHeight="1" x14ac:dyDescent="0.25"/>
    <row r="337" ht="13.15" hidden="1" customHeight="1" x14ac:dyDescent="0.25"/>
    <row r="338" ht="13.15" hidden="1" customHeight="1" x14ac:dyDescent="0.25"/>
    <row r="339" ht="13.15" hidden="1" customHeight="1" x14ac:dyDescent="0.25"/>
    <row r="340" ht="13.15" hidden="1" customHeight="1" x14ac:dyDescent="0.25"/>
    <row r="341" ht="13.15" hidden="1" customHeight="1" x14ac:dyDescent="0.25"/>
    <row r="342" ht="13.15" hidden="1" customHeight="1" x14ac:dyDescent="0.25"/>
    <row r="343" ht="13.15" hidden="1" customHeight="1" x14ac:dyDescent="0.25"/>
    <row r="344" ht="13.15" hidden="1" customHeight="1" x14ac:dyDescent="0.25"/>
    <row r="345" ht="13.15" hidden="1" customHeight="1" x14ac:dyDescent="0.25"/>
    <row r="346" ht="13.15" hidden="1" customHeight="1" x14ac:dyDescent="0.25"/>
    <row r="347" ht="13.15" hidden="1" customHeight="1" x14ac:dyDescent="0.25"/>
    <row r="348" ht="13.15" hidden="1" customHeight="1" x14ac:dyDescent="0.25"/>
    <row r="349" ht="13.15" hidden="1" customHeight="1" x14ac:dyDescent="0.25"/>
    <row r="350" ht="13.15" hidden="1" customHeight="1" x14ac:dyDescent="0.25"/>
    <row r="351" ht="13.15" hidden="1" customHeight="1" x14ac:dyDescent="0.25"/>
    <row r="352" ht="13.15" hidden="1" customHeight="1" x14ac:dyDescent="0.25"/>
    <row r="353" ht="13.15" hidden="1" customHeight="1" x14ac:dyDescent="0.25"/>
    <row r="354" ht="13.15" hidden="1" customHeight="1" x14ac:dyDescent="0.25"/>
    <row r="355" ht="13.15" hidden="1" customHeight="1" x14ac:dyDescent="0.25"/>
    <row r="356" ht="13.15" hidden="1" customHeight="1" x14ac:dyDescent="0.25"/>
    <row r="357" ht="13.15" hidden="1" customHeight="1" x14ac:dyDescent="0.25"/>
    <row r="358" ht="13.15" hidden="1" customHeight="1" x14ac:dyDescent="0.25"/>
    <row r="359" ht="13.15" hidden="1" customHeight="1" x14ac:dyDescent="0.25"/>
    <row r="360" ht="13.15" hidden="1" customHeight="1" x14ac:dyDescent="0.25"/>
    <row r="361" ht="13.15" hidden="1" customHeight="1" x14ac:dyDescent="0.25"/>
    <row r="362" ht="13.15" hidden="1" customHeight="1" x14ac:dyDescent="0.25"/>
    <row r="363" ht="13.15" hidden="1" customHeight="1" x14ac:dyDescent="0.25"/>
    <row r="364" ht="13.15" hidden="1" customHeight="1" x14ac:dyDescent="0.25"/>
    <row r="365" ht="13.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spans="3:3" ht="15" hidden="1" customHeight="1" x14ac:dyDescent="0.25"/>
    <row r="642" spans="3:3" ht="15" hidden="1" customHeight="1" x14ac:dyDescent="0.25"/>
    <row r="643" spans="3:3" ht="15" hidden="1" customHeight="1" x14ac:dyDescent="0.25"/>
    <row r="644" spans="3:3" ht="15" hidden="1" customHeight="1" x14ac:dyDescent="0.25"/>
    <row r="645" spans="3:3" ht="15" hidden="1" customHeight="1" x14ac:dyDescent="0.25"/>
    <row r="646" spans="3:3" ht="15" hidden="1" customHeight="1" x14ac:dyDescent="0.25"/>
    <row r="647" spans="3:3" ht="15" hidden="1" customHeight="1" x14ac:dyDescent="0.25"/>
    <row r="648" spans="3:3" ht="15" hidden="1" customHeight="1" x14ac:dyDescent="0.25"/>
    <row r="649" spans="3:3" ht="15" hidden="1" customHeight="1" x14ac:dyDescent="0.25"/>
    <row r="650" spans="3:3" ht="15" hidden="1" customHeight="1" x14ac:dyDescent="0.25"/>
    <row r="651" spans="3:3" ht="15" hidden="1" customHeight="1" x14ac:dyDescent="0.25">
      <c r="C651" s="388"/>
    </row>
    <row r="652" spans="3:3" ht="15" hidden="1" customHeight="1" x14ac:dyDescent="0.25"/>
    <row r="653" spans="3:3" ht="15" hidden="1" customHeight="1" x14ac:dyDescent="0.25"/>
    <row r="654" spans="3:3" ht="15" hidden="1" customHeight="1" x14ac:dyDescent="0.25"/>
    <row r="655" spans="3:3" ht="15" hidden="1" customHeight="1" x14ac:dyDescent="0.25"/>
    <row r="656" spans="3:3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</sheetData>
  <mergeCells count="4">
    <mergeCell ref="B8:E8"/>
    <mergeCell ref="B2:E2"/>
    <mergeCell ref="B3:E3"/>
    <mergeCell ref="B14:B20"/>
  </mergeCells>
  <phoneticPr fontId="70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scale="80" fitToHeight="0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16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2020-09-01T18:55:09Z</cp:lastPrinted>
  <dcterms:created xsi:type="dcterms:W3CDTF">2017-11-28T18:34:40Z</dcterms:created>
  <dcterms:modified xsi:type="dcterms:W3CDTF">2025-08-01T17:20:06Z</dcterms:modified>
</cp:coreProperties>
</file>