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omments1.xml" ContentType="application/vnd.openxmlformats-officedocument.spreadsheetml.comments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equilibrium1-my.sharepoint.com/personal/rgomez_equilibrium_net_co/Documents/rgomez/Umbral/Haras Plaza/Informes Gciales/"/>
    </mc:Choice>
  </mc:AlternateContent>
  <xr:revisionPtr revIDLastSave="14" documentId="8_{47276625-5CA0-4722-9BF9-ED89DFF0447F}" xr6:coauthVersionLast="47" xr6:coauthVersionMax="47" xr10:uidLastSave="{053ECE0A-E2BA-439A-ADBC-07C25729767D}"/>
  <bookViews>
    <workbookView xWindow="-120" yWindow="-120" windowWidth="20730" windowHeight="11040" tabRatio="891" xr2:uid="{00000000-000D-0000-FFFF-FFFF00000000}"/>
  </bookViews>
  <sheets>
    <sheet name="Datos globales " sheetId="52" r:id="rId1"/>
    <sheet name="Resumen Consolidado " sheetId="47" r:id="rId2"/>
    <sheet name="Detalle Clientes" sheetId="48" r:id="rId3"/>
    <sheet name="Ventas mes a mes" sheetId="49" r:id="rId4"/>
    <sheet name="Proyeccion Recaudos" sheetId="51" r:id="rId5"/>
    <sheet name="Proyeccion de saldos detallados" sheetId="4" r:id="rId6"/>
    <sheet name="Recaudo" sheetId="50" r:id="rId7"/>
    <sheet name="Detalle inmueble" sheetId="5" r:id="rId8"/>
    <sheet name="Inventario" sheetId="64" r:id="rId9"/>
    <sheet name="Inmuebles Paquetes" sheetId="57" state="hidden" r:id="rId10"/>
    <sheet name="Resumen Paq. y Asociados" sheetId="53" state="hidden" r:id="rId11"/>
    <sheet name="Detalle PAQ" sheetId="54" state="hidden" r:id="rId12"/>
    <sheet name="Resumen Nuevos" sheetId="30" state="hidden" r:id="rId13"/>
    <sheet name="Resumen Usados" sheetId="28" state="hidden" r:id="rId14"/>
    <sheet name="Detalle Usado" sheetId="27" state="hidden" r:id="rId15"/>
    <sheet name="Otros Vend y arrend" sheetId="63" state="hidden" r:id="rId16"/>
    <sheet name="IM-PAL" sheetId="58" state="hidden" r:id="rId17"/>
    <sheet name="IM-PAL2" sheetId="61" state="hidden" r:id="rId18"/>
    <sheet name="IM-PAL3" sheetId="67" state="hidden" r:id="rId19"/>
    <sheet name="IM-PAL (2)" sheetId="66" state="hidden" r:id="rId20"/>
    <sheet name="Hoja1" sheetId="65" state="hidden" r:id="rId21"/>
  </sheets>
  <definedNames>
    <definedName name="_xlnm._FilterDatabase" localSheetId="2" hidden="1">'Detalle Clientes'!$B$5:$N$30</definedName>
    <definedName name="_xlnm._FilterDatabase" localSheetId="7" hidden="1">'Detalle inmueble'!$B$13:$F$13</definedName>
    <definedName name="_xlnm._FilterDatabase" localSheetId="11" hidden="1">'Detalle PAQ'!$C$5:$M$145</definedName>
    <definedName name="_xlnm._FilterDatabase" localSheetId="16" hidden="1">'IM-PAL'!$A$1:$D$145</definedName>
    <definedName name="_xlnm._FilterDatabase" localSheetId="19" hidden="1">'IM-PAL (2)'!$A$1:$D$146</definedName>
    <definedName name="_xlnm._FilterDatabase" localSheetId="17" hidden="1">'IM-PAL2'!$A$1:$D$146</definedName>
    <definedName name="_xlnm._FilterDatabase" localSheetId="18" hidden="1">'IM-PAL3'!$A$1:$D$65</definedName>
    <definedName name="_xlnm._FilterDatabase" localSheetId="9" hidden="1">'Inmuebles Paquetes'!$C$8:$E$35</definedName>
    <definedName name="_xlnm._FilterDatabase" localSheetId="8" hidden="1">Inventario!$C$8:$E$21</definedName>
    <definedName name="_xlnm._FilterDatabase" localSheetId="5" hidden="1">'Proyeccion de saldos detallados'!$C$3:$BH$52</definedName>
    <definedName name="_xlnm.Print_Area" localSheetId="0">'Datos globales '!$B$2:$M$27</definedName>
    <definedName name="_xlnm.Print_Area" localSheetId="2">'Detalle Clientes'!$C$1:$N$30</definedName>
    <definedName name="_xlnm.Print_Area" localSheetId="11">'Detalle PAQ'!$A$1:$M$143</definedName>
    <definedName name="_xlnm.Print_Area" localSheetId="14">'Detalle Usado'!$B$1:$Q$27</definedName>
    <definedName name="_xlnm.Print_Area" localSheetId="9">'Inmuebles Paquetes'!$B$1:$G$34</definedName>
    <definedName name="_xlnm.Print_Area" localSheetId="8">Inventario!$B$1:$E$106</definedName>
    <definedName name="_xlnm.Print_Area" localSheetId="5">'Proyeccion de saldos detallados'!$C$1:$BH$51</definedName>
    <definedName name="_xlnm.Print_Area" localSheetId="4">'Proyeccion Recaudos'!$A$1:$I$46</definedName>
    <definedName name="_xlnm.Print_Area" localSheetId="6">Recaudo!$A$1:$J$101</definedName>
    <definedName name="_xlnm.Print_Area" localSheetId="1">'Resumen Consolidado '!$B$1:$AC$18</definedName>
    <definedName name="_xlnm.Print_Area" localSheetId="12">'Resumen Nuevos'!$B$1:$AB$60</definedName>
    <definedName name="_xlnm.Print_Area" localSheetId="10">'Resumen Paq. y Asociados'!$B$1:$Z$11</definedName>
    <definedName name="_xlnm.Print_Area" localSheetId="13">'Resumen Usados'!$B$1:$AB$12</definedName>
    <definedName name="_xlnm.Print_Area" localSheetId="3">'Ventas mes a mes'!$A$1:$H$106</definedName>
    <definedName name="Proyeccion" localSheetId="0">#REF!</definedName>
    <definedName name="Proyeccion" localSheetId="11">#REF!</definedName>
    <definedName name="Proyeccion" localSheetId="17">#REF!</definedName>
    <definedName name="Proyeccion" localSheetId="9">#REF!</definedName>
    <definedName name="Proyeccion" localSheetId="8">#REF!</definedName>
    <definedName name="Proyeccion" localSheetId="12">#REF!</definedName>
    <definedName name="Proyeccion" localSheetId="10">#REF!</definedName>
    <definedName name="Proyeccion" localSheetId="13">#REF!</definedName>
    <definedName name="Proyeccion">#REF!</definedName>
    <definedName name="_xlnm.Print_Titles" localSheetId="2">'Detalle Clientes'!$1:$5</definedName>
    <definedName name="_xlnm.Print_Titles" localSheetId="7">'Detalle inmueble'!$13:$13</definedName>
    <definedName name="_xlnm.Print_Titles" localSheetId="11">'Detalle PAQ'!$1:$5</definedName>
    <definedName name="_xlnm.Print_Titles" localSheetId="9">'Inmuebles Paquetes'!$1:$8</definedName>
    <definedName name="_xlnm.Print_Titles" localSheetId="8">Inventario!$1:$8</definedName>
    <definedName name="_xlnm.Print_Titles" localSheetId="5">'Proyeccion de saldos detallados'!$C:$D,'Proyeccion de saldos detallados'!$1:$3</definedName>
    <definedName name="Z_934165B8_A27C_11D7_B517_000AE63EE99A_.wvu.Cols" localSheetId="3" hidden="1">'Ventas mes a mes'!#REF!</definedName>
    <definedName name="Z_934165B8_A27C_11D7_B517_000AE63EE99A_.wvu.Rows" localSheetId="3" hidden="1">'Ventas mes a mes'!#REF!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8" i="4" l="1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AI13" i="4"/>
  <c r="AJ13" i="4"/>
  <c r="AK13" i="4"/>
  <c r="AL13" i="4"/>
  <c r="AM13" i="4"/>
  <c r="AN13" i="4"/>
  <c r="AO13" i="4"/>
  <c r="BH10" i="4"/>
  <c r="BH5" i="4"/>
  <c r="BH11" i="4" l="1"/>
  <c r="BH14" i="4"/>
  <c r="BH16" i="4"/>
  <c r="BH17" i="4"/>
  <c r="BH18" i="4"/>
  <c r="BH19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G13" i="4"/>
  <c r="BH15" i="4"/>
  <c r="BH20" i="4"/>
  <c r="BH21" i="4" l="1"/>
  <c r="BH22" i="4"/>
  <c r="BH23" i="4"/>
  <c r="F9" i="57" l="1"/>
  <c r="I35" i="57"/>
  <c r="L34" i="57"/>
  <c r="K34" i="57"/>
  <c r="J34" i="57"/>
  <c r="L33" i="57"/>
  <c r="K33" i="57"/>
  <c r="J33" i="57"/>
  <c r="L32" i="57"/>
  <c r="K32" i="57"/>
  <c r="J32" i="57"/>
  <c r="L31" i="57"/>
  <c r="K31" i="57"/>
  <c r="J31" i="57"/>
  <c r="L30" i="57"/>
  <c r="K30" i="57"/>
  <c r="J30" i="57"/>
  <c r="L29" i="57"/>
  <c r="K29" i="57"/>
  <c r="J29" i="57"/>
  <c r="L28" i="57"/>
  <c r="K28" i="57"/>
  <c r="J28" i="57"/>
  <c r="L27" i="57"/>
  <c r="K27" i="57"/>
  <c r="J27" i="57"/>
  <c r="L26" i="57"/>
  <c r="K26" i="57"/>
  <c r="J26" i="57"/>
  <c r="L25" i="57"/>
  <c r="K25" i="57"/>
  <c r="J25" i="57"/>
  <c r="L24" i="57"/>
  <c r="K24" i="57"/>
  <c r="J24" i="57"/>
  <c r="L23" i="57"/>
  <c r="K23" i="57"/>
  <c r="J23" i="57"/>
  <c r="L22" i="57"/>
  <c r="K22" i="57"/>
  <c r="J22" i="57"/>
  <c r="L21" i="57"/>
  <c r="K21" i="57"/>
  <c r="J21" i="57"/>
  <c r="L20" i="57"/>
  <c r="K20" i="57"/>
  <c r="J20" i="57"/>
  <c r="L19" i="57"/>
  <c r="K19" i="57"/>
  <c r="J19" i="57"/>
  <c r="L18" i="57"/>
  <c r="K18" i="57"/>
  <c r="J18" i="57"/>
  <c r="L17" i="57"/>
  <c r="K17" i="57"/>
  <c r="J17" i="57"/>
  <c r="L16" i="57"/>
  <c r="K16" i="57"/>
  <c r="J16" i="57"/>
  <c r="L15" i="57"/>
  <c r="K15" i="57"/>
  <c r="J15" i="57"/>
  <c r="L14" i="57"/>
  <c r="K14" i="57"/>
  <c r="J14" i="57"/>
  <c r="L13" i="57"/>
  <c r="K13" i="57"/>
  <c r="J13" i="57"/>
  <c r="L12" i="57"/>
  <c r="K12" i="57"/>
  <c r="J12" i="57"/>
  <c r="L11" i="57"/>
  <c r="K11" i="57"/>
  <c r="J11" i="57"/>
  <c r="L10" i="57"/>
  <c r="I5" i="57" s="1"/>
  <c r="K10" i="57"/>
  <c r="J10" i="57"/>
  <c r="L9" i="57"/>
  <c r="K9" i="57"/>
  <c r="J9" i="57"/>
  <c r="I6" i="57" l="1"/>
  <c r="K5" i="57"/>
  <c r="J5" i="57"/>
  <c r="J35" i="57"/>
  <c r="J6" i="57" s="1"/>
  <c r="K35" i="57"/>
  <c r="K6" i="57" s="1"/>
  <c r="F8" i="4" l="1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AX50" i="4"/>
  <c r="AY50" i="4"/>
  <c r="AZ50" i="4"/>
  <c r="BA50" i="4"/>
  <c r="BB50" i="4"/>
  <c r="BC50" i="4"/>
  <c r="BD50" i="4"/>
  <c r="BD51" i="4" s="1"/>
  <c r="BE50" i="4"/>
  <c r="BF50" i="4"/>
  <c r="BG50" i="4"/>
  <c r="BH49" i="4"/>
  <c r="BH48" i="4"/>
  <c r="BH47" i="4"/>
  <c r="BH46" i="4"/>
  <c r="BH45" i="4"/>
  <c r="BH44" i="4"/>
  <c r="BH43" i="4"/>
  <c r="BH42" i="4"/>
  <c r="BH41" i="4"/>
  <c r="BH40" i="4"/>
  <c r="BH39" i="4"/>
  <c r="BH38" i="4"/>
  <c r="BH37" i="4"/>
  <c r="BH36" i="4"/>
  <c r="BH35" i="4"/>
  <c r="BH34" i="4"/>
  <c r="BH33" i="4"/>
  <c r="BH32" i="4"/>
  <c r="BH31" i="4"/>
  <c r="BH30" i="4"/>
  <c r="BH29" i="4"/>
  <c r="BH28" i="4"/>
  <c r="BH27" i="4"/>
  <c r="BH26" i="4"/>
  <c r="BH25" i="4"/>
  <c r="BH24" i="4"/>
  <c r="BH12" i="4"/>
  <c r="BH9" i="4"/>
  <c r="BH6" i="4"/>
  <c r="BH7" i="4"/>
  <c r="BH4" i="4"/>
  <c r="E50" i="4"/>
  <c r="D50" i="4"/>
  <c r="D13" i="4"/>
  <c r="D8" i="4"/>
  <c r="E8" i="4"/>
  <c r="BC51" i="4" l="1"/>
  <c r="AU51" i="4"/>
  <c r="BH13" i="4"/>
  <c r="BB51" i="4"/>
  <c r="AT51" i="4"/>
  <c r="AL51" i="4"/>
  <c r="BG51" i="4"/>
  <c r="AQ51" i="4"/>
  <c r="AI51" i="4"/>
  <c r="AS51" i="4"/>
  <c r="AR51" i="4"/>
  <c r="BE51" i="4"/>
  <c r="BA51" i="4"/>
  <c r="AO51" i="4"/>
  <c r="AZ51" i="4"/>
  <c r="AN51" i="4"/>
  <c r="E51" i="4"/>
  <c r="AY51" i="4"/>
  <c r="AM51" i="4"/>
  <c r="AW51" i="4"/>
  <c r="AK51" i="4"/>
  <c r="AV51" i="4"/>
  <c r="AJ51" i="4"/>
  <c r="Z51" i="4"/>
  <c r="R51" i="4"/>
  <c r="J51" i="4"/>
  <c r="AG51" i="4"/>
  <c r="AG52" i="4" s="1"/>
  <c r="Y51" i="4"/>
  <c r="Q51" i="4"/>
  <c r="I51" i="4"/>
  <c r="BF51" i="4"/>
  <c r="AX51" i="4"/>
  <c r="AP51" i="4"/>
  <c r="AH51" i="4"/>
  <c r="AH52" i="4" s="1"/>
  <c r="AF51" i="4"/>
  <c r="AF52" i="4" s="1"/>
  <c r="X51" i="4"/>
  <c r="P51" i="4"/>
  <c r="H51" i="4"/>
  <c r="AE51" i="4"/>
  <c r="AE52" i="4" s="1"/>
  <c r="W51" i="4"/>
  <c r="O51" i="4"/>
  <c r="G51" i="4"/>
  <c r="AD51" i="4"/>
  <c r="V51" i="4"/>
  <c r="N51" i="4"/>
  <c r="F51" i="4"/>
  <c r="AC51" i="4"/>
  <c r="U51" i="4"/>
  <c r="M51" i="4"/>
  <c r="D51" i="4"/>
  <c r="AB51" i="4"/>
  <c r="T51" i="4"/>
  <c r="L51" i="4"/>
  <c r="AA51" i="4"/>
  <c r="S51" i="4"/>
  <c r="K51" i="4"/>
  <c r="AD52" i="4" l="1"/>
  <c r="AB52" i="4" l="1"/>
  <c r="AC52" i="4"/>
  <c r="BH8" i="4" l="1"/>
  <c r="BH50" i="4"/>
  <c r="BH51" i="4" l="1"/>
  <c r="AA52" i="4"/>
  <c r="F52" i="4" l="1"/>
  <c r="C144" i="54" l="1"/>
  <c r="D9" i="57" l="1"/>
  <c r="C19" i="63" l="1"/>
  <c r="D34" i="57"/>
  <c r="L52" i="4" l="1"/>
  <c r="M52" i="4"/>
  <c r="N52" i="4"/>
  <c r="O52" i="4"/>
  <c r="P52" i="4"/>
  <c r="Q52" i="4"/>
  <c r="R52" i="4"/>
  <c r="S52" i="4"/>
  <c r="T52" i="4"/>
  <c r="U52" i="4"/>
  <c r="V52" i="4"/>
  <c r="W52" i="4"/>
  <c r="Y52" i="4"/>
  <c r="K52" i="4" l="1"/>
  <c r="J52" i="4"/>
  <c r="I52" i="4"/>
  <c r="H52" i="4"/>
  <c r="Z52" i="4"/>
  <c r="X52" i="4"/>
  <c r="G52" i="4"/>
  <c r="F15" i="57" l="1"/>
  <c r="F17" i="57"/>
  <c r="F18" i="57"/>
  <c r="F19" i="57"/>
  <c r="F20" i="57"/>
  <c r="F21" i="57"/>
  <c r="F22" i="57"/>
  <c r="F23" i="57"/>
  <c r="F24" i="57"/>
  <c r="F25" i="57"/>
  <c r="F26" i="57"/>
  <c r="F27" i="57"/>
  <c r="F28" i="57"/>
  <c r="F29" i="57"/>
  <c r="F30" i="57"/>
  <c r="F31" i="57"/>
  <c r="F32" i="57"/>
  <c r="F33" i="57"/>
  <c r="F34" i="57"/>
  <c r="F16" i="57"/>
  <c r="D32" i="57"/>
  <c r="E32" i="57"/>
  <c r="C35" i="57"/>
  <c r="D10" i="57" l="1"/>
  <c r="E10" i="57"/>
  <c r="D11" i="57"/>
  <c r="E11" i="57"/>
  <c r="D12" i="57"/>
  <c r="E12" i="57"/>
  <c r="D13" i="57"/>
  <c r="E13" i="57"/>
  <c r="D14" i="57"/>
  <c r="E14" i="57"/>
  <c r="D15" i="57"/>
  <c r="E15" i="57"/>
  <c r="D16" i="57"/>
  <c r="E16" i="57"/>
  <c r="D17" i="57"/>
  <c r="E17" i="57"/>
  <c r="D18" i="57"/>
  <c r="E18" i="57"/>
  <c r="D19" i="57"/>
  <c r="E19" i="57"/>
  <c r="D20" i="57"/>
  <c r="E20" i="57"/>
  <c r="D21" i="57"/>
  <c r="E21" i="57"/>
  <c r="D22" i="57"/>
  <c r="E22" i="57"/>
  <c r="D23" i="57"/>
  <c r="E23" i="57"/>
  <c r="D24" i="57"/>
  <c r="E24" i="57"/>
  <c r="D25" i="57"/>
  <c r="E25" i="57"/>
  <c r="D26" i="57"/>
  <c r="E26" i="57"/>
  <c r="D27" i="57"/>
  <c r="E27" i="57"/>
  <c r="D28" i="57"/>
  <c r="E28" i="57"/>
  <c r="D29" i="57"/>
  <c r="E29" i="57"/>
  <c r="D30" i="57"/>
  <c r="E30" i="57"/>
  <c r="D31" i="57"/>
  <c r="E31" i="57"/>
  <c r="D33" i="57"/>
  <c r="E33" i="57"/>
  <c r="E34" i="57"/>
  <c r="D19" i="63" l="1"/>
  <c r="P10" i="53" s="1"/>
  <c r="E19" i="63"/>
  <c r="Q10" i="53" s="1"/>
  <c r="F19" i="63"/>
  <c r="G19" i="63"/>
  <c r="H19" i="63"/>
  <c r="I19" i="63"/>
  <c r="J19" i="63"/>
  <c r="K19" i="63"/>
  <c r="L19" i="63"/>
  <c r="E144" i="54"/>
  <c r="F144" i="54"/>
  <c r="G144" i="54"/>
  <c r="H144" i="54"/>
  <c r="I144" i="54"/>
  <c r="J144" i="54"/>
  <c r="K144" i="54"/>
  <c r="L144" i="54"/>
  <c r="M144" i="54"/>
  <c r="E165" i="54"/>
  <c r="F165" i="54"/>
  <c r="G165" i="54"/>
  <c r="H165" i="54"/>
  <c r="I165" i="54"/>
  <c r="J165" i="54"/>
  <c r="K165" i="54"/>
  <c r="L165" i="54"/>
  <c r="M165" i="54"/>
  <c r="A19" i="63"/>
  <c r="H20" i="63" l="1"/>
  <c r="K3" i="66" l="1"/>
  <c r="K4" i="66"/>
  <c r="K5" i="66"/>
  <c r="K6" i="66"/>
  <c r="K7" i="66"/>
  <c r="K8" i="66"/>
  <c r="K9" i="66"/>
  <c r="K10" i="66"/>
  <c r="K11" i="66"/>
  <c r="K12" i="66"/>
  <c r="K13" i="66"/>
  <c r="K14" i="66"/>
  <c r="K15" i="66"/>
  <c r="K16" i="66"/>
  <c r="K17" i="66"/>
  <c r="K18" i="66"/>
  <c r="K19" i="66"/>
  <c r="K20" i="66"/>
  <c r="K21" i="66"/>
  <c r="K22" i="66"/>
  <c r="K23" i="66"/>
  <c r="K24" i="66"/>
  <c r="K25" i="66"/>
  <c r="K26" i="66"/>
  <c r="K27" i="66"/>
  <c r="K28" i="66"/>
  <c r="K29" i="66"/>
  <c r="K30" i="66"/>
  <c r="K31" i="66"/>
  <c r="K32" i="66"/>
  <c r="K33" i="66"/>
  <c r="K34" i="66"/>
  <c r="K35" i="66"/>
  <c r="K36" i="66"/>
  <c r="K37" i="66"/>
  <c r="K38" i="66"/>
  <c r="K39" i="66"/>
  <c r="K40" i="66"/>
  <c r="K41" i="66"/>
  <c r="K42" i="66"/>
  <c r="K43" i="66"/>
  <c r="K44" i="66"/>
  <c r="K45" i="66"/>
  <c r="K46" i="66"/>
  <c r="K47" i="66"/>
  <c r="K48" i="66"/>
  <c r="K49" i="66"/>
  <c r="K50" i="66"/>
  <c r="K51" i="66"/>
  <c r="K52" i="66"/>
  <c r="K53" i="66"/>
  <c r="K54" i="66"/>
  <c r="K55" i="66"/>
  <c r="K56" i="66"/>
  <c r="K57" i="66"/>
  <c r="K58" i="66"/>
  <c r="K59" i="66"/>
  <c r="K60" i="66"/>
  <c r="K61" i="66"/>
  <c r="K62" i="66"/>
  <c r="K63" i="66"/>
  <c r="K64" i="66"/>
  <c r="K65" i="66"/>
  <c r="K66" i="66"/>
  <c r="K67" i="66"/>
  <c r="K68" i="66"/>
  <c r="K69" i="66"/>
  <c r="K70" i="66"/>
  <c r="K71" i="66"/>
  <c r="K72" i="66"/>
  <c r="K73" i="66"/>
  <c r="K74" i="66"/>
  <c r="K75" i="66"/>
  <c r="K76" i="66"/>
  <c r="K77" i="66"/>
  <c r="K78" i="66"/>
  <c r="K79" i="66"/>
  <c r="K80" i="66"/>
  <c r="K81" i="66"/>
  <c r="K82" i="66"/>
  <c r="K83" i="66"/>
  <c r="K84" i="66"/>
  <c r="K85" i="66"/>
  <c r="K86" i="66"/>
  <c r="K87" i="66"/>
  <c r="K88" i="66"/>
  <c r="K89" i="66"/>
  <c r="K90" i="66"/>
  <c r="K91" i="66"/>
  <c r="K92" i="66"/>
  <c r="K93" i="66"/>
  <c r="K94" i="66"/>
  <c r="K95" i="66"/>
  <c r="K96" i="66"/>
  <c r="K97" i="66"/>
  <c r="K98" i="66"/>
  <c r="K99" i="66"/>
  <c r="K100" i="66"/>
  <c r="K101" i="66"/>
  <c r="K102" i="66"/>
  <c r="K103" i="66"/>
  <c r="K104" i="66"/>
  <c r="K105" i="66"/>
  <c r="K106" i="66"/>
  <c r="K107" i="66"/>
  <c r="K108" i="66"/>
  <c r="K109" i="66"/>
  <c r="K110" i="66"/>
  <c r="K111" i="66"/>
  <c r="K112" i="66"/>
  <c r="K113" i="66"/>
  <c r="K114" i="66"/>
  <c r="K115" i="66"/>
  <c r="K116" i="66"/>
  <c r="K117" i="66"/>
  <c r="K118" i="66"/>
  <c r="K119" i="66"/>
  <c r="K120" i="66"/>
  <c r="K121" i="66"/>
  <c r="K122" i="66"/>
  <c r="K123" i="66"/>
  <c r="K124" i="66"/>
  <c r="K125" i="66"/>
  <c r="K126" i="66"/>
  <c r="K127" i="66"/>
  <c r="K128" i="66"/>
  <c r="K129" i="66"/>
  <c r="K130" i="66"/>
  <c r="K131" i="66"/>
  <c r="K132" i="66"/>
  <c r="K133" i="66"/>
  <c r="K134" i="66"/>
  <c r="K135" i="66"/>
  <c r="K136" i="66"/>
  <c r="K137" i="66"/>
  <c r="K138" i="66"/>
  <c r="K139" i="66"/>
  <c r="K140" i="66"/>
  <c r="K141" i="66"/>
  <c r="K142" i="66"/>
  <c r="K143" i="66"/>
  <c r="K144" i="66"/>
  <c r="K145" i="66"/>
  <c r="K146" i="66"/>
  <c r="K147" i="66"/>
  <c r="K148" i="66"/>
  <c r="N3" i="66"/>
  <c r="N2" i="66"/>
  <c r="K2" i="66"/>
  <c r="N4" i="66" l="1"/>
  <c r="U8" i="53" l="1"/>
  <c r="W8" i="53"/>
  <c r="X8" i="53"/>
  <c r="Y8" i="53"/>
  <c r="Z8" i="53"/>
  <c r="V8" i="53" l="1"/>
  <c r="S8" i="53" s="1"/>
  <c r="Z10" i="53" l="1"/>
  <c r="Y10" i="53"/>
  <c r="X10" i="53"/>
  <c r="W10" i="53"/>
  <c r="U10" i="53"/>
  <c r="L10" i="53"/>
  <c r="B3" i="63"/>
  <c r="C165" i="54"/>
  <c r="F12" i="57"/>
  <c r="F14" i="57"/>
  <c r="F13" i="57"/>
  <c r="F11" i="57"/>
  <c r="F10" i="57"/>
  <c r="E9" i="57"/>
  <c r="G11" i="57"/>
  <c r="B3" i="57"/>
  <c r="Q8" i="53"/>
  <c r="P8" i="53"/>
  <c r="D3" i="54"/>
  <c r="D3" i="53"/>
  <c r="M10" i="53"/>
  <c r="E52" i="4"/>
  <c r="C2" i="4"/>
  <c r="A3" i="51"/>
  <c r="B3" i="49"/>
  <c r="K27" i="27"/>
  <c r="Q21" i="27"/>
  <c r="P21" i="27"/>
  <c r="O21" i="27"/>
  <c r="N21" i="27"/>
  <c r="J21" i="27"/>
  <c r="I21" i="27"/>
  <c r="H21" i="27"/>
  <c r="Q14" i="27"/>
  <c r="P14" i="27"/>
  <c r="O14" i="27"/>
  <c r="N14" i="27"/>
  <c r="I14" i="27"/>
  <c r="H14" i="27"/>
  <c r="C14" i="27"/>
  <c r="C27" i="27" s="1"/>
  <c r="J13" i="27"/>
  <c r="J12" i="27"/>
  <c r="J11" i="27"/>
  <c r="J10" i="27"/>
  <c r="J9" i="27"/>
  <c r="J8" i="27"/>
  <c r="J7" i="27"/>
  <c r="E3" i="27"/>
  <c r="AB12" i="28"/>
  <c r="AA12" i="28"/>
  <c r="Z12" i="28"/>
  <c r="Y12" i="28"/>
  <c r="W12" i="28"/>
  <c r="V12" i="28"/>
  <c r="R12" i="28"/>
  <c r="Q12" i="28"/>
  <c r="P12" i="28"/>
  <c r="N12" i="28"/>
  <c r="M12" i="28"/>
  <c r="L12" i="28"/>
  <c r="J12" i="28"/>
  <c r="I12" i="28"/>
  <c r="H12" i="28"/>
  <c r="X9" i="28"/>
  <c r="U9" i="28" s="1"/>
  <c r="S9" i="28"/>
  <c r="F9" i="28"/>
  <c r="E9" i="28"/>
  <c r="D9" i="28"/>
  <c r="X8" i="28"/>
  <c r="S8" i="28"/>
  <c r="F8" i="28"/>
  <c r="E8" i="28"/>
  <c r="D8" i="28"/>
  <c r="E3" i="28"/>
  <c r="AB53" i="30"/>
  <c r="AA53" i="30"/>
  <c r="Z53" i="30"/>
  <c r="Y53" i="30"/>
  <c r="W53" i="30"/>
  <c r="R53" i="30"/>
  <c r="Q53" i="30"/>
  <c r="P53" i="30"/>
  <c r="M53" i="30"/>
  <c r="I53" i="30"/>
  <c r="X45" i="30"/>
  <c r="V45" i="30"/>
  <c r="S45" i="30"/>
  <c r="E45" i="30"/>
  <c r="X44" i="30"/>
  <c r="V44" i="30"/>
  <c r="S44" i="30"/>
  <c r="E44" i="30"/>
  <c r="X43" i="30"/>
  <c r="V43" i="30"/>
  <c r="S43" i="30"/>
  <c r="E43" i="30"/>
  <c r="X42" i="30"/>
  <c r="V42" i="30"/>
  <c r="V53" i="30" s="1"/>
  <c r="S42" i="30"/>
  <c r="E42" i="30"/>
  <c r="AB39" i="30"/>
  <c r="AA39" i="30"/>
  <c r="Z39" i="30"/>
  <c r="Y39" i="30"/>
  <c r="W39" i="30"/>
  <c r="V39" i="30"/>
  <c r="R39" i="30"/>
  <c r="Q39" i="30"/>
  <c r="M39" i="30"/>
  <c r="I39" i="30"/>
  <c r="X31" i="30"/>
  <c r="U31" i="30" s="1"/>
  <c r="E31" i="30"/>
  <c r="D31" i="30"/>
  <c r="X30" i="30"/>
  <c r="U30" i="30" s="1"/>
  <c r="S30" i="30"/>
  <c r="E30" i="30"/>
  <c r="D30" i="30"/>
  <c r="X29" i="30"/>
  <c r="U29" i="30" s="1"/>
  <c r="E29" i="30"/>
  <c r="D29" i="30"/>
  <c r="X28" i="30"/>
  <c r="U28" i="30" s="1"/>
  <c r="S28" i="30"/>
  <c r="E28" i="30"/>
  <c r="D28" i="30"/>
  <c r="AB25" i="30"/>
  <c r="AA25" i="30"/>
  <c r="Z25" i="30"/>
  <c r="Y25" i="30"/>
  <c r="W25" i="30"/>
  <c r="X22" i="30"/>
  <c r="V22" i="30"/>
  <c r="Q22" i="30"/>
  <c r="N22" i="30"/>
  <c r="M22" i="30"/>
  <c r="L22" i="30"/>
  <c r="J22" i="30"/>
  <c r="I22" i="30"/>
  <c r="H22" i="30"/>
  <c r="X21" i="30"/>
  <c r="V21" i="30"/>
  <c r="Q21" i="30"/>
  <c r="N21" i="30"/>
  <c r="M21" i="30"/>
  <c r="L21" i="30"/>
  <c r="J21" i="30"/>
  <c r="I21" i="30"/>
  <c r="H21" i="30"/>
  <c r="E18" i="30"/>
  <c r="D18" i="30"/>
  <c r="E17" i="30"/>
  <c r="D17" i="30"/>
  <c r="E16" i="30"/>
  <c r="D16" i="30"/>
  <c r="E15" i="30"/>
  <c r="D15" i="30"/>
  <c r="AB12" i="30"/>
  <c r="AA12" i="30"/>
  <c r="Z12" i="30"/>
  <c r="Y12" i="30"/>
  <c r="W12" i="30"/>
  <c r="Q12" i="30"/>
  <c r="N12" i="30"/>
  <c r="M12" i="30"/>
  <c r="L12" i="30"/>
  <c r="J12" i="30"/>
  <c r="I12" i="30"/>
  <c r="H12" i="30"/>
  <c r="F11" i="30"/>
  <c r="E11" i="30"/>
  <c r="D11" i="30"/>
  <c r="F10" i="30"/>
  <c r="E10" i="30"/>
  <c r="D10" i="30"/>
  <c r="X9" i="30"/>
  <c r="V9" i="30"/>
  <c r="R9" i="30"/>
  <c r="R22" i="30" s="1"/>
  <c r="F9" i="30"/>
  <c r="F22" i="30" s="1"/>
  <c r="E9" i="30"/>
  <c r="D9" i="30"/>
  <c r="D22" i="30" s="1"/>
  <c r="X8" i="30"/>
  <c r="F8" i="30"/>
  <c r="F21" i="30" s="1"/>
  <c r="E8" i="30"/>
  <c r="D8" i="30"/>
  <c r="E3" i="30"/>
  <c r="R8" i="30"/>
  <c r="V8" i="30"/>
  <c r="V12" i="30" s="1"/>
  <c r="P31" i="30"/>
  <c r="S31" i="30" s="1"/>
  <c r="P9" i="30"/>
  <c r="P22" i="30" s="1"/>
  <c r="E60" i="30"/>
  <c r="P29" i="30"/>
  <c r="S29" i="30" s="1"/>
  <c r="P8" i="30"/>
  <c r="P12" i="30" s="1"/>
  <c r="E10" i="53" l="1"/>
  <c r="D10" i="53"/>
  <c r="E35" i="57"/>
  <c r="E36" i="57" s="1"/>
  <c r="D35" i="57"/>
  <c r="C6" i="57"/>
  <c r="L8" i="53" s="1"/>
  <c r="C5" i="57"/>
  <c r="E5" i="57"/>
  <c r="I8" i="53" s="1"/>
  <c r="D5" i="57"/>
  <c r="E53" i="30"/>
  <c r="S53" i="30"/>
  <c r="Q27" i="27"/>
  <c r="I27" i="27"/>
  <c r="E12" i="30"/>
  <c r="I25" i="30"/>
  <c r="I55" i="30" s="1"/>
  <c r="H25" i="30"/>
  <c r="H55" i="30" s="1"/>
  <c r="AB55" i="30"/>
  <c r="N25" i="30"/>
  <c r="N55" i="30" s="1"/>
  <c r="P27" i="27"/>
  <c r="X53" i="30"/>
  <c r="P39" i="30"/>
  <c r="F12" i="28"/>
  <c r="P21" i="30"/>
  <c r="P25" i="30" s="1"/>
  <c r="W55" i="30"/>
  <c r="X39" i="30"/>
  <c r="Y55" i="30"/>
  <c r="E22" i="30"/>
  <c r="U8" i="30"/>
  <c r="U12" i="30" s="1"/>
  <c r="U21" i="30"/>
  <c r="U25" i="30" s="1"/>
  <c r="J25" i="30"/>
  <c r="J55" i="30" s="1"/>
  <c r="Q25" i="30"/>
  <c r="Q55" i="30" s="1"/>
  <c r="N27" i="27"/>
  <c r="O27" i="27"/>
  <c r="U39" i="30"/>
  <c r="U43" i="30"/>
  <c r="U44" i="30"/>
  <c r="U45" i="30"/>
  <c r="Z55" i="30"/>
  <c r="D12" i="28"/>
  <c r="X12" i="28"/>
  <c r="S39" i="30"/>
  <c r="U42" i="30"/>
  <c r="U53" i="30" s="1"/>
  <c r="X12" i="30"/>
  <c r="F12" i="30"/>
  <c r="AA55" i="30"/>
  <c r="H27" i="27"/>
  <c r="M25" i="30"/>
  <c r="M55" i="30" s="1"/>
  <c r="X25" i="30"/>
  <c r="U22" i="30"/>
  <c r="E39" i="30"/>
  <c r="E12" i="28"/>
  <c r="V10" i="53"/>
  <c r="S10" i="53" s="1"/>
  <c r="U8" i="28"/>
  <c r="U12" i="28" s="1"/>
  <c r="F25" i="30"/>
  <c r="F55" i="30" s="1"/>
  <c r="U9" i="30"/>
  <c r="R12" i="30"/>
  <c r="S8" i="30"/>
  <c r="D21" i="30"/>
  <c r="D25" i="30" s="1"/>
  <c r="D55" i="30" s="1"/>
  <c r="D12" i="30"/>
  <c r="S9" i="30"/>
  <c r="S22" i="30" s="1"/>
  <c r="J14" i="27"/>
  <c r="J27" i="27" s="1"/>
  <c r="R21" i="30"/>
  <c r="R25" i="30" s="1"/>
  <c r="R55" i="30" s="1"/>
  <c r="E21" i="30"/>
  <c r="L25" i="30"/>
  <c r="L55" i="30" s="1"/>
  <c r="V25" i="30"/>
  <c r="V55" i="30" s="1"/>
  <c r="S12" i="28"/>
  <c r="J7" i="57" l="1"/>
  <c r="K7" i="57"/>
  <c r="I7" i="57"/>
  <c r="D6" i="57"/>
  <c r="N8" i="53" s="1"/>
  <c r="BH52" i="4"/>
  <c r="E6" i="57"/>
  <c r="P55" i="30"/>
  <c r="U55" i="30"/>
  <c r="X55" i="30"/>
  <c r="E25" i="30"/>
  <c r="E55" i="30" s="1"/>
  <c r="S21" i="30"/>
  <c r="S25" i="30" s="1"/>
  <c r="S55" i="30" s="1"/>
  <c r="S12" i="30"/>
  <c r="H8" i="53"/>
  <c r="D8" i="53" s="1"/>
  <c r="C7" i="57"/>
  <c r="J8" i="53"/>
  <c r="F8" i="53" l="1"/>
  <c r="M8" i="53"/>
  <c r="E7" i="57"/>
  <c r="E8" i="53" s="1"/>
  <c r="D7" i="5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SISTEMAS</author>
  </authors>
  <commentList>
    <comment ref="M8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precio de lista</t>
        </r>
      </text>
    </comment>
  </commentList>
</comments>
</file>

<file path=xl/sharedStrings.xml><?xml version="1.0" encoding="utf-8"?>
<sst xmlns="http://schemas.openxmlformats.org/spreadsheetml/2006/main" count="1278" uniqueCount="523">
  <si>
    <t>RESUMEN EJECUTIVO CONSOLIDADO HASTA</t>
  </si>
  <si>
    <t>Proyecto Total</t>
  </si>
  <si>
    <t>Por Vender</t>
  </si>
  <si>
    <t>Vendidas</t>
  </si>
  <si>
    <t xml:space="preserve"> -en miles -</t>
  </si>
  <si>
    <t>Und.</t>
  </si>
  <si>
    <t>Valor Proyecto</t>
  </si>
  <si>
    <t>M 2</t>
  </si>
  <si>
    <t>Valor Ventas Netas</t>
  </si>
  <si>
    <t>Recaudado por Abono a K $</t>
  </si>
  <si>
    <t>Notas Contables</t>
  </si>
  <si>
    <t>Total Recibido</t>
  </si>
  <si>
    <t>Total Cartera</t>
  </si>
  <si>
    <t>Corriente</t>
  </si>
  <si>
    <t>Vencida</t>
  </si>
  <si>
    <t>1-30 días</t>
  </si>
  <si>
    <t>31-60 días</t>
  </si>
  <si>
    <t>61-90 días</t>
  </si>
  <si>
    <t>&gt; 90 días</t>
  </si>
  <si>
    <t>Torre 1</t>
  </si>
  <si>
    <t>Torre 2</t>
  </si>
  <si>
    <t xml:space="preserve"> </t>
  </si>
  <si>
    <t>Total Proyecto</t>
  </si>
  <si>
    <t>Torres</t>
  </si>
  <si>
    <t>Int.mora</t>
  </si>
  <si>
    <t>Total</t>
  </si>
  <si>
    <t>Torre</t>
  </si>
  <si>
    <t>Inmueble</t>
  </si>
  <si>
    <t>Cliente</t>
  </si>
  <si>
    <t>Concepto</t>
  </si>
  <si>
    <t>Pagado</t>
  </si>
  <si>
    <t xml:space="preserve">Saldo </t>
  </si>
  <si>
    <t xml:space="preserve"> 1-30</t>
  </si>
  <si>
    <t>31-60</t>
  </si>
  <si>
    <t>61-90</t>
  </si>
  <si>
    <t>mayor a 91</t>
  </si>
  <si>
    <t>TOTAL</t>
  </si>
  <si>
    <t>Consolidado</t>
  </si>
  <si>
    <t>ESTADO DEL INMUEBLE</t>
  </si>
  <si>
    <t>Producto</t>
  </si>
  <si>
    <t>Area</t>
  </si>
  <si>
    <t>Estado</t>
  </si>
  <si>
    <t>Precio Lista</t>
  </si>
  <si>
    <t>Inventario</t>
  </si>
  <si>
    <t>Precio/Unidad</t>
  </si>
  <si>
    <t>RECAUDOS POR RUBROS HASTA</t>
  </si>
  <si>
    <t>Intereses Mora</t>
  </si>
  <si>
    <t>Mayor vr. Recibido</t>
  </si>
  <si>
    <t>TOTALES</t>
  </si>
  <si>
    <t>CONSOLIDADO</t>
  </si>
  <si>
    <t>Prediales</t>
  </si>
  <si>
    <t>Unidad</t>
  </si>
  <si>
    <t>Precio de lista</t>
  </si>
  <si>
    <t xml:space="preserve">Area </t>
  </si>
  <si>
    <t>Otros Conceptos</t>
  </si>
  <si>
    <t>Ventas</t>
  </si>
  <si>
    <t>Int. Subr. T 1(gl)</t>
  </si>
  <si>
    <t>Int. Subr. T 2(gl)</t>
  </si>
  <si>
    <t>Int. Subr. T 3(gl)</t>
  </si>
  <si>
    <t>Utilidad/Pérdida Usados</t>
  </si>
  <si>
    <t>Saldos Crédito</t>
  </si>
  <si>
    <t>Subrogaciones</t>
  </si>
  <si>
    <t>Valor Por Vender</t>
  </si>
  <si>
    <t>Apartamentos T -1</t>
  </si>
  <si>
    <t>Apartamentos T -2</t>
  </si>
  <si>
    <t>Apartamentos T -3</t>
  </si>
  <si>
    <t>Apartamentos T -4</t>
  </si>
  <si>
    <t>Total Apartamentos</t>
  </si>
  <si>
    <t>Parqueaderos y Utiles</t>
  </si>
  <si>
    <t>Parq. Doble Lineal T- 1</t>
  </si>
  <si>
    <t>Parq. Sencillos T-1</t>
  </si>
  <si>
    <t>Parq. Sencillos T-2</t>
  </si>
  <si>
    <t>Utiles Torre 1</t>
  </si>
  <si>
    <t>Utiles Torre 2</t>
  </si>
  <si>
    <t>Total Parqueaderos y Utiles</t>
  </si>
  <si>
    <t>Total Ventas T -1</t>
  </si>
  <si>
    <t>Total Ventas T -2</t>
  </si>
  <si>
    <t>Total Ventas T -3</t>
  </si>
  <si>
    <t>Total Ventas T -4</t>
  </si>
  <si>
    <t>Total Ventas</t>
  </si>
  <si>
    <t>AcabadosT-1</t>
  </si>
  <si>
    <t>Reformas T-1</t>
  </si>
  <si>
    <t>AcabadosT-2</t>
  </si>
  <si>
    <t>Reformas T-2</t>
  </si>
  <si>
    <t>AcabadosT-5</t>
  </si>
  <si>
    <t>AcabadosT-6</t>
  </si>
  <si>
    <t>AcabadosT-7</t>
  </si>
  <si>
    <t>AcabadosT-8</t>
  </si>
  <si>
    <t>AcabadosT-9</t>
  </si>
  <si>
    <t>AcabadosT-10</t>
  </si>
  <si>
    <t>AcabadosT-11</t>
  </si>
  <si>
    <t>Total Otros Conceptos</t>
  </si>
  <si>
    <t>Mayor valor recibido</t>
  </si>
  <si>
    <t>Area m2</t>
  </si>
  <si>
    <t>Mes</t>
  </si>
  <si>
    <t>Recuperaciones</t>
  </si>
  <si>
    <t>Avaluo T-1</t>
  </si>
  <si>
    <t>Avaluo T-2</t>
  </si>
  <si>
    <t>Avaluo T-3</t>
  </si>
  <si>
    <t>Gastos Notariales T1</t>
  </si>
  <si>
    <t>Gastos Notariales T2</t>
  </si>
  <si>
    <t>Total Recuperaciones</t>
  </si>
  <si>
    <t>Unidades vendidas netas</t>
  </si>
  <si>
    <t>Desistimientos</t>
  </si>
  <si>
    <t>Valor</t>
  </si>
  <si>
    <t>Promedio mes</t>
  </si>
  <si>
    <t>Unidades</t>
  </si>
  <si>
    <t>$</t>
  </si>
  <si>
    <t>Saldo Total</t>
  </si>
  <si>
    <t>Saldo Credito</t>
  </si>
  <si>
    <t>Causado</t>
  </si>
  <si>
    <t>Recaudado</t>
  </si>
  <si>
    <t>Cuota Inicial</t>
  </si>
  <si>
    <t>Unidades disponibles</t>
  </si>
  <si>
    <t>Tipologia</t>
  </si>
  <si>
    <t>PROYECCION DE SALDOS DETALLADOS</t>
  </si>
  <si>
    <t>Cartera de Ventas</t>
  </si>
  <si>
    <t>CLIENTES USADOS</t>
  </si>
  <si>
    <t>Cartera</t>
  </si>
  <si>
    <t>Apto. Origen</t>
  </si>
  <si>
    <t>Nombre del cliente</t>
  </si>
  <si>
    <t>Ubicación</t>
  </si>
  <si>
    <t>Recibido en</t>
  </si>
  <si>
    <t>Precio de venta</t>
  </si>
  <si>
    <t>Perdida/Utilidad Usado</t>
  </si>
  <si>
    <t>%</t>
  </si>
  <si>
    <t>Descuento Financiero</t>
  </si>
  <si>
    <t>Vencido</t>
  </si>
  <si>
    <t xml:space="preserve">Vendidos </t>
  </si>
  <si>
    <t xml:space="preserve">Disponibles </t>
  </si>
  <si>
    <t>Disponibles  T-2</t>
  </si>
  <si>
    <t>Perdida Usados</t>
  </si>
  <si>
    <t xml:space="preserve">Precio Venta  </t>
  </si>
  <si>
    <t>M2</t>
  </si>
  <si>
    <t>Ventas a fecha de corte</t>
  </si>
  <si>
    <t>Informe Gerencial</t>
  </si>
  <si>
    <t>Financieros</t>
  </si>
  <si>
    <t>Recaudos por Ventas $</t>
  </si>
  <si>
    <t>Fiduciaria</t>
  </si>
  <si>
    <t>Venta</t>
  </si>
  <si>
    <t>Estudio de Titulos</t>
  </si>
  <si>
    <t xml:space="preserve">VENTAS MES A MES HASTA </t>
  </si>
  <si>
    <t>Otros Fros</t>
  </si>
  <si>
    <t xml:space="preserve">Saldos Crédito </t>
  </si>
  <si>
    <t>Locales</t>
  </si>
  <si>
    <t>C. Corriente</t>
  </si>
  <si>
    <t>C. Vencida</t>
  </si>
  <si>
    <t>Unidades Brutas Inm. Ppales.</t>
  </si>
  <si>
    <t xml:space="preserve">$ Ventas </t>
  </si>
  <si>
    <t># Desistimientos</t>
  </si>
  <si>
    <t>$ Desistimientos</t>
  </si>
  <si>
    <t>Und. Netas Inm. Ppales</t>
  </si>
  <si>
    <t xml:space="preserve">Gastos Adtivos </t>
  </si>
  <si>
    <t>Rendimientos - Retefuente</t>
  </si>
  <si>
    <t>Intereses de Mora</t>
  </si>
  <si>
    <t>Ventas Netas</t>
  </si>
  <si>
    <t>Area vendida</t>
  </si>
  <si>
    <t xml:space="preserve">Total </t>
  </si>
  <si>
    <t>NOMBRE</t>
  </si>
  <si>
    <t>AGRUPACION</t>
  </si>
  <si>
    <t>Intereses x Subrog.</t>
  </si>
  <si>
    <t>Avalúos</t>
  </si>
  <si>
    <t>Gastos Adtivos</t>
  </si>
  <si>
    <t>Intereses x mora</t>
  </si>
  <si>
    <t>Ventas Unid. Netas</t>
  </si>
  <si>
    <t>Vr. Prom. M2 Vendido</t>
  </si>
  <si>
    <t xml:space="preserve">Reformas </t>
  </si>
  <si>
    <t>Cartera de Reformas</t>
  </si>
  <si>
    <t>PROYECCION DE RECAUDOS</t>
  </si>
  <si>
    <t>DETALLE DE CLIENTES</t>
  </si>
  <si>
    <t>3004  </t>
  </si>
  <si>
    <t>0101  </t>
  </si>
  <si>
    <t>0102  </t>
  </si>
  <si>
    <t>0117  </t>
  </si>
  <si>
    <t>1003  </t>
  </si>
  <si>
    <t>1009  </t>
  </si>
  <si>
    <t>1010  </t>
  </si>
  <si>
    <t>1013  </t>
  </si>
  <si>
    <t>1014  </t>
  </si>
  <si>
    <t>1019  </t>
  </si>
  <si>
    <t>1023  </t>
  </si>
  <si>
    <t>1024  </t>
  </si>
  <si>
    <t>1025  </t>
  </si>
  <si>
    <t>1040  </t>
  </si>
  <si>
    <t>1041  </t>
  </si>
  <si>
    <t>1047  </t>
  </si>
  <si>
    <t>1048  </t>
  </si>
  <si>
    <t>1051  </t>
  </si>
  <si>
    <t>1077  </t>
  </si>
  <si>
    <t>1081  </t>
  </si>
  <si>
    <t>1082  </t>
  </si>
  <si>
    <t>1083  </t>
  </si>
  <si>
    <t>1084  </t>
  </si>
  <si>
    <t>1086  </t>
  </si>
  <si>
    <t>1095  </t>
  </si>
  <si>
    <t>B03  </t>
  </si>
  <si>
    <t>B05  </t>
  </si>
  <si>
    <t>B06  </t>
  </si>
  <si>
    <t>B07  </t>
  </si>
  <si>
    <t>2007  </t>
  </si>
  <si>
    <t>2008  </t>
  </si>
  <si>
    <t>2009  </t>
  </si>
  <si>
    <t>2013  </t>
  </si>
  <si>
    <t>2014  </t>
  </si>
  <si>
    <t>2037  </t>
  </si>
  <si>
    <t>2038  </t>
  </si>
  <si>
    <t>2045  </t>
  </si>
  <si>
    <t>2059  </t>
  </si>
  <si>
    <t>2061  </t>
  </si>
  <si>
    <t>2068  </t>
  </si>
  <si>
    <t>2069  </t>
  </si>
  <si>
    <t>2070  </t>
  </si>
  <si>
    <t>3005  </t>
  </si>
  <si>
    <t>3006  </t>
  </si>
  <si>
    <t>3007  </t>
  </si>
  <si>
    <t>3021  </t>
  </si>
  <si>
    <t>3025  </t>
  </si>
  <si>
    <t>3029  </t>
  </si>
  <si>
    <t>3060  </t>
  </si>
  <si>
    <t>3064  </t>
  </si>
  <si>
    <t>3070  </t>
  </si>
  <si>
    <t>3072  </t>
  </si>
  <si>
    <t>2049  </t>
  </si>
  <si>
    <t>Cancha</t>
  </si>
  <si>
    <t>B17  </t>
  </si>
  <si>
    <t>0123  </t>
  </si>
  <si>
    <t>1009A  </t>
  </si>
  <si>
    <t>B16  </t>
  </si>
  <si>
    <t>3001  </t>
  </si>
  <si>
    <t>3055  </t>
  </si>
  <si>
    <t>B02  </t>
  </si>
  <si>
    <t>3061  </t>
  </si>
  <si>
    <t>3075  </t>
  </si>
  <si>
    <t>3082  </t>
  </si>
  <si>
    <t>3099  </t>
  </si>
  <si>
    <t>3103  </t>
  </si>
  <si>
    <t>4036  </t>
  </si>
  <si>
    <t>Arrendados Precio Lista</t>
  </si>
  <si>
    <t>Valor Arras pactado</t>
  </si>
  <si>
    <t>2075  </t>
  </si>
  <si>
    <t>1006  </t>
  </si>
  <si>
    <t>1049  </t>
  </si>
  <si>
    <t>1052  </t>
  </si>
  <si>
    <t>1081A  </t>
  </si>
  <si>
    <t>Locales Disponibles</t>
  </si>
  <si>
    <t>Locales Arrendados</t>
  </si>
  <si>
    <t>Item</t>
  </si>
  <si>
    <t>Otros</t>
  </si>
  <si>
    <t>Por Vender/Arrendar</t>
  </si>
  <si>
    <t>RESUMEN OTROS HASTA</t>
  </si>
  <si>
    <t>RESUMEN EJECUTIVO CONSOLIDADO DE VENTAS HASTA</t>
  </si>
  <si>
    <t>1046  </t>
  </si>
  <si>
    <t>3016  </t>
  </si>
  <si>
    <t>3019  </t>
  </si>
  <si>
    <t>3027  </t>
  </si>
  <si>
    <t>3024  </t>
  </si>
  <si>
    <t>3020  </t>
  </si>
  <si>
    <t>3014  </t>
  </si>
  <si>
    <t>3030  </t>
  </si>
  <si>
    <t>3051  </t>
  </si>
  <si>
    <t>3043  </t>
  </si>
  <si>
    <t>3023  </t>
  </si>
  <si>
    <t>3045  </t>
  </si>
  <si>
    <t>1005  </t>
  </si>
  <si>
    <t>3022  </t>
  </si>
  <si>
    <t>3104  </t>
  </si>
  <si>
    <t>3031  </t>
  </si>
  <si>
    <t>2057  </t>
  </si>
  <si>
    <t>3013  </t>
  </si>
  <si>
    <t>3048  </t>
  </si>
  <si>
    <t>2093  </t>
  </si>
  <si>
    <t>3028  </t>
  </si>
  <si>
    <t>1028  </t>
  </si>
  <si>
    <t>1008  </t>
  </si>
  <si>
    <t>3017  </t>
  </si>
  <si>
    <t>3044  </t>
  </si>
  <si>
    <t>1077A  </t>
  </si>
  <si>
    <t>2094  </t>
  </si>
  <si>
    <t>3033  </t>
  </si>
  <si>
    <t>3034  </t>
  </si>
  <si>
    <t>3052  </t>
  </si>
  <si>
    <t>3015  </t>
  </si>
  <si>
    <t>3079  </t>
  </si>
  <si>
    <t>3101  </t>
  </si>
  <si>
    <t>3032  </t>
  </si>
  <si>
    <t>1007  </t>
  </si>
  <si>
    <t>1072  </t>
  </si>
  <si>
    <t>1004  </t>
  </si>
  <si>
    <t>3056  </t>
  </si>
  <si>
    <t>3047  </t>
  </si>
  <si>
    <t>3026  </t>
  </si>
  <si>
    <t>2025  </t>
  </si>
  <si>
    <t>2012  </t>
  </si>
  <si>
    <t>3058  </t>
  </si>
  <si>
    <t>3058B  </t>
  </si>
  <si>
    <t>1054  </t>
  </si>
  <si>
    <t>2054  </t>
  </si>
  <si>
    <t>3050  </t>
  </si>
  <si>
    <t>2086  </t>
  </si>
  <si>
    <t>2087  </t>
  </si>
  <si>
    <t>3078  </t>
  </si>
  <si>
    <t>2079A  </t>
  </si>
  <si>
    <t>3056A  </t>
  </si>
  <si>
    <t>3038  </t>
  </si>
  <si>
    <t>3039  </t>
  </si>
  <si>
    <t>3053  </t>
  </si>
  <si>
    <t>3049  </t>
  </si>
  <si>
    <t>2076  </t>
  </si>
  <si>
    <t>3018  </t>
  </si>
  <si>
    <t>1077B  </t>
  </si>
  <si>
    <t>2071  </t>
  </si>
  <si>
    <t>2072  </t>
  </si>
  <si>
    <t>2073  </t>
  </si>
  <si>
    <t>2074  </t>
  </si>
  <si>
    <t>2006  </t>
  </si>
  <si>
    <t>2082  </t>
  </si>
  <si>
    <t>2023  </t>
  </si>
  <si>
    <t>2051B  </t>
  </si>
  <si>
    <t>2003  </t>
  </si>
  <si>
    <t>0122  </t>
  </si>
  <si>
    <t>3008  </t>
  </si>
  <si>
    <t>3059A  </t>
  </si>
  <si>
    <t>0121A  </t>
  </si>
  <si>
    <t>0105  </t>
  </si>
  <si>
    <t>3059  </t>
  </si>
  <si>
    <t>PAL 1</t>
  </si>
  <si>
    <t>DETALLE DE CLIENTES PAL 1</t>
  </si>
  <si>
    <t>Tipo</t>
  </si>
  <si>
    <t>INVENTARIO</t>
  </si>
  <si>
    <t>Otros vendi y Arrendados</t>
  </si>
  <si>
    <t>Arras pactado</t>
  </si>
  <si>
    <t>Disponible</t>
  </si>
  <si>
    <t>Vendida</t>
  </si>
  <si>
    <t>DETALLE DE CLIENTES CON INMUEBLES VENDIDOS Y ARRENDADOS</t>
  </si>
  <si>
    <t>B02</t>
  </si>
  <si>
    <t>B03</t>
  </si>
  <si>
    <t>B05</t>
  </si>
  <si>
    <t>B16</t>
  </si>
  <si>
    <t>0101A</t>
  </si>
  <si>
    <t>0121A</t>
  </si>
  <si>
    <t>1009A</t>
  </si>
  <si>
    <t>1077A</t>
  </si>
  <si>
    <t>1077B</t>
  </si>
  <si>
    <t>1081A</t>
  </si>
  <si>
    <t>2051B</t>
  </si>
  <si>
    <t>2079A</t>
  </si>
  <si>
    <t>3056A</t>
  </si>
  <si>
    <t>3058B</t>
  </si>
  <si>
    <t>3059A</t>
  </si>
  <si>
    <t>B06</t>
  </si>
  <si>
    <t>B07</t>
  </si>
  <si>
    <t>B17</t>
  </si>
  <si>
    <t>PRECIO ANT</t>
  </si>
  <si>
    <t>PRECIO HOY</t>
  </si>
  <si>
    <t>DIF</t>
  </si>
  <si>
    <t>Area Construida</t>
  </si>
  <si>
    <t xml:space="preserve">Mayor Valor  </t>
  </si>
  <si>
    <t xml:space="preserve">Interés de Mora </t>
  </si>
  <si>
    <t xml:space="preserve">Impuesto Predial </t>
  </si>
  <si>
    <t xml:space="preserve">Predial </t>
  </si>
  <si>
    <t xml:space="preserve">LOCALES </t>
  </si>
  <si>
    <t>Total Locales</t>
  </si>
  <si>
    <t>Total   Recuperaciones</t>
  </si>
  <si>
    <t>Total Et2</t>
  </si>
  <si>
    <t>Total Et1</t>
  </si>
  <si>
    <t>D</t>
  </si>
  <si>
    <t> 05036-</t>
  </si>
  <si>
    <t xml:space="preserve">Mayor Valor </t>
  </si>
  <si>
    <t>Oficinas</t>
  </si>
  <si>
    <t xml:space="preserve">Locales </t>
  </si>
  <si>
    <t>Total Oficinas</t>
  </si>
  <si>
    <t>Lotes</t>
  </si>
  <si>
    <t>Inventario  Oficinas</t>
  </si>
  <si>
    <t xml:space="preserve">Inventario  Locales  </t>
  </si>
  <si>
    <t>OFICINAS</t>
  </si>
  <si>
    <t>Hasta marzo/2025</t>
  </si>
  <si>
    <t>LOCALES</t>
  </si>
  <si>
    <t>TOTAL LOCALES</t>
  </si>
  <si>
    <t>TOTAL OFICINAS</t>
  </si>
  <si>
    <t>Hasta Marzo/2025</t>
  </si>
  <si>
    <t xml:space="preserve">Arrendados  unidades </t>
  </si>
  <si>
    <t>INMUEBLES PAQUETES</t>
  </si>
  <si>
    <t>Retomas</t>
  </si>
  <si>
    <t>PAQUETE</t>
  </si>
  <si>
    <t>Total Paquete</t>
  </si>
  <si>
    <t>Haras Village</t>
  </si>
  <si>
    <t>Fondo No.</t>
  </si>
  <si>
    <t xml:space="preserve">OTROS INMUEBLES </t>
  </si>
  <si>
    <t>Arrendado Pactado ***</t>
  </si>
  <si>
    <t xml:space="preserve">Otras Unidades Arrendadas  </t>
  </si>
  <si>
    <t xml:space="preserve">Total  Proyecto </t>
  </si>
  <si>
    <t>LC-LC-0117</t>
  </si>
  <si>
    <t>ORPECO S.A.S.</t>
  </si>
  <si>
    <t>LC-LC-0118</t>
  </si>
  <si>
    <t>INVERSIONES ORBU S.A.S.</t>
  </si>
  <si>
    <t>LC-LC-0119</t>
  </si>
  <si>
    <t xml:space="preserve">TOTAL  LOCALES </t>
  </si>
  <si>
    <t>FD-FD-01</t>
  </si>
  <si>
    <t>INVERSIONES OCHOA POSADA E HIJOS S.A.S.</t>
  </si>
  <si>
    <t>FD-FD-02</t>
  </si>
  <si>
    <t>INVERSIONES SAN BRUNO S.A.S.</t>
  </si>
  <si>
    <t>FD-FD-03</t>
  </si>
  <si>
    <t>KONOSUKE S.A.S</t>
  </si>
  <si>
    <t> LC-0101</t>
  </si>
  <si>
    <t> LC-0103</t>
  </si>
  <si>
    <t> LC-0113</t>
  </si>
  <si>
    <t> LC-0116</t>
  </si>
  <si>
    <t> LC-0125</t>
  </si>
  <si>
    <t> LC-0134</t>
  </si>
  <si>
    <t> LC-0135</t>
  </si>
  <si>
    <t> LC-0137</t>
  </si>
  <si>
    <t> LC-0138</t>
  </si>
  <si>
    <t> LC-0117</t>
  </si>
  <si>
    <t>V</t>
  </si>
  <si>
    <t> LC-0118</t>
  </si>
  <si>
    <t> LC-0119</t>
  </si>
  <si>
    <t> OF-0201</t>
  </si>
  <si>
    <t> OF-0202</t>
  </si>
  <si>
    <t> OF-0203</t>
  </si>
  <si>
    <t> OF-0204</t>
  </si>
  <si>
    <t> OF-0205</t>
  </si>
  <si>
    <t> OF-0206</t>
  </si>
  <si>
    <t> OF-0207</t>
  </si>
  <si>
    <t> OF-0208</t>
  </si>
  <si>
    <t> OF-0209</t>
  </si>
  <si>
    <t> OF-0210</t>
  </si>
  <si>
    <t> OF-0211</t>
  </si>
  <si>
    <t> OF-0212</t>
  </si>
  <si>
    <t> OF-0213</t>
  </si>
  <si>
    <t> OF-0214</t>
  </si>
  <si>
    <t> OF-0215</t>
  </si>
  <si>
    <t> OF-0216</t>
  </si>
  <si>
    <t> OF-0301</t>
  </si>
  <si>
    <t> OF-0302</t>
  </si>
  <si>
    <t> FD-04</t>
  </si>
  <si>
    <t> FD-01</t>
  </si>
  <si>
    <t> FD-02</t>
  </si>
  <si>
    <t> FD-03</t>
  </si>
  <si>
    <t xml:space="preserve">Adtivo </t>
  </si>
  <si>
    <t>Paquetes Vendidos</t>
  </si>
  <si>
    <t>Fideicomisos</t>
  </si>
  <si>
    <t>FIDEICOMISOS</t>
  </si>
  <si>
    <t>Inventario  Fideicomisos</t>
  </si>
  <si>
    <t>Total Fideicomisos</t>
  </si>
  <si>
    <t>TOTAL FIDEICOMISOS</t>
  </si>
  <si>
    <t>FD-FD-04</t>
  </si>
  <si>
    <t>TOMESA S.A.S.</t>
  </si>
  <si>
    <t> OF-0303</t>
  </si>
  <si>
    <t> OF-0304</t>
  </si>
  <si>
    <t> FD-0102</t>
  </si>
  <si>
    <t> FD-0105</t>
  </si>
  <si>
    <t> FD-0107</t>
  </si>
  <si>
    <t> FD-0108</t>
  </si>
  <si>
    <t> FD-0109</t>
  </si>
  <si>
    <t> FD-0110</t>
  </si>
  <si>
    <t> FD-0111</t>
  </si>
  <si>
    <t> FD-0112</t>
  </si>
  <si>
    <t> FD-0114</t>
  </si>
  <si>
    <t> FD-0121</t>
  </si>
  <si>
    <t> FD-0122</t>
  </si>
  <si>
    <t> FD-0123</t>
  </si>
  <si>
    <t> FD-0124</t>
  </si>
  <si>
    <t> FD-0126</t>
  </si>
  <si>
    <t> FD-0127</t>
  </si>
  <si>
    <t> FD-0128</t>
  </si>
  <si>
    <t> FD-0129</t>
  </si>
  <si>
    <t> FD-0130</t>
  </si>
  <si>
    <t> FD-0131</t>
  </si>
  <si>
    <t> FD-0132</t>
  </si>
  <si>
    <t> FD-0133</t>
  </si>
  <si>
    <t>FD-FD-05</t>
  </si>
  <si>
    <t>COMPAÑIA INMOBILIARIA DE IDEAS Y PROYECTOS S.A.S.</t>
  </si>
  <si>
    <t>FD-FD-06</t>
  </si>
  <si>
    <t>INVERSIONES REPE S.A.S.</t>
  </si>
  <si>
    <t>FD-FD-07</t>
  </si>
  <si>
    <t>HENRIQUEZ FATTONI CARLA CRISTINA</t>
  </si>
  <si>
    <t>OFICINA-OF-0207</t>
  </si>
  <si>
    <t>INVERSIONES SOMOS 4 SAS</t>
  </si>
  <si>
    <t>OFICINA-OF-0319</t>
  </si>
  <si>
    <t>LONDOÑO VILLA ALEJANDRA CRISTINA</t>
  </si>
  <si>
    <t>TOTAL  OFICINAS</t>
  </si>
  <si>
    <t> OF-0319</t>
  </si>
  <si>
    <t> FD-05</t>
  </si>
  <si>
    <t> FD-06</t>
  </si>
  <si>
    <t> FD-07</t>
  </si>
  <si>
    <t>OFICINA-OF-0212</t>
  </si>
  <si>
    <t>SERGIO HOYOS MD S.A.S</t>
  </si>
  <si>
    <t>FD-FD-08</t>
  </si>
  <si>
    <t>ARARAUNA S.A.S</t>
  </si>
  <si>
    <t>FD-FD-09</t>
  </si>
  <si>
    <t>INVERSIONES QUIMBAYITO S.A.S</t>
  </si>
  <si>
    <t>FD-FD-10</t>
  </si>
  <si>
    <t>CITILUX S.A.S</t>
  </si>
  <si>
    <t/>
  </si>
  <si>
    <t> LC-0104</t>
  </si>
  <si>
    <t> LC-0106</t>
  </si>
  <si>
    <t> LC-0139</t>
  </si>
  <si>
    <t> FD-08</t>
  </si>
  <si>
    <t> FD-09</t>
  </si>
  <si>
    <t> FD-10</t>
  </si>
  <si>
    <t>LC-LC-0103</t>
  </si>
  <si>
    <t> OF-0209A</t>
  </si>
  <si>
    <t> OF-0305</t>
  </si>
  <si>
    <t> OF-0306</t>
  </si>
  <si>
    <t> OF-0307</t>
  </si>
  <si>
    <t> OF-0308</t>
  </si>
  <si>
    <t> OF-0309</t>
  </si>
  <si>
    <t> OF-0310</t>
  </si>
  <si>
    <t> OF-0311</t>
  </si>
  <si>
    <t> OF-0312</t>
  </si>
  <si>
    <t> OF-0313</t>
  </si>
  <si>
    <t> OF-0314</t>
  </si>
  <si>
    <t> OF-0315</t>
  </si>
  <si>
    <t> OF-0316</t>
  </si>
  <si>
    <t> OF-0317</t>
  </si>
  <si>
    <t> OF-0318</t>
  </si>
  <si>
    <t> FD-0115</t>
  </si>
  <si>
    <t> FD-0120</t>
  </si>
  <si>
    <t> FD-0136</t>
  </si>
  <si>
    <t xml:space="preserve">Inicial </t>
  </si>
  <si>
    <t>OFICINA-OF-0203</t>
  </si>
  <si>
    <t>C.I BANA RICA S.A</t>
  </si>
  <si>
    <t> LC-0137A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</si>
</sst>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42" formatCode="_-&quot;$&quot;\ * #,##0_-;\-&quot;$&quot;\ * #,##0_-;_-&quot;$&quot;\ * &quot;-&quot;_-;_-@_-"/>
    <numFmt numFmtId="41" formatCode="_-* #,##0_-;\-* #,##0_-;_-* &quot;-&quot;_-;_-@_-"/>
    <numFmt numFmtId="43" formatCode="_-* #,##0.00_-;\-* #,##0.00_-;_-* &quot;-&quot;??_-;_-@_-"/>
    <numFmt numFmtId="164" formatCode="&quot;$&quot;#,##0;[Red]\-&quot;$&quot;#,##0"/>
    <numFmt numFmtId="165" formatCode="&quot;$&quot;#,##0.00;[Red]\-&quot;$&quot;#,##0.00"/>
    <numFmt numFmtId="166" formatCode="_-&quot;$&quot;* #,##0.00_-;\-&quot;$&quot;* #,##0.00_-;_-&quot;$&quot;* &quot;-&quot;??_-;_-@_-"/>
    <numFmt numFmtId="167" formatCode="_(* #,##0_);_(* \(#,##0\);_(* &quot;-&quot;_);_(@_)"/>
    <numFmt numFmtId="168" formatCode="_(&quot;$&quot;\ * #,##0.00_);_(&quot;$&quot;\ * \(#,##0.00\);_(&quot;$&quot;\ * &quot;-&quot;??_);_(@_)"/>
    <numFmt numFmtId="169" formatCode="_(* #,##0.00_);_(* \(#,##0.00\);_(* &quot;-&quot;??_);_(@_)"/>
    <numFmt numFmtId="170" formatCode="[$-C0A]d\ &quot;de&quot;\ mmmm\ &quot;de&quot;\ yyyy;@"/>
    <numFmt numFmtId="171" formatCode="_-* #,##0.00\ _$_-;\-* #,##0.00\ _$_-;_-* &quot;-&quot;??\ _$_-;_-@_-"/>
    <numFmt numFmtId="172" formatCode="_-* #,##0\ _$_-;\-* #,##0\ _$_-;_-* &quot;-&quot;??\ _$_-;_-@_-"/>
    <numFmt numFmtId="173" formatCode="#,##0_ ;[Red]\-#,##0\ "/>
    <numFmt numFmtId="174" formatCode="&quot;$&quot;#,##0"/>
    <numFmt numFmtId="175" formatCode="_ * #,##0_ ;_ * \-#,##0_ ;_ * &quot;-&quot;??_ ;_ @_ "/>
    <numFmt numFmtId="176" formatCode="yyyy"/>
    <numFmt numFmtId="177" formatCode="d\ &quot;de&quot;\ mmmm\ &quot;de&quot;\ yyyy"/>
    <numFmt numFmtId="178" formatCode="[$-240A]d&quot; de &quot;mmmm&quot; de &quot;yyyy;@"/>
    <numFmt numFmtId="179" formatCode="_-* #,##0_-;\-* #,##0_-;_-* &quot;-&quot;??_-;_-@_-"/>
    <numFmt numFmtId="180" formatCode="_(* #,##0_);_(* \(#,##0\);_(* &quot;-&quot;??_);_(@_)"/>
    <numFmt numFmtId="181" formatCode="_ * #,##0.00_ ;_ * \-#,##0.00_ ;_ * &quot;-&quot;??_ ;_ @_ "/>
    <numFmt numFmtId="182" formatCode="[$-40A]d&quot; de &quot;mmmm&quot; de &quot;yyyy;@"/>
    <numFmt numFmtId="183" formatCode="_-&quot;$&quot;* #,##0_-;\-&quot;$&quot;* #,##0_-;_-&quot;$&quot;* &quot;-&quot;??_-;_-@_-"/>
    <numFmt numFmtId="184" formatCode="_-* #,##0.0\ _$_-;\-* #,##0.0\ _$_-;_-* &quot;-&quot;??\ _$_-;_-@_-"/>
    <numFmt numFmtId="185" formatCode="_-* #,##0.0_-;\-* #,##0.0_-;_-* &quot;-&quot;??_-;_-@_-"/>
    <numFmt numFmtId="186" formatCode="_-* #,##0.000_-;\-* #,##0.000_-;_-* &quot;-&quot;??_-;_-@_-"/>
  </numFmts>
  <fonts count="1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b/>
      <sz val="14"/>
      <name val="Arial"/>
      <family val="2"/>
    </font>
    <font>
      <sz val="22"/>
      <name val="Impact"/>
      <family val="2"/>
    </font>
    <font>
      <sz val="22"/>
      <name val="Arial"/>
      <family val="2"/>
    </font>
    <font>
      <b/>
      <sz val="16"/>
      <name val="Garamond"/>
      <family val="1"/>
    </font>
    <font>
      <sz val="14"/>
      <name val="Arial"/>
      <family val="2"/>
    </font>
    <font>
      <b/>
      <sz val="14"/>
      <color rgb="FFFF9933"/>
      <name val="Arial"/>
      <family val="2"/>
    </font>
    <font>
      <sz val="14"/>
      <color indexed="17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indexed="9"/>
      <name val="Arial"/>
      <family val="2"/>
    </font>
    <font>
      <sz val="10"/>
      <name val="Arial Narrow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0"/>
      <color rgb="FFFF0000"/>
      <name val="Arial"/>
      <family val="2"/>
    </font>
    <font>
      <b/>
      <sz val="9"/>
      <name val="Arial"/>
      <family val="2"/>
    </font>
    <font>
      <b/>
      <sz val="10"/>
      <color theme="0"/>
      <name val="Arial"/>
      <family val="2"/>
    </font>
    <font>
      <b/>
      <sz val="10"/>
      <name val="Arial Narrow"/>
      <family val="2"/>
    </font>
    <font>
      <sz val="16"/>
      <name val="Impact"/>
      <family val="2"/>
    </font>
    <font>
      <b/>
      <sz val="12"/>
      <name val="Arial"/>
      <family val="2"/>
    </font>
    <font>
      <sz val="14"/>
      <color indexed="17"/>
      <name val="Impact"/>
      <family val="2"/>
    </font>
    <font>
      <sz val="10"/>
      <color theme="9" tint="-0.249977111117893"/>
      <name val="Arial"/>
      <family val="2"/>
    </font>
    <font>
      <b/>
      <sz val="11"/>
      <color theme="0"/>
      <name val="Arial"/>
      <family val="2"/>
    </font>
    <font>
      <b/>
      <sz val="10"/>
      <color indexed="62"/>
      <name val="Arial"/>
      <family val="2"/>
    </font>
    <font>
      <b/>
      <sz val="11"/>
      <color rgb="FFFF0000"/>
      <name val="Arial"/>
      <family val="2"/>
    </font>
    <font>
      <sz val="11"/>
      <color theme="0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sz val="10"/>
      <name val="Arial"/>
      <family val="2"/>
    </font>
    <font>
      <b/>
      <sz val="10"/>
      <color indexed="62"/>
      <name val="Arial Narrow"/>
      <family val="2"/>
    </font>
    <font>
      <sz val="10"/>
      <color indexed="62"/>
      <name val="Arial Narrow"/>
      <family val="2"/>
    </font>
    <font>
      <sz val="12"/>
      <color rgb="FFFF0000"/>
      <name val="Arial"/>
      <family val="2"/>
    </font>
    <font>
      <sz val="11"/>
      <color theme="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4"/>
      <color theme="1" tint="0.249977111117893"/>
      <name val="Calibri"/>
      <family val="2"/>
      <scheme val="minor"/>
    </font>
    <font>
      <sz val="14"/>
      <color rgb="FFF77D03"/>
      <name val="Impact"/>
      <family val="2"/>
    </font>
    <font>
      <b/>
      <sz val="11"/>
      <color theme="1"/>
      <name val="Calibri"/>
      <family val="2"/>
      <scheme val="minor"/>
    </font>
    <font>
      <b/>
      <i/>
      <sz val="8"/>
      <color theme="5" tint="-0.249977111117893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sz val="1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 tint="-4.9989318521683403E-2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b/>
      <sz val="11"/>
      <color rgb="FFBBBDC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292669"/>
      <name val="Calibri"/>
      <family val="2"/>
      <scheme val="minor"/>
    </font>
    <font>
      <b/>
      <sz val="10"/>
      <color rgb="FF292669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4"/>
      <color indexed="17"/>
      <name val="Calibri"/>
      <family val="2"/>
      <scheme val="minor"/>
    </font>
    <font>
      <u/>
      <sz val="10"/>
      <color indexed="12"/>
      <name val="Calibri"/>
      <family val="2"/>
      <scheme val="minor"/>
    </font>
    <font>
      <b/>
      <sz val="14"/>
      <color indexed="9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b/>
      <sz val="8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6"/>
      <color rgb="FFC00000"/>
      <name val="Calibri"/>
      <family val="2"/>
      <scheme val="minor"/>
    </font>
    <font>
      <b/>
      <sz val="10"/>
      <color rgb="FFBBBDC0"/>
      <name val="Calibri"/>
      <family val="2"/>
      <scheme val="minor"/>
    </font>
    <font>
      <b/>
      <sz val="8"/>
      <color rgb="FFBBBDC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43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292669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292669"/>
      <name val="Calibri"/>
      <family val="2"/>
      <scheme val="minor"/>
    </font>
    <font>
      <b/>
      <sz val="18"/>
      <name val="Calibri"/>
      <family val="2"/>
      <scheme val="minor"/>
    </font>
    <font>
      <sz val="10"/>
      <color rgb="FFBBBDC0"/>
      <name val="Calibri"/>
      <family val="2"/>
      <scheme val="minor"/>
    </font>
    <font>
      <b/>
      <sz val="8"/>
      <color rgb="FF292669"/>
      <name val="Calibri"/>
      <family val="2"/>
      <scheme val="minor"/>
    </font>
    <font>
      <b/>
      <sz val="12"/>
      <color rgb="FFBBBDC0"/>
      <name val="Calibri"/>
      <family val="2"/>
      <scheme val="minor"/>
    </font>
    <font>
      <sz val="12"/>
      <name val="Calibri"/>
      <family val="2"/>
      <scheme val="minor"/>
    </font>
    <font>
      <sz val="18"/>
      <color indexed="19"/>
      <name val="Calibri"/>
      <family val="2"/>
      <scheme val="minor"/>
    </font>
    <font>
      <b/>
      <sz val="2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indexed="19"/>
      <name val="Calibri"/>
      <family val="2"/>
      <scheme val="minor"/>
    </font>
    <font>
      <sz val="14"/>
      <color indexed="19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b/>
      <sz val="12"/>
      <color indexed="9"/>
      <name val="Calibri"/>
      <family val="2"/>
      <scheme val="minor"/>
    </font>
    <font>
      <sz val="8"/>
      <color indexed="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66330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indexed="9"/>
      <name val="Calibri"/>
      <family val="2"/>
      <scheme val="minor"/>
    </font>
    <font>
      <b/>
      <sz val="14"/>
      <color rgb="FFFF9933"/>
      <name val="Calibri"/>
      <family val="2"/>
      <scheme val="minor"/>
    </font>
    <font>
      <b/>
      <sz val="16"/>
      <color rgb="FF292669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4"/>
      <color rgb="FF292669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4"/>
      <color rgb="FFBBBDC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0"/>
      <color rgb="FF92D050"/>
      <name val="Calibri"/>
      <family val="2"/>
      <scheme val="minor"/>
    </font>
    <font>
      <sz val="8"/>
      <color theme="1"/>
      <name val="Arial"/>
      <family val="2"/>
    </font>
    <font>
      <b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0"/>
      <name val="Helv"/>
    </font>
    <font>
      <b/>
      <sz val="9"/>
      <color rgb="FFFF00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rgb="FF82C836"/>
      <name val="Calibri"/>
      <family val="2"/>
      <scheme val="minor"/>
    </font>
    <font>
      <b/>
      <sz val="8"/>
      <color rgb="FF82C836"/>
      <name val="Calibri"/>
      <family val="2"/>
      <scheme val="minor"/>
    </font>
    <font>
      <sz val="10"/>
      <color rgb="FF82C836"/>
      <name val="Calibri"/>
      <family val="2"/>
      <scheme val="minor"/>
    </font>
    <font>
      <sz val="8"/>
      <color theme="4" tint="-0.499984740745262"/>
      <name val="Arial"/>
      <family val="2"/>
    </font>
    <font>
      <b/>
      <sz val="10"/>
      <color rgb="FF00006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9"/>
      <color rgb="FF002060"/>
      <name val="Calibri"/>
      <family val="2"/>
      <scheme val="minor"/>
    </font>
    <font>
      <sz val="9"/>
      <color rgb="FF00206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92669"/>
        <bgColor indexed="64"/>
      </patternFill>
    </fill>
    <fill>
      <patternFill patternType="solid">
        <fgColor rgb="FFBBBD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0066"/>
        <bgColor indexed="64"/>
      </patternFill>
    </fill>
  </fills>
  <borders count="70">
    <border>
      <left/>
      <right/>
      <top/>
      <bottom/>
      <diagonal/>
    </border>
    <border>
      <left style="hair">
        <color theme="0" tint="-4.9989318521683403E-2"/>
      </left>
      <right style="hair">
        <color theme="0" tint="-4.9989318521683403E-2"/>
      </right>
      <top style="hair">
        <color theme="0" tint="-4.9989318521683403E-2"/>
      </top>
      <bottom style="hair">
        <color theme="0" tint="-4.9989318521683403E-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theme="0" tint="-0.24994659260841701"/>
      </right>
      <top/>
      <bottom/>
      <diagonal/>
    </border>
    <border>
      <left/>
      <right/>
      <top/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/>
      <diagonal/>
    </border>
    <border>
      <left style="hair">
        <color indexed="22"/>
      </left>
      <right style="hair">
        <color indexed="22"/>
      </right>
      <top style="thin">
        <color indexed="64"/>
      </top>
      <bottom style="thin">
        <color indexed="64"/>
      </bottom>
      <diagonal/>
    </border>
    <border>
      <left style="hair">
        <color indexed="22"/>
      </left>
      <right/>
      <top style="hair">
        <color indexed="22"/>
      </top>
      <bottom style="hair">
        <color indexed="22"/>
      </bottom>
      <diagonal/>
    </border>
    <border>
      <left/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4.9989318521683403E-2"/>
      </left>
      <right style="hair">
        <color theme="0" tint="-4.9989318521683403E-2"/>
      </right>
      <top style="hair">
        <color theme="0" tint="-4.9989318521683403E-2"/>
      </top>
      <bottom/>
      <diagonal/>
    </border>
    <border>
      <left style="hair">
        <color theme="0" tint="-4.9989318521683403E-2"/>
      </left>
      <right/>
      <top style="hair">
        <color theme="0" tint="-4.9989318521683403E-2"/>
      </top>
      <bottom style="hair">
        <color theme="0" tint="-4.9989318521683403E-2"/>
      </bottom>
      <diagonal/>
    </border>
    <border>
      <left style="hair">
        <color theme="0" tint="-4.9989318521683403E-2"/>
      </left>
      <right/>
      <top style="hair">
        <color theme="0" tint="-4.9989318521683403E-2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hair">
        <color theme="0" tint="-4.9989318521683403E-2"/>
      </left>
      <right style="hair">
        <color theme="0" tint="-4.9989318521683403E-2"/>
      </right>
      <top/>
      <bottom style="hair">
        <color theme="0" tint="-4.9989318521683403E-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/>
      <diagonal/>
    </border>
    <border>
      <left/>
      <right style="hair">
        <color theme="0" tint="-0.24994659260841701"/>
      </right>
      <top style="thin">
        <color indexed="64"/>
      </top>
      <bottom/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/>
      <bottom style="hair">
        <color indexed="22"/>
      </bottom>
      <diagonal/>
    </border>
    <border>
      <left style="hair">
        <color theme="0" tint="-0.14996795556505021"/>
      </left>
      <right style="hair">
        <color theme="0" tint="-0.14996795556505021"/>
      </right>
      <top style="thin">
        <color indexed="64"/>
      </top>
      <bottom style="medium">
        <color indexed="64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/>
      <bottom style="hair">
        <color indexed="55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55"/>
      </left>
      <right style="hair">
        <color indexed="55"/>
      </right>
      <top style="thin">
        <color indexed="64"/>
      </top>
      <bottom style="thin">
        <color indexed="64"/>
      </bottom>
      <diagonal/>
    </border>
    <border>
      <left style="thin">
        <color rgb="FFBBBDC0"/>
      </left>
      <right style="thin">
        <color rgb="FFBBBDC0"/>
      </right>
      <top style="thin">
        <color rgb="FFBBBDC0"/>
      </top>
      <bottom style="thin">
        <color rgb="FFBBBDC0"/>
      </bottom>
      <diagonal/>
    </border>
    <border>
      <left/>
      <right/>
      <top/>
      <bottom style="hair">
        <color rgb="FF000000"/>
      </bottom>
      <diagonal/>
    </border>
    <border>
      <left/>
      <right/>
      <top style="hair">
        <color theme="0" tint="-4.9989318521683403E-2"/>
      </top>
      <bottom style="hair">
        <color theme="0" tint="-4.9989318521683403E-2"/>
      </bottom>
      <diagonal/>
    </border>
    <border>
      <left/>
      <right style="hair">
        <color theme="0" tint="-4.9989318521683403E-2"/>
      </right>
      <top style="hair">
        <color theme="0" tint="-4.9989318521683403E-2"/>
      </top>
      <bottom style="hair">
        <color theme="0" tint="-4.9989318521683403E-2"/>
      </bottom>
      <diagonal/>
    </border>
    <border>
      <left/>
      <right style="hair">
        <color theme="0" tint="-0.24994659260841701"/>
      </right>
      <top/>
      <bottom style="thin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/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/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rgb="FF999999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14996795556505021"/>
      </left>
      <right/>
      <top style="hair">
        <color theme="0" tint="-0.14996795556505021"/>
      </top>
      <bottom/>
      <diagonal/>
    </border>
    <border>
      <left style="hair">
        <color theme="0" tint="-0.14996795556505021"/>
      </left>
      <right/>
      <top/>
      <bottom/>
      <diagonal/>
    </border>
    <border>
      <left style="hair">
        <color theme="0" tint="-0.14996795556505021"/>
      </left>
      <right style="hair">
        <color theme="0" tint="-0.14996795556505021"/>
      </right>
      <top/>
      <bottom style="medium">
        <color indexed="64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hair">
        <color theme="0" tint="-0.24994659260841701"/>
      </bottom>
      <diagonal/>
    </border>
    <border>
      <left/>
      <right style="hair">
        <color indexed="22"/>
      </right>
      <top style="thin">
        <color indexed="64"/>
      </top>
      <bottom/>
      <diagonal/>
    </border>
    <border>
      <left/>
      <right style="hair">
        <color indexed="22"/>
      </right>
      <top/>
      <bottom/>
      <diagonal/>
    </border>
    <border>
      <left/>
      <right/>
      <top style="hair">
        <color theme="0" tint="-0.14996795556505021"/>
      </top>
      <bottom/>
      <diagonal/>
    </border>
    <border>
      <left style="hair">
        <color rgb="FFBBBDC0"/>
      </left>
      <right style="hair">
        <color rgb="FFBBBDC0"/>
      </right>
      <top style="hair">
        <color rgb="FFBBBDC0"/>
      </top>
      <bottom style="hair">
        <color rgb="FFBBBDC0"/>
      </bottom>
      <diagonal/>
    </border>
    <border>
      <left/>
      <right style="hair">
        <color rgb="FFBBBDC0"/>
      </right>
      <top style="hair">
        <color rgb="FFBBBDC0"/>
      </top>
      <bottom style="hair">
        <color rgb="FFBBBDC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indexed="64"/>
      </top>
      <bottom style="thin">
        <color indexed="64"/>
      </bottom>
      <diagonal/>
    </border>
    <border>
      <left/>
      <right style="hair">
        <color rgb="FF000000"/>
      </right>
      <top style="thin">
        <color indexed="64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thin">
        <color indexed="64"/>
      </top>
      <bottom style="thin">
        <color indexed="64"/>
      </bottom>
      <diagonal/>
    </border>
    <border>
      <left/>
      <right style="hair">
        <color rgb="FFBBBDC0"/>
      </right>
      <top/>
      <bottom/>
      <diagonal/>
    </border>
    <border>
      <left/>
      <right style="hair">
        <color rgb="FFBBBDC0"/>
      </right>
      <top/>
      <bottom style="thin">
        <color indexed="64"/>
      </bottom>
      <diagonal/>
    </border>
    <border>
      <left style="hair">
        <color indexed="22"/>
      </left>
      <right style="hair">
        <color indexed="22"/>
      </right>
      <top/>
      <bottom/>
      <diagonal/>
    </border>
    <border>
      <left/>
      <right style="hair">
        <color indexed="22"/>
      </right>
      <top/>
      <bottom style="thin">
        <color indexed="64"/>
      </bottom>
      <diagonal/>
    </border>
    <border>
      <left style="hair">
        <color rgb="FFBBBDC0"/>
      </left>
      <right style="hair">
        <color rgb="FFBBBDC0"/>
      </right>
      <top style="hair">
        <color rgb="FFBBBDC0"/>
      </top>
      <bottom/>
      <diagonal/>
    </border>
    <border>
      <left/>
      <right style="hair">
        <color rgb="FFBBBDC0"/>
      </right>
      <top style="hair">
        <color rgb="FFBBBDC0"/>
      </top>
      <bottom/>
      <diagonal/>
    </border>
    <border>
      <left style="hair">
        <color rgb="FFBBBDC0"/>
      </left>
      <right style="hair">
        <color rgb="FFBBBDC0"/>
      </right>
      <top/>
      <bottom style="hair">
        <color rgb="FFBBBDC0"/>
      </bottom>
      <diagonal/>
    </border>
    <border>
      <left/>
      <right style="hair">
        <color rgb="FFBBBDC0"/>
      </right>
      <top/>
      <bottom style="hair">
        <color rgb="FFBBBDC0"/>
      </bottom>
      <diagonal/>
    </border>
    <border>
      <left/>
      <right style="hair">
        <color rgb="FFBBBDC0"/>
      </right>
      <top style="thin">
        <color indexed="64"/>
      </top>
      <bottom/>
      <diagonal/>
    </border>
  </borders>
  <cellStyleXfs count="2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1" fillId="0" borderId="0" applyFont="0" applyFill="0" applyBorder="0" applyAlignment="0" applyProtection="0"/>
    <xf numFmtId="0" fontId="11" fillId="0" borderId="0"/>
    <xf numFmtId="165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3" fillId="0" borderId="0"/>
    <xf numFmtId="181" fontId="1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" fontId="116" fillId="0" borderId="0" applyFont="0" applyFill="0" applyBorder="0" applyAlignment="0" applyProtection="0"/>
    <xf numFmtId="169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674">
    <xf numFmtId="0" fontId="0" fillId="0" borderId="0" xfId="0"/>
    <xf numFmtId="0" fontId="10" fillId="3" borderId="0" xfId="3" applyFill="1" applyAlignment="1" applyProtection="1">
      <alignment horizontal="center" vertical="center"/>
    </xf>
    <xf numFmtId="0" fontId="3" fillId="3" borderId="0" xfId="11" applyFont="1" applyFill="1" applyAlignment="1">
      <alignment vertical="center"/>
    </xf>
    <xf numFmtId="0" fontId="11" fillId="3" borderId="0" xfId="11" applyFill="1" applyAlignment="1">
      <alignment vertical="center"/>
    </xf>
    <xf numFmtId="0" fontId="26" fillId="3" borderId="0" xfId="11" applyFont="1" applyFill="1" applyAlignment="1">
      <alignment vertical="center"/>
    </xf>
    <xf numFmtId="0" fontId="19" fillId="3" borderId="0" xfId="11" applyFont="1" applyFill="1" applyAlignment="1">
      <alignment vertical="center"/>
    </xf>
    <xf numFmtId="174" fontId="19" fillId="3" borderId="0" xfId="11" applyNumberFormat="1" applyFont="1" applyFill="1" applyAlignment="1">
      <alignment vertical="center"/>
    </xf>
    <xf numFmtId="0" fontId="0" fillId="0" borderId="0" xfId="0" applyAlignment="1">
      <alignment horizontal="center"/>
    </xf>
    <xf numFmtId="0" fontId="3" fillId="3" borderId="0" xfId="11" applyFont="1" applyFill="1" applyAlignment="1">
      <alignment horizontal="center" vertical="center"/>
    </xf>
    <xf numFmtId="0" fontId="3" fillId="2" borderId="0" xfId="11" applyFont="1" applyFill="1" applyAlignment="1">
      <alignment horizontal="center" vertical="center"/>
    </xf>
    <xf numFmtId="0" fontId="6" fillId="3" borderId="0" xfId="11" applyFont="1" applyFill="1" applyAlignment="1">
      <alignment horizontal="center" vertical="center"/>
    </xf>
    <xf numFmtId="0" fontId="6" fillId="2" borderId="0" xfId="11" applyFont="1" applyFill="1" applyAlignment="1">
      <alignment horizontal="center" vertical="center"/>
    </xf>
    <xf numFmtId="0" fontId="7" fillId="3" borderId="0" xfId="11" applyFont="1" applyFill="1" applyAlignment="1">
      <alignment horizontal="center" vertical="center"/>
    </xf>
    <xf numFmtId="164" fontId="9" fillId="3" borderId="0" xfId="11" applyNumberFormat="1" applyFont="1" applyFill="1" applyAlignment="1">
      <alignment horizontal="center" vertical="center"/>
    </xf>
    <xf numFmtId="0" fontId="11" fillId="2" borderId="0" xfId="11" applyFill="1" applyAlignment="1">
      <alignment vertical="center"/>
    </xf>
    <xf numFmtId="0" fontId="14" fillId="2" borderId="0" xfId="11" applyFont="1" applyFill="1" applyAlignment="1">
      <alignment horizontal="center" vertical="center" wrapText="1"/>
    </xf>
    <xf numFmtId="0" fontId="12" fillId="2" borderId="0" xfId="11" applyFont="1" applyFill="1" applyAlignment="1">
      <alignment horizontal="center" vertical="center"/>
    </xf>
    <xf numFmtId="173" fontId="18" fillId="2" borderId="0" xfId="11" applyNumberFormat="1" applyFont="1" applyFill="1" applyAlignment="1">
      <alignment vertical="center"/>
    </xf>
    <xf numFmtId="0" fontId="19" fillId="3" borderId="0" xfId="11" applyFont="1" applyFill="1" applyAlignment="1">
      <alignment horizontal="center" vertical="center"/>
    </xf>
    <xf numFmtId="164" fontId="19" fillId="3" borderId="0" xfId="11" applyNumberFormat="1" applyFont="1" applyFill="1" applyAlignment="1">
      <alignment vertical="center"/>
    </xf>
    <xf numFmtId="164" fontId="11" fillId="3" borderId="0" xfId="11" applyNumberFormat="1" applyFill="1" applyAlignment="1">
      <alignment vertical="center"/>
    </xf>
    <xf numFmtId="164" fontId="11" fillId="2" borderId="0" xfId="11" applyNumberFormat="1" applyFill="1" applyAlignment="1">
      <alignment vertical="center"/>
    </xf>
    <xf numFmtId="0" fontId="28" fillId="3" borderId="0" xfId="11" applyFont="1" applyFill="1" applyAlignment="1">
      <alignment vertical="center"/>
    </xf>
    <xf numFmtId="164" fontId="13" fillId="3" borderId="0" xfId="11" applyNumberFormat="1" applyFont="1" applyFill="1" applyAlignment="1">
      <alignment vertical="center"/>
    </xf>
    <xf numFmtId="164" fontId="12" fillId="2" borderId="0" xfId="11" applyNumberFormat="1" applyFont="1" applyFill="1" applyAlignment="1">
      <alignment vertical="center"/>
    </xf>
    <xf numFmtId="174" fontId="14" fillId="2" borderId="0" xfId="11" applyNumberFormat="1" applyFont="1" applyFill="1" applyAlignment="1">
      <alignment vertical="center"/>
    </xf>
    <xf numFmtId="0" fontId="19" fillId="2" borderId="0" xfId="11" applyFont="1" applyFill="1" applyAlignment="1">
      <alignment vertical="center"/>
    </xf>
    <xf numFmtId="173" fontId="19" fillId="3" borderId="0" xfId="11" applyNumberFormat="1" applyFont="1" applyFill="1" applyAlignment="1">
      <alignment vertical="center"/>
    </xf>
    <xf numFmtId="164" fontId="19" fillId="2" borderId="0" xfId="11" applyNumberFormat="1" applyFont="1" applyFill="1" applyAlignment="1">
      <alignment vertical="center"/>
    </xf>
    <xf numFmtId="172" fontId="19" fillId="2" borderId="0" xfId="13" applyNumberFormat="1" applyFont="1" applyFill="1" applyAlignment="1">
      <alignment vertical="center"/>
    </xf>
    <xf numFmtId="173" fontId="19" fillId="2" borderId="0" xfId="11" applyNumberFormat="1" applyFont="1" applyFill="1" applyAlignment="1">
      <alignment vertical="center"/>
    </xf>
    <xf numFmtId="0" fontId="19" fillId="2" borderId="0" xfId="11" applyFont="1" applyFill="1" applyAlignment="1">
      <alignment horizontal="center" vertical="center"/>
    </xf>
    <xf numFmtId="0" fontId="6" fillId="3" borderId="0" xfId="11" applyFont="1" applyFill="1" applyAlignment="1">
      <alignment vertical="center"/>
    </xf>
    <xf numFmtId="0" fontId="12" fillId="14" borderId="0" xfId="11" applyFont="1" applyFill="1" applyAlignment="1">
      <alignment horizontal="center" vertical="center"/>
    </xf>
    <xf numFmtId="0" fontId="12" fillId="14" borderId="1" xfId="11" applyFont="1" applyFill="1" applyBorder="1" applyAlignment="1">
      <alignment horizontal="center" vertical="center" wrapText="1"/>
    </xf>
    <xf numFmtId="0" fontId="12" fillId="11" borderId="1" xfId="11" applyFont="1" applyFill="1" applyBorder="1" applyAlignment="1">
      <alignment horizontal="center" vertical="center" wrapText="1" shrinkToFit="1"/>
    </xf>
    <xf numFmtId="0" fontId="11" fillId="9" borderId="1" xfId="11" applyFill="1" applyBorder="1" applyAlignment="1">
      <alignment horizontal="center" vertical="center" wrapText="1"/>
    </xf>
    <xf numFmtId="0" fontId="11" fillId="3" borderId="1" xfId="11" applyFill="1" applyBorder="1" applyAlignment="1">
      <alignment horizontal="center" vertical="center" wrapText="1"/>
    </xf>
    <xf numFmtId="0" fontId="15" fillId="3" borderId="1" xfId="11" applyFont="1" applyFill="1" applyBorder="1" applyAlignment="1">
      <alignment horizontal="center" vertical="center" wrapText="1" shrinkToFit="1"/>
    </xf>
    <xf numFmtId="173" fontId="11" fillId="3" borderId="0" xfId="11" applyNumberFormat="1" applyFill="1" applyAlignment="1">
      <alignment vertical="center"/>
    </xf>
    <xf numFmtId="173" fontId="7" fillId="3" borderId="0" xfId="11" applyNumberFormat="1" applyFont="1" applyFill="1" applyAlignment="1">
      <alignment horizontal="left" vertical="center"/>
    </xf>
    <xf numFmtId="172" fontId="16" fillId="3" borderId="1" xfId="13" applyNumberFormat="1" applyFont="1" applyFill="1" applyBorder="1" applyAlignment="1">
      <alignment horizontal="center" vertical="center"/>
    </xf>
    <xf numFmtId="172" fontId="16" fillId="11" borderId="1" xfId="13" applyNumberFormat="1" applyFont="1" applyFill="1" applyBorder="1" applyAlignment="1">
      <alignment vertical="center"/>
    </xf>
    <xf numFmtId="180" fontId="16" fillId="3" borderId="1" xfId="13" applyNumberFormat="1" applyFont="1" applyFill="1" applyBorder="1" applyAlignment="1">
      <alignment horizontal="center" vertical="center"/>
    </xf>
    <xf numFmtId="173" fontId="11" fillId="2" borderId="0" xfId="11" applyNumberFormat="1" applyFill="1" applyAlignment="1">
      <alignment vertical="center"/>
    </xf>
    <xf numFmtId="173" fontId="11" fillId="3" borderId="0" xfId="11" applyNumberFormat="1" applyFill="1" applyAlignment="1">
      <alignment horizontal="left" vertical="center"/>
    </xf>
    <xf numFmtId="172" fontId="16" fillId="3" borderId="20" xfId="13" applyNumberFormat="1" applyFont="1" applyFill="1" applyBorder="1" applyAlignment="1">
      <alignment horizontal="center" vertical="center"/>
    </xf>
    <xf numFmtId="172" fontId="16" fillId="11" borderId="20" xfId="13" applyNumberFormat="1" applyFont="1" applyFill="1" applyBorder="1" applyAlignment="1">
      <alignment vertical="center"/>
    </xf>
    <xf numFmtId="180" fontId="16" fillId="3" borderId="20" xfId="13" applyNumberFormat="1" applyFont="1" applyFill="1" applyBorder="1" applyAlignment="1">
      <alignment horizontal="center" vertical="center"/>
    </xf>
    <xf numFmtId="173" fontId="24" fillId="14" borderId="2" xfId="11" applyNumberFormat="1" applyFont="1" applyFill="1" applyBorder="1" applyAlignment="1">
      <alignment horizontal="center" vertical="center"/>
    </xf>
    <xf numFmtId="3" fontId="17" fillId="14" borderId="2" xfId="11" applyNumberFormat="1" applyFont="1" applyFill="1" applyBorder="1" applyAlignment="1">
      <alignment horizontal="center" vertical="center"/>
    </xf>
    <xf numFmtId="164" fontId="17" fillId="14" borderId="2" xfId="11" applyNumberFormat="1" applyFont="1" applyFill="1" applyBorder="1" applyAlignment="1">
      <alignment horizontal="center" vertical="center"/>
    </xf>
    <xf numFmtId="173" fontId="17" fillId="11" borderId="2" xfId="11" applyNumberFormat="1" applyFont="1" applyFill="1" applyBorder="1" applyAlignment="1">
      <alignment horizontal="center" vertical="center"/>
    </xf>
    <xf numFmtId="172" fontId="16" fillId="0" borderId="1" xfId="13" applyNumberFormat="1" applyFont="1" applyBorder="1" applyAlignment="1">
      <alignment vertical="center"/>
    </xf>
    <xf numFmtId="173" fontId="12" fillId="11" borderId="0" xfId="11" applyNumberFormat="1" applyFont="1" applyFill="1" applyAlignment="1">
      <alignment horizontal="center" vertical="center"/>
    </xf>
    <xf numFmtId="172" fontId="16" fillId="0" borderId="21" xfId="13" applyNumberFormat="1" applyFont="1" applyBorder="1" applyAlignment="1">
      <alignment vertical="center"/>
    </xf>
    <xf numFmtId="172" fontId="18" fillId="0" borderId="0" xfId="13" applyNumberFormat="1" applyFont="1" applyAlignment="1">
      <alignment vertical="center"/>
    </xf>
    <xf numFmtId="172" fontId="30" fillId="3" borderId="0" xfId="13" applyNumberFormat="1" applyFont="1" applyFill="1" applyAlignment="1">
      <alignment vertical="center"/>
    </xf>
    <xf numFmtId="172" fontId="27" fillId="0" borderId="0" xfId="11" applyNumberFormat="1" applyFont="1" applyAlignment="1">
      <alignment vertical="center"/>
    </xf>
    <xf numFmtId="164" fontId="27" fillId="0" borderId="0" xfId="11" applyNumberFormat="1" applyFont="1" applyAlignment="1">
      <alignment vertical="center"/>
    </xf>
    <xf numFmtId="10" fontId="13" fillId="2" borderId="0" xfId="14" applyNumberFormat="1" applyFont="1" applyFill="1" applyAlignment="1">
      <alignment horizontal="center" vertical="center"/>
    </xf>
    <xf numFmtId="9" fontId="13" fillId="2" borderId="0" xfId="14" applyFont="1" applyFill="1" applyAlignment="1">
      <alignment horizontal="center" vertical="center"/>
    </xf>
    <xf numFmtId="9" fontId="12" fillId="2" borderId="0" xfId="14" applyFont="1" applyFill="1" applyAlignment="1">
      <alignment horizontal="center" vertical="center"/>
    </xf>
    <xf numFmtId="173" fontId="11" fillId="0" borderId="0" xfId="11" applyNumberFormat="1" applyAlignment="1">
      <alignment vertical="center"/>
    </xf>
    <xf numFmtId="172" fontId="16" fillId="2" borderId="1" xfId="13" applyNumberFormat="1" applyFont="1" applyFill="1" applyBorder="1" applyAlignment="1">
      <alignment horizontal="center" vertical="center"/>
    </xf>
    <xf numFmtId="172" fontId="16" fillId="2" borderId="1" xfId="13" applyNumberFormat="1" applyFont="1" applyFill="1" applyBorder="1" applyAlignment="1">
      <alignment vertical="center"/>
    </xf>
    <xf numFmtId="172" fontId="16" fillId="2" borderId="21" xfId="13" applyNumberFormat="1" applyFont="1" applyFill="1" applyBorder="1" applyAlignment="1">
      <alignment vertical="center"/>
    </xf>
    <xf numFmtId="172" fontId="18" fillId="2" borderId="0" xfId="13" applyNumberFormat="1" applyFont="1" applyFill="1" applyAlignment="1">
      <alignment vertical="center"/>
    </xf>
    <xf numFmtId="172" fontId="18" fillId="3" borderId="0" xfId="13" applyNumberFormat="1" applyFont="1" applyFill="1" applyAlignment="1">
      <alignment vertical="center"/>
    </xf>
    <xf numFmtId="173" fontId="2" fillId="3" borderId="0" xfId="11" applyNumberFormat="1" applyFont="1" applyFill="1" applyAlignment="1">
      <alignment vertical="center"/>
    </xf>
    <xf numFmtId="172" fontId="16" fillId="0" borderId="0" xfId="13" applyNumberFormat="1" applyFont="1" applyAlignment="1">
      <alignment vertical="center"/>
    </xf>
    <xf numFmtId="173" fontId="7" fillId="3" borderId="0" xfId="11" applyNumberFormat="1" applyFont="1" applyFill="1" applyAlignment="1">
      <alignment vertical="center"/>
    </xf>
    <xf numFmtId="3" fontId="17" fillId="2" borderId="0" xfId="11" applyNumberFormat="1" applyFont="1" applyFill="1" applyAlignment="1">
      <alignment horizontal="center" vertical="center"/>
    </xf>
    <xf numFmtId="3" fontId="29" fillId="2" borderId="0" xfId="11" applyNumberFormat="1" applyFont="1" applyFill="1" applyAlignment="1">
      <alignment horizontal="center" vertical="center"/>
    </xf>
    <xf numFmtId="172" fontId="16" fillId="3" borderId="0" xfId="13" applyNumberFormat="1" applyFont="1" applyFill="1" applyAlignment="1">
      <alignment horizontal="left" vertical="center"/>
    </xf>
    <xf numFmtId="173" fontId="30" fillId="2" borderId="0" xfId="11" applyNumberFormat="1" applyFont="1" applyFill="1" applyAlignment="1">
      <alignment vertical="center"/>
    </xf>
    <xf numFmtId="172" fontId="16" fillId="3" borderId="0" xfId="13" applyNumberFormat="1" applyFont="1" applyFill="1" applyAlignment="1">
      <alignment vertical="center"/>
    </xf>
    <xf numFmtId="172" fontId="16" fillId="2" borderId="20" xfId="13" applyNumberFormat="1" applyFont="1" applyFill="1" applyBorder="1" applyAlignment="1">
      <alignment horizontal="center" vertical="center"/>
    </xf>
    <xf numFmtId="172" fontId="16" fillId="2" borderId="20" xfId="13" applyNumberFormat="1" applyFont="1" applyFill="1" applyBorder="1" applyAlignment="1">
      <alignment vertical="center"/>
    </xf>
    <xf numFmtId="172" fontId="16" fillId="2" borderId="0" xfId="13" applyNumberFormat="1" applyFont="1" applyFill="1" applyAlignment="1">
      <alignment horizontal="center" vertical="center"/>
    </xf>
    <xf numFmtId="172" fontId="16" fillId="2" borderId="22" xfId="13" applyNumberFormat="1" applyFont="1" applyFill="1" applyBorder="1" applyAlignment="1">
      <alignment vertical="center"/>
    </xf>
    <xf numFmtId="0" fontId="20" fillId="14" borderId="2" xfId="11" applyFont="1" applyFill="1" applyBorder="1" applyAlignment="1">
      <alignment horizontal="center" vertical="center" wrapText="1"/>
    </xf>
    <xf numFmtId="172" fontId="17" fillId="14" borderId="2" xfId="11" applyNumberFormat="1" applyFont="1" applyFill="1" applyBorder="1" applyAlignment="1">
      <alignment horizontal="center" vertical="center"/>
    </xf>
    <xf numFmtId="173" fontId="3" fillId="15" borderId="0" xfId="11" applyNumberFormat="1" applyFont="1" applyFill="1" applyAlignment="1">
      <alignment horizontal="left" vertical="center"/>
    </xf>
    <xf numFmtId="172" fontId="17" fillId="3" borderId="1" xfId="13" applyNumberFormat="1" applyFont="1" applyFill="1" applyBorder="1" applyAlignment="1">
      <alignment horizontal="center" vertical="center"/>
    </xf>
    <xf numFmtId="172" fontId="17" fillId="11" borderId="1" xfId="13" applyNumberFormat="1" applyFont="1" applyFill="1" applyBorder="1" applyAlignment="1">
      <alignment vertical="center"/>
    </xf>
    <xf numFmtId="180" fontId="17" fillId="3" borderId="1" xfId="13" applyNumberFormat="1" applyFont="1" applyFill="1" applyBorder="1" applyAlignment="1">
      <alignment horizontal="center" vertical="center"/>
    </xf>
    <xf numFmtId="173" fontId="12" fillId="2" borderId="0" xfId="11" applyNumberFormat="1" applyFont="1" applyFill="1" applyAlignment="1">
      <alignment vertical="center"/>
    </xf>
    <xf numFmtId="173" fontId="12" fillId="3" borderId="0" xfId="11" applyNumberFormat="1" applyFont="1" applyFill="1" applyAlignment="1">
      <alignment vertical="center"/>
    </xf>
    <xf numFmtId="173" fontId="3" fillId="4" borderId="23" xfId="11" applyNumberFormat="1" applyFont="1" applyFill="1" applyBorder="1" applyAlignment="1">
      <alignment horizontal="center" vertical="center"/>
    </xf>
    <xf numFmtId="3" fontId="17" fillId="4" borderId="23" xfId="11" applyNumberFormat="1" applyFont="1" applyFill="1" applyBorder="1" applyAlignment="1">
      <alignment horizontal="center" vertical="center"/>
    </xf>
    <xf numFmtId="172" fontId="17" fillId="4" borderId="23" xfId="11" applyNumberFormat="1" applyFont="1" applyFill="1" applyBorder="1" applyAlignment="1">
      <alignment horizontal="center" vertical="center"/>
    </xf>
    <xf numFmtId="173" fontId="17" fillId="11" borderId="23" xfId="11" applyNumberFormat="1" applyFont="1" applyFill="1" applyBorder="1" applyAlignment="1">
      <alignment horizontal="center" vertical="center"/>
    </xf>
    <xf numFmtId="172" fontId="16" fillId="2" borderId="24" xfId="13" applyNumberFormat="1" applyFont="1" applyFill="1" applyBorder="1" applyAlignment="1">
      <alignment vertical="center"/>
    </xf>
    <xf numFmtId="0" fontId="28" fillId="3" borderId="0" xfId="11" applyFont="1" applyFill="1" applyAlignment="1">
      <alignment horizontal="center" vertical="center"/>
    </xf>
    <xf numFmtId="0" fontId="12" fillId="13" borderId="0" xfId="11" applyFont="1" applyFill="1" applyAlignment="1">
      <alignment horizontal="center" vertical="center"/>
    </xf>
    <xf numFmtId="0" fontId="11" fillId="3" borderId="0" xfId="11" applyFill="1" applyAlignment="1">
      <alignment horizontal="center" vertical="center"/>
    </xf>
    <xf numFmtId="3" fontId="12" fillId="3" borderId="0" xfId="11" applyNumberFormat="1" applyFont="1" applyFill="1" applyAlignment="1">
      <alignment vertical="center"/>
    </xf>
    <xf numFmtId="3" fontId="11" fillId="3" borderId="0" xfId="11" applyNumberFormat="1" applyFill="1" applyAlignment="1">
      <alignment vertical="center"/>
    </xf>
    <xf numFmtId="164" fontId="2" fillId="3" borderId="0" xfId="11" applyNumberFormat="1" applyFont="1" applyFill="1" applyAlignment="1">
      <alignment vertical="center"/>
    </xf>
    <xf numFmtId="3" fontId="2" fillId="3" borderId="0" xfId="11" applyNumberFormat="1" applyFont="1" applyFill="1" applyAlignment="1">
      <alignment vertical="center"/>
    </xf>
    <xf numFmtId="173" fontId="12" fillId="8" borderId="2" xfId="11" applyNumberFormat="1" applyFont="1" applyFill="1" applyBorder="1" applyAlignment="1">
      <alignment horizontal="center" vertical="center"/>
    </xf>
    <xf numFmtId="3" fontId="17" fillId="8" borderId="2" xfId="11" applyNumberFormat="1" applyFont="1" applyFill="1" applyBorder="1" applyAlignment="1">
      <alignment horizontal="center" vertical="center"/>
    </xf>
    <xf numFmtId="0" fontId="31" fillId="16" borderId="25" xfId="11" applyFont="1" applyFill="1" applyBorder="1" applyAlignment="1">
      <alignment horizontal="center" vertical="center" wrapText="1" shrinkToFit="1"/>
    </xf>
    <xf numFmtId="41" fontId="31" fillId="16" borderId="25" xfId="11" applyNumberFormat="1" applyFont="1" applyFill="1" applyBorder="1" applyAlignment="1">
      <alignment horizontal="center" vertical="center"/>
    </xf>
    <xf numFmtId="173" fontId="27" fillId="16" borderId="25" xfId="11" applyNumberFormat="1" applyFont="1" applyFill="1" applyBorder="1" applyAlignment="1">
      <alignment vertical="center"/>
    </xf>
    <xf numFmtId="164" fontId="31" fillId="2" borderId="0" xfId="11" applyNumberFormat="1" applyFont="1" applyFill="1" applyAlignment="1">
      <alignment vertical="center"/>
    </xf>
    <xf numFmtId="0" fontId="32" fillId="3" borderId="0" xfId="11" applyFont="1" applyFill="1" applyAlignment="1">
      <alignment vertical="center"/>
    </xf>
    <xf numFmtId="3" fontId="12" fillId="3" borderId="0" xfId="11" applyNumberFormat="1" applyFont="1" applyFill="1" applyAlignment="1">
      <alignment horizontal="center" vertical="center"/>
    </xf>
    <xf numFmtId="10" fontId="12" fillId="12" borderId="0" xfId="14" applyNumberFormat="1" applyFont="1" applyFill="1" applyAlignment="1">
      <alignment horizontal="center" vertical="center"/>
    </xf>
    <xf numFmtId="173" fontId="12" fillId="3" borderId="0" xfId="11" applyNumberFormat="1" applyFont="1" applyFill="1" applyAlignment="1">
      <alignment horizontal="center" vertical="center" wrapText="1"/>
    </xf>
    <xf numFmtId="0" fontId="12" fillId="2" borderId="0" xfId="11" applyFont="1" applyFill="1" applyAlignment="1">
      <alignment horizontal="center" vertical="center" wrapText="1"/>
    </xf>
    <xf numFmtId="173" fontId="12" fillId="2" borderId="0" xfId="11" applyNumberFormat="1" applyFont="1" applyFill="1" applyAlignment="1">
      <alignment horizontal="center" vertical="center"/>
    </xf>
    <xf numFmtId="0" fontId="2" fillId="2" borderId="0" xfId="11" applyFont="1" applyFill="1" applyAlignment="1">
      <alignment vertical="center"/>
    </xf>
    <xf numFmtId="173" fontId="12" fillId="2" borderId="0" xfId="11" applyNumberFormat="1" applyFont="1" applyFill="1" applyAlignment="1">
      <alignment vertical="center" wrapText="1"/>
    </xf>
    <xf numFmtId="0" fontId="11" fillId="0" borderId="0" xfId="11" applyAlignment="1">
      <alignment vertical="center"/>
    </xf>
    <xf numFmtId="0" fontId="2" fillId="0" borderId="0" xfId="11" applyFont="1" applyAlignment="1">
      <alignment vertical="center"/>
    </xf>
    <xf numFmtId="173" fontId="12" fillId="8" borderId="0" xfId="11" applyNumberFormat="1" applyFont="1" applyFill="1" applyAlignment="1">
      <alignment horizontal="center" vertical="center" wrapText="1"/>
    </xf>
    <xf numFmtId="0" fontId="23" fillId="3" borderId="0" xfId="11" applyFont="1" applyFill="1" applyAlignment="1">
      <alignment horizontal="center" vertical="center"/>
    </xf>
    <xf numFmtId="178" fontId="25" fillId="0" borderId="0" xfId="16" applyNumberFormat="1" applyFont="1" applyAlignment="1">
      <alignment horizontal="center" vertical="center" wrapText="1"/>
    </xf>
    <xf numFmtId="0" fontId="2" fillId="3" borderId="0" xfId="11" applyFont="1" applyFill="1" applyAlignment="1">
      <alignment vertical="center"/>
    </xf>
    <xf numFmtId="0" fontId="14" fillId="3" borderId="0" xfId="11" applyFont="1" applyFill="1" applyAlignment="1">
      <alignment horizontal="center" vertical="center" wrapText="1"/>
    </xf>
    <xf numFmtId="0" fontId="12" fillId="8" borderId="5" xfId="11" applyFont="1" applyFill="1" applyBorder="1" applyAlignment="1">
      <alignment horizontal="center" vertical="center" wrapText="1"/>
    </xf>
    <xf numFmtId="0" fontId="12" fillId="8" borderId="5" xfId="11" applyFont="1" applyFill="1" applyBorder="1" applyAlignment="1">
      <alignment horizontal="center" vertical="center"/>
    </xf>
    <xf numFmtId="0" fontId="11" fillId="8" borderId="5" xfId="11" applyFill="1" applyBorder="1" applyAlignment="1">
      <alignment horizontal="center" vertical="center" wrapText="1"/>
    </xf>
    <xf numFmtId="9" fontId="12" fillId="8" borderId="5" xfId="14" applyFont="1" applyFill="1" applyBorder="1" applyAlignment="1">
      <alignment horizontal="center" vertical="center" wrapText="1"/>
    </xf>
    <xf numFmtId="0" fontId="21" fillId="3" borderId="0" xfId="11" applyFont="1" applyFill="1" applyAlignment="1">
      <alignment horizontal="center" vertical="center"/>
    </xf>
    <xf numFmtId="0" fontId="12" fillId="3" borderId="0" xfId="11" applyFont="1" applyFill="1" applyAlignment="1">
      <alignment horizontal="center" vertical="center"/>
    </xf>
    <xf numFmtId="0" fontId="14" fillId="3" borderId="5" xfId="11" applyFont="1" applyFill="1" applyBorder="1" applyAlignment="1">
      <alignment horizontal="center" vertical="center" wrapText="1"/>
    </xf>
    <xf numFmtId="0" fontId="14" fillId="3" borderId="5" xfId="11" applyFont="1" applyFill="1" applyBorder="1" applyAlignment="1">
      <alignment horizontal="center" vertical="center"/>
    </xf>
    <xf numFmtId="9" fontId="14" fillId="3" borderId="5" xfId="14" applyFont="1" applyFill="1" applyBorder="1" applyAlignment="1">
      <alignment horizontal="center" vertical="center" wrapText="1"/>
    </xf>
    <xf numFmtId="0" fontId="15" fillId="3" borderId="0" xfId="11" applyFont="1" applyFill="1" applyAlignment="1" applyProtection="1">
      <alignment horizontal="center" vertical="center"/>
      <protection locked="0"/>
    </xf>
    <xf numFmtId="0" fontId="15" fillId="3" borderId="5" xfId="11" applyFont="1" applyFill="1" applyBorder="1" applyAlignment="1" applyProtection="1">
      <alignment horizontal="center" vertical="center"/>
      <protection locked="0"/>
    </xf>
    <xf numFmtId="0" fontId="15" fillId="3" borderId="0" xfId="11" applyFont="1" applyFill="1" applyAlignment="1">
      <alignment vertical="center"/>
    </xf>
    <xf numFmtId="0" fontId="15" fillId="3" borderId="5" xfId="11" applyFont="1" applyFill="1" applyBorder="1" applyAlignment="1">
      <alignment vertical="center"/>
    </xf>
    <xf numFmtId="0" fontId="15" fillId="3" borderId="5" xfId="11" applyFont="1" applyFill="1" applyBorder="1" applyAlignment="1">
      <alignment horizontal="center" vertical="center"/>
    </xf>
    <xf numFmtId="3" fontId="15" fillId="3" borderId="5" xfId="11" applyNumberFormat="1" applyFont="1" applyFill="1" applyBorder="1" applyAlignment="1">
      <alignment vertical="center"/>
    </xf>
    <xf numFmtId="173" fontId="15" fillId="3" borderId="5" xfId="11" applyNumberFormat="1" applyFont="1" applyFill="1" applyBorder="1" applyAlignment="1">
      <alignment vertical="center"/>
    </xf>
    <xf numFmtId="9" fontId="15" fillId="3" borderId="5" xfId="14" applyFont="1" applyFill="1" applyBorder="1" applyAlignment="1">
      <alignment horizontal="center" vertical="center"/>
    </xf>
    <xf numFmtId="175" fontId="15" fillId="3" borderId="5" xfId="17" applyNumberFormat="1" applyFont="1" applyFill="1" applyBorder="1" applyAlignment="1">
      <alignment vertical="center"/>
    </xf>
    <xf numFmtId="0" fontId="15" fillId="3" borderId="5" xfId="11" applyFont="1" applyFill="1" applyBorder="1" applyAlignment="1" applyProtection="1">
      <alignment horizontal="left" vertical="center"/>
      <protection locked="0"/>
    </xf>
    <xf numFmtId="0" fontId="22" fillId="17" borderId="5" xfId="11" applyFont="1" applyFill="1" applyBorder="1" applyAlignment="1" applyProtection="1">
      <alignment horizontal="center" vertical="center"/>
      <protection locked="0"/>
    </xf>
    <xf numFmtId="0" fontId="15" fillId="17" borderId="5" xfId="11" applyFont="1" applyFill="1" applyBorder="1" applyAlignment="1" applyProtection="1">
      <alignment horizontal="center" vertical="center"/>
      <protection locked="0"/>
    </xf>
    <xf numFmtId="0" fontId="22" fillId="17" borderId="5" xfId="11" applyFont="1" applyFill="1" applyBorder="1" applyAlignment="1" applyProtection="1">
      <alignment horizontal="left" vertical="center"/>
      <protection locked="0"/>
    </xf>
    <xf numFmtId="0" fontId="15" fillId="17" borderId="5" xfId="11" applyFont="1" applyFill="1" applyBorder="1" applyAlignment="1">
      <alignment vertical="center"/>
    </xf>
    <xf numFmtId="0" fontId="15" fillId="17" borderId="5" xfId="11" applyFont="1" applyFill="1" applyBorder="1" applyAlignment="1">
      <alignment horizontal="center" vertical="center"/>
    </xf>
    <xf numFmtId="3" fontId="22" fillId="17" borderId="5" xfId="11" applyNumberFormat="1" applyFont="1" applyFill="1" applyBorder="1" applyAlignment="1">
      <alignment vertical="center"/>
    </xf>
    <xf numFmtId="3" fontId="15" fillId="3" borderId="5" xfId="16" applyNumberFormat="1" applyFont="1" applyFill="1" applyBorder="1" applyAlignment="1" applyProtection="1">
      <alignment horizontal="center" vertical="center"/>
      <protection locked="0"/>
    </xf>
    <xf numFmtId="0" fontId="22" fillId="7" borderId="5" xfId="11" applyFont="1" applyFill="1" applyBorder="1" applyAlignment="1" applyProtection="1">
      <alignment horizontal="center" vertical="center"/>
      <protection locked="0"/>
    </xf>
    <xf numFmtId="0" fontId="15" fillId="7" borderId="5" xfId="11" applyFont="1" applyFill="1" applyBorder="1" applyAlignment="1" applyProtection="1">
      <alignment horizontal="center" vertical="center"/>
      <protection locked="0"/>
    </xf>
    <xf numFmtId="0" fontId="22" fillId="7" borderId="5" xfId="11" applyFont="1" applyFill="1" applyBorder="1" applyAlignment="1" applyProtection="1">
      <alignment horizontal="left" vertical="center"/>
      <protection locked="0"/>
    </xf>
    <xf numFmtId="0" fontId="15" fillId="7" borderId="5" xfId="11" applyFont="1" applyFill="1" applyBorder="1" applyAlignment="1">
      <alignment vertical="center"/>
    </xf>
    <xf numFmtId="0" fontId="15" fillId="7" borderId="5" xfId="11" applyFont="1" applyFill="1" applyBorder="1" applyAlignment="1">
      <alignment horizontal="center" vertical="center"/>
    </xf>
    <xf numFmtId="3" fontId="22" fillId="7" borderId="5" xfId="11" applyNumberFormat="1" applyFont="1" applyFill="1" applyBorder="1" applyAlignment="1">
      <alignment vertical="center"/>
    </xf>
    <xf numFmtId="0" fontId="34" fillId="18" borderId="5" xfId="11" applyFont="1" applyFill="1" applyBorder="1" applyAlignment="1" applyProtection="1">
      <alignment horizontal="center" vertical="center"/>
      <protection locked="0"/>
    </xf>
    <xf numFmtId="0" fontId="15" fillId="18" borderId="5" xfId="11" applyFont="1" applyFill="1" applyBorder="1" applyAlignment="1" applyProtection="1">
      <alignment horizontal="center" vertical="center"/>
      <protection locked="0"/>
    </xf>
    <xf numFmtId="0" fontId="34" fillId="18" borderId="5" xfId="11" applyFont="1" applyFill="1" applyBorder="1" applyAlignment="1" applyProtection="1">
      <alignment horizontal="left" vertical="center"/>
      <protection locked="0"/>
    </xf>
    <xf numFmtId="0" fontId="35" fillId="18" borderId="5" xfId="11" applyFont="1" applyFill="1" applyBorder="1" applyAlignment="1">
      <alignment vertical="center"/>
    </xf>
    <xf numFmtId="0" fontId="35" fillId="18" borderId="5" xfId="11" applyFont="1" applyFill="1" applyBorder="1" applyAlignment="1">
      <alignment horizontal="center" vertical="center"/>
    </xf>
    <xf numFmtId="3" fontId="34" fillId="18" borderId="5" xfId="11" applyNumberFormat="1" applyFont="1" applyFill="1" applyBorder="1" applyAlignment="1">
      <alignment vertical="center"/>
    </xf>
    <xf numFmtId="0" fontId="22" fillId="8" borderId="5" xfId="11" applyFont="1" applyFill="1" applyBorder="1" applyAlignment="1">
      <alignment horizontal="center" vertical="center" wrapText="1"/>
    </xf>
    <xf numFmtId="0" fontId="22" fillId="8" borderId="5" xfId="11" applyFont="1" applyFill="1" applyBorder="1" applyAlignment="1">
      <alignment vertical="center" wrapText="1"/>
    </xf>
    <xf numFmtId="0" fontId="22" fillId="8" borderId="5" xfId="11" applyFont="1" applyFill="1" applyBorder="1" applyAlignment="1">
      <alignment horizontal="center" vertical="center"/>
    </xf>
    <xf numFmtId="3" fontId="12" fillId="8" borderId="5" xfId="11" applyNumberFormat="1" applyFont="1" applyFill="1" applyBorder="1" applyAlignment="1">
      <alignment vertical="center"/>
    </xf>
    <xf numFmtId="0" fontId="11" fillId="3" borderId="0" xfId="11" applyFill="1" applyAlignment="1" applyProtection="1">
      <alignment horizontal="center" vertical="center"/>
      <protection locked="0"/>
    </xf>
    <xf numFmtId="180" fontId="17" fillId="14" borderId="2" xfId="11" applyNumberFormat="1" applyFont="1" applyFill="1" applyBorder="1" applyAlignment="1">
      <alignment horizontal="center" vertical="center"/>
    </xf>
    <xf numFmtId="172" fontId="17" fillId="8" borderId="2" xfId="11" applyNumberFormat="1" applyFont="1" applyFill="1" applyBorder="1" applyAlignment="1">
      <alignment horizontal="center" vertical="center"/>
    </xf>
    <xf numFmtId="172" fontId="31" fillId="16" borderId="25" xfId="11" applyNumberFormat="1" applyFont="1" applyFill="1" applyBorder="1" applyAlignment="1">
      <alignment vertical="center"/>
    </xf>
    <xf numFmtId="0" fontId="36" fillId="3" borderId="0" xfId="11" applyFont="1" applyFill="1" applyAlignment="1">
      <alignment vertical="center"/>
    </xf>
    <xf numFmtId="0" fontId="12" fillId="12" borderId="0" xfId="14" applyNumberFormat="1" applyFont="1" applyFill="1" applyAlignment="1">
      <alignment horizontal="center" vertical="center"/>
    </xf>
    <xf numFmtId="0" fontId="12" fillId="2" borderId="0" xfId="14" applyNumberFormat="1" applyFont="1" applyFill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55" fillId="5" borderId="1" xfId="11" applyFont="1" applyFill="1" applyBorder="1" applyAlignment="1">
      <alignment horizontal="center" vertical="center" wrapText="1"/>
    </xf>
    <xf numFmtId="0" fontId="55" fillId="5" borderId="1" xfId="11" applyFont="1" applyFill="1" applyBorder="1" applyAlignment="1">
      <alignment horizontal="center" vertical="center" wrapText="1" shrinkToFit="1"/>
    </xf>
    <xf numFmtId="0" fontId="56" fillId="3" borderId="0" xfId="11" applyFont="1" applyFill="1" applyAlignment="1">
      <alignment vertical="center"/>
    </xf>
    <xf numFmtId="0" fontId="49" fillId="2" borderId="0" xfId="11" applyFont="1" applyFill="1" applyAlignment="1">
      <alignment vertical="center"/>
    </xf>
    <xf numFmtId="0" fontId="56" fillId="2" borderId="0" xfId="11" applyFont="1" applyFill="1" applyAlignment="1">
      <alignment horizontal="center" vertical="center"/>
    </xf>
    <xf numFmtId="0" fontId="56" fillId="0" borderId="0" xfId="11" applyFont="1" applyAlignment="1">
      <alignment vertical="center"/>
    </xf>
    <xf numFmtId="0" fontId="57" fillId="3" borderId="0" xfId="11" applyFont="1" applyFill="1" applyAlignment="1">
      <alignment vertical="center"/>
    </xf>
    <xf numFmtId="0" fontId="57" fillId="3" borderId="0" xfId="11" applyFont="1" applyFill="1" applyAlignment="1">
      <alignment horizontal="center" vertical="center"/>
    </xf>
    <xf numFmtId="0" fontId="57" fillId="2" borderId="0" xfId="11" applyFont="1" applyFill="1" applyAlignment="1">
      <alignment horizontal="center" vertical="center"/>
    </xf>
    <xf numFmtId="0" fontId="57" fillId="0" borderId="0" xfId="11" applyFont="1" applyAlignment="1">
      <alignment vertical="center"/>
    </xf>
    <xf numFmtId="0" fontId="56" fillId="3" borderId="0" xfId="11" applyFont="1" applyFill="1" applyAlignment="1">
      <alignment horizontal="center" vertical="center"/>
    </xf>
    <xf numFmtId="0" fontId="58" fillId="3" borderId="0" xfId="11" applyFont="1" applyFill="1" applyAlignment="1">
      <alignment horizontal="center" vertical="center"/>
    </xf>
    <xf numFmtId="164" fontId="59" fillId="3" borderId="0" xfId="11" applyNumberFormat="1" applyFont="1" applyFill="1" applyAlignment="1">
      <alignment horizontal="center" vertical="center"/>
    </xf>
    <xf numFmtId="0" fontId="60" fillId="3" borderId="0" xfId="3" applyFont="1" applyFill="1" applyAlignment="1" applyProtection="1">
      <alignment horizontal="center" vertical="center"/>
    </xf>
    <xf numFmtId="0" fontId="61" fillId="3" borderId="0" xfId="11" applyFont="1" applyFill="1" applyAlignment="1">
      <alignment horizontal="center" vertical="center"/>
    </xf>
    <xf numFmtId="0" fontId="45" fillId="3" borderId="0" xfId="11" applyFont="1" applyFill="1" applyAlignment="1">
      <alignment vertical="center"/>
    </xf>
    <xf numFmtId="0" fontId="45" fillId="2" borderId="0" xfId="11" applyFont="1" applyFill="1" applyAlignment="1">
      <alignment vertical="center"/>
    </xf>
    <xf numFmtId="164" fontId="45" fillId="3" borderId="0" xfId="11" applyNumberFormat="1" applyFont="1" applyFill="1" applyAlignment="1">
      <alignment vertical="center"/>
    </xf>
    <xf numFmtId="0" fontId="63" fillId="3" borderId="0" xfId="11" applyFont="1" applyFill="1" applyAlignment="1">
      <alignment vertical="center"/>
    </xf>
    <xf numFmtId="0" fontId="62" fillId="2" borderId="0" xfId="11" applyFont="1" applyFill="1" applyAlignment="1">
      <alignment horizontal="center" vertical="center"/>
    </xf>
    <xf numFmtId="0" fontId="45" fillId="0" borderId="0" xfId="11" applyFont="1" applyAlignment="1">
      <alignment vertical="center"/>
    </xf>
    <xf numFmtId="0" fontId="62" fillId="5" borderId="0" xfId="11" applyFont="1" applyFill="1" applyAlignment="1">
      <alignment horizontal="center" vertical="center"/>
    </xf>
    <xf numFmtId="0" fontId="64" fillId="2" borderId="0" xfId="11" applyFont="1" applyFill="1" applyAlignment="1">
      <alignment horizontal="center" vertical="center" wrapText="1"/>
    </xf>
    <xf numFmtId="173" fontId="45" fillId="3" borderId="0" xfId="11" applyNumberFormat="1" applyFont="1" applyFill="1" applyAlignment="1">
      <alignment vertical="center"/>
    </xf>
    <xf numFmtId="173" fontId="62" fillId="3" borderId="0" xfId="11" applyNumberFormat="1" applyFont="1" applyFill="1" applyAlignment="1">
      <alignment horizontal="left" vertical="center"/>
    </xf>
    <xf numFmtId="172" fontId="65" fillId="3" borderId="1" xfId="13" applyNumberFormat="1" applyFont="1" applyFill="1" applyBorder="1" applyAlignment="1">
      <alignment horizontal="center" vertical="center"/>
    </xf>
    <xf numFmtId="172" fontId="66" fillId="5" borderId="1" xfId="13" applyNumberFormat="1" applyFont="1" applyFill="1" applyBorder="1" applyAlignment="1">
      <alignment vertical="center"/>
    </xf>
    <xf numFmtId="173" fontId="45" fillId="2" borderId="0" xfId="11" applyNumberFormat="1" applyFont="1" applyFill="1" applyAlignment="1">
      <alignment vertical="center"/>
    </xf>
    <xf numFmtId="173" fontId="45" fillId="0" borderId="0" xfId="11" applyNumberFormat="1" applyFont="1" applyAlignment="1">
      <alignment vertical="center"/>
    </xf>
    <xf numFmtId="173" fontId="62" fillId="6" borderId="23" xfId="11" applyNumberFormat="1" applyFont="1" applyFill="1" applyBorder="1" applyAlignment="1">
      <alignment horizontal="left" vertical="center"/>
    </xf>
    <xf numFmtId="3" fontId="53" fillId="6" borderId="23" xfId="11" applyNumberFormat="1" applyFont="1" applyFill="1" applyBorder="1" applyAlignment="1">
      <alignment horizontal="center" vertical="center"/>
    </xf>
    <xf numFmtId="172" fontId="53" fillId="6" borderId="23" xfId="11" applyNumberFormat="1" applyFont="1" applyFill="1" applyBorder="1" applyAlignment="1">
      <alignment horizontal="center" vertical="center"/>
    </xf>
    <xf numFmtId="173" fontId="68" fillId="6" borderId="23" xfId="11" applyNumberFormat="1" applyFont="1" applyFill="1" applyBorder="1" applyAlignment="1">
      <alignment horizontal="center" vertical="center"/>
    </xf>
    <xf numFmtId="164" fontId="45" fillId="3" borderId="23" xfId="11" applyNumberFormat="1" applyFont="1" applyFill="1" applyBorder="1" applyAlignment="1">
      <alignment vertical="center"/>
    </xf>
    <xf numFmtId="173" fontId="45" fillId="3" borderId="0" xfId="11" applyNumberFormat="1" applyFont="1" applyFill="1" applyAlignment="1">
      <alignment horizontal="left" vertical="center"/>
    </xf>
    <xf numFmtId="172" fontId="65" fillId="3" borderId="24" xfId="13" applyNumberFormat="1" applyFont="1" applyFill="1" applyBorder="1" applyAlignment="1">
      <alignment horizontal="center" vertical="center"/>
    </xf>
    <xf numFmtId="172" fontId="66" fillId="5" borderId="24" xfId="13" applyNumberFormat="1" applyFont="1" applyFill="1" applyBorder="1" applyAlignment="1">
      <alignment vertical="center"/>
    </xf>
    <xf numFmtId="172" fontId="37" fillId="2" borderId="24" xfId="13" applyNumberFormat="1" applyFont="1" applyFill="1" applyBorder="1" applyAlignment="1">
      <alignment horizontal="center" vertical="center"/>
    </xf>
    <xf numFmtId="164" fontId="69" fillId="3" borderId="0" xfId="11" applyNumberFormat="1" applyFont="1" applyFill="1" applyAlignment="1">
      <alignment vertical="center"/>
    </xf>
    <xf numFmtId="173" fontId="62" fillId="6" borderId="2" xfId="11" applyNumberFormat="1" applyFont="1" applyFill="1" applyBorder="1" applyAlignment="1">
      <alignment horizontal="left" vertical="center"/>
    </xf>
    <xf numFmtId="3" fontId="53" fillId="6" borderId="2" xfId="11" applyNumberFormat="1" applyFont="1" applyFill="1" applyBorder="1" applyAlignment="1">
      <alignment horizontal="center" vertical="center"/>
    </xf>
    <xf numFmtId="172" fontId="53" fillId="6" borderId="2" xfId="11" applyNumberFormat="1" applyFont="1" applyFill="1" applyBorder="1" applyAlignment="1">
      <alignment horizontal="center" vertical="center"/>
    </xf>
    <xf numFmtId="173" fontId="68" fillId="6" borderId="2" xfId="11" applyNumberFormat="1" applyFont="1" applyFill="1" applyBorder="1" applyAlignment="1">
      <alignment horizontal="center" vertical="center"/>
    </xf>
    <xf numFmtId="3" fontId="70" fillId="3" borderId="0" xfId="11" applyNumberFormat="1" applyFont="1" applyFill="1" applyAlignment="1">
      <alignment horizontal="center" vertical="center"/>
    </xf>
    <xf numFmtId="0" fontId="69" fillId="3" borderId="0" xfId="11" applyFont="1" applyFill="1" applyAlignment="1">
      <alignment vertical="center"/>
    </xf>
    <xf numFmtId="0" fontId="69" fillId="2" borderId="0" xfId="11" applyFont="1" applyFill="1" applyAlignment="1">
      <alignment vertical="center"/>
    </xf>
    <xf numFmtId="174" fontId="64" fillId="2" borderId="0" xfId="11" applyNumberFormat="1" applyFont="1" applyFill="1" applyAlignment="1">
      <alignment vertical="center"/>
    </xf>
    <xf numFmtId="0" fontId="69" fillId="2" borderId="0" xfId="11" applyFont="1" applyFill="1" applyAlignment="1">
      <alignment horizontal="center" vertical="center"/>
    </xf>
    <xf numFmtId="174" fontId="69" fillId="2" borderId="0" xfId="11" applyNumberFormat="1" applyFont="1" applyFill="1" applyAlignment="1">
      <alignment vertical="center"/>
    </xf>
    <xf numFmtId="174" fontId="69" fillId="3" borderId="0" xfId="11" applyNumberFormat="1" applyFont="1" applyFill="1" applyAlignment="1">
      <alignment vertical="center"/>
    </xf>
    <xf numFmtId="172" fontId="69" fillId="3" borderId="0" xfId="11" applyNumberFormat="1" applyFont="1" applyFill="1" applyAlignment="1">
      <alignment vertical="center"/>
    </xf>
    <xf numFmtId="173" fontId="47" fillId="2" borderId="0" xfId="11" applyNumberFormat="1" applyFont="1" applyFill="1" applyAlignment="1">
      <alignment horizontal="center" vertical="center"/>
    </xf>
    <xf numFmtId="173" fontId="70" fillId="2" borderId="0" xfId="11" applyNumberFormat="1" applyFont="1" applyFill="1" applyAlignment="1">
      <alignment vertical="center"/>
    </xf>
    <xf numFmtId="173" fontId="69" fillId="3" borderId="0" xfId="11" applyNumberFormat="1" applyFont="1" applyFill="1" applyAlignment="1">
      <alignment vertical="center"/>
    </xf>
    <xf numFmtId="183" fontId="69" fillId="3" borderId="0" xfId="18" applyNumberFormat="1" applyFont="1" applyFill="1" applyAlignment="1">
      <alignment vertical="center"/>
    </xf>
    <xf numFmtId="0" fontId="69" fillId="0" borderId="0" xfId="11" applyFont="1" applyAlignment="1">
      <alignment vertical="center"/>
    </xf>
    <xf numFmtId="173" fontId="69" fillId="2" borderId="0" xfId="11" applyNumberFormat="1" applyFont="1" applyFill="1" applyAlignment="1">
      <alignment vertical="center"/>
    </xf>
    <xf numFmtId="0" fontId="49" fillId="0" borderId="0" xfId="11" applyFont="1" applyAlignment="1">
      <alignment vertical="center"/>
    </xf>
    <xf numFmtId="0" fontId="49" fillId="2" borderId="0" xfId="11" applyFont="1" applyFill="1" applyAlignment="1">
      <alignment horizontal="center" vertical="center"/>
    </xf>
    <xf numFmtId="172" fontId="69" fillId="2" borderId="0" xfId="13" applyNumberFormat="1" applyFont="1" applyFill="1" applyAlignment="1">
      <alignment vertical="center"/>
    </xf>
    <xf numFmtId="172" fontId="69" fillId="2" borderId="0" xfId="11" applyNumberFormat="1" applyFont="1" applyFill="1" applyAlignment="1">
      <alignment vertical="center"/>
    </xf>
    <xf numFmtId="0" fontId="75" fillId="3" borderId="0" xfId="11" applyFont="1" applyFill="1" applyAlignment="1">
      <alignment vertical="center"/>
    </xf>
    <xf numFmtId="0" fontId="76" fillId="2" borderId="0" xfId="6" applyFont="1" applyFill="1" applyAlignment="1">
      <alignment vertical="center"/>
    </xf>
    <xf numFmtId="0" fontId="78" fillId="2" borderId="0" xfId="6" applyFont="1" applyFill="1"/>
    <xf numFmtId="0" fontId="79" fillId="3" borderId="0" xfId="11" applyFont="1" applyFill="1"/>
    <xf numFmtId="0" fontId="45" fillId="3" borderId="0" xfId="11" applyFont="1" applyFill="1"/>
    <xf numFmtId="0" fontId="45" fillId="2" borderId="0" xfId="11" applyFont="1" applyFill="1"/>
    <xf numFmtId="0" fontId="56" fillId="3" borderId="0" xfId="11" applyFont="1" applyFill="1"/>
    <xf numFmtId="0" fontId="80" fillId="3" borderId="0" xfId="11" applyFont="1" applyFill="1"/>
    <xf numFmtId="176" fontId="81" fillId="5" borderId="5" xfId="11" applyNumberFormat="1" applyFont="1" applyFill="1" applyBorder="1" applyAlignment="1">
      <alignment horizontal="center" vertical="center" wrapText="1" shrinkToFit="1"/>
    </xf>
    <xf numFmtId="176" fontId="55" fillId="5" borderId="5" xfId="11" applyNumberFormat="1" applyFont="1" applyFill="1" applyBorder="1" applyAlignment="1">
      <alignment horizontal="center" vertical="center" wrapText="1" shrinkToFit="1"/>
    </xf>
    <xf numFmtId="176" fontId="68" fillId="0" borderId="0" xfId="11" applyNumberFormat="1" applyFont="1" applyAlignment="1">
      <alignment horizontal="center" vertical="center" wrapText="1" shrinkToFit="1"/>
    </xf>
    <xf numFmtId="0" fontId="45" fillId="0" borderId="0" xfId="11" applyFont="1"/>
    <xf numFmtId="17" fontId="45" fillId="5" borderId="5" xfId="11" applyNumberFormat="1" applyFont="1" applyFill="1" applyBorder="1" applyAlignment="1">
      <alignment horizontal="center"/>
    </xf>
    <xf numFmtId="172" fontId="45" fillId="3" borderId="5" xfId="13" applyNumberFormat="1" applyFont="1" applyFill="1" applyBorder="1" applyAlignment="1">
      <alignment vertical="center"/>
    </xf>
    <xf numFmtId="175" fontId="45" fillId="5" borderId="5" xfId="13" applyNumberFormat="1" applyFont="1" applyFill="1" applyBorder="1" applyAlignment="1">
      <alignment vertical="center"/>
    </xf>
    <xf numFmtId="172" fontId="69" fillId="2" borderId="0" xfId="13" applyNumberFormat="1" applyFont="1" applyFill="1"/>
    <xf numFmtId="17" fontId="73" fillId="21" borderId="7" xfId="11" applyNumberFormat="1" applyFont="1" applyFill="1" applyBorder="1" applyAlignment="1">
      <alignment horizontal="center"/>
    </xf>
    <xf numFmtId="3" fontId="73" fillId="21" borderId="7" xfId="11" applyNumberFormat="1" applyFont="1" applyFill="1" applyBorder="1" applyAlignment="1">
      <alignment vertical="center"/>
    </xf>
    <xf numFmtId="0" fontId="69" fillId="2" borderId="0" xfId="11" applyFont="1" applyFill="1"/>
    <xf numFmtId="3" fontId="69" fillId="2" borderId="0" xfId="11" applyNumberFormat="1" applyFont="1" applyFill="1"/>
    <xf numFmtId="175" fontId="69" fillId="2" borderId="0" xfId="11" applyNumberFormat="1" applyFont="1" applyFill="1"/>
    <xf numFmtId="175" fontId="71" fillId="2" borderId="0" xfId="11" applyNumberFormat="1" applyFont="1" applyFill="1"/>
    <xf numFmtId="0" fontId="62" fillId="3" borderId="0" xfId="11" applyFont="1" applyFill="1" applyAlignment="1">
      <alignment horizontal="center"/>
    </xf>
    <xf numFmtId="0" fontId="45" fillId="3" borderId="0" xfId="11" applyFont="1" applyFill="1" applyAlignment="1">
      <alignment horizontal="center"/>
    </xf>
    <xf numFmtId="175" fontId="45" fillId="3" borderId="0" xfId="13" applyNumberFormat="1" applyFont="1" applyFill="1"/>
    <xf numFmtId="167" fontId="77" fillId="0" borderId="0" xfId="11" applyNumberFormat="1" applyFont="1" applyAlignment="1">
      <alignment vertical="center"/>
    </xf>
    <xf numFmtId="167" fontId="45" fillId="3" borderId="0" xfId="11" applyNumberFormat="1" applyFont="1" applyFill="1" applyAlignment="1">
      <alignment horizontal="center"/>
    </xf>
    <xf numFmtId="0" fontId="45" fillId="2" borderId="19" xfId="11" applyFont="1" applyFill="1" applyBorder="1" applyAlignment="1">
      <alignment vertical="center"/>
    </xf>
    <xf numFmtId="167" fontId="82" fillId="4" borderId="19" xfId="11" applyNumberFormat="1" applyFont="1" applyFill="1" applyBorder="1" applyAlignment="1">
      <alignment horizontal="center" vertical="center" wrapText="1"/>
    </xf>
    <xf numFmtId="167" fontId="83" fillId="5" borderId="19" xfId="11" applyNumberFormat="1" applyFont="1" applyFill="1" applyBorder="1" applyAlignment="1">
      <alignment horizontal="center" vertical="center" wrapText="1"/>
    </xf>
    <xf numFmtId="167" fontId="83" fillId="5" borderId="19" xfId="11" applyNumberFormat="1" applyFont="1" applyFill="1" applyBorder="1" applyAlignment="1">
      <alignment horizontal="center" vertical="center" wrapText="1" shrinkToFit="1"/>
    </xf>
    <xf numFmtId="0" fontId="45" fillId="2" borderId="19" xfId="11" applyFont="1" applyFill="1" applyBorder="1"/>
    <xf numFmtId="167" fontId="73" fillId="21" borderId="30" xfId="11" applyNumberFormat="1" applyFont="1" applyFill="1" applyBorder="1" applyAlignment="1">
      <alignment horizontal="center" vertical="center"/>
    </xf>
    <xf numFmtId="167" fontId="73" fillId="21" borderId="30" xfId="11" applyNumberFormat="1" applyFont="1" applyFill="1" applyBorder="1" applyAlignment="1">
      <alignment vertical="center"/>
    </xf>
    <xf numFmtId="167" fontId="73" fillId="21" borderId="30" xfId="13" applyNumberFormat="1" applyFont="1" applyFill="1" applyBorder="1" applyAlignment="1">
      <alignment vertical="center"/>
    </xf>
    <xf numFmtId="175" fontId="70" fillId="2" borderId="0" xfId="13" applyNumberFormat="1" applyFont="1" applyFill="1" applyAlignment="1">
      <alignment horizontal="center" vertical="center"/>
    </xf>
    <xf numFmtId="3" fontId="69" fillId="2" borderId="0" xfId="11" applyNumberFormat="1" applyFont="1" applyFill="1" applyAlignment="1">
      <alignment horizontal="center"/>
    </xf>
    <xf numFmtId="0" fontId="69" fillId="2" borderId="0" xfId="11" applyFont="1" applyFill="1" applyAlignment="1">
      <alignment horizontal="center"/>
    </xf>
    <xf numFmtId="0" fontId="45" fillId="0" borderId="0" xfId="11" applyFont="1" applyAlignment="1">
      <alignment horizontal="center"/>
    </xf>
    <xf numFmtId="0" fontId="45" fillId="2" borderId="0" xfId="11" applyFont="1" applyFill="1" applyAlignment="1">
      <alignment horizontal="center"/>
    </xf>
    <xf numFmtId="0" fontId="80" fillId="0" borderId="0" xfId="11" applyFont="1"/>
    <xf numFmtId="0" fontId="86" fillId="5" borderId="5" xfId="11" applyFont="1" applyFill="1" applyBorder="1" applyAlignment="1">
      <alignment horizontal="center" vertical="center" wrapText="1" shrinkToFit="1"/>
    </xf>
    <xf numFmtId="3" fontId="62" fillId="2" borderId="5" xfId="11" applyNumberFormat="1" applyFont="1" applyFill="1" applyBorder="1" applyAlignment="1">
      <alignment horizontal="center" vertical="center"/>
    </xf>
    <xf numFmtId="0" fontId="83" fillId="5" borderId="8" xfId="11" applyFont="1" applyFill="1" applyBorder="1" applyAlignment="1">
      <alignment horizontal="left" vertical="center"/>
    </xf>
    <xf numFmtId="0" fontId="69" fillId="0" borderId="0" xfId="11" applyFont="1" applyAlignment="1">
      <alignment horizontal="center"/>
    </xf>
    <xf numFmtId="0" fontId="83" fillId="5" borderId="5" xfId="11" applyFont="1" applyFill="1" applyBorder="1" applyAlignment="1">
      <alignment horizontal="center" vertical="center" wrapText="1" shrinkToFit="1"/>
    </xf>
    <xf numFmtId="164" fontId="62" fillId="2" borderId="5" xfId="11" applyNumberFormat="1" applyFont="1" applyFill="1" applyBorder="1" applyAlignment="1">
      <alignment horizontal="center" vertical="center"/>
    </xf>
    <xf numFmtId="164" fontId="45" fillId="3" borderId="0" xfId="11" applyNumberFormat="1" applyFont="1" applyFill="1"/>
    <xf numFmtId="0" fontId="55" fillId="5" borderId="5" xfId="11" applyFont="1" applyFill="1" applyBorder="1" applyAlignment="1">
      <alignment horizontal="center" vertical="center" wrapText="1"/>
    </xf>
    <xf numFmtId="0" fontId="86" fillId="5" borderId="5" xfId="11" applyFont="1" applyFill="1" applyBorder="1" applyAlignment="1">
      <alignment horizontal="center" vertical="center" wrapText="1"/>
    </xf>
    <xf numFmtId="0" fontId="55" fillId="5" borderId="0" xfId="11" applyFont="1" applyFill="1" applyAlignment="1">
      <alignment horizontal="center" vertical="center" wrapText="1"/>
    </xf>
    <xf numFmtId="0" fontId="62" fillId="0" borderId="0" xfId="11" applyFont="1" applyAlignment="1">
      <alignment wrapText="1"/>
    </xf>
    <xf numFmtId="172" fontId="45" fillId="3" borderId="5" xfId="13" applyNumberFormat="1" applyFont="1" applyFill="1" applyBorder="1" applyAlignment="1">
      <alignment horizontal="right" vertical="center"/>
    </xf>
    <xf numFmtId="0" fontId="62" fillId="0" borderId="0" xfId="11" applyFont="1" applyAlignment="1">
      <alignment vertical="center"/>
    </xf>
    <xf numFmtId="3" fontId="45" fillId="3" borderId="5" xfId="11" applyNumberFormat="1" applyFont="1" applyFill="1" applyBorder="1" applyAlignment="1">
      <alignment horizontal="center"/>
    </xf>
    <xf numFmtId="0" fontId="62" fillId="0" borderId="0" xfId="11" applyFont="1"/>
    <xf numFmtId="164" fontId="87" fillId="21" borderId="7" xfId="11" applyNumberFormat="1" applyFont="1" applyFill="1" applyBorder="1" applyAlignment="1">
      <alignment horizontal="center" vertical="center"/>
    </xf>
    <xf numFmtId="3" fontId="87" fillId="21" borderId="2" xfId="11" applyNumberFormat="1" applyFont="1" applyFill="1" applyBorder="1" applyAlignment="1">
      <alignment horizontal="center"/>
    </xf>
    <xf numFmtId="0" fontId="88" fillId="0" borderId="0" xfId="11" applyFont="1"/>
    <xf numFmtId="184" fontId="69" fillId="2" borderId="0" xfId="13" applyNumberFormat="1" applyFont="1" applyFill="1"/>
    <xf numFmtId="184" fontId="69" fillId="2" borderId="0" xfId="13" applyNumberFormat="1" applyFont="1" applyFill="1" applyAlignment="1">
      <alignment horizontal="center"/>
    </xf>
    <xf numFmtId="0" fontId="49" fillId="0" borderId="0" xfId="11" applyFont="1"/>
    <xf numFmtId="0" fontId="69" fillId="3" borderId="0" xfId="11" applyFont="1" applyFill="1"/>
    <xf numFmtId="3" fontId="69" fillId="3" borderId="0" xfId="11" applyNumberFormat="1" applyFont="1" applyFill="1"/>
    <xf numFmtId="0" fontId="69" fillId="3" borderId="0" xfId="11" applyFont="1" applyFill="1" applyAlignment="1">
      <alignment horizontal="center"/>
    </xf>
    <xf numFmtId="0" fontId="49" fillId="3" borderId="0" xfId="11" applyFont="1" applyFill="1" applyAlignment="1">
      <alignment horizontal="center"/>
    </xf>
    <xf numFmtId="3" fontId="69" fillId="3" borderId="0" xfId="11" applyNumberFormat="1" applyFont="1" applyFill="1" applyAlignment="1">
      <alignment horizontal="center"/>
    </xf>
    <xf numFmtId="0" fontId="79" fillId="3" borderId="0" xfId="11" applyFont="1" applyFill="1" applyAlignment="1">
      <alignment vertical="center"/>
    </xf>
    <xf numFmtId="0" fontId="89" fillId="3" borderId="0" xfId="11" applyFont="1" applyFill="1" applyAlignment="1">
      <alignment vertical="center"/>
    </xf>
    <xf numFmtId="0" fontId="89" fillId="0" borderId="0" xfId="11" applyFont="1" applyAlignment="1">
      <alignment vertical="center"/>
    </xf>
    <xf numFmtId="0" fontId="90" fillId="0" borderId="0" xfId="11" applyFont="1" applyAlignment="1">
      <alignment horizontal="center" vertical="center"/>
    </xf>
    <xf numFmtId="0" fontId="91" fillId="0" borderId="0" xfId="11" applyFont="1" applyAlignment="1">
      <alignment vertical="center"/>
    </xf>
    <xf numFmtId="0" fontId="90" fillId="3" borderId="0" xfId="11" applyFont="1" applyFill="1" applyAlignment="1">
      <alignment horizontal="center" vertical="center"/>
    </xf>
    <xf numFmtId="0" fontId="92" fillId="3" borderId="0" xfId="11" applyFont="1" applyFill="1" applyAlignment="1">
      <alignment horizontal="center" vertical="center"/>
    </xf>
    <xf numFmtId="0" fontId="92" fillId="3" borderId="0" xfId="11" applyFont="1" applyFill="1" applyAlignment="1">
      <alignment vertical="center"/>
    </xf>
    <xf numFmtId="0" fontId="92" fillId="0" borderId="0" xfId="11" applyFont="1" applyAlignment="1">
      <alignment vertical="center"/>
    </xf>
    <xf numFmtId="177" fontId="93" fillId="3" borderId="0" xfId="11" applyNumberFormat="1" applyFont="1" applyFill="1" applyAlignment="1">
      <alignment vertical="center"/>
    </xf>
    <xf numFmtId="177" fontId="93" fillId="0" borderId="0" xfId="11" applyNumberFormat="1" applyFont="1" applyAlignment="1">
      <alignment vertical="center"/>
    </xf>
    <xf numFmtId="177" fontId="58" fillId="0" borderId="0" xfId="11" applyNumberFormat="1" applyFont="1" applyAlignment="1">
      <alignment horizontal="center" vertical="center"/>
    </xf>
    <xf numFmtId="0" fontId="80" fillId="0" borderId="0" xfId="11" applyFont="1" applyAlignment="1">
      <alignment vertical="center"/>
    </xf>
    <xf numFmtId="0" fontId="94" fillId="0" borderId="0" xfId="11" applyFont="1" applyAlignment="1">
      <alignment vertical="center"/>
    </xf>
    <xf numFmtId="0" fontId="95" fillId="3" borderId="0" xfId="11" applyFont="1" applyFill="1" applyAlignment="1">
      <alignment vertical="center"/>
    </xf>
    <xf numFmtId="176" fontId="62" fillId="7" borderId="15" xfId="11" applyNumberFormat="1" applyFont="1" applyFill="1" applyBorder="1" applyAlignment="1">
      <alignment horizontal="center" vertical="center"/>
    </xf>
    <xf numFmtId="17" fontId="82" fillId="0" borderId="15" xfId="11" applyNumberFormat="1" applyFont="1" applyBorder="1" applyAlignment="1">
      <alignment horizontal="left" vertical="center"/>
    </xf>
    <xf numFmtId="167" fontId="67" fillId="0" borderId="15" xfId="11" applyNumberFormat="1" applyFont="1" applyBorder="1" applyAlignment="1">
      <alignment vertical="center"/>
    </xf>
    <xf numFmtId="17" fontId="82" fillId="0" borderId="15" xfId="11" applyNumberFormat="1" applyFont="1" applyBorder="1" applyAlignment="1">
      <alignment horizontal="left" vertical="center" wrapText="1" shrinkToFit="1"/>
    </xf>
    <xf numFmtId="3" fontId="94" fillId="2" borderId="0" xfId="11" applyNumberFormat="1" applyFont="1" applyFill="1" applyAlignment="1">
      <alignment horizontal="center" vertical="center"/>
    </xf>
    <xf numFmtId="3" fontId="96" fillId="3" borderId="0" xfId="12" applyNumberFormat="1" applyFont="1" applyFill="1" applyAlignment="1">
      <alignment horizontal="center" vertical="center"/>
    </xf>
    <xf numFmtId="3" fontId="96" fillId="0" borderId="0" xfId="12" applyNumberFormat="1" applyFont="1" applyAlignment="1">
      <alignment horizontal="center" vertical="center"/>
    </xf>
    <xf numFmtId="0" fontId="97" fillId="3" borderId="0" xfId="11" applyFont="1" applyFill="1" applyAlignment="1">
      <alignment vertical="center"/>
    </xf>
    <xf numFmtId="176" fontId="62" fillId="4" borderId="31" xfId="11" applyNumberFormat="1" applyFont="1" applyFill="1" applyBorder="1" applyAlignment="1">
      <alignment horizontal="center" vertical="center"/>
    </xf>
    <xf numFmtId="0" fontId="97" fillId="0" borderId="0" xfId="11" applyFont="1" applyAlignment="1">
      <alignment vertical="center"/>
    </xf>
    <xf numFmtId="0" fontId="99" fillId="3" borderId="0" xfId="11" applyFont="1" applyFill="1" applyAlignment="1">
      <alignment vertical="center"/>
    </xf>
    <xf numFmtId="176" fontId="62" fillId="4" borderId="32" xfId="11" applyNumberFormat="1" applyFont="1" applyFill="1" applyBorder="1" applyAlignment="1">
      <alignment horizontal="center" vertical="center"/>
    </xf>
    <xf numFmtId="0" fontId="99" fillId="0" borderId="0" xfId="11" applyFont="1" applyAlignment="1">
      <alignment vertical="center"/>
    </xf>
    <xf numFmtId="17" fontId="100" fillId="0" borderId="15" xfId="11" applyNumberFormat="1" applyFont="1" applyBorder="1" applyAlignment="1">
      <alignment horizontal="center" vertical="center" wrapText="1" shrinkToFit="1"/>
    </xf>
    <xf numFmtId="172" fontId="78" fillId="0" borderId="15" xfId="13" applyNumberFormat="1" applyFont="1" applyBorder="1" applyAlignment="1">
      <alignment vertical="center"/>
    </xf>
    <xf numFmtId="173" fontId="78" fillId="0" borderId="15" xfId="11" applyNumberFormat="1" applyFont="1" applyBorder="1" applyAlignment="1">
      <alignment vertical="center"/>
    </xf>
    <xf numFmtId="164" fontId="49" fillId="0" borderId="0" xfId="11" applyNumberFormat="1" applyFont="1"/>
    <xf numFmtId="164" fontId="66" fillId="0" borderId="0" xfId="11" applyNumberFormat="1" applyFont="1"/>
    <xf numFmtId="172" fontId="98" fillId="0" borderId="34" xfId="11" applyNumberFormat="1" applyFont="1" applyBorder="1" applyAlignment="1">
      <alignment vertical="center"/>
    </xf>
    <xf numFmtId="3" fontId="47" fillId="2" borderId="0" xfId="11" applyNumberFormat="1" applyFont="1" applyFill="1" applyAlignment="1">
      <alignment vertical="center"/>
    </xf>
    <xf numFmtId="0" fontId="101" fillId="0" borderId="0" xfId="11" applyFont="1" applyAlignment="1">
      <alignment vertical="center"/>
    </xf>
    <xf numFmtId="164" fontId="45" fillId="3" borderId="0" xfId="11" applyNumberFormat="1" applyFont="1" applyFill="1" applyAlignment="1">
      <alignment horizontal="center" vertical="center"/>
    </xf>
    <xf numFmtId="164" fontId="45" fillId="2" borderId="0" xfId="11" applyNumberFormat="1" applyFont="1" applyFill="1" applyAlignment="1">
      <alignment vertical="center"/>
    </xf>
    <xf numFmtId="164" fontId="69" fillId="2" borderId="0" xfId="11" applyNumberFormat="1" applyFont="1" applyFill="1" applyAlignment="1">
      <alignment vertical="center"/>
    </xf>
    <xf numFmtId="164" fontId="45" fillId="0" borderId="0" xfId="11" applyNumberFormat="1" applyFont="1" applyAlignment="1">
      <alignment vertical="center"/>
    </xf>
    <xf numFmtId="164" fontId="99" fillId="0" borderId="0" xfId="11" applyNumberFormat="1" applyFont="1"/>
    <xf numFmtId="164" fontId="66" fillId="0" borderId="0" xfId="11" applyNumberFormat="1" applyFont="1" applyAlignment="1">
      <alignment vertical="center"/>
    </xf>
    <xf numFmtId="164" fontId="69" fillId="0" borderId="0" xfId="11" applyNumberFormat="1" applyFont="1" applyAlignment="1">
      <alignment vertical="center"/>
    </xf>
    <xf numFmtId="164" fontId="49" fillId="0" borderId="0" xfId="11" applyNumberFormat="1" applyFont="1" applyAlignment="1">
      <alignment vertical="center"/>
    </xf>
    <xf numFmtId="164" fontId="102" fillId="0" borderId="0" xfId="11" applyNumberFormat="1" applyFont="1" applyAlignment="1">
      <alignment vertical="center"/>
    </xf>
    <xf numFmtId="172" fontId="45" fillId="0" borderId="0" xfId="13" applyNumberFormat="1" applyFont="1" applyAlignment="1">
      <alignment vertical="center"/>
    </xf>
    <xf numFmtId="3" fontId="103" fillId="0" borderId="0" xfId="11" applyNumberFormat="1" applyFont="1" applyAlignment="1">
      <alignment vertical="center"/>
    </xf>
    <xf numFmtId="3" fontId="74" fillId="21" borderId="23" xfId="11" applyNumberFormat="1" applyFont="1" applyFill="1" applyBorder="1" applyAlignment="1">
      <alignment horizontal="center"/>
    </xf>
    <xf numFmtId="172" fontId="73" fillId="21" borderId="33" xfId="11" applyNumberFormat="1" applyFont="1" applyFill="1" applyBorder="1" applyAlignment="1">
      <alignment vertical="center"/>
    </xf>
    <xf numFmtId="0" fontId="74" fillId="21" borderId="15" xfId="11" applyFont="1" applyFill="1" applyBorder="1" applyAlignment="1">
      <alignment horizontal="center" vertical="center"/>
    </xf>
    <xf numFmtId="173" fontId="74" fillId="21" borderId="15" xfId="11" applyNumberFormat="1" applyFont="1" applyFill="1" applyBorder="1" applyAlignment="1">
      <alignment vertical="center"/>
    </xf>
    <xf numFmtId="176" fontId="55" fillId="5" borderId="15" xfId="11" applyNumberFormat="1" applyFont="1" applyFill="1" applyBorder="1" applyAlignment="1">
      <alignment horizontal="center" vertical="center"/>
    </xf>
    <xf numFmtId="176" fontId="98" fillId="5" borderId="15" xfId="11" applyNumberFormat="1" applyFont="1" applyFill="1" applyBorder="1" applyAlignment="1">
      <alignment horizontal="center" vertical="center"/>
    </xf>
    <xf numFmtId="172" fontId="78" fillId="5" borderId="15" xfId="13" applyNumberFormat="1" applyFont="1" applyFill="1" applyBorder="1" applyAlignment="1">
      <alignment vertical="center"/>
    </xf>
    <xf numFmtId="170" fontId="104" fillId="3" borderId="0" xfId="0" applyNumberFormat="1" applyFont="1" applyFill="1" applyAlignment="1">
      <alignment horizontal="center" vertical="center"/>
    </xf>
    <xf numFmtId="170" fontId="104" fillId="2" borderId="0" xfId="0" applyNumberFormat="1" applyFont="1" applyFill="1" applyAlignment="1">
      <alignment horizontal="center" vertical="center"/>
    </xf>
    <xf numFmtId="0" fontId="66" fillId="2" borderId="0" xfId="0" applyFont="1" applyFill="1"/>
    <xf numFmtId="0" fontId="88" fillId="22" borderId="6" xfId="0" applyFont="1" applyFill="1" applyBorder="1" applyAlignment="1">
      <alignment horizontal="center" vertical="center" wrapText="1"/>
    </xf>
    <xf numFmtId="0" fontId="45" fillId="3" borderId="0" xfId="11" applyFont="1" applyFill="1" applyAlignment="1">
      <alignment horizontal="center" vertical="center"/>
    </xf>
    <xf numFmtId="172" fontId="66" fillId="3" borderId="0" xfId="13" applyNumberFormat="1" applyFont="1" applyFill="1" applyAlignment="1">
      <alignment vertical="center"/>
    </xf>
    <xf numFmtId="0" fontId="58" fillId="3" borderId="0" xfId="11" applyFont="1" applyFill="1" applyAlignment="1">
      <alignment vertical="center"/>
    </xf>
    <xf numFmtId="170" fontId="106" fillId="3" borderId="0" xfId="11" applyNumberFormat="1" applyFont="1" applyFill="1" applyAlignment="1">
      <alignment vertical="center"/>
    </xf>
    <xf numFmtId="170" fontId="106" fillId="3" borderId="0" xfId="11" applyNumberFormat="1" applyFont="1" applyFill="1" applyAlignment="1">
      <alignment horizontal="center" vertical="center"/>
    </xf>
    <xf numFmtId="0" fontId="1" fillId="2" borderId="0" xfId="0" applyFont="1" applyFill="1"/>
    <xf numFmtId="172" fontId="1" fillId="3" borderId="0" xfId="13" applyNumberFormat="1" applyFont="1" applyFill="1" applyAlignment="1">
      <alignment vertical="center"/>
    </xf>
    <xf numFmtId="0" fontId="62" fillId="3" borderId="0" xfId="11" applyFont="1" applyFill="1" applyAlignment="1">
      <alignment vertical="center" wrapText="1"/>
    </xf>
    <xf numFmtId="0" fontId="70" fillId="3" borderId="0" xfId="11" applyFont="1" applyFill="1" applyAlignment="1">
      <alignment vertical="center" wrapText="1"/>
    </xf>
    <xf numFmtId="0" fontId="69" fillId="3" borderId="0" xfId="11" applyFont="1" applyFill="1" applyAlignment="1">
      <alignment horizontal="center" vertical="center"/>
    </xf>
    <xf numFmtId="172" fontId="69" fillId="3" borderId="0" xfId="13" applyNumberFormat="1" applyFont="1" applyFill="1" applyAlignment="1">
      <alignment vertical="center"/>
    </xf>
    <xf numFmtId="3" fontId="69" fillId="3" borderId="0" xfId="11" applyNumberFormat="1" applyFont="1" applyFill="1" applyAlignment="1">
      <alignment horizontal="center" vertical="center"/>
    </xf>
    <xf numFmtId="3" fontId="45" fillId="3" borderId="0" xfId="11" applyNumberFormat="1" applyFont="1" applyFill="1" applyAlignment="1">
      <alignment horizontal="center" vertical="center"/>
    </xf>
    <xf numFmtId="183" fontId="69" fillId="2" borderId="0" xfId="18" applyNumberFormat="1" applyFont="1" applyFill="1"/>
    <xf numFmtId="176" fontId="86" fillId="5" borderId="15" xfId="11" applyNumberFormat="1" applyFont="1" applyFill="1" applyBorder="1" applyAlignment="1">
      <alignment horizontal="center" vertical="center"/>
    </xf>
    <xf numFmtId="176" fontId="68" fillId="8" borderId="15" xfId="11" applyNumberFormat="1" applyFont="1" applyFill="1" applyBorder="1" applyAlignment="1">
      <alignment horizontal="center" vertical="center"/>
    </xf>
    <xf numFmtId="167" fontId="66" fillId="2" borderId="19" xfId="19" applyNumberFormat="1" applyFont="1" applyFill="1" applyBorder="1" applyAlignment="1">
      <alignment vertical="center"/>
    </xf>
    <xf numFmtId="167" fontId="66" fillId="2" borderId="19" xfId="19" applyNumberFormat="1" applyFont="1" applyFill="1" applyBorder="1" applyAlignment="1">
      <alignment horizontal="right" vertical="center" wrapText="1"/>
    </xf>
    <xf numFmtId="167" fontId="66" fillId="19" borderId="19" xfId="19" applyNumberFormat="1" applyFont="1" applyFill="1" applyBorder="1" applyAlignment="1">
      <alignment horizontal="right" vertical="center" wrapText="1"/>
    </xf>
    <xf numFmtId="173" fontId="73" fillId="21" borderId="23" xfId="11" applyNumberFormat="1" applyFont="1" applyFill="1" applyBorder="1" applyAlignment="1">
      <alignment horizontal="center" vertical="center"/>
    </xf>
    <xf numFmtId="3" fontId="52" fillId="21" borderId="23" xfId="11" applyNumberFormat="1" applyFont="1" applyFill="1" applyBorder="1" applyAlignment="1">
      <alignment horizontal="center" vertical="center"/>
    </xf>
    <xf numFmtId="172" fontId="52" fillId="21" borderId="23" xfId="11" applyNumberFormat="1" applyFont="1" applyFill="1" applyBorder="1" applyAlignment="1">
      <alignment horizontal="center" vertical="center"/>
    </xf>
    <xf numFmtId="173" fontId="74" fillId="21" borderId="23" xfId="11" applyNumberFormat="1" applyFont="1" applyFill="1" applyBorder="1" applyAlignment="1">
      <alignment horizontal="center" vertical="center"/>
    </xf>
    <xf numFmtId="0" fontId="0" fillId="2" borderId="0" xfId="0" applyFill="1" applyProtection="1">
      <protection locked="0"/>
    </xf>
    <xf numFmtId="0" fontId="38" fillId="2" borderId="0" xfId="0" applyFont="1" applyFill="1" applyProtection="1">
      <protection locked="0"/>
    </xf>
    <xf numFmtId="0" fontId="0" fillId="0" borderId="0" xfId="0" applyProtection="1">
      <protection locked="0"/>
    </xf>
    <xf numFmtId="0" fontId="39" fillId="2" borderId="0" xfId="0" applyFont="1" applyFill="1" applyProtection="1">
      <protection locked="0"/>
    </xf>
    <xf numFmtId="0" fontId="50" fillId="21" borderId="0" xfId="11" applyFont="1" applyFill="1" applyAlignment="1" applyProtection="1">
      <alignment horizontal="center" vertical="center"/>
      <protection locked="0"/>
    </xf>
    <xf numFmtId="0" fontId="108" fillId="2" borderId="0" xfId="11" applyFont="1" applyFill="1" applyAlignment="1" applyProtection="1">
      <alignment horizontal="left" indent="2"/>
      <protection locked="0"/>
    </xf>
    <xf numFmtId="170" fontId="42" fillId="2" borderId="0" xfId="11" applyNumberFormat="1" applyFont="1" applyFill="1" applyAlignment="1" applyProtection="1">
      <alignment horizontal="left" vertical="center"/>
      <protection locked="0"/>
    </xf>
    <xf numFmtId="182" fontId="72" fillId="2" borderId="0" xfId="0" applyNumberFormat="1" applyFont="1" applyFill="1" applyAlignment="1" applyProtection="1">
      <alignment vertical="top"/>
      <protection locked="0"/>
    </xf>
    <xf numFmtId="0" fontId="37" fillId="2" borderId="0" xfId="0" applyFont="1" applyFill="1" applyProtection="1">
      <protection locked="0"/>
    </xf>
    <xf numFmtId="0" fontId="44" fillId="2" borderId="0" xfId="11" applyFont="1" applyFill="1" applyProtection="1">
      <protection locked="0"/>
    </xf>
    <xf numFmtId="0" fontId="51" fillId="2" borderId="0" xfId="11" applyFont="1" applyFill="1" applyAlignment="1" applyProtection="1">
      <alignment horizontal="left" indent="2"/>
      <protection locked="0"/>
    </xf>
    <xf numFmtId="0" fontId="48" fillId="2" borderId="0" xfId="11" applyFont="1" applyFill="1" applyProtection="1">
      <protection locked="0"/>
    </xf>
    <xf numFmtId="3" fontId="43" fillId="2" borderId="36" xfId="11" applyNumberFormat="1" applyFont="1" applyFill="1" applyBorder="1" applyProtection="1">
      <protection locked="0"/>
    </xf>
    <xf numFmtId="179" fontId="45" fillId="2" borderId="36" xfId="1" applyNumberFormat="1" applyFont="1" applyFill="1" applyBorder="1" applyProtection="1">
      <protection locked="0"/>
    </xf>
    <xf numFmtId="9" fontId="45" fillId="2" borderId="36" xfId="2" applyFont="1" applyFill="1" applyBorder="1" applyAlignment="1" applyProtection="1">
      <alignment horizontal="center"/>
      <protection locked="0"/>
    </xf>
    <xf numFmtId="0" fontId="46" fillId="2" borderId="0" xfId="11" applyFont="1" applyFill="1" applyProtection="1">
      <protection locked="0"/>
    </xf>
    <xf numFmtId="3" fontId="53" fillId="2" borderId="36" xfId="11" applyNumberFormat="1" applyFont="1" applyFill="1" applyBorder="1" applyAlignment="1">
      <alignment horizontal="center" vertical="center"/>
    </xf>
    <xf numFmtId="9" fontId="41" fillId="2" borderId="0" xfId="2" applyFont="1" applyFill="1" applyAlignment="1" applyProtection="1">
      <alignment horizontal="center" vertical="center"/>
      <protection locked="0"/>
    </xf>
    <xf numFmtId="9" fontId="53" fillId="2" borderId="36" xfId="2" applyFont="1" applyFill="1" applyBorder="1" applyAlignment="1">
      <alignment horizontal="center" vertical="center"/>
    </xf>
    <xf numFmtId="179" fontId="109" fillId="2" borderId="0" xfId="6" applyNumberFormat="1" applyFont="1" applyFill="1"/>
    <xf numFmtId="0" fontId="110" fillId="21" borderId="2" xfId="0" applyFont="1" applyFill="1" applyBorder="1" applyAlignment="1">
      <alignment vertical="center"/>
    </xf>
    <xf numFmtId="3" fontId="110" fillId="21" borderId="35" xfId="0" applyNumberFormat="1" applyFont="1" applyFill="1" applyBorder="1" applyAlignment="1">
      <alignment horizontal="center" vertical="center"/>
    </xf>
    <xf numFmtId="0" fontId="105" fillId="2" borderId="0" xfId="6" applyFont="1" applyFill="1" applyAlignment="1">
      <alignment vertical="center"/>
    </xf>
    <xf numFmtId="0" fontId="107" fillId="3" borderId="0" xfId="11" applyFont="1" applyFill="1"/>
    <xf numFmtId="172" fontId="45" fillId="5" borderId="5" xfId="13" applyNumberFormat="1" applyFont="1" applyFill="1" applyBorder="1" applyAlignment="1">
      <alignment horizontal="right" vertical="center"/>
    </xf>
    <xf numFmtId="164" fontId="45" fillId="5" borderId="5" xfId="11" applyNumberFormat="1" applyFont="1" applyFill="1" applyBorder="1" applyAlignment="1">
      <alignment horizontal="right" vertical="center"/>
    </xf>
    <xf numFmtId="0" fontId="66" fillId="3" borderId="0" xfId="11" applyFont="1" applyFill="1" applyAlignment="1">
      <alignment vertical="center"/>
    </xf>
    <xf numFmtId="0" fontId="77" fillId="2" borderId="0" xfId="0" applyFont="1" applyFill="1"/>
    <xf numFmtId="0" fontId="68" fillId="5" borderId="16" xfId="11" applyFont="1" applyFill="1" applyBorder="1" applyAlignment="1">
      <alignment horizontal="center" vertical="center"/>
    </xf>
    <xf numFmtId="0" fontId="68" fillId="5" borderId="17" xfId="11" applyFont="1" applyFill="1" applyBorder="1" applyAlignment="1">
      <alignment horizontal="center" vertical="center" wrapText="1"/>
    </xf>
    <xf numFmtId="172" fontId="68" fillId="5" borderId="18" xfId="13" applyNumberFormat="1" applyFont="1" applyFill="1" applyBorder="1" applyAlignment="1">
      <alignment horizontal="center" vertical="center" wrapText="1"/>
    </xf>
    <xf numFmtId="0" fontId="68" fillId="3" borderId="0" xfId="11" applyFont="1" applyFill="1" applyAlignment="1">
      <alignment vertical="center" wrapText="1"/>
    </xf>
    <xf numFmtId="172" fontId="66" fillId="3" borderId="19" xfId="13" applyNumberFormat="1" applyFont="1" applyFill="1" applyBorder="1" applyAlignment="1">
      <alignment horizontal="center" vertical="center"/>
    </xf>
    <xf numFmtId="0" fontId="111" fillId="3" borderId="0" xfId="11" applyFont="1" applyFill="1" applyAlignment="1">
      <alignment vertical="center" wrapText="1"/>
    </xf>
    <xf numFmtId="1" fontId="68" fillId="5" borderId="2" xfId="11" applyNumberFormat="1" applyFont="1" applyFill="1" applyBorder="1" applyAlignment="1">
      <alignment horizontal="center" vertical="center" wrapText="1"/>
    </xf>
    <xf numFmtId="1" fontId="68" fillId="5" borderId="7" xfId="11" applyNumberFormat="1" applyFont="1" applyFill="1" applyBorder="1" applyAlignment="1">
      <alignment horizontal="center" vertical="center"/>
    </xf>
    <xf numFmtId="179" fontId="68" fillId="5" borderId="7" xfId="1" applyNumberFormat="1" applyFont="1" applyFill="1" applyBorder="1" applyAlignment="1">
      <alignment horizontal="center" vertical="center"/>
    </xf>
    <xf numFmtId="2" fontId="45" fillId="10" borderId="19" xfId="11" applyNumberFormat="1" applyFont="1" applyFill="1" applyBorder="1" applyAlignment="1">
      <alignment horizontal="left" vertical="center"/>
    </xf>
    <xf numFmtId="3" fontId="62" fillId="10" borderId="19" xfId="11" applyNumberFormat="1" applyFont="1" applyFill="1" applyBorder="1" applyAlignment="1">
      <alignment horizontal="center" vertical="center"/>
    </xf>
    <xf numFmtId="3" fontId="45" fillId="10" borderId="19" xfId="11" applyNumberFormat="1" applyFont="1" applyFill="1" applyBorder="1" applyAlignment="1">
      <alignment horizontal="center" vertical="center"/>
    </xf>
    <xf numFmtId="179" fontId="45" fillId="10" borderId="19" xfId="11" applyNumberFormat="1" applyFont="1" applyFill="1" applyBorder="1" applyAlignment="1">
      <alignment horizontal="right" vertical="center"/>
    </xf>
    <xf numFmtId="0" fontId="73" fillId="21" borderId="2" xfId="11" applyFont="1" applyFill="1" applyBorder="1" applyAlignment="1">
      <alignment horizontal="center" vertical="center" wrapText="1"/>
    </xf>
    <xf numFmtId="3" fontId="73" fillId="21" borderId="2" xfId="11" applyNumberFormat="1" applyFont="1" applyFill="1" applyBorder="1" applyAlignment="1">
      <alignment horizontal="center" vertical="center" wrapText="1"/>
    </xf>
    <xf numFmtId="164" fontId="73" fillId="21" borderId="2" xfId="11" applyNumberFormat="1" applyFont="1" applyFill="1" applyBorder="1" applyAlignment="1">
      <alignment horizontal="center" vertical="center" wrapText="1"/>
    </xf>
    <xf numFmtId="0" fontId="81" fillId="5" borderId="6" xfId="11" applyFont="1" applyFill="1" applyBorder="1" applyAlignment="1">
      <alignment horizontal="center" vertical="center" wrapText="1"/>
    </xf>
    <xf numFmtId="179" fontId="45" fillId="3" borderId="5" xfId="1" applyNumberFormat="1" applyFont="1" applyFill="1" applyBorder="1" applyAlignment="1">
      <alignment horizontal="right" vertical="center"/>
    </xf>
    <xf numFmtId="185" fontId="69" fillId="3" borderId="5" xfId="1" applyNumberFormat="1" applyFont="1" applyFill="1" applyBorder="1" applyAlignment="1">
      <alignment horizontal="center" vertical="center"/>
    </xf>
    <xf numFmtId="185" fontId="69" fillId="3" borderId="5" xfId="1" applyNumberFormat="1" applyFont="1" applyFill="1" applyBorder="1" applyAlignment="1">
      <alignment horizontal="right" vertical="center"/>
    </xf>
    <xf numFmtId="0" fontId="66" fillId="2" borderId="0" xfId="11" applyFont="1" applyFill="1" applyAlignment="1">
      <alignment vertical="center"/>
    </xf>
    <xf numFmtId="0" fontId="66" fillId="2" borderId="0" xfId="20" applyFont="1" applyFill="1"/>
    <xf numFmtId="172" fontId="67" fillId="3" borderId="1" xfId="13" applyNumberFormat="1" applyFont="1" applyFill="1" applyBorder="1" applyAlignment="1">
      <alignment horizontal="center" vertical="center"/>
    </xf>
    <xf numFmtId="0" fontId="99" fillId="2" borderId="0" xfId="0" applyFont="1" applyFill="1"/>
    <xf numFmtId="176" fontId="62" fillId="5" borderId="11" xfId="0" applyNumberFormat="1" applyFont="1" applyFill="1" applyBorder="1" applyAlignment="1">
      <alignment horizontal="center" vertical="center"/>
    </xf>
    <xf numFmtId="176" fontId="62" fillId="5" borderId="11" xfId="0" applyNumberFormat="1" applyFont="1" applyFill="1" applyBorder="1" applyAlignment="1">
      <alignment horizontal="center" vertical="center" wrapText="1" shrinkToFit="1"/>
    </xf>
    <xf numFmtId="0" fontId="45" fillId="0" borderId="11" xfId="0" applyFont="1" applyBorder="1" applyAlignment="1">
      <alignment horizontal="center" vertical="center"/>
    </xf>
    <xf numFmtId="172" fontId="45" fillId="0" borderId="11" xfId="13" applyNumberFormat="1" applyFont="1" applyBorder="1" applyAlignment="1">
      <alignment horizontal="center" vertical="center"/>
    </xf>
    <xf numFmtId="3" fontId="62" fillId="5" borderId="11" xfId="13" applyNumberFormat="1" applyFont="1" applyFill="1" applyBorder="1" applyAlignment="1">
      <alignment horizontal="center" vertical="center"/>
    </xf>
    <xf numFmtId="176" fontId="86" fillId="5" borderId="15" xfId="11" applyNumberFormat="1" applyFont="1" applyFill="1" applyBorder="1" applyAlignment="1">
      <alignment horizontal="center" vertical="center" wrapText="1" shrinkToFit="1"/>
    </xf>
    <xf numFmtId="0" fontId="108" fillId="2" borderId="0" xfId="11" applyFont="1" applyFill="1" applyAlignment="1" applyProtection="1">
      <alignment horizontal="left" vertical="center" indent="2"/>
      <protection locked="0"/>
    </xf>
    <xf numFmtId="0" fontId="86" fillId="5" borderId="10" xfId="7" applyFont="1" applyFill="1" applyBorder="1" applyAlignment="1">
      <alignment horizontal="center" vertical="center" wrapText="1"/>
    </xf>
    <xf numFmtId="17" fontId="86" fillId="5" borderId="10" xfId="7" applyNumberFormat="1" applyFont="1" applyFill="1" applyBorder="1" applyAlignment="1">
      <alignment horizontal="center" vertical="center" wrapText="1"/>
    </xf>
    <xf numFmtId="0" fontId="77" fillId="2" borderId="0" xfId="6" applyFont="1" applyFill="1" applyAlignment="1">
      <alignment wrapText="1"/>
    </xf>
    <xf numFmtId="167" fontId="77" fillId="0" borderId="10" xfId="8" applyNumberFormat="1" applyFont="1" applyBorder="1" applyAlignment="1">
      <alignment vertical="center" wrapText="1"/>
    </xf>
    <xf numFmtId="179" fontId="77" fillId="0" borderId="10" xfId="1" applyNumberFormat="1" applyFont="1" applyBorder="1" applyAlignment="1">
      <alignment horizontal="right" vertical="center" wrapText="1"/>
    </xf>
    <xf numFmtId="167" fontId="77" fillId="5" borderId="10" xfId="8" applyNumberFormat="1" applyFont="1" applyFill="1" applyBorder="1" applyAlignment="1">
      <alignment horizontal="right" vertical="center" wrapText="1"/>
    </xf>
    <xf numFmtId="179" fontId="77" fillId="0" borderId="10" xfId="1" applyNumberFormat="1" applyFont="1" applyBorder="1" applyAlignment="1">
      <alignment vertical="center" wrapText="1"/>
    </xf>
    <xf numFmtId="179" fontId="74" fillId="21" borderId="10" xfId="1" applyNumberFormat="1" applyFont="1" applyFill="1" applyBorder="1" applyAlignment="1">
      <alignment vertical="center" wrapText="1"/>
    </xf>
    <xf numFmtId="179" fontId="74" fillId="21" borderId="10" xfId="1" applyNumberFormat="1" applyFont="1" applyFill="1" applyBorder="1" applyAlignment="1">
      <alignment horizontal="center" vertical="center" wrapText="1"/>
    </xf>
    <xf numFmtId="0" fontId="88" fillId="2" borderId="0" xfId="0" applyFont="1" applyFill="1" applyAlignment="1">
      <alignment horizontal="left" vertical="center" wrapText="1"/>
    </xf>
    <xf numFmtId="3" fontId="80" fillId="2" borderId="0" xfId="0" applyNumberFormat="1" applyFont="1" applyFill="1" applyAlignment="1">
      <alignment horizontal="center" vertical="center" wrapText="1"/>
    </xf>
    <xf numFmtId="172" fontId="88" fillId="2" borderId="0" xfId="13" applyNumberFormat="1" applyFont="1" applyFill="1" applyAlignment="1">
      <alignment horizontal="center" vertical="center" wrapText="1"/>
    </xf>
    <xf numFmtId="0" fontId="105" fillId="3" borderId="0" xfId="11" applyFont="1" applyFill="1" applyAlignment="1">
      <alignment vertical="center"/>
    </xf>
    <xf numFmtId="170" fontId="53" fillId="3" borderId="0" xfId="11" applyNumberFormat="1" applyFont="1" applyFill="1" applyAlignment="1">
      <alignment vertical="center"/>
    </xf>
    <xf numFmtId="0" fontId="115" fillId="2" borderId="0" xfId="1" applyNumberFormat="1" applyFont="1" applyFill="1" applyBorder="1" applyAlignment="1">
      <alignment horizontal="center" vertical="center"/>
    </xf>
    <xf numFmtId="1" fontId="115" fillId="2" borderId="0" xfId="1" applyNumberFormat="1" applyFont="1" applyFill="1" applyBorder="1" applyAlignment="1">
      <alignment horizontal="center" vertical="center"/>
    </xf>
    <xf numFmtId="0" fontId="114" fillId="2" borderId="0" xfId="11" applyFont="1" applyFill="1" applyAlignment="1">
      <alignment horizontal="center" vertical="center" wrapText="1"/>
    </xf>
    <xf numFmtId="3" fontId="115" fillId="2" borderId="0" xfId="11" applyNumberFormat="1" applyFont="1" applyFill="1" applyAlignment="1">
      <alignment horizontal="center" vertical="center" wrapText="1"/>
    </xf>
    <xf numFmtId="172" fontId="114" fillId="2" borderId="0" xfId="13" applyNumberFormat="1" applyFont="1" applyFill="1" applyBorder="1" applyAlignment="1">
      <alignment horizontal="center" vertical="center" wrapText="1"/>
    </xf>
    <xf numFmtId="172" fontId="115" fillId="2" borderId="0" xfId="13" applyNumberFormat="1" applyFont="1" applyFill="1" applyBorder="1" applyAlignment="1">
      <alignment horizontal="center" vertical="center"/>
    </xf>
    <xf numFmtId="2" fontId="115" fillId="2" borderId="0" xfId="0" applyNumberFormat="1" applyFont="1" applyFill="1" applyAlignment="1">
      <alignment horizontal="center" vertical="center"/>
    </xf>
    <xf numFmtId="1" fontId="114" fillId="2" borderId="0" xfId="11" applyNumberFormat="1" applyFont="1" applyFill="1" applyAlignment="1">
      <alignment horizontal="center" vertical="center"/>
    </xf>
    <xf numFmtId="179" fontId="114" fillId="2" borderId="0" xfId="1" applyNumberFormat="1" applyFont="1" applyFill="1" applyBorder="1" applyAlignment="1">
      <alignment horizontal="center" vertical="center"/>
    </xf>
    <xf numFmtId="171" fontId="115" fillId="2" borderId="0" xfId="13" applyFont="1" applyFill="1" applyBorder="1" applyAlignment="1">
      <alignment horizontal="center" vertical="center"/>
    </xf>
    <xf numFmtId="3" fontId="0" fillId="2" borderId="0" xfId="0" applyNumberFormat="1" applyFill="1"/>
    <xf numFmtId="179" fontId="69" fillId="3" borderId="0" xfId="1" applyNumberFormat="1" applyFont="1" applyFill="1" applyAlignment="1">
      <alignment vertical="center"/>
    </xf>
    <xf numFmtId="179" fontId="45" fillId="2" borderId="0" xfId="1" applyNumberFormat="1" applyFont="1" applyFill="1" applyAlignment="1">
      <alignment vertical="center"/>
    </xf>
    <xf numFmtId="186" fontId="71" fillId="2" borderId="0" xfId="11" applyNumberFormat="1" applyFont="1" applyFill="1" applyAlignment="1">
      <alignment vertical="center"/>
    </xf>
    <xf numFmtId="167" fontId="45" fillId="2" borderId="0" xfId="11" applyNumberFormat="1" applyFont="1" applyFill="1"/>
    <xf numFmtId="179" fontId="66" fillId="3" borderId="19" xfId="1" applyNumberFormat="1" applyFont="1" applyFill="1" applyBorder="1" applyAlignment="1">
      <alignment horizontal="center" vertical="center"/>
    </xf>
    <xf numFmtId="167" fontId="117" fillId="5" borderId="19" xfId="11" applyNumberFormat="1" applyFont="1" applyFill="1" applyBorder="1" applyAlignment="1">
      <alignment horizontal="center" vertical="center" wrapText="1" shrinkToFit="1"/>
    </xf>
    <xf numFmtId="0" fontId="11" fillId="9" borderId="19" xfId="0" applyFont="1" applyFill="1" applyBorder="1" applyAlignment="1" applyProtection="1">
      <alignment horizontal="center" vertical="center"/>
      <protection locked="0"/>
    </xf>
    <xf numFmtId="172" fontId="11" fillId="9" borderId="19" xfId="13" applyNumberFormat="1" applyFill="1" applyBorder="1" applyAlignment="1" applyProtection="1">
      <alignment horizontal="center" vertical="center"/>
      <protection locked="0"/>
    </xf>
    <xf numFmtId="3" fontId="113" fillId="0" borderId="19" xfId="0" applyNumberFormat="1" applyFont="1" applyBorder="1" applyAlignment="1">
      <alignment horizontal="right" vertical="center"/>
    </xf>
    <xf numFmtId="0" fontId="113" fillId="0" borderId="19" xfId="0" applyFont="1" applyBorder="1" applyAlignment="1">
      <alignment horizontal="right" vertical="center"/>
    </xf>
    <xf numFmtId="0" fontId="113" fillId="0" borderId="19" xfId="0" applyFont="1" applyBorder="1" applyAlignment="1">
      <alignment horizontal="center" vertical="center"/>
    </xf>
    <xf numFmtId="1" fontId="66" fillId="3" borderId="29" xfId="0" applyNumberFormat="1" applyFont="1" applyFill="1" applyBorder="1" applyAlignment="1">
      <alignment horizontal="center" vertical="center"/>
    </xf>
    <xf numFmtId="0" fontId="70" fillId="5" borderId="0" xfId="11" applyFont="1" applyFill="1" applyAlignment="1">
      <alignment horizontal="left" vertical="center"/>
    </xf>
    <xf numFmtId="0" fontId="69" fillId="2" borderId="0" xfId="11" applyFont="1" applyFill="1" applyAlignment="1">
      <alignment horizontal="left" vertical="center"/>
    </xf>
    <xf numFmtId="0" fontId="105" fillId="3" borderId="0" xfId="0" applyFont="1" applyFill="1" applyAlignment="1">
      <alignment vertical="center"/>
    </xf>
    <xf numFmtId="170" fontId="56" fillId="3" borderId="0" xfId="0" applyNumberFormat="1" applyFont="1" applyFill="1" applyAlignment="1">
      <alignment vertical="center"/>
    </xf>
    <xf numFmtId="9" fontId="118" fillId="2" borderId="36" xfId="2" applyFont="1" applyFill="1" applyBorder="1" applyAlignment="1">
      <alignment horizontal="center" vertical="center"/>
    </xf>
    <xf numFmtId="3" fontId="118" fillId="2" borderId="36" xfId="11" applyNumberFormat="1" applyFont="1" applyFill="1" applyBorder="1" applyAlignment="1">
      <alignment horizontal="center" vertical="center"/>
    </xf>
    <xf numFmtId="0" fontId="119" fillId="2" borderId="0" xfId="11" applyFont="1" applyFill="1" applyAlignment="1" applyProtection="1">
      <alignment horizontal="left" vertical="center" indent="2"/>
      <protection locked="0"/>
    </xf>
    <xf numFmtId="179" fontId="120" fillId="20" borderId="0" xfId="11" applyNumberFormat="1" applyFont="1" applyFill="1" applyAlignment="1">
      <alignment vertical="center" wrapText="1"/>
    </xf>
    <xf numFmtId="183" fontId="69" fillId="2" borderId="0" xfId="18" applyNumberFormat="1" applyFont="1" applyFill="1" applyAlignment="1">
      <alignment horizontal="center"/>
    </xf>
    <xf numFmtId="9" fontId="62" fillId="5" borderId="0" xfId="14" applyFont="1" applyFill="1" applyAlignment="1">
      <alignment horizontal="center" vertical="center"/>
    </xf>
    <xf numFmtId="172" fontId="121" fillId="5" borderId="1" xfId="13" applyNumberFormat="1" applyFont="1" applyFill="1" applyBorder="1" applyAlignment="1">
      <alignment horizontal="center" vertical="center"/>
    </xf>
    <xf numFmtId="0" fontId="113" fillId="5" borderId="19" xfId="0" applyFont="1" applyFill="1" applyBorder="1" applyAlignment="1">
      <alignment horizontal="right" vertical="center"/>
    </xf>
    <xf numFmtId="0" fontId="122" fillId="0" borderId="19" xfId="0" applyFont="1" applyBorder="1" applyAlignment="1">
      <alignment horizontal="right" vertical="center"/>
    </xf>
    <xf numFmtId="42" fontId="69" fillId="2" borderId="0" xfId="18" applyNumberFormat="1" applyFont="1" applyFill="1" applyAlignment="1">
      <alignment horizontal="center"/>
    </xf>
    <xf numFmtId="0" fontId="123" fillId="5" borderId="5" xfId="11" applyFont="1" applyFill="1" applyBorder="1" applyAlignment="1">
      <alignment horizontal="center" vertical="center" wrapText="1"/>
    </xf>
    <xf numFmtId="17" fontId="123" fillId="3" borderId="5" xfId="11" applyNumberFormat="1" applyFont="1" applyFill="1" applyBorder="1" applyAlignment="1">
      <alignment horizontal="center" vertical="center"/>
    </xf>
    <xf numFmtId="3" fontId="53" fillId="2" borderId="36" xfId="11" applyNumberFormat="1" applyFont="1" applyFill="1" applyBorder="1" applyAlignment="1">
      <alignment horizontal="right" vertical="center"/>
    </xf>
    <xf numFmtId="0" fontId="114" fillId="2" borderId="0" xfId="11" applyFont="1" applyFill="1" applyAlignment="1">
      <alignment horizontal="center" vertical="center"/>
    </xf>
    <xf numFmtId="2" fontId="66" fillId="3" borderId="29" xfId="0" applyNumberFormat="1" applyFont="1" applyFill="1" applyBorder="1" applyAlignment="1">
      <alignment horizontal="center" vertical="center"/>
    </xf>
    <xf numFmtId="179" fontId="66" fillId="3" borderId="29" xfId="1" applyNumberFormat="1" applyFont="1" applyFill="1" applyBorder="1" applyAlignment="1">
      <alignment horizontal="center" vertical="center"/>
    </xf>
    <xf numFmtId="179" fontId="45" fillId="2" borderId="0" xfId="11" applyNumberFormat="1" applyFont="1" applyFill="1"/>
    <xf numFmtId="179" fontId="45" fillId="2" borderId="0" xfId="1" applyNumberFormat="1" applyFont="1" applyFill="1"/>
    <xf numFmtId="167" fontId="45" fillId="2" borderId="0" xfId="11" applyNumberFormat="1" applyFont="1" applyFill="1" applyAlignment="1">
      <alignment horizontal="center"/>
    </xf>
    <xf numFmtId="0" fontId="125" fillId="5" borderId="0" xfId="11" applyFont="1" applyFill="1" applyAlignment="1">
      <alignment horizontal="center" vertical="center" wrapText="1"/>
    </xf>
    <xf numFmtId="0" fontId="123" fillId="5" borderId="0" xfId="11" applyFont="1" applyFill="1" applyAlignment="1">
      <alignment horizontal="center" vertical="center"/>
    </xf>
    <xf numFmtId="0" fontId="123" fillId="5" borderId="0" xfId="11" applyFont="1" applyFill="1" applyAlignment="1">
      <alignment horizontal="left" vertical="center"/>
    </xf>
    <xf numFmtId="41" fontId="0" fillId="0" borderId="0" xfId="23" applyFont="1"/>
    <xf numFmtId="179" fontId="71" fillId="3" borderId="0" xfId="1" applyNumberFormat="1" applyFont="1" applyFill="1"/>
    <xf numFmtId="179" fontId="69" fillId="3" borderId="0" xfId="11" applyNumberFormat="1" applyFont="1" applyFill="1"/>
    <xf numFmtId="9" fontId="70" fillId="19" borderId="0" xfId="14" applyFont="1" applyFill="1" applyAlignment="1">
      <alignment horizontal="center"/>
    </xf>
    <xf numFmtId="9" fontId="66" fillId="2" borderId="0" xfId="14" applyFont="1" applyFill="1" applyAlignment="1">
      <alignment horizontal="center" vertical="center"/>
    </xf>
    <xf numFmtId="0" fontId="77" fillId="0" borderId="44" xfId="0" applyFont="1" applyBorder="1" applyAlignment="1">
      <alignment vertical="center"/>
    </xf>
    <xf numFmtId="0" fontId="77" fillId="0" borderId="45" xfId="0" applyFont="1" applyBorder="1" applyAlignment="1">
      <alignment vertical="center"/>
    </xf>
    <xf numFmtId="167" fontId="53" fillId="5" borderId="46" xfId="11" applyNumberFormat="1" applyFont="1" applyFill="1" applyBorder="1" applyAlignment="1">
      <alignment vertical="center" textRotation="90" wrapText="1" shrinkToFit="1"/>
    </xf>
    <xf numFmtId="167" fontId="53" fillId="5" borderId="47" xfId="11" applyNumberFormat="1" applyFont="1" applyFill="1" applyBorder="1" applyAlignment="1">
      <alignment vertical="center" textRotation="90" wrapText="1" shrinkToFit="1"/>
    </xf>
    <xf numFmtId="167" fontId="66" fillId="2" borderId="43" xfId="19" applyNumberFormat="1" applyFont="1" applyFill="1" applyBorder="1" applyAlignment="1">
      <alignment horizontal="right" vertical="center" wrapText="1"/>
    </xf>
    <xf numFmtId="3" fontId="0" fillId="0" borderId="0" xfId="0" applyNumberFormat="1"/>
    <xf numFmtId="172" fontId="54" fillId="3" borderId="1" xfId="13" applyNumberFormat="1" applyFont="1" applyFill="1" applyBorder="1" applyAlignment="1">
      <alignment horizontal="center" vertical="center"/>
    </xf>
    <xf numFmtId="41" fontId="0" fillId="0" borderId="0" xfId="0" applyNumberFormat="1"/>
    <xf numFmtId="0" fontId="113" fillId="20" borderId="19" xfId="0" applyFont="1" applyFill="1" applyBorder="1" applyAlignment="1">
      <alignment horizontal="center" vertical="center"/>
    </xf>
    <xf numFmtId="3" fontId="113" fillId="20" borderId="19" xfId="0" applyNumberFormat="1" applyFont="1" applyFill="1" applyBorder="1" applyAlignment="1">
      <alignment horizontal="right" vertical="center"/>
    </xf>
    <xf numFmtId="0" fontId="113" fillId="20" borderId="19" xfId="0" applyFont="1" applyFill="1" applyBorder="1" applyAlignment="1">
      <alignment horizontal="right" vertical="center"/>
    </xf>
    <xf numFmtId="0" fontId="113" fillId="23" borderId="19" xfId="0" applyFont="1" applyFill="1" applyBorder="1" applyAlignment="1">
      <alignment horizontal="center" vertical="center"/>
    </xf>
    <xf numFmtId="3" fontId="113" fillId="23" borderId="19" xfId="0" applyNumberFormat="1" applyFont="1" applyFill="1" applyBorder="1" applyAlignment="1">
      <alignment horizontal="right" vertical="center"/>
    </xf>
    <xf numFmtId="0" fontId="113" fillId="23" borderId="19" xfId="0" applyFont="1" applyFill="1" applyBorder="1" applyAlignment="1">
      <alignment horizontal="right" vertical="center"/>
    </xf>
    <xf numFmtId="167" fontId="83" fillId="5" borderId="26" xfId="11" applyNumberFormat="1" applyFont="1" applyFill="1" applyBorder="1" applyAlignment="1">
      <alignment horizontal="center" vertical="center" wrapText="1"/>
    </xf>
    <xf numFmtId="167" fontId="83" fillId="5" borderId="26" xfId="11" applyNumberFormat="1" applyFont="1" applyFill="1" applyBorder="1" applyAlignment="1">
      <alignment horizontal="center" vertical="center" wrapText="1" shrinkToFit="1"/>
    </xf>
    <xf numFmtId="167" fontId="73" fillId="21" borderId="48" xfId="11" applyNumberFormat="1" applyFont="1" applyFill="1" applyBorder="1" applyAlignment="1">
      <alignment horizontal="center" vertical="center"/>
    </xf>
    <xf numFmtId="167" fontId="73" fillId="21" borderId="48" xfId="11" applyNumberFormat="1" applyFont="1" applyFill="1" applyBorder="1" applyAlignment="1">
      <alignment vertical="center"/>
    </xf>
    <xf numFmtId="0" fontId="75" fillId="3" borderId="0" xfId="11" applyFont="1" applyFill="1" applyAlignment="1">
      <alignment horizontal="center" vertical="center"/>
    </xf>
    <xf numFmtId="3" fontId="0" fillId="20" borderId="0" xfId="0" applyNumberFormat="1" applyFill="1"/>
    <xf numFmtId="0" fontId="127" fillId="0" borderId="19" xfId="0" applyFont="1" applyBorder="1" applyAlignment="1">
      <alignment horizontal="center" vertical="center"/>
    </xf>
    <xf numFmtId="3" fontId="127" fillId="0" borderId="19" xfId="0" applyNumberFormat="1" applyFont="1" applyBorder="1" applyAlignment="1">
      <alignment horizontal="right" vertical="center"/>
    </xf>
    <xf numFmtId="0" fontId="127" fillId="0" borderId="19" xfId="0" applyFont="1" applyBorder="1" applyAlignment="1">
      <alignment horizontal="right" vertical="center"/>
    </xf>
    <xf numFmtId="0" fontId="128" fillId="0" borderId="0" xfId="0" applyFont="1"/>
    <xf numFmtId="3" fontId="128" fillId="0" borderId="0" xfId="0" applyNumberFormat="1" applyFont="1"/>
    <xf numFmtId="41" fontId="127" fillId="0" borderId="19" xfId="23" applyFont="1" applyBorder="1" applyAlignment="1">
      <alignment horizontal="right" vertical="center"/>
    </xf>
    <xf numFmtId="3" fontId="99" fillId="2" borderId="0" xfId="0" applyNumberFormat="1" applyFont="1" applyFill="1"/>
    <xf numFmtId="3" fontId="66" fillId="3" borderId="0" xfId="11" applyNumberFormat="1" applyFont="1" applyFill="1" applyAlignment="1">
      <alignment vertical="center"/>
    </xf>
    <xf numFmtId="1" fontId="114" fillId="2" borderId="0" xfId="11" applyNumberFormat="1" applyFont="1" applyFill="1" applyAlignment="1">
      <alignment horizontal="center" vertical="center" wrapText="1"/>
    </xf>
    <xf numFmtId="0" fontId="77" fillId="0" borderId="49" xfId="0" applyFont="1" applyBorder="1" applyAlignment="1">
      <alignment vertical="center"/>
    </xf>
    <xf numFmtId="172" fontId="66" fillId="2" borderId="0" xfId="13" applyNumberFormat="1" applyFont="1" applyFill="1" applyBorder="1" applyAlignment="1">
      <alignment horizontal="center" vertical="center"/>
    </xf>
    <xf numFmtId="1" fontId="68" fillId="2" borderId="0" xfId="11" applyNumberFormat="1" applyFont="1" applyFill="1" applyAlignment="1">
      <alignment horizontal="center" vertical="center"/>
    </xf>
    <xf numFmtId="3" fontId="45" fillId="0" borderId="0" xfId="11" applyNumberFormat="1" applyFont="1"/>
    <xf numFmtId="167" fontId="85" fillId="21" borderId="48" xfId="11" applyNumberFormat="1" applyFont="1" applyFill="1" applyBorder="1" applyAlignment="1">
      <alignment horizontal="center" vertical="center"/>
    </xf>
    <xf numFmtId="167" fontId="73" fillId="21" borderId="48" xfId="13" applyNumberFormat="1" applyFont="1" applyFill="1" applyBorder="1" applyAlignment="1">
      <alignment vertical="center"/>
    </xf>
    <xf numFmtId="17" fontId="82" fillId="2" borderId="15" xfId="11" applyNumberFormat="1" applyFont="1" applyFill="1" applyBorder="1" applyAlignment="1">
      <alignment horizontal="left" vertical="center"/>
    </xf>
    <xf numFmtId="0" fontId="45" fillId="2" borderId="11" xfId="0" applyFont="1" applyFill="1" applyBorder="1" applyAlignment="1">
      <alignment horizontal="center" vertical="center"/>
    </xf>
    <xf numFmtId="170" fontId="53" fillId="3" borderId="0" xfId="11" applyNumberFormat="1" applyFont="1" applyFill="1" applyAlignment="1">
      <alignment horizontal="center" vertical="center"/>
    </xf>
    <xf numFmtId="179" fontId="77" fillId="2" borderId="0" xfId="6" applyNumberFormat="1" applyFont="1" applyFill="1" applyAlignment="1">
      <alignment wrapText="1"/>
    </xf>
    <xf numFmtId="164" fontId="69" fillId="0" borderId="0" xfId="18" applyNumberFormat="1" applyFont="1"/>
    <xf numFmtId="3" fontId="110" fillId="21" borderId="2" xfId="0" applyNumberFormat="1" applyFont="1" applyFill="1" applyBorder="1" applyAlignment="1">
      <alignment vertical="center"/>
    </xf>
    <xf numFmtId="173" fontId="70" fillId="2" borderId="0" xfId="11" applyNumberFormat="1" applyFont="1" applyFill="1" applyAlignment="1">
      <alignment horizontal="left" vertical="center"/>
    </xf>
    <xf numFmtId="3" fontId="53" fillId="2" borderId="0" xfId="11" applyNumberFormat="1" applyFont="1" applyFill="1" applyAlignment="1">
      <alignment horizontal="center" vertical="center"/>
    </xf>
    <xf numFmtId="172" fontId="53" fillId="2" borderId="0" xfId="11" applyNumberFormat="1" applyFont="1" applyFill="1" applyAlignment="1">
      <alignment horizontal="center" vertical="center"/>
    </xf>
    <xf numFmtId="173" fontId="68" fillId="2" borderId="0" xfId="11" applyNumberFormat="1" applyFont="1" applyFill="1" applyAlignment="1">
      <alignment horizontal="center" vertical="center"/>
    </xf>
    <xf numFmtId="179" fontId="124" fillId="2" borderId="0" xfId="1" applyNumberFormat="1" applyFont="1" applyFill="1"/>
    <xf numFmtId="179" fontId="77" fillId="0" borderId="10" xfId="1" applyNumberFormat="1" applyFont="1" applyFill="1" applyBorder="1" applyAlignment="1">
      <alignment horizontal="right" vertical="center" wrapText="1"/>
    </xf>
    <xf numFmtId="179" fontId="109" fillId="2" borderId="0" xfId="1" applyNumberFormat="1" applyFont="1" applyFill="1"/>
    <xf numFmtId="179" fontId="88" fillId="2" borderId="0" xfId="1" applyNumberFormat="1" applyFont="1" applyFill="1" applyAlignment="1">
      <alignment horizontal="center" vertical="center" wrapText="1"/>
    </xf>
    <xf numFmtId="167" fontId="66" fillId="2" borderId="53" xfId="19" applyNumberFormat="1" applyFont="1" applyFill="1" applyBorder="1" applyAlignment="1">
      <alignment horizontal="right" vertical="center" wrapText="1"/>
    </xf>
    <xf numFmtId="167" fontId="66" fillId="19" borderId="53" xfId="19" applyNumberFormat="1" applyFont="1" applyFill="1" applyBorder="1" applyAlignment="1">
      <alignment horizontal="right" vertical="center" wrapText="1"/>
    </xf>
    <xf numFmtId="167" fontId="66" fillId="2" borderId="54" xfId="19" applyNumberFormat="1" applyFont="1" applyFill="1" applyBorder="1" applyAlignment="1">
      <alignment vertical="center"/>
    </xf>
    <xf numFmtId="0" fontId="129" fillId="0" borderId="53" xfId="0" applyFont="1" applyBorder="1" applyAlignment="1">
      <alignment vertical="center"/>
    </xf>
    <xf numFmtId="43" fontId="45" fillId="0" borderId="11" xfId="1" applyFont="1" applyBorder="1" applyAlignment="1">
      <alignment horizontal="center" vertical="center"/>
    </xf>
    <xf numFmtId="17" fontId="130" fillId="5" borderId="15" xfId="11" applyNumberFormat="1" applyFont="1" applyFill="1" applyBorder="1" applyAlignment="1">
      <alignment horizontal="center" vertical="center" wrapText="1" shrinkToFit="1"/>
    </xf>
    <xf numFmtId="167" fontId="67" fillId="5" borderId="15" xfId="11" applyNumberFormat="1" applyFont="1" applyFill="1" applyBorder="1" applyAlignment="1">
      <alignment vertical="center"/>
    </xf>
    <xf numFmtId="167" fontId="131" fillId="5" borderId="15" xfId="11" applyNumberFormat="1" applyFont="1" applyFill="1" applyBorder="1" applyAlignment="1">
      <alignment vertical="center"/>
    </xf>
    <xf numFmtId="176" fontId="132" fillId="5" borderId="15" xfId="11" applyNumberFormat="1" applyFont="1" applyFill="1" applyBorder="1" applyAlignment="1">
      <alignment horizontal="center" vertical="center"/>
    </xf>
    <xf numFmtId="179" fontId="77" fillId="0" borderId="56" xfId="1" applyNumberFormat="1" applyFont="1" applyBorder="1" applyAlignment="1">
      <alignment horizontal="right" vertical="center" wrapText="1"/>
    </xf>
    <xf numFmtId="167" fontId="77" fillId="0" borderId="57" xfId="8" applyNumberFormat="1" applyFont="1" applyBorder="1" applyAlignment="1">
      <alignment vertical="center" wrapText="1"/>
    </xf>
    <xf numFmtId="179" fontId="77" fillId="0" borderId="57" xfId="1" applyNumberFormat="1" applyFont="1" applyBorder="1" applyAlignment="1">
      <alignment horizontal="right" vertical="center" wrapText="1"/>
    </xf>
    <xf numFmtId="0" fontId="77" fillId="5" borderId="2" xfId="6" applyFont="1" applyFill="1" applyBorder="1" applyAlignment="1">
      <alignment wrapText="1"/>
    </xf>
    <xf numFmtId="167" fontId="77" fillId="5" borderId="58" xfId="8" applyNumberFormat="1" applyFont="1" applyFill="1" applyBorder="1" applyAlignment="1">
      <alignment vertical="center" wrapText="1"/>
    </xf>
    <xf numFmtId="179" fontId="133" fillId="5" borderId="58" xfId="1" applyNumberFormat="1" applyFont="1" applyFill="1" applyBorder="1" applyAlignment="1">
      <alignment horizontal="right" vertical="center" wrapText="1"/>
    </xf>
    <xf numFmtId="179" fontId="77" fillId="0" borderId="56" xfId="1" applyNumberFormat="1" applyFont="1" applyBorder="1" applyAlignment="1">
      <alignment vertical="center" wrapText="1"/>
    </xf>
    <xf numFmtId="0" fontId="77" fillId="24" borderId="2" xfId="6" applyFont="1" applyFill="1" applyBorder="1" applyAlignment="1">
      <alignment wrapText="1"/>
    </xf>
    <xf numFmtId="179" fontId="74" fillId="24" borderId="58" xfId="1" applyNumberFormat="1" applyFont="1" applyFill="1" applyBorder="1" applyAlignment="1">
      <alignment vertical="center" wrapText="1"/>
    </xf>
    <xf numFmtId="0" fontId="49" fillId="3" borderId="0" xfId="11" applyFont="1" applyFill="1" applyAlignment="1">
      <alignment vertical="center"/>
    </xf>
    <xf numFmtId="173" fontId="49" fillId="3" borderId="0" xfId="11" applyNumberFormat="1" applyFont="1" applyFill="1" applyAlignment="1">
      <alignment vertical="center"/>
    </xf>
    <xf numFmtId="43" fontId="49" fillId="2" borderId="0" xfId="1" applyFont="1" applyFill="1" applyAlignment="1">
      <alignment vertical="center"/>
    </xf>
    <xf numFmtId="172" fontId="49" fillId="2" borderId="0" xfId="13" applyNumberFormat="1" applyFont="1" applyFill="1" applyAlignment="1">
      <alignment vertical="center"/>
    </xf>
    <xf numFmtId="172" fontId="49" fillId="3" borderId="0" xfId="11" applyNumberFormat="1" applyFont="1" applyFill="1" applyAlignment="1">
      <alignment vertical="center"/>
    </xf>
    <xf numFmtId="164" fontId="49" fillId="3" borderId="0" xfId="11" applyNumberFormat="1" applyFont="1" applyFill="1" applyAlignment="1">
      <alignment vertical="center"/>
    </xf>
    <xf numFmtId="183" fontId="115" fillId="2" borderId="0" xfId="18" applyNumberFormat="1" applyFont="1" applyFill="1" applyAlignment="1">
      <alignment vertical="center"/>
    </xf>
    <xf numFmtId="0" fontId="108" fillId="2" borderId="0" xfId="11" applyFont="1" applyFill="1" applyAlignment="1" applyProtection="1">
      <alignment horizontal="left" vertical="center" indent="3"/>
      <protection locked="0"/>
    </xf>
    <xf numFmtId="176" fontId="62" fillId="5" borderId="11" xfId="0" applyNumberFormat="1" applyFont="1" applyFill="1" applyBorder="1" applyAlignment="1" applyProtection="1">
      <alignment horizontal="center" vertical="center"/>
      <protection locked="0"/>
    </xf>
    <xf numFmtId="167" fontId="68" fillId="5" borderId="47" xfId="11" applyNumberFormat="1" applyFont="1" applyFill="1" applyBorder="1" applyAlignment="1">
      <alignment vertical="center" textRotation="255" wrapText="1" shrinkToFit="1"/>
    </xf>
    <xf numFmtId="167" fontId="68" fillId="5" borderId="60" xfId="0" applyNumberFormat="1" applyFont="1" applyFill="1" applyBorder="1" applyAlignment="1">
      <alignment vertical="center"/>
    </xf>
    <xf numFmtId="167" fontId="68" fillId="5" borderId="60" xfId="0" applyNumberFormat="1" applyFont="1" applyFill="1" applyBorder="1" applyAlignment="1">
      <alignment horizontal="left" vertical="center"/>
    </xf>
    <xf numFmtId="1" fontId="66" fillId="3" borderId="63" xfId="0" applyNumberFormat="1" applyFont="1" applyFill="1" applyBorder="1" applyAlignment="1">
      <alignment horizontal="center" vertical="center"/>
    </xf>
    <xf numFmtId="2" fontId="66" fillId="3" borderId="63" xfId="0" applyNumberFormat="1" applyFont="1" applyFill="1" applyBorder="1" applyAlignment="1">
      <alignment horizontal="center" vertical="center"/>
    </xf>
    <xf numFmtId="179" fontId="66" fillId="3" borderId="63" xfId="1" applyNumberFormat="1" applyFont="1" applyFill="1" applyBorder="1" applyAlignment="1">
      <alignment horizontal="center" vertical="center"/>
    </xf>
    <xf numFmtId="0" fontId="68" fillId="3" borderId="51" xfId="11" applyFont="1" applyFill="1" applyBorder="1" applyAlignment="1">
      <alignment vertical="center" wrapText="1"/>
    </xf>
    <xf numFmtId="1" fontId="66" fillId="3" borderId="7" xfId="0" applyNumberFormat="1" applyFont="1" applyFill="1" applyBorder="1" applyAlignment="1">
      <alignment horizontal="center" vertical="center"/>
    </xf>
    <xf numFmtId="2" fontId="66" fillId="3" borderId="7" xfId="0" applyNumberFormat="1" applyFont="1" applyFill="1" applyBorder="1" applyAlignment="1">
      <alignment horizontal="center" vertical="center"/>
    </xf>
    <xf numFmtId="172" fontId="134" fillId="3" borderId="1" xfId="13" applyNumberFormat="1" applyFont="1" applyFill="1" applyBorder="1" applyAlignment="1">
      <alignment horizontal="center" vertical="center"/>
    </xf>
    <xf numFmtId="172" fontId="37" fillId="3" borderId="1" xfId="13" applyNumberFormat="1" applyFont="1" applyFill="1" applyBorder="1" applyAlignment="1">
      <alignment horizontal="center" vertical="center"/>
    </xf>
    <xf numFmtId="179" fontId="71" fillId="3" borderId="7" xfId="1" applyNumberFormat="1" applyFont="1" applyFill="1" applyBorder="1" applyAlignment="1">
      <alignment horizontal="center" vertical="center"/>
    </xf>
    <xf numFmtId="172" fontId="45" fillId="0" borderId="0" xfId="11" applyNumberFormat="1" applyFont="1"/>
    <xf numFmtId="0" fontId="129" fillId="0" borderId="65" xfId="0" applyFont="1" applyBorder="1" applyAlignment="1">
      <alignment vertical="center"/>
    </xf>
    <xf numFmtId="167" fontId="66" fillId="2" borderId="66" xfId="19" applyNumberFormat="1" applyFont="1" applyFill="1" applyBorder="1" applyAlignment="1">
      <alignment vertical="center"/>
    </xf>
    <xf numFmtId="167" fontId="66" fillId="2" borderId="65" xfId="19" applyNumberFormat="1" applyFont="1" applyFill="1" applyBorder="1" applyAlignment="1">
      <alignment horizontal="right" vertical="center" wrapText="1"/>
    </xf>
    <xf numFmtId="167" fontId="66" fillId="19" borderId="65" xfId="19" applyNumberFormat="1" applyFont="1" applyFill="1" applyBorder="1" applyAlignment="1">
      <alignment horizontal="right" vertical="center" wrapText="1"/>
    </xf>
    <xf numFmtId="0" fontId="129" fillId="0" borderId="67" xfId="0" applyFont="1" applyBorder="1" applyAlignment="1">
      <alignment vertical="center"/>
    </xf>
    <xf numFmtId="167" fontId="66" fillId="2" borderId="68" xfId="19" applyNumberFormat="1" applyFont="1" applyFill="1" applyBorder="1" applyAlignment="1">
      <alignment vertical="center"/>
    </xf>
    <xf numFmtId="167" fontId="66" fillId="2" borderId="67" xfId="19" applyNumberFormat="1" applyFont="1" applyFill="1" applyBorder="1" applyAlignment="1">
      <alignment horizontal="right" vertical="center" wrapText="1"/>
    </xf>
    <xf numFmtId="167" fontId="66" fillId="19" borderId="67" xfId="19" applyNumberFormat="1" applyFont="1" applyFill="1" applyBorder="1" applyAlignment="1">
      <alignment horizontal="right" vertical="center" wrapText="1"/>
    </xf>
    <xf numFmtId="167" fontId="68" fillId="5" borderId="2" xfId="0" applyNumberFormat="1" applyFont="1" applyFill="1" applyBorder="1" applyAlignment="1">
      <alignment vertical="center"/>
    </xf>
    <xf numFmtId="3" fontId="62" fillId="5" borderId="11" xfId="13" applyNumberFormat="1" applyFont="1" applyFill="1" applyBorder="1" applyAlignment="1">
      <alignment horizontal="right" vertical="center"/>
    </xf>
    <xf numFmtId="172" fontId="45" fillId="3" borderId="63" xfId="13" applyNumberFormat="1" applyFont="1" applyFill="1" applyBorder="1" applyAlignment="1">
      <alignment vertical="center"/>
    </xf>
    <xf numFmtId="0" fontId="45" fillId="2" borderId="47" xfId="11" applyFont="1" applyFill="1" applyBorder="1" applyAlignment="1">
      <alignment vertical="center"/>
    </xf>
    <xf numFmtId="167" fontId="66" fillId="2" borderId="53" xfId="19" applyNumberFormat="1" applyFont="1" applyFill="1" applyBorder="1" applyAlignment="1">
      <alignment vertical="center"/>
    </xf>
    <xf numFmtId="167" fontId="66" fillId="2" borderId="65" xfId="19" applyNumberFormat="1" applyFont="1" applyFill="1" applyBorder="1" applyAlignment="1">
      <alignment vertical="center"/>
    </xf>
    <xf numFmtId="0" fontId="84" fillId="2" borderId="0" xfId="0" applyFont="1" applyFill="1" applyAlignment="1" applyProtection="1">
      <alignment horizontal="center" vertical="center"/>
      <protection locked="0"/>
    </xf>
    <xf numFmtId="182" fontId="58" fillId="2" borderId="0" xfId="0" applyNumberFormat="1" applyFont="1" applyFill="1" applyAlignment="1" applyProtection="1">
      <alignment horizontal="center" vertical="center"/>
      <protection locked="0"/>
    </xf>
    <xf numFmtId="0" fontId="105" fillId="3" borderId="0" xfId="11" applyFont="1" applyFill="1" applyAlignment="1">
      <alignment horizontal="center" vertical="center" wrapText="1" shrinkToFit="1"/>
    </xf>
    <xf numFmtId="0" fontId="105" fillId="0" borderId="0" xfId="11" applyFont="1" applyAlignment="1">
      <alignment horizontal="center" vertical="center" wrapText="1" shrinkToFit="1"/>
    </xf>
    <xf numFmtId="170" fontId="56" fillId="0" borderId="0" xfId="11" applyNumberFormat="1" applyFont="1" applyAlignment="1">
      <alignment horizontal="center" vertical="center"/>
    </xf>
    <xf numFmtId="0" fontId="54" fillId="5" borderId="1" xfId="11" applyFont="1" applyFill="1" applyBorder="1" applyAlignment="1">
      <alignment horizontal="center" vertical="center" wrapText="1" shrinkToFit="1"/>
    </xf>
    <xf numFmtId="0" fontId="105" fillId="3" borderId="0" xfId="11" applyFont="1" applyFill="1" applyAlignment="1">
      <alignment horizontal="center"/>
    </xf>
    <xf numFmtId="170" fontId="80" fillId="3" borderId="0" xfId="11" applyNumberFormat="1" applyFont="1" applyFill="1" applyAlignment="1">
      <alignment horizontal="center"/>
    </xf>
    <xf numFmtId="167" fontId="68" fillId="5" borderId="61" xfId="11" applyNumberFormat="1" applyFont="1" applyFill="1" applyBorder="1" applyAlignment="1">
      <alignment horizontal="center" vertical="center" textRotation="1" wrapText="1" shrinkToFit="1"/>
    </xf>
    <xf numFmtId="167" fontId="68" fillId="5" borderId="62" xfId="11" applyNumberFormat="1" applyFont="1" applyFill="1" applyBorder="1" applyAlignment="1">
      <alignment horizontal="center" vertical="center" textRotation="1" wrapText="1" shrinkToFit="1"/>
    </xf>
    <xf numFmtId="167" fontId="66" fillId="2" borderId="65" xfId="19" applyNumberFormat="1" applyFont="1" applyFill="1" applyBorder="1" applyAlignment="1">
      <alignment horizontal="left" vertical="center"/>
    </xf>
    <xf numFmtId="167" fontId="66" fillId="2" borderId="67" xfId="19" applyNumberFormat="1" applyFont="1" applyFill="1" applyBorder="1" applyAlignment="1">
      <alignment horizontal="left" vertical="center"/>
    </xf>
    <xf numFmtId="167" fontId="68" fillId="5" borderId="69" xfId="0" applyNumberFormat="1" applyFont="1" applyFill="1" applyBorder="1" applyAlignment="1">
      <alignment horizontal="center" vertical="center"/>
    </xf>
    <xf numFmtId="167" fontId="68" fillId="5" borderId="61" xfId="0" applyNumberFormat="1" applyFont="1" applyFill="1" applyBorder="1" applyAlignment="1">
      <alignment horizontal="center" vertical="center"/>
    </xf>
    <xf numFmtId="167" fontId="68" fillId="5" borderId="52" xfId="11" applyNumberFormat="1" applyFont="1" applyFill="1" applyBorder="1" applyAlignment="1">
      <alignment horizontal="center" vertical="center" textRotation="1" wrapText="1" shrinkToFit="1"/>
    </xf>
    <xf numFmtId="167" fontId="68" fillId="5" borderId="0" xfId="11" applyNumberFormat="1" applyFont="1" applyFill="1" applyAlignment="1">
      <alignment horizontal="center" vertical="center" textRotation="1" wrapText="1" shrinkToFit="1"/>
    </xf>
    <xf numFmtId="177" fontId="58" fillId="3" borderId="0" xfId="11" applyNumberFormat="1" applyFont="1" applyFill="1" applyAlignment="1">
      <alignment horizontal="center"/>
    </xf>
    <xf numFmtId="170" fontId="53" fillId="3" borderId="0" xfId="11" applyNumberFormat="1" applyFont="1" applyFill="1" applyAlignment="1">
      <alignment horizontal="center" vertical="center"/>
    </xf>
    <xf numFmtId="170" fontId="80" fillId="3" borderId="37" xfId="0" applyNumberFormat="1" applyFont="1" applyFill="1" applyBorder="1" applyAlignment="1">
      <alignment horizontal="center"/>
    </xf>
    <xf numFmtId="0" fontId="77" fillId="5" borderId="55" xfId="6" applyFont="1" applyFill="1" applyBorder="1" applyAlignment="1">
      <alignment horizontal="center" vertical="center" textRotation="90" wrapText="1"/>
    </xf>
    <xf numFmtId="0" fontId="77" fillId="15" borderId="59" xfId="6" applyFont="1" applyFill="1" applyBorder="1" applyAlignment="1">
      <alignment horizontal="center" vertical="center" textRotation="90" wrapText="1"/>
    </xf>
    <xf numFmtId="0" fontId="77" fillId="15" borderId="55" xfId="6" applyFont="1" applyFill="1" applyBorder="1" applyAlignment="1">
      <alignment horizontal="center" vertical="center" textRotation="90" wrapText="1"/>
    </xf>
    <xf numFmtId="0" fontId="77" fillId="2" borderId="59" xfId="6" applyFont="1" applyFill="1" applyBorder="1" applyAlignment="1">
      <alignment horizontal="center" vertical="center" textRotation="90" wrapText="1"/>
    </xf>
    <xf numFmtId="0" fontId="77" fillId="2" borderId="55" xfId="6" applyFont="1" applyFill="1" applyBorder="1" applyAlignment="1">
      <alignment horizontal="center" vertical="center" textRotation="90" wrapText="1"/>
    </xf>
    <xf numFmtId="0" fontId="105" fillId="3" borderId="0" xfId="11" applyFont="1" applyFill="1" applyAlignment="1">
      <alignment horizontal="center" vertical="center"/>
    </xf>
    <xf numFmtId="177" fontId="80" fillId="3" borderId="0" xfId="11" applyNumberFormat="1" applyFont="1" applyFill="1" applyAlignment="1">
      <alignment horizontal="center" vertical="center"/>
    </xf>
    <xf numFmtId="0" fontId="62" fillId="5" borderId="12" xfId="0" applyFont="1" applyFill="1" applyBorder="1" applyAlignment="1">
      <alignment horizontal="center" vertical="center"/>
    </xf>
    <xf numFmtId="0" fontId="62" fillId="5" borderId="13" xfId="0" applyFont="1" applyFill="1" applyBorder="1" applyAlignment="1">
      <alignment horizontal="center" vertical="center"/>
    </xf>
    <xf numFmtId="0" fontId="62" fillId="5" borderId="14" xfId="0" applyFont="1" applyFill="1" applyBorder="1" applyAlignment="1">
      <alignment horizontal="center" vertical="center"/>
    </xf>
    <xf numFmtId="0" fontId="105" fillId="3" borderId="0" xfId="0" applyFont="1" applyFill="1" applyAlignment="1">
      <alignment horizontal="center" vertical="center"/>
    </xf>
    <xf numFmtId="170" fontId="56" fillId="3" borderId="0" xfId="0" applyNumberFormat="1" applyFont="1" applyFill="1" applyAlignment="1">
      <alignment horizontal="center" vertical="center"/>
    </xf>
    <xf numFmtId="1" fontId="68" fillId="5" borderId="50" xfId="11" applyNumberFormat="1" applyFont="1" applyFill="1" applyBorder="1" applyAlignment="1">
      <alignment horizontal="center" vertical="center" wrapText="1"/>
    </xf>
    <xf numFmtId="1" fontId="68" fillId="5" borderId="51" xfId="11" applyNumberFormat="1" applyFont="1" applyFill="1" applyBorder="1" applyAlignment="1">
      <alignment horizontal="center" vertical="center" wrapText="1"/>
    </xf>
    <xf numFmtId="1" fontId="68" fillId="5" borderId="64" xfId="11" applyNumberFormat="1" applyFont="1" applyFill="1" applyBorder="1" applyAlignment="1">
      <alignment horizontal="center" vertical="center" wrapText="1"/>
    </xf>
    <xf numFmtId="170" fontId="53" fillId="3" borderId="4" xfId="11" applyNumberFormat="1" applyFont="1" applyFill="1" applyBorder="1" applyAlignment="1">
      <alignment horizontal="center" vertical="center"/>
    </xf>
    <xf numFmtId="1" fontId="62" fillId="5" borderId="27" xfId="11" applyNumberFormat="1" applyFont="1" applyFill="1" applyBorder="1" applyAlignment="1">
      <alignment horizontal="center" vertical="center" wrapText="1"/>
    </xf>
    <xf numFmtId="1" fontId="62" fillId="5" borderId="3" xfId="11" applyNumberFormat="1" applyFont="1" applyFill="1" applyBorder="1" applyAlignment="1">
      <alignment horizontal="center" vertical="center" wrapText="1"/>
    </xf>
    <xf numFmtId="1" fontId="68" fillId="5" borderId="27" xfId="11" applyNumberFormat="1" applyFont="1" applyFill="1" applyBorder="1" applyAlignment="1">
      <alignment horizontal="center" vertical="center" wrapText="1"/>
    </xf>
    <xf numFmtId="1" fontId="68" fillId="5" borderId="3" xfId="11" applyNumberFormat="1" applyFont="1" applyFill="1" applyBorder="1" applyAlignment="1">
      <alignment horizontal="center" vertical="center" wrapText="1"/>
    </xf>
    <xf numFmtId="1" fontId="68" fillId="5" borderId="40" xfId="11" applyNumberFormat="1" applyFont="1" applyFill="1" applyBorder="1" applyAlignment="1">
      <alignment horizontal="center" vertical="center" wrapText="1"/>
    </xf>
    <xf numFmtId="0" fontId="112" fillId="5" borderId="21" xfId="11" applyFont="1" applyFill="1" applyBorder="1" applyAlignment="1">
      <alignment horizontal="center" vertical="center" wrapText="1"/>
    </xf>
    <xf numFmtId="0" fontId="112" fillId="5" borderId="38" xfId="11" applyFont="1" applyFill="1" applyBorder="1" applyAlignment="1">
      <alignment horizontal="center" vertical="center" wrapText="1"/>
    </xf>
    <xf numFmtId="0" fontId="112" fillId="5" borderId="39" xfId="11" applyFont="1" applyFill="1" applyBorder="1" applyAlignment="1">
      <alignment horizontal="center" vertical="center" wrapText="1"/>
    </xf>
    <xf numFmtId="167" fontId="53" fillId="5" borderId="41" xfId="11" applyNumberFormat="1" applyFont="1" applyFill="1" applyBorder="1" applyAlignment="1">
      <alignment horizontal="center" vertical="center" textRotation="90" wrapText="1" shrinkToFit="1"/>
    </xf>
    <xf numFmtId="167" fontId="53" fillId="5" borderId="42" xfId="11" applyNumberFormat="1" applyFont="1" applyFill="1" applyBorder="1" applyAlignment="1">
      <alignment horizontal="center" vertical="center" textRotation="90" wrapText="1" shrinkToFit="1"/>
    </xf>
    <xf numFmtId="173" fontId="12" fillId="8" borderId="0" xfId="11" applyNumberFormat="1" applyFont="1" applyFill="1" applyAlignment="1">
      <alignment horizontal="center" vertical="center" wrapText="1"/>
    </xf>
    <xf numFmtId="0" fontId="4" fillId="3" borderId="0" xfId="11" applyFont="1" applyFill="1" applyAlignment="1">
      <alignment horizontal="center" vertical="center" wrapText="1" shrinkToFit="1"/>
    </xf>
    <xf numFmtId="0" fontId="5" fillId="0" borderId="0" xfId="11" applyFont="1" applyAlignment="1">
      <alignment horizontal="center" vertical="center" wrapText="1" shrinkToFit="1"/>
    </xf>
    <xf numFmtId="170" fontId="8" fillId="3" borderId="0" xfId="11" applyNumberFormat="1" applyFont="1" applyFill="1" applyAlignment="1">
      <alignment horizontal="center" vertical="center"/>
    </xf>
    <xf numFmtId="0" fontId="12" fillId="14" borderId="1" xfId="11" applyFont="1" applyFill="1" applyBorder="1" applyAlignment="1">
      <alignment horizontal="center" vertical="center" wrapText="1" shrinkToFit="1"/>
    </xf>
    <xf numFmtId="0" fontId="23" fillId="3" borderId="0" xfId="11" applyFont="1" applyFill="1" applyAlignment="1">
      <alignment horizontal="center" vertical="center"/>
    </xf>
    <xf numFmtId="178" fontId="40" fillId="0" borderId="0" xfId="16" applyNumberFormat="1" applyFont="1" applyAlignment="1">
      <alignment horizontal="center" vertical="center" wrapText="1"/>
    </xf>
    <xf numFmtId="0" fontId="12" fillId="8" borderId="5" xfId="11" applyFont="1" applyFill="1" applyBorder="1" applyAlignment="1">
      <alignment horizontal="center" vertical="center"/>
    </xf>
    <xf numFmtId="0" fontId="3" fillId="17" borderId="8" xfId="11" applyFont="1" applyFill="1" applyBorder="1" applyAlignment="1">
      <alignment horizontal="center" vertical="center" wrapText="1"/>
    </xf>
    <xf numFmtId="0" fontId="3" fillId="17" borderId="28" xfId="11" applyFont="1" applyFill="1" applyBorder="1" applyAlignment="1">
      <alignment horizontal="center" vertical="center" wrapText="1"/>
    </xf>
    <xf numFmtId="0" fontId="3" fillId="17" borderId="9" xfId="11" applyFont="1" applyFill="1" applyBorder="1" applyAlignment="1">
      <alignment horizontal="center" vertical="center" wrapText="1"/>
    </xf>
    <xf numFmtId="0" fontId="3" fillId="17" borderId="5" xfId="11" applyFont="1" applyFill="1" applyBorder="1" applyAlignment="1">
      <alignment horizontal="center" vertical="center" wrapText="1"/>
    </xf>
    <xf numFmtId="167" fontId="71" fillId="2" borderId="53" xfId="19" applyNumberFormat="1" applyFont="1" applyFill="1" applyBorder="1" applyAlignment="1">
      <alignment vertical="center"/>
    </xf>
    <xf numFmtId="167" fontId="71" fillId="2" borderId="53" xfId="19" applyNumberFormat="1" applyFont="1" applyFill="1" applyBorder="1" applyAlignment="1">
      <alignment horizontal="right" vertical="center" wrapText="1"/>
    </xf>
    <xf numFmtId="167" fontId="71" fillId="19" borderId="53" xfId="19" applyNumberFormat="1" applyFont="1" applyFill="1" applyBorder="1" applyAlignment="1">
      <alignment horizontal="right" vertical="center" wrapText="1"/>
    </xf>
    <xf numFmtId="0" fontId="71" fillId="0" borderId="53" xfId="0" applyFont="1" applyBorder="1" applyAlignment="1">
      <alignment vertical="center"/>
    </xf>
    <xf numFmtId="167" fontId="71" fillId="2" borderId="54" xfId="19" applyNumberFormat="1" applyFont="1" applyFill="1" applyBorder="1" applyAlignment="1">
      <alignment vertical="center"/>
    </xf>
  </cellXfs>
  <cellStyles count="24">
    <cellStyle name="Hipervínculo" xfId="3" builtinId="8"/>
    <cellStyle name="Millares" xfId="1" builtinId="3"/>
    <cellStyle name="Millares [0]" xfId="23" builtinId="6"/>
    <cellStyle name="Millares 12" xfId="21" xr:uid="{00000000-0005-0000-0000-000003000000}"/>
    <cellStyle name="Millares 2" xfId="12" xr:uid="{00000000-0005-0000-0000-000004000000}"/>
    <cellStyle name="Millares 3" xfId="15" xr:uid="{00000000-0005-0000-0000-000005000000}"/>
    <cellStyle name="Millares 4" xfId="17" xr:uid="{00000000-0005-0000-0000-000006000000}"/>
    <cellStyle name="Millares 5" xfId="22" xr:uid="{00000000-0005-0000-0000-000007000000}"/>
    <cellStyle name="Millares 7" xfId="13" xr:uid="{00000000-0005-0000-0000-000008000000}"/>
    <cellStyle name="Moneda" xfId="18" builtinId="4"/>
    <cellStyle name="Moneda 2" xfId="10" xr:uid="{00000000-0005-0000-0000-00000B000000}"/>
    <cellStyle name="Normal" xfId="0" builtinId="0"/>
    <cellStyle name="Normal 112 3" xfId="6" xr:uid="{00000000-0005-0000-0000-00000D000000}"/>
    <cellStyle name="Normal 115 2" xfId="7" xr:uid="{00000000-0005-0000-0000-00000E000000}"/>
    <cellStyle name="Normal 117 2" xfId="8" xr:uid="{00000000-0005-0000-0000-00000F000000}"/>
    <cellStyle name="Normal 132" xfId="5" xr:uid="{00000000-0005-0000-0000-000010000000}"/>
    <cellStyle name="Normal 146" xfId="4" xr:uid="{00000000-0005-0000-0000-000011000000}"/>
    <cellStyle name="Normal 149" xfId="19" xr:uid="{00000000-0005-0000-0000-000012000000}"/>
    <cellStyle name="Normal 16" xfId="9" xr:uid="{00000000-0005-0000-0000-000013000000}"/>
    <cellStyle name="Normal 2" xfId="11" xr:uid="{00000000-0005-0000-0000-000014000000}"/>
    <cellStyle name="Normal 3" xfId="16" xr:uid="{00000000-0005-0000-0000-000015000000}"/>
    <cellStyle name="Normal 3 2" xfId="20" xr:uid="{00000000-0005-0000-0000-000016000000}"/>
    <cellStyle name="Porcentaje" xfId="2" builtinId="5"/>
    <cellStyle name="Porcentaje 2" xfId="14" xr:uid="{00000000-0005-0000-0000-000018000000}"/>
  </cellStyles>
  <dxfs count="18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colors>
    <mruColors>
      <color rgb="FF558335"/>
      <color rgb="FF82C836"/>
      <color rgb="FF000066"/>
      <color rgb="FFBBBDC0"/>
      <color rgb="FF292669"/>
      <color rgb="FFFDC6BB"/>
      <color rgb="FFFFFFCC"/>
      <color rgb="FFF77D03"/>
      <color rgb="FFF98F01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211685349243171E-2"/>
          <c:y val="0"/>
          <c:w val="0.89726157948677587"/>
          <c:h val="0.9401968620881762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'Datos globales '!$E$3</c:f>
              <c:strCache>
                <c:ptCount val="1"/>
                <c:pt idx="0">
                  <c:v>Total  Proyecto </c:v>
                </c:pt>
              </c:strCache>
            </c:strRef>
          </c:tx>
          <c:spPr>
            <a:solidFill>
              <a:srgbClr val="292669"/>
            </a:solidFill>
            <a:ln>
              <a:noFill/>
            </a:ln>
            <a:effectLst>
              <a:outerShdw blurRad="50800" dist="50800" dir="5400000" algn="ctr" rotWithShape="0">
                <a:schemeClr val="bg1">
                  <a:lumMod val="95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 globales '!$F$2</c:f>
              <c:strCache>
                <c:ptCount val="1"/>
                <c:pt idx="0">
                  <c:v>Unidades</c:v>
                </c:pt>
              </c:strCache>
            </c:strRef>
          </c:cat>
          <c:val>
            <c:numRef>
              <c:f>'Datos globales '!$G$3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B-45AF-8D64-6C148FA651FC}"/>
            </c:ext>
          </c:extLst>
        </c:ser>
        <c:ser>
          <c:idx val="1"/>
          <c:order val="1"/>
          <c:tx>
            <c:strRef>
              <c:f>'Datos globales '!$E$4</c:f>
              <c:strCache>
                <c:ptCount val="1"/>
                <c:pt idx="0">
                  <c:v>Ventas a fecha de corte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50800" dist="50800" dir="5400000" algn="ctr" rotWithShape="0">
                <a:schemeClr val="bg1">
                  <a:lumMod val="95000"/>
                </a:schemeClr>
              </a:outerShdw>
            </a:effectLst>
          </c:spPr>
          <c:invertIfNegative val="0"/>
          <c:dLbls>
            <c:dLbl>
              <c:idx val="0"/>
              <c:layout>
                <c:manualLayout>
                  <c:x val="1.9122002482092931E-3"/>
                  <c:y val="-1.087661974352662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DFB-45AF-8D64-6C148FA651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 globales '!$F$2</c:f>
              <c:strCache>
                <c:ptCount val="1"/>
                <c:pt idx="0">
                  <c:v>Unidades</c:v>
                </c:pt>
              </c:strCache>
            </c:strRef>
          </c:cat>
          <c:val>
            <c:numRef>
              <c:f>'Datos globales '!$G$4</c:f>
              <c:numCache>
                <c:formatCode>0%</c:formatCode>
                <c:ptCount val="1"/>
                <c:pt idx="0">
                  <c:v>0.10526315789473684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FB-45AF-8D64-6C148FA651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9643392"/>
        <c:axId val="59644928"/>
      </c:barChart>
      <c:catAx>
        <c:axId val="596433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9644928"/>
        <c:crosses val="autoZero"/>
        <c:auto val="1"/>
        <c:lblAlgn val="ctr"/>
        <c:lblOffset val="100"/>
        <c:noMultiLvlLbl val="0"/>
      </c:catAx>
      <c:valAx>
        <c:axId val="59644928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5964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5.0464091160938853E-3"/>
          <c:w val="1"/>
          <c:h val="0.79947719887072177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292669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FA43-4191-BC97-1001FF142808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FA43-4191-BC97-1001FF14280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'Datos globales '!$H$14:$I$14</c:f>
              <c:strCache>
                <c:ptCount val="2"/>
                <c:pt idx="0">
                  <c:v>C. Corriente</c:v>
                </c:pt>
                <c:pt idx="1">
                  <c:v>C. Vencida</c:v>
                </c:pt>
              </c:strCache>
            </c:strRef>
          </c:cat>
          <c:val>
            <c:numRef>
              <c:f>'Datos globales '!$H$15:$I$15</c:f>
              <c:numCache>
                <c:formatCode>#,##0</c:formatCode>
                <c:ptCount val="2"/>
                <c:pt idx="0">
                  <c:v>34065088.258000001</c:v>
                </c:pt>
                <c:pt idx="1">
                  <c:v>1114729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43-4191-BC97-1001FF14280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79072700260361761"/>
          <c:w val="0.98945747010322083"/>
          <c:h val="0.203161605711287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211685349243171E-2"/>
          <c:y val="0"/>
          <c:w val="0.89726157948677587"/>
          <c:h val="0.9401968620881762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'Datos globales '!$E$20</c:f>
              <c:strCache>
                <c:ptCount val="1"/>
                <c:pt idx="0">
                  <c:v>Total Fideicomisos</c:v>
                </c:pt>
              </c:strCache>
            </c:strRef>
          </c:tx>
          <c:spPr>
            <a:solidFill>
              <a:srgbClr val="292669"/>
            </a:solidFill>
            <a:ln>
              <a:noFill/>
            </a:ln>
            <a:effectLst>
              <a:outerShdw blurRad="50800" dist="50800" dir="5400000" algn="ctr" rotWithShape="0">
                <a:schemeClr val="bg1">
                  <a:lumMod val="95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 globales '!$F$19</c:f>
              <c:strCache>
                <c:ptCount val="1"/>
                <c:pt idx="0">
                  <c:v>Unidades</c:v>
                </c:pt>
              </c:strCache>
            </c:strRef>
          </c:cat>
          <c:val>
            <c:numRef>
              <c:f>'Datos globales '!$G$20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B-45AF-8D64-6C148FA651FC}"/>
            </c:ext>
          </c:extLst>
        </c:ser>
        <c:ser>
          <c:idx val="1"/>
          <c:order val="1"/>
          <c:tx>
            <c:strRef>
              <c:f>'Datos globales '!$E$21</c:f>
              <c:strCache>
                <c:ptCount val="1"/>
                <c:pt idx="0">
                  <c:v>Arrendados  unidades 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0800" dist="50800" dir="5400000" algn="ctr" rotWithShape="0">
                <a:schemeClr val="bg1">
                  <a:lumMod val="95000"/>
                </a:scheme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82C836"/>
              </a:solidFill>
              <a:ln>
                <a:noFill/>
              </a:ln>
              <a:effectLst>
                <a:outerShdw blurRad="50800" dist="50800" dir="5400000" algn="ctr" rotWithShape="0">
                  <a:schemeClr val="bg1">
                    <a:lumMod val="95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DFB-45AF-8D64-6C148FA651FC}"/>
              </c:ext>
            </c:extLst>
          </c:dPt>
          <c:dLbls>
            <c:dLbl>
              <c:idx val="0"/>
              <c:layout>
                <c:manualLayout>
                  <c:x val="-6.2100457514118685E-3"/>
                  <c:y val="-2.9824551790216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DFB-45AF-8D64-6C148FA651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 globales '!$F$19</c:f>
              <c:strCache>
                <c:ptCount val="1"/>
                <c:pt idx="0">
                  <c:v>Unidades</c:v>
                </c:pt>
              </c:strCache>
            </c:strRef>
          </c:cat>
          <c:val>
            <c:numRef>
              <c:f>'Datos globales '!$G$21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FB-45AF-8D64-6C148FA651FC}"/>
            </c:ext>
          </c:extLst>
        </c:ser>
        <c:ser>
          <c:idx val="2"/>
          <c:order val="2"/>
          <c:tx>
            <c:strRef>
              <c:f>'Datos globales '!$E$22</c:f>
              <c:strCache>
                <c:ptCount val="1"/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3530-4E5D-93D4-2EC5585DD6FD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'Datos globales '!$F$19</c:f>
              <c:strCache>
                <c:ptCount val="1"/>
                <c:pt idx="0">
                  <c:v>Unidades</c:v>
                </c:pt>
              </c:strCache>
            </c:strRef>
          </c:cat>
          <c:val>
            <c:numRef>
              <c:f>'Datos globales '!$G$22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3530-4E5D-93D4-2EC5585DD6FD}"/>
            </c:ext>
          </c:extLst>
        </c:ser>
        <c:ser>
          <c:idx val="3"/>
          <c:order val="3"/>
          <c:tx>
            <c:strRef>
              <c:f>'Datos globales '!$E$23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'Datos globales '!$G$23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1FC5-4ACC-9CA1-6310381DC8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8595584"/>
        <c:axId val="98597120"/>
      </c:barChart>
      <c:catAx>
        <c:axId val="985955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8597120"/>
        <c:crosses val="autoZero"/>
        <c:auto val="1"/>
        <c:lblAlgn val="ctr"/>
        <c:lblOffset val="100"/>
        <c:noMultiLvlLbl val="0"/>
      </c:catAx>
      <c:valAx>
        <c:axId val="98597120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9859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O" sz="1400"/>
              <a:t>Ventas</a:t>
            </a:r>
          </a:p>
        </c:rich>
      </c:tx>
      <c:layout>
        <c:manualLayout>
          <c:xMode val="edge"/>
          <c:yMode val="edge"/>
          <c:x val="0.45123990497519295"/>
          <c:y val="0.1117529308567852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6314396094954041E-2"/>
          <c:y val="5.1506255096447164E-2"/>
          <c:w val="0.85985143576386425"/>
          <c:h val="0.5242259023219733"/>
        </c:manualLayout>
      </c:layout>
      <c:lineChart>
        <c:grouping val="standard"/>
        <c:varyColors val="0"/>
        <c:ser>
          <c:idx val="0"/>
          <c:order val="0"/>
          <c:tx>
            <c:strRef>
              <c:f>'Ventas mes a mes'!$F$10</c:f>
              <c:strCache>
                <c:ptCount val="1"/>
                <c:pt idx="0">
                  <c:v>Und. Netas Inm. Ppales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strRef>
              <c:f>'Ventas mes a mes'!$A$11:$A$84</c:f>
              <c:strCache>
                <c:ptCount val="6"/>
                <c:pt idx="0">
                  <c:v>Hasta Marzo/2025</c:v>
                </c:pt>
                <c:pt idx="1">
                  <c:v>abr-25</c:v>
                </c:pt>
                <c:pt idx="2">
                  <c:v>may-25</c:v>
                </c:pt>
                <c:pt idx="3">
                  <c:v>jun-25</c:v>
                </c:pt>
                <c:pt idx="4">
                  <c:v>jul-25</c:v>
                </c:pt>
                <c:pt idx="5">
                  <c:v>ago-25</c:v>
                </c:pt>
              </c:strCache>
            </c:strRef>
          </c:cat>
          <c:val>
            <c:numRef>
              <c:f>'Ventas mes a mes'!$F$11:$F$84</c:f>
              <c:numCache>
                <c:formatCode>_-* #,##0\ _$_-;\-* #,##0\ _$_-;_-* "-"??\ _$_-;_-@_-</c:formatCode>
                <c:ptCount val="6"/>
                <c:pt idx="0">
                  <c:v>0</c:v>
                </c:pt>
                <c:pt idx="1">
                  <c:v>6</c:v>
                </c:pt>
                <c:pt idx="2">
                  <c:v>1</c:v>
                </c:pt>
                <c:pt idx="3">
                  <c:v>5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790-4A85-8067-E14E56579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939968"/>
        <c:axId val="117457280"/>
      </c:lineChart>
      <c:catAx>
        <c:axId val="115939968"/>
        <c:scaling>
          <c:orientation val="minMax"/>
        </c:scaling>
        <c:delete val="0"/>
        <c:axPos val="b"/>
        <c:numFmt formatCode="[$-C0A]mmm\-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117457280"/>
        <c:crosses val="autoZero"/>
        <c:auto val="1"/>
        <c:lblAlgn val="ctr"/>
        <c:lblOffset val="100"/>
        <c:noMultiLvlLbl val="1"/>
      </c:catAx>
      <c:valAx>
        <c:axId val="117457280"/>
        <c:scaling>
          <c:orientation val="minMax"/>
        </c:scaling>
        <c:delete val="0"/>
        <c:axPos val="l"/>
        <c:numFmt formatCode="_-* #,##0\ _$_-;\-* #,##0\ _$_-;_-* &quot;-&quot;??\ _$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115939968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555" l="0.70000000000000062" r="0.70000000000000062" t="0.75000000000000555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Ventas mes a mes'!A1"/><Relationship Id="rId13" Type="http://schemas.openxmlformats.org/officeDocument/2006/relationships/image" Target="../media/image2.emf"/><Relationship Id="rId3" Type="http://schemas.openxmlformats.org/officeDocument/2006/relationships/chart" Target="../charts/chart2.xml"/><Relationship Id="rId7" Type="http://schemas.openxmlformats.org/officeDocument/2006/relationships/hyperlink" Target="#Inventario!A1"/><Relationship Id="rId12" Type="http://schemas.openxmlformats.org/officeDocument/2006/relationships/chart" Target="../charts/chart3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hyperlink" Target="#'Detalle inmueble'!A1"/><Relationship Id="rId11" Type="http://schemas.openxmlformats.org/officeDocument/2006/relationships/hyperlink" Target="#'Detalle PAQ'!T&#237;tulos_a_imprimir"/><Relationship Id="rId5" Type="http://schemas.openxmlformats.org/officeDocument/2006/relationships/hyperlink" Target="#'Proyeccion Recaudos'!A1"/><Relationship Id="rId10" Type="http://schemas.openxmlformats.org/officeDocument/2006/relationships/hyperlink" Target="#'Resumen Paq. y Asociados'!&#193;rea_de_impresi&#243;n"/><Relationship Id="rId4" Type="http://schemas.openxmlformats.org/officeDocument/2006/relationships/hyperlink" Target="#'Resumen Consolidado'!A1"/><Relationship Id="rId9" Type="http://schemas.openxmlformats.org/officeDocument/2006/relationships/hyperlink" Target="#'Detalle clientes'!A1"/><Relationship Id="rId14" Type="http://schemas.openxmlformats.org/officeDocument/2006/relationships/hyperlink" Target="#'Otros Vend y arrend'!A1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hyperlink" Target="#'Datos globales '!&#193;rea_de_impresi&#243;n"/><Relationship Id="rId1" Type="http://schemas.openxmlformats.org/officeDocument/2006/relationships/image" Target="../media/image3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'Datos globales '!&#193;rea_de_impresi&#243;n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hyperlink" Target="#'Datos globales '!&#193;rea_de_impresi&#243;n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'Datos globales'!&#193;rea_de_impresi&#243;n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'Datos globales'!&#193;rea_de_impresi&#243;n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'Datos globales'!&#193;rea_de_impresi&#243;n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'Datos globales '!&#193;rea_de_impresi&#243;n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hyperlink" Target="#'Datos globales '!&#193;rea_de_impresi&#243;n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hyperlink" Target="#'Datos globales '!&#193;rea_de_impresi&#243;n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chart" Target="../charts/chart4.xml"/><Relationship Id="rId1" Type="http://schemas.openxmlformats.org/officeDocument/2006/relationships/hyperlink" Target="#'Datos globales '!&#193;rea_de_impresi&#243;n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hyperlink" Target="#'Datos globales '!&#193;rea_de_impresi&#243;n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hyperlink" Target="#'Datos globales '!&#193;rea_de_impresi&#243;n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hyperlink" Target="#'Datos globales '!&#193;rea_de_impresi&#243;n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hyperlink" Target="#'Datos globales '!&#193;rea_de_impresi&#243;n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579905</xdr:colOff>
      <xdr:row>0</xdr:row>
      <xdr:rowOff>61919</xdr:rowOff>
    </xdr:from>
    <xdr:to>
      <xdr:col>12</xdr:col>
      <xdr:colOff>437311</xdr:colOff>
      <xdr:row>3</xdr:row>
      <xdr:rowOff>79049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7434" y="61919"/>
          <a:ext cx="1157288" cy="561876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11</xdr:col>
      <xdr:colOff>596153</xdr:colOff>
      <xdr:row>3</xdr:row>
      <xdr:rowOff>126069</xdr:rowOff>
    </xdr:from>
    <xdr:ext cx="1790700" cy="1428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8843682" y="787216"/>
              <a:ext cx="1790700" cy="1428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... 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𝐿𝑜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h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𝑎𝑐𝑒𝑚𝑜𝑠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𝑝𝑜𝑟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𝑈𝑠𝑡𝑒𝑑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!</m:t>
                    </m:r>
                  </m:oMath>
                </m:oMathPara>
              </a14:m>
              <a:endParaRPr lang="es-ES" sz="700">
                <a:solidFill>
                  <a:srgbClr val="F98F01"/>
                </a:solidFill>
              </a:endParaRPr>
            </a:p>
            <a:p>
              <a:endParaRPr lang="es-ES" sz="700">
                <a:solidFill>
                  <a:srgbClr val="F98F01"/>
                </a:solidFill>
              </a:endParaRPr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xmlns="" xmlns:a14="http://schemas.microsoft.com/office/drawing/2010/main" id="{00000000-0008-0000-0000-000015000000}"/>
                </a:ext>
              </a:extLst>
            </xdr:cNvPr>
            <xdr:cNvSpPr txBox="1"/>
          </xdr:nvSpPr>
          <xdr:spPr>
            <a:xfrm>
              <a:off x="8843682" y="787216"/>
              <a:ext cx="1790700" cy="1428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s-CO" sz="700" i="0">
                  <a:solidFill>
                    <a:srgbClr val="F98F01"/>
                  </a:solidFill>
                  <a:latin typeface="Cambria Math" panose="02040503050406030204" pitchFamily="18" charset="0"/>
                </a:rPr>
                <a:t>... 𝐿𝑜 ℎ𝑎𝑐𝑒𝑚𝑜𝑠 𝑝𝑜𝑟 𝑈𝑠𝑡𝑒𝑑!</a:t>
              </a:r>
              <a:endParaRPr lang="es-ES" sz="700">
                <a:solidFill>
                  <a:srgbClr val="F98F01"/>
                </a:solidFill>
              </a:endParaRPr>
            </a:p>
            <a:p>
              <a:endParaRPr lang="es-ES" sz="700">
                <a:solidFill>
                  <a:srgbClr val="F98F01"/>
                </a:solidFill>
              </a:endParaRPr>
            </a:p>
          </xdr:txBody>
        </xdr:sp>
      </mc:Fallback>
    </mc:AlternateContent>
    <xdr:clientData/>
  </xdr:oneCellAnchor>
  <xdr:twoCellAnchor>
    <xdr:from>
      <xdr:col>4</xdr:col>
      <xdr:colOff>2185847</xdr:colOff>
      <xdr:row>7</xdr:row>
      <xdr:rowOff>18910</xdr:rowOff>
    </xdr:from>
    <xdr:to>
      <xdr:col>11</xdr:col>
      <xdr:colOff>285049</xdr:colOff>
      <xdr:row>9</xdr:row>
      <xdr:rowOff>153374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179295</xdr:colOff>
      <xdr:row>8</xdr:row>
      <xdr:rowOff>33619</xdr:rowOff>
    </xdr:from>
    <xdr:to>
      <xdr:col>13</xdr:col>
      <xdr:colOff>0</xdr:colOff>
      <xdr:row>17</xdr:row>
      <xdr:rowOff>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</xdr:row>
      <xdr:rowOff>78441</xdr:rowOff>
    </xdr:from>
    <xdr:to>
      <xdr:col>2</xdr:col>
      <xdr:colOff>1041447</xdr:colOff>
      <xdr:row>12</xdr:row>
      <xdr:rowOff>98052</xdr:rowOff>
    </xdr:to>
    <xdr:sp macro="" textlink="">
      <xdr:nvSpPr>
        <xdr:cNvPr id="13" name="AutoShape 7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134471" y="2274794"/>
          <a:ext cx="1837064" cy="591111"/>
        </a:xfrm>
        <a:prstGeom prst="roundRect">
          <a:avLst>
            <a:gd name="adj" fmla="val 16667"/>
          </a:avLst>
        </a:prstGeom>
        <a:solidFill>
          <a:srgbClr val="292669"/>
        </a:solidFill>
        <a:ln w="12700" algn="ctr">
          <a:solidFill>
            <a:schemeClr val="bg1"/>
          </a:solidFill>
          <a:round/>
          <a:headEnd/>
          <a:tailEnd/>
        </a:ln>
        <a:effectLst>
          <a:outerShdw dist="35921" dir="2700000" algn="ctr" rotWithShape="0">
            <a:schemeClr val="bg1">
              <a:lumMod val="95000"/>
            </a:schemeClr>
          </a:outerShdw>
        </a:effectLst>
      </xdr:spPr>
      <xdr:txBody>
        <a:bodyPr vertOverflow="clip" wrap="square" lIns="36576" tIns="32004" rIns="36576" bIns="32004" anchor="ctr" upright="1"/>
        <a:lstStyle/>
        <a:p>
          <a:pPr marL="0" indent="0" algn="ctr" rtl="1">
            <a:defRPr sz="1000"/>
          </a:pPr>
          <a:r>
            <a:rPr lang="es-ES" sz="1400" b="0" i="0" strike="noStrike">
              <a:solidFill>
                <a:srgbClr val="BBBDC0"/>
              </a:solidFill>
              <a:latin typeface="Franklin Gothic Demi Cond" panose="020B0706030402020204" pitchFamily="34" charset="0"/>
              <a:ea typeface="+mn-ea"/>
              <a:cs typeface="+mn-cs"/>
            </a:rPr>
            <a:t>Resumen Consolidado Ventas</a:t>
          </a:r>
        </a:p>
      </xdr:txBody>
    </xdr:sp>
    <xdr:clientData/>
  </xdr:twoCellAnchor>
  <xdr:twoCellAnchor>
    <xdr:from>
      <xdr:col>1</xdr:col>
      <xdr:colOff>27314</xdr:colOff>
      <xdr:row>17</xdr:row>
      <xdr:rowOff>16953</xdr:rowOff>
    </xdr:from>
    <xdr:to>
      <xdr:col>2</xdr:col>
      <xdr:colOff>1041447</xdr:colOff>
      <xdr:row>18</xdr:row>
      <xdr:rowOff>77881</xdr:rowOff>
    </xdr:to>
    <xdr:sp macro="" textlink="">
      <xdr:nvSpPr>
        <xdr:cNvPr id="14" name="AutoShape 7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161785" y="3737306"/>
          <a:ext cx="1809750" cy="251428"/>
        </a:xfrm>
        <a:prstGeom prst="roundRect">
          <a:avLst>
            <a:gd name="adj" fmla="val 16667"/>
          </a:avLst>
        </a:prstGeom>
        <a:solidFill>
          <a:schemeClr val="bg1"/>
        </a:solidFill>
        <a:ln w="12700" algn="ctr">
          <a:solidFill>
            <a:schemeClr val="bg1"/>
          </a:solidFill>
          <a:round/>
          <a:headEnd/>
          <a:tailEnd/>
        </a:ln>
        <a:effectLst>
          <a:outerShdw dist="35921" dir="2700000" algn="ctr" rotWithShape="0">
            <a:schemeClr val="bg2">
              <a:lumMod val="75000"/>
            </a:schemeClr>
          </a:outerShdw>
        </a:effectLst>
      </xdr:spPr>
      <xdr:txBody>
        <a:bodyPr vertOverflow="clip" wrap="square" lIns="36576" tIns="32004" rIns="36576" bIns="32004" anchor="ctr" upright="1"/>
        <a:lstStyle/>
        <a:p>
          <a:pPr marL="0" indent="0" algn="ctr" rtl="1">
            <a:defRPr sz="1000"/>
          </a:pPr>
          <a:r>
            <a:rPr lang="es-ES" sz="1400" b="0" i="0" strike="noStrike">
              <a:solidFill>
                <a:srgbClr val="BBBDC0"/>
              </a:solidFill>
              <a:latin typeface="Franklin Gothic Demi Cond" panose="020B0706030402020204" pitchFamily="34" charset="0"/>
              <a:ea typeface="+mn-ea"/>
              <a:cs typeface="+mn-cs"/>
            </a:rPr>
            <a:t>Proyección Pagos</a:t>
          </a:r>
        </a:p>
      </xdr:txBody>
    </xdr:sp>
    <xdr:clientData/>
  </xdr:twoCellAnchor>
  <xdr:twoCellAnchor>
    <xdr:from>
      <xdr:col>1</xdr:col>
      <xdr:colOff>46286</xdr:colOff>
      <xdr:row>18</xdr:row>
      <xdr:rowOff>168084</xdr:rowOff>
    </xdr:from>
    <xdr:to>
      <xdr:col>2</xdr:col>
      <xdr:colOff>1030241</xdr:colOff>
      <xdr:row>19</xdr:row>
      <xdr:rowOff>268941</xdr:rowOff>
    </xdr:to>
    <xdr:sp macro="" textlink="">
      <xdr:nvSpPr>
        <xdr:cNvPr id="15" name="AutoShape 8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180757" y="4101349"/>
          <a:ext cx="1779572" cy="291357"/>
        </a:xfrm>
        <a:prstGeom prst="roundRect">
          <a:avLst/>
        </a:prstGeom>
        <a:solidFill>
          <a:schemeClr val="bg1"/>
        </a:solidFill>
        <a:ln w="12700" algn="ctr">
          <a:solidFill>
            <a:schemeClr val="bg1"/>
          </a:solidFill>
          <a:round/>
          <a:headEnd/>
          <a:tailEnd/>
        </a:ln>
        <a:effectLst>
          <a:outerShdw dist="35921" dir="2700000" algn="ctr" rotWithShape="0">
            <a:schemeClr val="bg2">
              <a:lumMod val="75000"/>
            </a:schemeClr>
          </a:outerShdw>
        </a:effectLst>
      </xdr:spPr>
      <xdr:txBody>
        <a:bodyPr vertOverflow="clip" wrap="square" lIns="36576" tIns="32004" rIns="36576" bIns="32004" anchor="ctr" upright="1"/>
        <a:lstStyle/>
        <a:p>
          <a:pPr marL="0" indent="0" algn="ctr" rtl="1">
            <a:defRPr sz="1000"/>
          </a:pPr>
          <a:r>
            <a:rPr lang="es-ES" sz="1400" b="0" i="0" strike="noStrike">
              <a:solidFill>
                <a:srgbClr val="BBBDC0"/>
              </a:solidFill>
              <a:latin typeface="Franklin Gothic Demi Cond" panose="020B0706030402020204" pitchFamily="34" charset="0"/>
              <a:ea typeface="+mn-ea"/>
              <a:cs typeface="+mn-cs"/>
            </a:rPr>
            <a:t>Detalle Inmuebles</a:t>
          </a:r>
        </a:p>
      </xdr:txBody>
    </xdr:sp>
    <xdr:clientData/>
  </xdr:twoCellAnchor>
  <xdr:twoCellAnchor>
    <xdr:from>
      <xdr:col>1</xdr:col>
      <xdr:colOff>55889</xdr:colOff>
      <xdr:row>20</xdr:row>
      <xdr:rowOff>23481</xdr:rowOff>
    </xdr:from>
    <xdr:to>
      <xdr:col>2</xdr:col>
      <xdr:colOff>1041447</xdr:colOff>
      <xdr:row>21</xdr:row>
      <xdr:rowOff>82918</xdr:rowOff>
    </xdr:to>
    <xdr:sp macro="" textlink="">
      <xdr:nvSpPr>
        <xdr:cNvPr id="16" name="AutoShape 8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190360" y="4472216"/>
          <a:ext cx="1781175" cy="249937"/>
        </a:xfrm>
        <a:prstGeom prst="roundRect">
          <a:avLst/>
        </a:prstGeom>
        <a:solidFill>
          <a:schemeClr val="bg1"/>
        </a:solidFill>
        <a:ln w="12700" algn="ctr">
          <a:solidFill>
            <a:schemeClr val="bg1"/>
          </a:solidFill>
          <a:round/>
          <a:headEnd/>
          <a:tailEnd/>
        </a:ln>
        <a:effectLst>
          <a:outerShdw dist="35921" dir="2700000" algn="ctr" rotWithShape="0">
            <a:schemeClr val="bg2">
              <a:lumMod val="75000"/>
            </a:schemeClr>
          </a:outerShdw>
        </a:effectLst>
      </xdr:spPr>
      <xdr:txBody>
        <a:bodyPr vertOverflow="clip" wrap="square" lIns="36576" tIns="32004" rIns="36576" bIns="32004" anchor="ctr" upright="1"/>
        <a:lstStyle/>
        <a:p>
          <a:pPr marL="0" indent="0" algn="ctr" rtl="1">
            <a:defRPr sz="1000"/>
          </a:pPr>
          <a:r>
            <a:rPr lang="es-ES" sz="1400" b="0" i="0" strike="noStrike">
              <a:solidFill>
                <a:srgbClr val="BBBDC0"/>
              </a:solidFill>
              <a:latin typeface="Franklin Gothic Demi Cond" panose="020B0706030402020204" pitchFamily="34" charset="0"/>
              <a:ea typeface="+mn-ea"/>
              <a:cs typeface="+mn-cs"/>
            </a:rPr>
            <a:t>Inventario</a:t>
          </a:r>
        </a:p>
      </xdr:txBody>
    </xdr:sp>
    <xdr:clientData/>
  </xdr:twoCellAnchor>
  <xdr:twoCellAnchor>
    <xdr:from>
      <xdr:col>1</xdr:col>
      <xdr:colOff>17789</xdr:colOff>
      <xdr:row>13</xdr:row>
      <xdr:rowOff>6868</xdr:rowOff>
    </xdr:from>
    <xdr:to>
      <xdr:col>2</xdr:col>
      <xdr:colOff>1041447</xdr:colOff>
      <xdr:row>14</xdr:row>
      <xdr:rowOff>146237</xdr:rowOff>
    </xdr:to>
    <xdr:sp macro="" textlink="">
      <xdr:nvSpPr>
        <xdr:cNvPr id="17" name="AutoShape 7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/>
        </xdr:cNvSpPr>
      </xdr:nvSpPr>
      <xdr:spPr bwMode="auto">
        <a:xfrm>
          <a:off x="152260" y="2954015"/>
          <a:ext cx="1819275" cy="341075"/>
        </a:xfrm>
        <a:prstGeom prst="roundRect">
          <a:avLst>
            <a:gd name="adj" fmla="val 16667"/>
          </a:avLst>
        </a:prstGeom>
        <a:solidFill>
          <a:schemeClr val="bg1"/>
        </a:solidFill>
        <a:ln w="12700" algn="ctr">
          <a:solidFill>
            <a:schemeClr val="bg1"/>
          </a:solidFill>
          <a:round/>
          <a:headEnd/>
          <a:tailEnd/>
        </a:ln>
        <a:effectLst>
          <a:outerShdw dist="35921" dir="2700000" algn="ctr" rotWithShape="0">
            <a:schemeClr val="bg2">
              <a:lumMod val="75000"/>
            </a:schemeClr>
          </a:outerShdw>
        </a:effectLst>
      </xdr:spPr>
      <xdr:txBody>
        <a:bodyPr vertOverflow="clip" wrap="square" lIns="36576" tIns="32004" rIns="36576" bIns="32004" anchor="ctr" upright="1"/>
        <a:lstStyle/>
        <a:p>
          <a:pPr marL="0" indent="0" algn="ctr" rtl="1">
            <a:defRPr sz="1000"/>
          </a:pPr>
          <a:r>
            <a:rPr lang="es-ES" sz="1400" b="0" i="0" strike="noStrike">
              <a:solidFill>
                <a:srgbClr val="BBBDC0"/>
              </a:solidFill>
              <a:latin typeface="Franklin Gothic Demi Cond" panose="020B0706030402020204" pitchFamily="34" charset="0"/>
              <a:ea typeface="+mn-ea"/>
              <a:cs typeface="+mn-cs"/>
            </a:rPr>
            <a:t>Ventas mes a mes</a:t>
          </a:r>
        </a:p>
      </xdr:txBody>
    </xdr:sp>
    <xdr:clientData/>
  </xdr:twoCellAnchor>
  <xdr:twoCellAnchor>
    <xdr:from>
      <xdr:col>1</xdr:col>
      <xdr:colOff>27310</xdr:colOff>
      <xdr:row>15</xdr:row>
      <xdr:rowOff>50987</xdr:rowOff>
    </xdr:from>
    <xdr:to>
      <xdr:col>2</xdr:col>
      <xdr:colOff>1041447</xdr:colOff>
      <xdr:row>16</xdr:row>
      <xdr:rowOff>117662</xdr:rowOff>
    </xdr:to>
    <xdr:sp macro="" textlink="">
      <xdr:nvSpPr>
        <xdr:cNvPr id="18" name="AutoShape 8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>
          <a:off x="161781" y="3390340"/>
          <a:ext cx="1809754" cy="257175"/>
        </a:xfrm>
        <a:prstGeom prst="roundRect">
          <a:avLst>
            <a:gd name="adj" fmla="val 16667"/>
          </a:avLst>
        </a:prstGeom>
        <a:solidFill>
          <a:schemeClr val="bg1"/>
        </a:solidFill>
        <a:ln w="12700" algn="ctr">
          <a:solidFill>
            <a:schemeClr val="bg1"/>
          </a:solidFill>
          <a:round/>
          <a:headEnd/>
          <a:tailEnd/>
        </a:ln>
        <a:effectLst>
          <a:outerShdw dist="35921" dir="2700000" algn="ctr" rotWithShape="0">
            <a:schemeClr val="bg2">
              <a:lumMod val="75000"/>
            </a:schemeClr>
          </a:outerShdw>
        </a:effectLst>
      </xdr:spPr>
      <xdr:txBody>
        <a:bodyPr vertOverflow="clip" wrap="square" lIns="36576" tIns="32004" rIns="36576" bIns="32004" anchor="ctr" upright="1"/>
        <a:lstStyle/>
        <a:p>
          <a:pPr marL="0" indent="0" algn="ctr" rtl="1">
            <a:defRPr sz="1000"/>
          </a:pPr>
          <a:r>
            <a:rPr lang="es-ES" sz="1400" b="0" i="0" strike="noStrike">
              <a:solidFill>
                <a:srgbClr val="BBBDC0"/>
              </a:solidFill>
              <a:latin typeface="Franklin Gothic Demi Cond" panose="020B0706030402020204" pitchFamily="34" charset="0"/>
              <a:ea typeface="+mn-ea"/>
              <a:cs typeface="+mn-cs"/>
            </a:rPr>
            <a:t>Detalle de clientes</a:t>
          </a:r>
        </a:p>
      </xdr:txBody>
    </xdr:sp>
    <xdr:clientData/>
  </xdr:twoCellAnchor>
  <xdr:twoCellAnchor>
    <xdr:from>
      <xdr:col>10</xdr:col>
      <xdr:colOff>835957</xdr:colOff>
      <xdr:row>17</xdr:row>
      <xdr:rowOff>6724</xdr:rowOff>
    </xdr:from>
    <xdr:to>
      <xdr:col>12</xdr:col>
      <xdr:colOff>487874</xdr:colOff>
      <xdr:row>18</xdr:row>
      <xdr:rowOff>145677</xdr:rowOff>
    </xdr:to>
    <xdr:sp macro="" textlink="">
      <xdr:nvSpPr>
        <xdr:cNvPr id="20" name="AutoShape 77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/>
        </xdr:cNvSpPr>
      </xdr:nvSpPr>
      <xdr:spPr bwMode="auto">
        <a:xfrm>
          <a:off x="8511986" y="3727077"/>
          <a:ext cx="1837064" cy="329453"/>
        </a:xfrm>
        <a:prstGeom prst="roundRect">
          <a:avLst>
            <a:gd name="adj" fmla="val 16667"/>
          </a:avLst>
        </a:prstGeom>
        <a:solidFill>
          <a:srgbClr val="292669"/>
        </a:solidFill>
        <a:ln w="12700" algn="ctr">
          <a:solidFill>
            <a:schemeClr val="bg1"/>
          </a:solidFill>
          <a:round/>
          <a:headEnd/>
          <a:tailEnd/>
        </a:ln>
        <a:effectLst>
          <a:outerShdw dist="35921" dir="2700000" algn="ctr" rotWithShape="0">
            <a:schemeClr val="bg1">
              <a:lumMod val="95000"/>
            </a:schemeClr>
          </a:outerShdw>
        </a:effectLst>
      </xdr:spPr>
      <xdr:txBody>
        <a:bodyPr vertOverflow="clip" wrap="square" lIns="36576" tIns="32004" rIns="36576" bIns="32004" anchor="ctr" upright="1"/>
        <a:lstStyle/>
        <a:p>
          <a:pPr marL="0" indent="0" algn="ctr" rtl="1">
            <a:defRPr sz="1000"/>
          </a:pPr>
          <a:r>
            <a:rPr lang="es-ES" sz="1200" b="0" i="0" strike="noStrike">
              <a:solidFill>
                <a:srgbClr val="BBBDC0"/>
              </a:solidFill>
              <a:latin typeface="Franklin Gothic Demi Cond" panose="020B0706030402020204" pitchFamily="34" charset="0"/>
              <a:ea typeface="+mn-ea"/>
              <a:cs typeface="+mn-cs"/>
            </a:rPr>
            <a:t>Resumen  Paquetes</a:t>
          </a:r>
        </a:p>
      </xdr:txBody>
    </xdr:sp>
    <xdr:clientData/>
  </xdr:twoCellAnchor>
  <xdr:twoCellAnchor>
    <xdr:from>
      <xdr:col>10</xdr:col>
      <xdr:colOff>853749</xdr:colOff>
      <xdr:row>19</xdr:row>
      <xdr:rowOff>13592</xdr:rowOff>
    </xdr:from>
    <xdr:to>
      <xdr:col>12</xdr:col>
      <xdr:colOff>487877</xdr:colOff>
      <xdr:row>20</xdr:row>
      <xdr:rowOff>23189</xdr:rowOff>
    </xdr:to>
    <xdr:sp macro="" textlink="">
      <xdr:nvSpPr>
        <xdr:cNvPr id="24" name="AutoShape 79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rrowheads="1"/>
        </xdr:cNvSpPr>
      </xdr:nvSpPr>
      <xdr:spPr bwMode="auto">
        <a:xfrm>
          <a:off x="8585808" y="4114945"/>
          <a:ext cx="1819275" cy="200097"/>
        </a:xfrm>
        <a:prstGeom prst="roundRect">
          <a:avLst>
            <a:gd name="adj" fmla="val 16667"/>
          </a:avLst>
        </a:prstGeom>
        <a:solidFill>
          <a:schemeClr val="bg1"/>
        </a:solidFill>
        <a:ln w="12700" algn="ctr">
          <a:solidFill>
            <a:schemeClr val="bg1"/>
          </a:solidFill>
          <a:round/>
          <a:headEnd/>
          <a:tailEnd/>
        </a:ln>
        <a:effectLst>
          <a:outerShdw dist="35921" dir="2700000" algn="ctr" rotWithShape="0">
            <a:schemeClr val="bg2">
              <a:lumMod val="75000"/>
            </a:schemeClr>
          </a:outerShdw>
        </a:effectLst>
      </xdr:spPr>
      <xdr:txBody>
        <a:bodyPr vertOverflow="clip" wrap="square" lIns="36576" tIns="32004" rIns="36576" bIns="32004" anchor="ctr" upright="1"/>
        <a:lstStyle/>
        <a:p>
          <a:pPr marL="0" indent="0" algn="ctr" rtl="1">
            <a:defRPr sz="1000"/>
          </a:pPr>
          <a:r>
            <a:rPr lang="es-ES" sz="1100" b="0" i="0" strike="noStrike">
              <a:solidFill>
                <a:srgbClr val="BBBDC0"/>
              </a:solidFill>
              <a:latin typeface="Franklin Gothic Demi Cond" panose="020B0706030402020204" pitchFamily="34" charset="0"/>
              <a:ea typeface="+mn-ea"/>
              <a:cs typeface="+mn-cs"/>
            </a:rPr>
            <a:t>Detalle Paquetes</a:t>
          </a:r>
        </a:p>
      </xdr:txBody>
    </xdr:sp>
    <xdr:clientData/>
  </xdr:twoCellAnchor>
  <xdr:twoCellAnchor>
    <xdr:from>
      <xdr:col>4</xdr:col>
      <xdr:colOff>2034565</xdr:colOff>
      <xdr:row>21</xdr:row>
      <xdr:rowOff>142875</xdr:rowOff>
    </xdr:from>
    <xdr:to>
      <xdr:col>11</xdr:col>
      <xdr:colOff>133767</xdr:colOff>
      <xdr:row>24</xdr:row>
      <xdr:rowOff>154781</xdr:rowOff>
    </xdr:to>
    <xdr:graphicFrame macro="">
      <xdr:nvGraphicFramePr>
        <xdr:cNvPr id="21" name="Gráfico 1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</xdr:col>
      <xdr:colOff>0</xdr:colOff>
      <xdr:row>2</xdr:row>
      <xdr:rowOff>0</xdr:rowOff>
    </xdr:from>
    <xdr:to>
      <xdr:col>2</xdr:col>
      <xdr:colOff>940592</xdr:colOff>
      <xdr:row>6</xdr:row>
      <xdr:rowOff>83343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A80E3C7-31C1-9D4E-968F-899BDB8D61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rcRect t="-22388" r="54851" b="-23136"/>
        <a:stretch/>
      </xdr:blipFill>
      <xdr:spPr>
        <a:xfrm>
          <a:off x="130969" y="273844"/>
          <a:ext cx="1940717" cy="1083468"/>
        </a:xfrm>
        <a:prstGeom prst="rect">
          <a:avLst/>
        </a:prstGeom>
        <a:solidFill>
          <a:srgbClr val="558335"/>
        </a:solidFill>
      </xdr:spPr>
    </xdr:pic>
    <xdr:clientData/>
  </xdr:twoCellAnchor>
  <xdr:twoCellAnchor>
    <xdr:from>
      <xdr:col>10</xdr:col>
      <xdr:colOff>846745</xdr:colOff>
      <xdr:row>20</xdr:row>
      <xdr:rowOff>95250</xdr:rowOff>
    </xdr:from>
    <xdr:to>
      <xdr:col>12</xdr:col>
      <xdr:colOff>480873</xdr:colOff>
      <xdr:row>21</xdr:row>
      <xdr:rowOff>154781</xdr:rowOff>
    </xdr:to>
    <xdr:sp macro="" textlink="">
      <xdr:nvSpPr>
        <xdr:cNvPr id="3" name="AutoShape 79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740A104D-2DCD-4FD6-B8A8-42CE010F9429}"/>
            </a:ext>
          </a:extLst>
        </xdr:cNvPr>
        <xdr:cNvSpPr>
          <a:spLocks noChangeArrowheads="1"/>
        </xdr:cNvSpPr>
      </xdr:nvSpPr>
      <xdr:spPr bwMode="auto">
        <a:xfrm>
          <a:off x="9371620" y="4202906"/>
          <a:ext cx="1824878" cy="250031"/>
        </a:xfrm>
        <a:prstGeom prst="roundRect">
          <a:avLst>
            <a:gd name="adj" fmla="val 16667"/>
          </a:avLst>
        </a:prstGeom>
        <a:solidFill>
          <a:schemeClr val="bg1"/>
        </a:solidFill>
        <a:ln w="12700" algn="ctr">
          <a:solidFill>
            <a:schemeClr val="bg1"/>
          </a:solidFill>
          <a:round/>
          <a:headEnd/>
          <a:tailEnd/>
        </a:ln>
        <a:effectLst>
          <a:outerShdw dist="35921" dir="2700000" algn="ctr" rotWithShape="0">
            <a:schemeClr val="bg2">
              <a:lumMod val="75000"/>
            </a:schemeClr>
          </a:outerShdw>
        </a:effectLst>
      </xdr:spPr>
      <xdr:txBody>
        <a:bodyPr vertOverflow="clip" wrap="square" lIns="36576" tIns="32004" rIns="36576" bIns="32004" anchor="ctr" upright="1"/>
        <a:lstStyle/>
        <a:p>
          <a:pPr marL="0" indent="0" algn="ctr" rtl="1">
            <a:defRPr sz="1000"/>
          </a:pPr>
          <a:r>
            <a:rPr lang="es-ES" sz="1100" b="0" i="0" strike="noStrike">
              <a:solidFill>
                <a:srgbClr val="BBBDC0"/>
              </a:solidFill>
              <a:latin typeface="Franklin Gothic Demi Cond" panose="020B0706030402020204" pitchFamily="34" charset="0"/>
              <a:ea typeface="+mn-ea"/>
              <a:cs typeface="+mn-cs"/>
            </a:rPr>
            <a:t>Detalle Otros</a:t>
          </a:r>
          <a:r>
            <a:rPr lang="es-ES" sz="1100" b="0" i="0" strike="noStrike" baseline="0">
              <a:solidFill>
                <a:srgbClr val="BBBDC0"/>
              </a:solidFill>
              <a:latin typeface="Franklin Gothic Demi Cond" panose="020B0706030402020204" pitchFamily="34" charset="0"/>
              <a:ea typeface="+mn-ea"/>
              <a:cs typeface="+mn-cs"/>
            </a:rPr>
            <a:t> Arrendados</a:t>
          </a:r>
          <a:endParaRPr lang="es-ES" sz="1100" b="0" i="0" strike="noStrike">
            <a:solidFill>
              <a:srgbClr val="BBBDC0"/>
            </a:solidFill>
            <a:latin typeface="Franklin Gothic Demi Cond" panose="020B0706030402020204" pitchFamily="34" charset="0"/>
            <a:ea typeface="+mn-ea"/>
            <a:cs typeface="+mn-cs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2</xdr:row>
      <xdr:rowOff>60325</xdr:rowOff>
    </xdr:to>
    <xdr:pic>
      <xdr:nvPicPr>
        <xdr:cNvPr id="2" name="Picture 2070" descr="logoequilibrium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0"/>
          <a:ext cx="0" cy="374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168389</xdr:colOff>
      <xdr:row>1</xdr:row>
      <xdr:rowOff>95251</xdr:rowOff>
    </xdr:from>
    <xdr:to>
      <xdr:col>1</xdr:col>
      <xdr:colOff>903175</xdr:colOff>
      <xdr:row>2</xdr:row>
      <xdr:rowOff>154782</xdr:rowOff>
    </xdr:to>
    <xdr:sp macro="" textlink="">
      <xdr:nvSpPr>
        <xdr:cNvPr id="3" name="AutoShape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Arrowheads="1"/>
        </xdr:cNvSpPr>
      </xdr:nvSpPr>
      <xdr:spPr bwMode="auto">
        <a:xfrm>
          <a:off x="187439" y="123826"/>
          <a:ext cx="734786" cy="345281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algn="ctr">
          <a:noFill/>
          <a:round/>
          <a:headEnd/>
          <a:tailEnd/>
        </a:ln>
        <a:effectLst/>
      </xdr:spPr>
      <xdr:txBody>
        <a:bodyPr vertOverflow="clip" wrap="square" lIns="27432" tIns="32004" rIns="27432" bIns="32004" anchor="ctr" upright="1"/>
        <a:lstStyle/>
        <a:p>
          <a:pPr algn="ctr" rtl="0">
            <a:defRPr sz="1000"/>
          </a:pPr>
          <a:r>
            <a:rPr lang="es-ES" sz="800" b="1" i="0" strike="noStrike">
              <a:solidFill>
                <a:sysClr val="windowText" lastClr="000000"/>
              </a:solidFill>
              <a:latin typeface="+mn-lt"/>
            </a:rPr>
            <a:t>Volver</a:t>
          </a:r>
          <a:endParaRPr lang="es-ES" sz="700" b="1" i="0" strike="noStrike">
            <a:solidFill>
              <a:sysClr val="windowText" lastClr="000000"/>
            </a:solidFill>
            <a:latin typeface="+mn-lt"/>
          </a:endParaRPr>
        </a:p>
      </xdr:txBody>
    </xdr:sp>
    <xdr:clientData fPrintsWithSheet="0"/>
  </xdr:twoCellAnchor>
  <xdr:twoCellAnchor editAs="oneCell">
    <xdr:from>
      <xdr:col>11</xdr:col>
      <xdr:colOff>95251</xdr:colOff>
      <xdr:row>0</xdr:row>
      <xdr:rowOff>31749</xdr:rowOff>
    </xdr:from>
    <xdr:to>
      <xdr:col>12</xdr:col>
      <xdr:colOff>158751</xdr:colOff>
      <xdr:row>2</xdr:row>
      <xdr:rowOff>175111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2EB0C1F-92D2-48EE-8392-37A1C46D4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t="-22388" r="54851" b="-23136"/>
        <a:stretch/>
      </xdr:blipFill>
      <xdr:spPr>
        <a:xfrm>
          <a:off x="8593668" y="31749"/>
          <a:ext cx="825500" cy="460862"/>
        </a:xfrm>
        <a:prstGeom prst="rect">
          <a:avLst/>
        </a:prstGeom>
        <a:solidFill>
          <a:srgbClr val="558335"/>
        </a:solidFill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26194</xdr:colOff>
      <xdr:row>1</xdr:row>
      <xdr:rowOff>254794</xdr:rowOff>
    </xdr:from>
    <xdr:to>
      <xdr:col>1</xdr:col>
      <xdr:colOff>714375</xdr:colOff>
      <xdr:row>3</xdr:row>
      <xdr:rowOff>47624</xdr:rowOff>
    </xdr:to>
    <xdr:sp macro="" textlink="">
      <xdr:nvSpPr>
        <xdr:cNvPr id="2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>
          <a:spLocks noChangeArrowheads="1"/>
        </xdr:cNvSpPr>
      </xdr:nvSpPr>
      <xdr:spPr bwMode="auto">
        <a:xfrm>
          <a:off x="85725" y="492919"/>
          <a:ext cx="688181" cy="292893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algn="ctr">
          <a:noFill/>
          <a:round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1">
            <a:defRPr sz="1000"/>
          </a:pPr>
          <a:r>
            <a:rPr lang="es-MX" sz="800" b="1" i="0" strike="noStrike">
              <a:solidFill>
                <a:sysClr val="windowText" lastClr="000000"/>
              </a:solidFill>
              <a:latin typeface="+mn-lt"/>
            </a:rPr>
            <a:t>Volver</a:t>
          </a:r>
        </a:p>
      </xdr:txBody>
    </xdr:sp>
    <xdr:clientData fPrintsWithSheet="0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85726</xdr:colOff>
      <xdr:row>1</xdr:row>
      <xdr:rowOff>104776</xdr:rowOff>
    </xdr:from>
    <xdr:to>
      <xdr:col>2</xdr:col>
      <xdr:colOff>514350</xdr:colOff>
      <xdr:row>1</xdr:row>
      <xdr:rowOff>276226</xdr:rowOff>
    </xdr:to>
    <xdr:sp macro="" textlink="">
      <xdr:nvSpPr>
        <xdr:cNvPr id="2" name="AutoShap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>
          <a:spLocks noChangeArrowheads="1"/>
        </xdr:cNvSpPr>
      </xdr:nvSpPr>
      <xdr:spPr bwMode="auto">
        <a:xfrm>
          <a:off x="85726" y="266701"/>
          <a:ext cx="428624" cy="171450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cmpd="dbl" algn="ctr">
          <a:noFill/>
          <a:round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s-MX" sz="800" b="0" i="0" strike="noStrike">
              <a:solidFill>
                <a:sysClr val="windowText" lastClr="000000"/>
              </a:solidFill>
              <a:latin typeface="+mn-lt"/>
            </a:rPr>
            <a:t>Volver</a:t>
          </a:r>
          <a:endParaRPr lang="es-MX" sz="700" b="0" i="0" strike="noStrike">
            <a:solidFill>
              <a:sysClr val="windowText" lastClr="000000"/>
            </a:solidFill>
            <a:latin typeface="+mn-lt"/>
          </a:endParaRPr>
        </a:p>
      </xdr:txBody>
    </xdr:sp>
    <xdr:clientData fPrintsWithSheet="0"/>
  </xdr:twoCellAnchor>
  <xdr:twoCellAnchor editAs="oneCell">
    <xdr:from>
      <xdr:col>11</xdr:col>
      <xdr:colOff>714375</xdr:colOff>
      <xdr:row>0</xdr:row>
      <xdr:rowOff>9525</xdr:rowOff>
    </xdr:from>
    <xdr:to>
      <xdr:col>12</xdr:col>
      <xdr:colOff>835817</xdr:colOff>
      <xdr:row>2</xdr:row>
      <xdr:rowOff>129507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C734F8B-176C-49F3-B04F-0542ADD973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 t="-22388" r="54851" b="-23136"/>
        <a:stretch/>
      </xdr:blipFill>
      <xdr:spPr>
        <a:xfrm>
          <a:off x="9696450" y="9525"/>
          <a:ext cx="1016792" cy="567657"/>
        </a:xfrm>
        <a:prstGeom prst="rect">
          <a:avLst/>
        </a:prstGeom>
        <a:solidFill>
          <a:srgbClr val="558335"/>
        </a:solidFill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333376</xdr:colOff>
      <xdr:row>1</xdr:row>
      <xdr:rowOff>47626</xdr:rowOff>
    </xdr:from>
    <xdr:to>
      <xdr:col>1</xdr:col>
      <xdr:colOff>1301750</xdr:colOff>
      <xdr:row>4</xdr:row>
      <xdr:rowOff>63500</xdr:rowOff>
    </xdr:to>
    <xdr:sp macro="" textlink="">
      <xdr:nvSpPr>
        <xdr:cNvPr id="3" name="Rectángulo redonde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>
        <a:xfrm>
          <a:off x="396876" y="269876"/>
          <a:ext cx="968374" cy="523874"/>
        </a:xfrm>
        <a:prstGeom prst="roundRect">
          <a:avLst/>
        </a:prstGeom>
        <a:gradFill>
          <a:gsLst>
            <a:gs pos="0">
              <a:schemeClr val="accent4">
                <a:lumMod val="110000"/>
                <a:satMod val="105000"/>
                <a:tint val="67000"/>
              </a:schemeClr>
            </a:gs>
            <a:gs pos="50000">
              <a:schemeClr val="accent4">
                <a:lumMod val="105000"/>
                <a:satMod val="103000"/>
                <a:tint val="73000"/>
              </a:schemeClr>
            </a:gs>
            <a:gs pos="100000">
              <a:schemeClr val="accent4"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>
          <a:innerShdw blurRad="114300">
            <a:schemeClr val="accent4">
              <a:lumMod val="75000"/>
            </a:schemeClr>
          </a:innerShdw>
        </a:effectLst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600" b="1"/>
            <a:t>Volver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2</xdr:row>
      <xdr:rowOff>31750</xdr:rowOff>
    </xdr:from>
    <xdr:to>
      <xdr:col>1</xdr:col>
      <xdr:colOff>1301750</xdr:colOff>
      <xdr:row>3</xdr:row>
      <xdr:rowOff>63500</xdr:rowOff>
    </xdr:to>
    <xdr:sp macro="" textlink="">
      <xdr:nvSpPr>
        <xdr:cNvPr id="3" name="Rectángulo redonde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/>
      </xdr:nvSpPr>
      <xdr:spPr>
        <a:xfrm>
          <a:off x="587375" y="365125"/>
          <a:ext cx="777875" cy="285750"/>
        </a:xfrm>
        <a:prstGeom prst="roundRect">
          <a:avLst/>
        </a:prstGeom>
        <a:gradFill>
          <a:gsLst>
            <a:gs pos="0">
              <a:schemeClr val="accent4">
                <a:lumMod val="110000"/>
                <a:satMod val="105000"/>
                <a:tint val="67000"/>
              </a:schemeClr>
            </a:gs>
            <a:gs pos="50000">
              <a:schemeClr val="accent4">
                <a:lumMod val="105000"/>
                <a:satMod val="103000"/>
                <a:tint val="73000"/>
              </a:schemeClr>
            </a:gs>
            <a:gs pos="100000">
              <a:schemeClr val="accent4"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>
          <a:innerShdw blurRad="114300">
            <a:schemeClr val="accent4">
              <a:lumMod val="75000"/>
            </a:schemeClr>
          </a:innerShdw>
        </a:effectLst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400" b="1"/>
            <a:t>Volver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160421</xdr:colOff>
      <xdr:row>2</xdr:row>
      <xdr:rowOff>0</xdr:rowOff>
    </xdr:from>
    <xdr:to>
      <xdr:col>3</xdr:col>
      <xdr:colOff>211554</xdr:colOff>
      <xdr:row>4</xdr:row>
      <xdr:rowOff>15040</xdr:rowOff>
    </xdr:to>
    <xdr:sp macro="" textlink="">
      <xdr:nvSpPr>
        <xdr:cNvPr id="3" name="Rectángulo redonde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/>
      </xdr:nvSpPr>
      <xdr:spPr>
        <a:xfrm>
          <a:off x="330868" y="431132"/>
          <a:ext cx="552449" cy="285750"/>
        </a:xfrm>
        <a:prstGeom prst="roundRect">
          <a:avLst/>
        </a:prstGeom>
        <a:gradFill>
          <a:gsLst>
            <a:gs pos="0">
              <a:schemeClr val="accent4">
                <a:lumMod val="110000"/>
                <a:satMod val="105000"/>
                <a:tint val="67000"/>
              </a:schemeClr>
            </a:gs>
            <a:gs pos="50000">
              <a:schemeClr val="accent4">
                <a:lumMod val="105000"/>
                <a:satMod val="103000"/>
                <a:tint val="73000"/>
              </a:schemeClr>
            </a:gs>
            <a:gs pos="100000">
              <a:schemeClr val="accent4"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>
          <a:innerShdw blurRad="114300">
            <a:schemeClr val="accent4">
              <a:lumMod val="75000"/>
            </a:schemeClr>
          </a:innerShdw>
        </a:effectLst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900" b="1"/>
            <a:t>Volver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133351</xdr:colOff>
      <xdr:row>1</xdr:row>
      <xdr:rowOff>28576</xdr:rowOff>
    </xdr:from>
    <xdr:to>
      <xdr:col>0</xdr:col>
      <xdr:colOff>561975</xdr:colOff>
      <xdr:row>1</xdr:row>
      <xdr:rowOff>200026</xdr:rowOff>
    </xdr:to>
    <xdr:sp macro="" textlink="">
      <xdr:nvSpPr>
        <xdr:cNvPr id="2" name="AutoShap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SpPr>
          <a:spLocks noChangeArrowheads="1"/>
        </xdr:cNvSpPr>
      </xdr:nvSpPr>
      <xdr:spPr bwMode="auto">
        <a:xfrm>
          <a:off x="133351" y="190501"/>
          <a:ext cx="428624" cy="171450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cmpd="dbl" algn="ctr">
          <a:noFill/>
          <a:round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s-MX" sz="800" b="0" i="0" strike="noStrike">
              <a:solidFill>
                <a:sysClr val="windowText" lastClr="000000"/>
              </a:solidFill>
              <a:latin typeface="+mn-lt"/>
            </a:rPr>
            <a:t>Volver</a:t>
          </a:r>
          <a:endParaRPr lang="es-MX" sz="700" b="0" i="0" strike="noStrike">
            <a:solidFill>
              <a:sysClr val="windowText" lastClr="000000"/>
            </a:solidFill>
            <a:latin typeface="+mn-lt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73819</xdr:colOff>
      <xdr:row>2</xdr:row>
      <xdr:rowOff>28574</xdr:rowOff>
    </xdr:from>
    <xdr:to>
      <xdr:col>1</xdr:col>
      <xdr:colOff>724694</xdr:colOff>
      <xdr:row>3</xdr:row>
      <xdr:rowOff>83342</xdr:rowOff>
    </xdr:to>
    <xdr:sp macro="" textlink="">
      <xdr:nvSpPr>
        <xdr:cNvPr id="2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133350" y="528637"/>
          <a:ext cx="650875" cy="292893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algn="ctr">
          <a:noFill/>
          <a:round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1">
            <a:defRPr sz="1000"/>
          </a:pPr>
          <a:r>
            <a:rPr lang="es-MX" sz="800" b="1" i="0" strike="noStrike">
              <a:solidFill>
                <a:sysClr val="windowText" lastClr="000000"/>
              </a:solidFill>
              <a:latin typeface="+mn-lt"/>
            </a:rPr>
            <a:t>Volver</a:t>
          </a:r>
        </a:p>
      </xdr:txBody>
    </xdr:sp>
    <xdr:clientData fPrintsWithSheet="0"/>
  </xdr:twoCellAnchor>
  <xdr:twoCellAnchor editAs="oneCell">
    <xdr:from>
      <xdr:col>26</xdr:col>
      <xdr:colOff>522698</xdr:colOff>
      <xdr:row>0</xdr:row>
      <xdr:rowOff>47626</xdr:rowOff>
    </xdr:from>
    <xdr:to>
      <xdr:col>28</xdr:col>
      <xdr:colOff>253469</xdr:colOff>
      <xdr:row>2</xdr:row>
      <xdr:rowOff>226218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20C898E-ED70-4C94-A6EF-A4BD4FFD78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 t="-22388" r="54851" b="-23136"/>
        <a:stretch/>
      </xdr:blipFill>
      <xdr:spPr>
        <a:xfrm>
          <a:off x="13988667" y="47626"/>
          <a:ext cx="1215613" cy="678655"/>
        </a:xfrm>
        <a:prstGeom prst="rect">
          <a:avLst/>
        </a:prstGeom>
        <a:solidFill>
          <a:srgbClr val="558335"/>
        </a:solidFill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104776</xdr:colOff>
      <xdr:row>2</xdr:row>
      <xdr:rowOff>38101</xdr:rowOff>
    </xdr:from>
    <xdr:to>
      <xdr:col>2</xdr:col>
      <xdr:colOff>533400</xdr:colOff>
      <xdr:row>3</xdr:row>
      <xdr:rowOff>9526</xdr:rowOff>
    </xdr:to>
    <xdr:sp macro="" textlink="">
      <xdr:nvSpPr>
        <xdr:cNvPr id="2" name="AutoShap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142876" y="314326"/>
          <a:ext cx="428624" cy="171450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cmpd="dbl" algn="ctr">
          <a:noFill/>
          <a:round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s-MX" sz="800" b="0" i="0" strike="noStrike">
              <a:solidFill>
                <a:sysClr val="windowText" lastClr="000000"/>
              </a:solidFill>
              <a:latin typeface="+mn-lt"/>
            </a:rPr>
            <a:t>Volver</a:t>
          </a:r>
          <a:endParaRPr lang="es-MX" sz="700" b="0" i="0" strike="noStrike">
            <a:solidFill>
              <a:sysClr val="windowText" lastClr="000000"/>
            </a:solidFill>
            <a:latin typeface="+mn-lt"/>
          </a:endParaRPr>
        </a:p>
      </xdr:txBody>
    </xdr:sp>
    <xdr:clientData fPrintsWithSheet="0"/>
  </xdr:twoCellAnchor>
  <xdr:twoCellAnchor editAs="oneCell">
    <xdr:from>
      <xdr:col>13</xdr:col>
      <xdr:colOff>19050</xdr:colOff>
      <xdr:row>0</xdr:row>
      <xdr:rowOff>0</xdr:rowOff>
    </xdr:from>
    <xdr:to>
      <xdr:col>13</xdr:col>
      <xdr:colOff>854867</xdr:colOff>
      <xdr:row>2</xdr:row>
      <xdr:rowOff>142772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89EB4D1-5DEA-45C5-B657-7E9B05384F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 t="-22388" r="54851" b="-23136"/>
        <a:stretch/>
      </xdr:blipFill>
      <xdr:spPr>
        <a:xfrm>
          <a:off x="12096750" y="0"/>
          <a:ext cx="835817" cy="466622"/>
        </a:xfrm>
        <a:prstGeom prst="rect">
          <a:avLst/>
        </a:prstGeom>
        <a:solidFill>
          <a:srgbClr val="558335"/>
        </a:solidFill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4</xdr:row>
      <xdr:rowOff>0</xdr:rowOff>
    </xdr:from>
    <xdr:to>
      <xdr:col>0</xdr:col>
      <xdr:colOff>781050</xdr:colOff>
      <xdr:row>4</xdr:row>
      <xdr:rowOff>276225</xdr:rowOff>
    </xdr:to>
    <xdr:sp macro="" textlink="">
      <xdr:nvSpPr>
        <xdr:cNvPr id="2" name="AutoShape 3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200025" y="809625"/>
          <a:ext cx="581025" cy="247650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>
          <a:noFill/>
          <a:round/>
          <a:headEnd/>
          <a:tailEnd/>
        </a:ln>
        <a:effectLst/>
      </xdr:spPr>
      <xdr:txBody>
        <a:bodyPr vertOverflow="clip" wrap="square" lIns="27432" tIns="32004" rIns="27432" bIns="32004" anchor="ctr" upright="1"/>
        <a:lstStyle/>
        <a:p>
          <a:pPr algn="ctr" rtl="0">
            <a:defRPr sz="1000"/>
          </a:pPr>
          <a:r>
            <a:rPr lang="es-ES" sz="800" b="1" i="0" strike="noStrike">
              <a:solidFill>
                <a:sysClr val="windowText" lastClr="000000"/>
              </a:solidFill>
              <a:latin typeface="+mn-lt"/>
            </a:rPr>
            <a:t>Volver</a:t>
          </a:r>
        </a:p>
      </xdr:txBody>
    </xdr:sp>
    <xdr:clientData fPrintsWithSheet="0"/>
  </xdr:twoCellAnchor>
  <xdr:twoCellAnchor>
    <xdr:from>
      <xdr:col>1</xdr:col>
      <xdr:colOff>773205</xdr:colOff>
      <xdr:row>91</xdr:row>
      <xdr:rowOff>112617</xdr:rowOff>
    </xdr:from>
    <xdr:to>
      <xdr:col>6</xdr:col>
      <xdr:colOff>762000</xdr:colOff>
      <xdr:row>106</xdr:row>
      <xdr:rowOff>26893</xdr:rowOff>
    </xdr:to>
    <xdr:graphicFrame macro="">
      <xdr:nvGraphicFramePr>
        <xdr:cNvPr id="3" name="6 Gráfic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33255</xdr:colOff>
      <xdr:row>1</xdr:row>
      <xdr:rowOff>0</xdr:rowOff>
    </xdr:from>
    <xdr:to>
      <xdr:col>7</xdr:col>
      <xdr:colOff>1358011</xdr:colOff>
      <xdr:row>4</xdr:row>
      <xdr:rowOff>190500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1B8FA3D-9DF6-4A3D-8F37-9CBE9799D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t="-22388" r="54851" b="-23136"/>
        <a:stretch/>
      </xdr:blipFill>
      <xdr:spPr>
        <a:xfrm>
          <a:off x="8336814" y="33618"/>
          <a:ext cx="1324756" cy="739588"/>
        </a:xfrm>
        <a:prstGeom prst="rect">
          <a:avLst/>
        </a:prstGeom>
        <a:solidFill>
          <a:srgbClr val="558335"/>
        </a:solidFill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121710</xdr:rowOff>
    </xdr:from>
    <xdr:to>
      <xdr:col>0</xdr:col>
      <xdr:colOff>701675</xdr:colOff>
      <xdr:row>1</xdr:row>
      <xdr:rowOff>133351</xdr:rowOff>
    </xdr:to>
    <xdr:sp macro="" textlink="">
      <xdr:nvSpPr>
        <xdr:cNvPr id="2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190500" y="121710"/>
          <a:ext cx="511175" cy="173566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algn="ctr">
          <a:noFill/>
          <a:round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1">
            <a:defRPr sz="1000"/>
          </a:pPr>
          <a:r>
            <a:rPr lang="es-MX" sz="800" b="0" i="0" strike="noStrike">
              <a:solidFill>
                <a:sysClr val="windowText" lastClr="000000"/>
              </a:solidFill>
              <a:latin typeface="+mn-lt"/>
            </a:rPr>
            <a:t>Volver</a:t>
          </a:r>
          <a:endParaRPr lang="es-MX" sz="600" b="0" i="0" strike="noStrike">
            <a:solidFill>
              <a:sysClr val="windowText" lastClr="000000"/>
            </a:solidFill>
            <a:latin typeface="+mn-lt"/>
          </a:endParaRPr>
        </a:p>
      </xdr:txBody>
    </xdr:sp>
    <xdr:clientData fPrintsWithSheet="0"/>
  </xdr:twoCellAnchor>
  <xdr:twoCellAnchor editAs="oneCell">
    <xdr:from>
      <xdr:col>7</xdr:col>
      <xdr:colOff>211667</xdr:colOff>
      <xdr:row>0</xdr:row>
      <xdr:rowOff>52917</xdr:rowOff>
    </xdr:from>
    <xdr:to>
      <xdr:col>9</xdr:col>
      <xdr:colOff>109801</xdr:colOff>
      <xdr:row>3</xdr:row>
      <xdr:rowOff>100581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81D0601-8DF7-4E25-9819-38B10C1360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 t="-22388" r="54851" b="-23136"/>
        <a:stretch/>
      </xdr:blipFill>
      <xdr:spPr>
        <a:xfrm>
          <a:off x="5238750" y="52917"/>
          <a:ext cx="1146967" cy="640331"/>
        </a:xfrm>
        <a:prstGeom prst="rect">
          <a:avLst/>
        </a:prstGeom>
        <a:solidFill>
          <a:srgbClr val="558335"/>
        </a:solidFill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58</xdr:col>
      <xdr:colOff>352426</xdr:colOff>
      <xdr:row>0</xdr:row>
      <xdr:rowOff>66675</xdr:rowOff>
    </xdr:from>
    <xdr:to>
      <xdr:col>59</xdr:col>
      <xdr:colOff>781050</xdr:colOff>
      <xdr:row>1</xdr:row>
      <xdr:rowOff>123825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D63C7D1-328C-4D29-A74A-2FCEB0FE0B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t="-22388" r="54851" b="-23136"/>
        <a:stretch/>
      </xdr:blipFill>
      <xdr:spPr>
        <a:xfrm>
          <a:off x="39938326" y="66675"/>
          <a:ext cx="781050" cy="323850"/>
        </a:xfrm>
        <a:prstGeom prst="rect">
          <a:avLst/>
        </a:prstGeom>
        <a:solidFill>
          <a:srgbClr val="558335"/>
        </a:solidFill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3</xdr:row>
      <xdr:rowOff>9526</xdr:rowOff>
    </xdr:from>
    <xdr:to>
      <xdr:col>0</xdr:col>
      <xdr:colOff>600075</xdr:colOff>
      <xdr:row>4</xdr:row>
      <xdr:rowOff>66675</xdr:rowOff>
    </xdr:to>
    <xdr:sp macro="" textlink="">
      <xdr:nvSpPr>
        <xdr:cNvPr id="2" name="AutoShap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152400" y="428626"/>
          <a:ext cx="447675" cy="209549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algn="ctr">
          <a:noFill/>
          <a:round/>
          <a:headEnd/>
          <a:tailEnd/>
        </a:ln>
        <a:effectLst/>
      </xdr:spPr>
      <xdr:txBody>
        <a:bodyPr vertOverflow="clip" wrap="square" lIns="27432" tIns="32004" rIns="27432" bIns="32004" anchor="ctr" upright="1"/>
        <a:lstStyle/>
        <a:p>
          <a:pPr algn="ctr" rtl="0">
            <a:defRPr sz="1000"/>
          </a:pPr>
          <a:r>
            <a:rPr lang="es-ES" sz="800" b="0" i="0" strike="noStrike">
              <a:solidFill>
                <a:sysClr val="windowText" lastClr="000000"/>
              </a:solidFill>
              <a:latin typeface="+mn-lt"/>
            </a:rPr>
            <a:t>Volver</a:t>
          </a:r>
          <a:endParaRPr lang="es-ES" sz="700" b="0" i="0" strike="noStrike">
            <a:solidFill>
              <a:sysClr val="windowText" lastClr="000000"/>
            </a:solidFill>
            <a:latin typeface="+mn-lt"/>
          </a:endParaRPr>
        </a:p>
      </xdr:txBody>
    </xdr:sp>
    <xdr:clientData fPrintsWithSheet="0"/>
  </xdr:twoCellAnchor>
  <xdr:twoCellAnchor editAs="oneCell">
    <xdr:from>
      <xdr:col>9</xdr:col>
      <xdr:colOff>232833</xdr:colOff>
      <xdr:row>0</xdr:row>
      <xdr:rowOff>126999</xdr:rowOff>
    </xdr:from>
    <xdr:to>
      <xdr:col>11</xdr:col>
      <xdr:colOff>205049</xdr:colOff>
      <xdr:row>4</xdr:row>
      <xdr:rowOff>172196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690E178-E60A-44F2-B8A6-50497CD58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 t="-22388" r="54851" b="-23136"/>
        <a:stretch/>
      </xdr:blipFill>
      <xdr:spPr>
        <a:xfrm>
          <a:off x="5101166" y="126999"/>
          <a:ext cx="1104633" cy="616697"/>
        </a:xfrm>
        <a:prstGeom prst="rect">
          <a:avLst/>
        </a:prstGeom>
        <a:solidFill>
          <a:srgbClr val="558335"/>
        </a:solidFill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67288</xdr:colOff>
      <xdr:row>0</xdr:row>
      <xdr:rowOff>241300</xdr:rowOff>
    </xdr:from>
    <xdr:to>
      <xdr:col>1</xdr:col>
      <xdr:colOff>742042</xdr:colOff>
      <xdr:row>1</xdr:row>
      <xdr:rowOff>253999</xdr:rowOff>
    </xdr:to>
    <xdr:sp macro="" textlink="">
      <xdr:nvSpPr>
        <xdr:cNvPr id="5" name="AutoShap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>
          <a:spLocks noChangeArrowheads="1"/>
        </xdr:cNvSpPr>
      </xdr:nvSpPr>
      <xdr:spPr bwMode="auto">
        <a:xfrm>
          <a:off x="130788" y="241300"/>
          <a:ext cx="674754" cy="279399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algn="ctr">
          <a:noFill/>
          <a:round/>
          <a:headEnd/>
          <a:tailEnd/>
        </a:ln>
        <a:effectLst/>
      </xdr:spPr>
      <xdr:txBody>
        <a:bodyPr vertOverflow="clip" wrap="square" lIns="27432" tIns="32004" rIns="27432" bIns="32004" anchor="ctr" upright="1"/>
        <a:lstStyle/>
        <a:p>
          <a:pPr algn="ctr" rtl="0">
            <a:defRPr sz="1000"/>
          </a:pPr>
          <a:r>
            <a:rPr lang="es-ES" sz="800" b="0" i="0" strike="noStrike">
              <a:solidFill>
                <a:sysClr val="windowText" lastClr="000000"/>
              </a:solidFill>
              <a:latin typeface="+mn-lt"/>
            </a:rPr>
            <a:t>Volver</a:t>
          </a:r>
          <a:endParaRPr lang="es-ES" sz="700" b="0" i="0" strike="noStrike">
            <a:solidFill>
              <a:sysClr val="windowText" lastClr="000000"/>
            </a:solidFill>
            <a:latin typeface="+mn-lt"/>
          </a:endParaRPr>
        </a:p>
      </xdr:txBody>
    </xdr:sp>
    <xdr:clientData fPrintsWithSheet="0"/>
  </xdr:twoCellAnchor>
  <xdr:twoCellAnchor editAs="oneCell">
    <xdr:from>
      <xdr:col>18</xdr:col>
      <xdr:colOff>178593</xdr:colOff>
      <xdr:row>0</xdr:row>
      <xdr:rowOff>59532</xdr:rowOff>
    </xdr:from>
    <xdr:to>
      <xdr:col>19</xdr:col>
      <xdr:colOff>178592</xdr:colOff>
      <xdr:row>4</xdr:row>
      <xdr:rowOff>89626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412FD5B-5DBF-4CB8-9A46-8A633B0A7C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 t="-22388" r="54851" b="-23136"/>
        <a:stretch/>
      </xdr:blipFill>
      <xdr:spPr>
        <a:xfrm>
          <a:off x="13025437" y="59532"/>
          <a:ext cx="1333499" cy="744469"/>
        </a:xfrm>
        <a:prstGeom prst="rect">
          <a:avLst/>
        </a:prstGeom>
        <a:solidFill>
          <a:srgbClr val="558335"/>
        </a:solidFill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2</xdr:row>
      <xdr:rowOff>60325</xdr:rowOff>
    </xdr:to>
    <xdr:pic>
      <xdr:nvPicPr>
        <xdr:cNvPr id="2" name="Picture 2070" descr="logoequilibrium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0"/>
          <a:ext cx="0" cy="374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361949</xdr:colOff>
      <xdr:row>1</xdr:row>
      <xdr:rowOff>85727</xdr:rowOff>
    </xdr:from>
    <xdr:to>
      <xdr:col>1</xdr:col>
      <xdr:colOff>769824</xdr:colOff>
      <xdr:row>1</xdr:row>
      <xdr:rowOff>266701</xdr:rowOff>
    </xdr:to>
    <xdr:sp macro="" textlink="">
      <xdr:nvSpPr>
        <xdr:cNvPr id="3" name="AutoShape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>
          <a:spLocks noChangeArrowheads="1"/>
        </xdr:cNvSpPr>
      </xdr:nvSpPr>
      <xdr:spPr bwMode="auto">
        <a:xfrm>
          <a:off x="380999" y="114302"/>
          <a:ext cx="407875" cy="180974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algn="ctr">
          <a:noFill/>
          <a:round/>
          <a:headEnd/>
          <a:tailEnd/>
        </a:ln>
        <a:effectLst/>
      </xdr:spPr>
      <xdr:txBody>
        <a:bodyPr vertOverflow="clip" wrap="square" lIns="27432" tIns="32004" rIns="27432" bIns="32004" anchor="ctr" upright="1"/>
        <a:lstStyle/>
        <a:p>
          <a:pPr algn="ctr" rtl="0">
            <a:defRPr sz="1000"/>
          </a:pPr>
          <a:r>
            <a:rPr lang="es-ES" sz="800" b="1" i="0" strike="noStrike">
              <a:solidFill>
                <a:sysClr val="windowText" lastClr="000000"/>
              </a:solidFill>
              <a:latin typeface="+mn-lt"/>
            </a:rPr>
            <a:t>Volver</a:t>
          </a:r>
          <a:endParaRPr lang="es-ES" sz="700" b="1" i="0" strike="noStrike">
            <a:solidFill>
              <a:sysClr val="windowText" lastClr="000000"/>
            </a:solidFill>
            <a:latin typeface="+mn-lt"/>
          </a:endParaRPr>
        </a:p>
      </xdr:txBody>
    </xdr:sp>
    <xdr:clientData fPrintsWithSheet="0"/>
  </xdr:twoCellAnchor>
  <xdr:twoCellAnchor editAs="oneCell">
    <xdr:from>
      <xdr:col>4</xdr:col>
      <xdr:colOff>209550</xdr:colOff>
      <xdr:row>0</xdr:row>
      <xdr:rowOff>0</xdr:rowOff>
    </xdr:from>
    <xdr:to>
      <xdr:col>4</xdr:col>
      <xdr:colOff>1169192</xdr:colOff>
      <xdr:row>2</xdr:row>
      <xdr:rowOff>221426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1C302CF-CE16-4602-B6AE-FB5B3FB63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t="-22388" r="54851" b="-23136"/>
        <a:stretch/>
      </xdr:blipFill>
      <xdr:spPr>
        <a:xfrm>
          <a:off x="3590925" y="0"/>
          <a:ext cx="959642" cy="535751"/>
        </a:xfrm>
        <a:prstGeom prst="rect">
          <a:avLst/>
        </a:prstGeom>
        <a:solidFill>
          <a:srgbClr val="558335"/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9"/>
  <sheetViews>
    <sheetView tabSelected="1" topLeftCell="A2" zoomScale="80" zoomScaleNormal="80" workbookViewId="0">
      <selection activeCell="B2" sqref="B2:M27"/>
    </sheetView>
  </sheetViews>
  <sheetFormatPr baseColWidth="10" defaultColWidth="0" defaultRowHeight="15" zeroHeight="1" x14ac:dyDescent="0.25"/>
  <cols>
    <col min="1" max="1" width="2" style="384" customWidth="1"/>
    <col min="2" max="2" width="15" style="382" customWidth="1"/>
    <col min="3" max="3" width="17.85546875" style="382" customWidth="1"/>
    <col min="4" max="4" width="2.5703125" style="382" customWidth="1"/>
    <col min="5" max="5" width="36.85546875" style="382" customWidth="1"/>
    <col min="6" max="6" width="15.42578125" style="382" customWidth="1"/>
    <col min="7" max="7" width="12.7109375" style="382" bestFit="1" customWidth="1"/>
    <col min="8" max="9" width="12" style="382" bestFit="1" customWidth="1"/>
    <col min="10" max="10" width="1.7109375" style="382" customWidth="1"/>
    <col min="11" max="11" width="13.28515625" style="382" customWidth="1"/>
    <col min="12" max="12" width="19.5703125" style="382" customWidth="1"/>
    <col min="13" max="13" width="12.42578125" style="382" customWidth="1"/>
    <col min="14" max="17" width="0" style="384" hidden="1" customWidth="1"/>
    <col min="18" max="16384" width="1.42578125" style="384" hidden="1"/>
  </cols>
  <sheetData>
    <row r="1" spans="1:13" ht="3" customHeight="1" x14ac:dyDescent="0.25">
      <c r="A1" s="382"/>
      <c r="B1" s="383"/>
      <c r="D1" s="383"/>
      <c r="E1" s="383"/>
      <c r="F1" s="383"/>
      <c r="G1" s="383"/>
      <c r="H1" s="383"/>
      <c r="I1" s="383"/>
      <c r="J1" s="383"/>
      <c r="K1" s="383"/>
      <c r="L1" s="383"/>
      <c r="M1" s="383"/>
    </row>
    <row r="2" spans="1:13" ht="18.75" x14ac:dyDescent="0.3">
      <c r="A2" s="382"/>
      <c r="B2" s="383"/>
      <c r="C2" s="385"/>
      <c r="D2" s="383"/>
      <c r="E2" s="383"/>
      <c r="F2" s="386" t="s">
        <v>106</v>
      </c>
      <c r="G2" s="386" t="s">
        <v>125</v>
      </c>
      <c r="H2" s="386" t="s">
        <v>107</v>
      </c>
      <c r="I2" s="386" t="s">
        <v>133</v>
      </c>
      <c r="J2" s="383"/>
      <c r="K2" s="383"/>
      <c r="L2" s="383"/>
      <c r="M2" s="383"/>
    </row>
    <row r="3" spans="1:13" ht="19.5" customHeight="1" x14ac:dyDescent="0.3">
      <c r="A3" s="382"/>
      <c r="B3" s="383"/>
      <c r="C3" s="385"/>
      <c r="D3" s="383"/>
      <c r="E3" s="387" t="s">
        <v>390</v>
      </c>
      <c r="F3" s="398">
        <v>76</v>
      </c>
      <c r="G3" s="400">
        <v>1</v>
      </c>
      <c r="H3" s="398">
        <v>157494650</v>
      </c>
      <c r="I3" s="398">
        <v>7705</v>
      </c>
      <c r="J3" s="388"/>
      <c r="K3" s="388"/>
      <c r="L3" s="388"/>
      <c r="M3" s="383"/>
    </row>
    <row r="4" spans="1:13" ht="19.5" customHeight="1" x14ac:dyDescent="0.25">
      <c r="A4" s="382"/>
      <c r="B4" s="383"/>
      <c r="D4" s="383"/>
      <c r="E4" s="440" t="s">
        <v>134</v>
      </c>
      <c r="F4" s="398">
        <v>8</v>
      </c>
      <c r="G4" s="400">
        <v>0.10526315789473684</v>
      </c>
      <c r="H4" s="398">
        <v>43937579.290000007</v>
      </c>
      <c r="I4" s="398">
        <v>1005.3599999999999</v>
      </c>
      <c r="J4" s="383"/>
      <c r="K4" s="383"/>
      <c r="L4" s="383"/>
      <c r="M4" s="383"/>
    </row>
    <row r="5" spans="1:13" ht="19.5" customHeight="1" x14ac:dyDescent="0.25">
      <c r="A5" s="382"/>
      <c r="C5" s="389"/>
      <c r="D5" s="390"/>
      <c r="E5" s="583" t="s">
        <v>144</v>
      </c>
      <c r="F5" s="483">
        <v>4</v>
      </c>
      <c r="G5" s="482">
        <v>5.2631578947368418E-2</v>
      </c>
      <c r="H5" s="483">
        <v>12659131.016000001</v>
      </c>
      <c r="I5" s="483">
        <v>573.55999999999995</v>
      </c>
    </row>
    <row r="6" spans="1:13" ht="19.5" customHeight="1" x14ac:dyDescent="0.25">
      <c r="A6" s="382"/>
      <c r="D6" s="390"/>
      <c r="E6" s="583" t="s">
        <v>368</v>
      </c>
      <c r="F6" s="483">
        <v>4</v>
      </c>
      <c r="G6" s="482">
        <v>5.2631578947368418E-2</v>
      </c>
      <c r="H6" s="483">
        <v>6113917.0250000004</v>
      </c>
      <c r="I6" s="483">
        <v>431.8</v>
      </c>
    </row>
    <row r="7" spans="1:13" ht="19.5" customHeight="1" x14ac:dyDescent="0.25">
      <c r="A7" s="382"/>
      <c r="D7" s="390"/>
      <c r="E7" s="583" t="s">
        <v>440</v>
      </c>
      <c r="F7" s="483">
        <v>10</v>
      </c>
      <c r="G7" s="482">
        <v>0.13157894736842105</v>
      </c>
      <c r="H7" s="483">
        <v>25164531.249000002</v>
      </c>
      <c r="I7" s="483">
        <v>0</v>
      </c>
    </row>
    <row r="8" spans="1:13" ht="23.25" x14ac:dyDescent="0.25">
      <c r="A8" s="382"/>
      <c r="B8" s="612" t="s">
        <v>135</v>
      </c>
      <c r="C8" s="612"/>
    </row>
    <row r="9" spans="1:13" ht="18.75" x14ac:dyDescent="0.25">
      <c r="A9" s="382"/>
      <c r="B9" s="613">
        <v>45900</v>
      </c>
      <c r="C9" s="613"/>
      <c r="I9" s="390"/>
      <c r="J9" s="390"/>
      <c r="K9" s="390"/>
      <c r="L9" s="390"/>
      <c r="M9" s="390"/>
    </row>
    <row r="10" spans="1:13" x14ac:dyDescent="0.25">
      <c r="A10" s="382"/>
      <c r="I10" s="390"/>
      <c r="J10" s="390"/>
      <c r="K10" s="390"/>
      <c r="L10" s="390"/>
      <c r="M10" s="390"/>
    </row>
    <row r="11" spans="1:13" x14ac:dyDescent="0.25">
      <c r="A11" s="382"/>
      <c r="B11" s="391"/>
      <c r="C11" s="390"/>
      <c r="D11" s="390"/>
      <c r="E11" s="387" t="s">
        <v>137</v>
      </c>
      <c r="F11" s="386" t="s">
        <v>112</v>
      </c>
      <c r="G11" s="386" t="s">
        <v>61</v>
      </c>
      <c r="H11" s="386" t="s">
        <v>166</v>
      </c>
    </row>
    <row r="12" spans="1:13" x14ac:dyDescent="0.25">
      <c r="A12" s="382"/>
      <c r="E12" s="384"/>
      <c r="F12" s="398">
        <v>8757761</v>
      </c>
      <c r="G12" s="398">
        <v>0</v>
      </c>
      <c r="H12" s="398">
        <v>0</v>
      </c>
    </row>
    <row r="13" spans="1:13" x14ac:dyDescent="0.25">
      <c r="A13" s="382"/>
      <c r="E13" s="391"/>
      <c r="F13" s="391"/>
      <c r="G13" s="391"/>
      <c r="H13" s="391"/>
    </row>
    <row r="14" spans="1:13" x14ac:dyDescent="0.25">
      <c r="A14" s="382"/>
      <c r="F14" s="386" t="s">
        <v>108</v>
      </c>
      <c r="G14" s="386" t="s">
        <v>109</v>
      </c>
      <c r="H14" s="386" t="s">
        <v>145</v>
      </c>
      <c r="I14" s="386" t="s">
        <v>146</v>
      </c>
    </row>
    <row r="15" spans="1:13" x14ac:dyDescent="0.25">
      <c r="A15" s="382"/>
      <c r="E15" s="387" t="s">
        <v>116</v>
      </c>
      <c r="F15" s="398">
        <v>35179817</v>
      </c>
      <c r="G15" s="398">
        <v>0</v>
      </c>
      <c r="H15" s="398">
        <v>34065088.258000001</v>
      </c>
      <c r="I15" s="398">
        <v>1114729</v>
      </c>
    </row>
    <row r="16" spans="1:13" x14ac:dyDescent="0.25">
      <c r="A16" s="382"/>
      <c r="E16" s="387" t="s">
        <v>167</v>
      </c>
      <c r="F16" s="398"/>
      <c r="G16" s="398"/>
      <c r="H16" s="398"/>
      <c r="I16" s="398"/>
    </row>
    <row r="17" spans="1:10" x14ac:dyDescent="0.25">
      <c r="A17" s="382"/>
      <c r="E17" s="384"/>
      <c r="G17" s="399">
        <v>0</v>
      </c>
      <c r="H17" s="399">
        <v>0.96831340134600474</v>
      </c>
      <c r="I17" s="399">
        <v>3.168660598774576E-2</v>
      </c>
    </row>
    <row r="18" spans="1:10" x14ac:dyDescent="0.25">
      <c r="A18" s="382"/>
    </row>
    <row r="19" spans="1:10" x14ac:dyDescent="0.25">
      <c r="A19" s="382"/>
      <c r="F19" s="386" t="s">
        <v>106</v>
      </c>
      <c r="G19" s="386" t="s">
        <v>125</v>
      </c>
      <c r="H19" s="386" t="s">
        <v>107</v>
      </c>
      <c r="I19" s="386" t="s">
        <v>133</v>
      </c>
    </row>
    <row r="20" spans="1:10" x14ac:dyDescent="0.25">
      <c r="A20" s="382"/>
      <c r="E20" s="440" t="s">
        <v>443</v>
      </c>
      <c r="F20" s="398">
        <v>10</v>
      </c>
      <c r="G20" s="400">
        <v>1</v>
      </c>
      <c r="H20" s="494">
        <v>25164531.249000002</v>
      </c>
      <c r="I20" s="494">
        <v>0</v>
      </c>
    </row>
    <row r="21" spans="1:10" x14ac:dyDescent="0.25">
      <c r="A21" s="382"/>
      <c r="E21" s="484" t="s">
        <v>380</v>
      </c>
      <c r="F21" s="398">
        <v>0</v>
      </c>
      <c r="G21" s="400">
        <v>0</v>
      </c>
      <c r="H21" s="494">
        <v>0</v>
      </c>
      <c r="I21" s="398">
        <v>0</v>
      </c>
    </row>
    <row r="22" spans="1:10" x14ac:dyDescent="0.25">
      <c r="A22" s="382"/>
    </row>
    <row r="23" spans="1:10" x14ac:dyDescent="0.25">
      <c r="A23" s="382"/>
    </row>
    <row r="24" spans="1:10" x14ac:dyDescent="0.25">
      <c r="A24" s="382"/>
    </row>
    <row r="25" spans="1:10" x14ac:dyDescent="0.25">
      <c r="A25" s="382"/>
      <c r="E25" s="484"/>
      <c r="F25" s="484"/>
      <c r="G25" s="484"/>
      <c r="H25" s="484"/>
      <c r="I25" s="484"/>
      <c r="J25" s="484"/>
    </row>
    <row r="26" spans="1:10" hidden="1" x14ac:dyDescent="0.25">
      <c r="A26" s="382"/>
      <c r="E26" s="484" t="s">
        <v>389</v>
      </c>
      <c r="F26" s="398">
        <v>0</v>
      </c>
      <c r="G26" s="400">
        <v>0</v>
      </c>
      <c r="H26" s="494">
        <v>0</v>
      </c>
      <c r="I26" s="398">
        <v>0</v>
      </c>
    </row>
    <row r="27" spans="1:10" x14ac:dyDescent="0.25">
      <c r="A27" s="382"/>
    </row>
    <row r="28" spans="1:10" ht="15.75" hidden="1" x14ac:dyDescent="0.25">
      <c r="A28" s="382"/>
      <c r="E28" s="392" t="s">
        <v>95</v>
      </c>
      <c r="F28" s="386" t="s">
        <v>29</v>
      </c>
      <c r="G28" s="386" t="s">
        <v>110</v>
      </c>
      <c r="H28" s="386" t="s">
        <v>111</v>
      </c>
      <c r="I28" s="386" t="s">
        <v>125</v>
      </c>
    </row>
    <row r="29" spans="1:10" hidden="1" x14ac:dyDescent="0.25">
      <c r="A29" s="382"/>
      <c r="E29" s="393"/>
      <c r="F29" s="394" t="s">
        <v>160</v>
      </c>
      <c r="G29" s="395"/>
      <c r="H29" s="395"/>
      <c r="I29" s="396">
        <v>0</v>
      </c>
    </row>
    <row r="30" spans="1:10" ht="18.75" hidden="1" x14ac:dyDescent="0.3">
      <c r="A30" s="382"/>
      <c r="B30" s="391"/>
      <c r="C30" s="397"/>
      <c r="D30" s="397"/>
      <c r="E30" s="393"/>
      <c r="F30" s="394" t="s">
        <v>140</v>
      </c>
      <c r="G30" s="395"/>
      <c r="H30" s="395"/>
      <c r="I30" s="396">
        <v>0</v>
      </c>
    </row>
    <row r="31" spans="1:10" hidden="1" x14ac:dyDescent="0.25">
      <c r="A31" s="382"/>
      <c r="E31" s="393"/>
      <c r="F31" s="394" t="s">
        <v>161</v>
      </c>
      <c r="G31" s="395"/>
      <c r="H31" s="395"/>
      <c r="I31" s="396">
        <v>0</v>
      </c>
    </row>
    <row r="32" spans="1:10" hidden="1" x14ac:dyDescent="0.25">
      <c r="A32" s="382"/>
      <c r="E32" s="393"/>
      <c r="F32" s="394" t="s">
        <v>50</v>
      </c>
      <c r="G32" s="395">
        <v>0</v>
      </c>
      <c r="H32" s="395">
        <v>0</v>
      </c>
      <c r="I32" s="396">
        <v>0</v>
      </c>
    </row>
    <row r="33" spans="1:9" hidden="1" x14ac:dyDescent="0.25">
      <c r="A33" s="382"/>
      <c r="E33" s="383"/>
      <c r="F33" s="394" t="s">
        <v>162</v>
      </c>
      <c r="G33" s="395">
        <v>0</v>
      </c>
      <c r="H33" s="395">
        <v>0</v>
      </c>
      <c r="I33" s="396">
        <v>0</v>
      </c>
    </row>
    <row r="34" spans="1:9" hidden="1" x14ac:dyDescent="0.25">
      <c r="A34" s="382"/>
      <c r="E34" s="390"/>
      <c r="F34" s="394" t="s">
        <v>136</v>
      </c>
      <c r="G34" s="395">
        <v>0</v>
      </c>
      <c r="H34" s="395">
        <v>0</v>
      </c>
      <c r="I34" s="396">
        <v>0</v>
      </c>
    </row>
    <row r="35" spans="1:9" hidden="1" x14ac:dyDescent="0.25">
      <c r="A35" s="382"/>
      <c r="E35" s="390"/>
      <c r="F35" s="394" t="s">
        <v>367</v>
      </c>
      <c r="G35" s="395">
        <v>0</v>
      </c>
      <c r="H35" s="395">
        <v>0</v>
      </c>
      <c r="I35" s="396">
        <v>0</v>
      </c>
    </row>
    <row r="36" spans="1:9" hidden="1" x14ac:dyDescent="0.25">
      <c r="A36" s="382"/>
    </row>
    <row r="37" spans="1:9" x14ac:dyDescent="0.25">
      <c r="A37" s="382"/>
    </row>
    <row r="38" spans="1:9" x14ac:dyDescent="0.25">
      <c r="A38" s="382"/>
    </row>
    <row r="39" spans="1:9" x14ac:dyDescent="0.25">
      <c r="A39" s="382"/>
    </row>
    <row r="40" spans="1:9" x14ac:dyDescent="0.25">
      <c r="A40" s="382"/>
    </row>
    <row r="41" spans="1:9" x14ac:dyDescent="0.25">
      <c r="A41" s="382"/>
    </row>
    <row r="42" spans="1:9" x14ac:dyDescent="0.25">
      <c r="A42" s="382"/>
    </row>
    <row r="43" spans="1:9" x14ac:dyDescent="0.25">
      <c r="A43" s="382"/>
    </row>
    <row r="44" spans="1:9" x14ac:dyDescent="0.25"/>
    <row r="45" spans="1:9" x14ac:dyDescent="0.25"/>
    <row r="46" spans="1:9" x14ac:dyDescent="0.25"/>
    <row r="47" spans="1:9" x14ac:dyDescent="0.25"/>
    <row r="48" spans="1:9" x14ac:dyDescent="0.25"/>
    <row r="49" x14ac:dyDescent="0.25"/>
  </sheetData>
  <mergeCells count="2">
    <mergeCell ref="B8:C8"/>
    <mergeCell ref="B9:C9"/>
  </mergeCells>
  <printOptions horizontalCentered="1" verticalCentered="1"/>
  <pageMargins left="0.51181102362204722" right="0.51181102362204722" top="0.55118110236220474" bottom="0.55118110236220474" header="0.31496062992125984" footer="0.31496062992125984"/>
  <pageSetup scale="77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846"/>
  <sheetViews>
    <sheetView zoomScale="90" zoomScaleNormal="90" workbookViewId="0">
      <selection activeCell="L41" sqref="L41"/>
    </sheetView>
  </sheetViews>
  <sheetFormatPr baseColWidth="10" defaultColWidth="11.42578125" defaultRowHeight="0" customHeight="1" zeroHeight="1" x14ac:dyDescent="0.25"/>
  <cols>
    <col min="1" max="1" width="0.28515625" style="188" customWidth="1"/>
    <col min="2" max="2" width="18.85546875" style="188" bestFit="1" customWidth="1"/>
    <col min="3" max="3" width="20.5703125" style="359" bestFit="1" customWidth="1"/>
    <col min="4" max="4" width="9.5703125" style="359" bestFit="1" customWidth="1"/>
    <col min="5" max="5" width="18.7109375" style="365" bestFit="1" customWidth="1"/>
    <col min="6" max="6" width="10.28515625" style="188" bestFit="1" customWidth="1"/>
    <col min="7" max="7" width="0.5703125" style="188" customWidth="1"/>
    <col min="8" max="8" width="11.28515625" style="188" customWidth="1"/>
    <col min="9" max="9" width="12.28515625" style="188" customWidth="1"/>
    <col min="10" max="10" width="11.42578125" style="188"/>
    <col min="11" max="11" width="14.42578125" style="188" bestFit="1" customWidth="1"/>
    <col min="12" max="16384" width="11.42578125" style="188"/>
  </cols>
  <sheetData>
    <row r="1" spans="1:12" ht="2.25" customHeight="1" x14ac:dyDescent="0.25">
      <c r="E1" s="360"/>
    </row>
    <row r="2" spans="1:12" ht="22.5" customHeight="1" x14ac:dyDescent="0.25">
      <c r="B2" s="636" t="s">
        <v>381</v>
      </c>
      <c r="C2" s="636"/>
      <c r="D2" s="636"/>
      <c r="E2" s="636"/>
      <c r="F2" s="453"/>
      <c r="G2" s="453"/>
      <c r="H2" s="636" t="s">
        <v>387</v>
      </c>
      <c r="I2" s="636"/>
      <c r="J2" s="636"/>
      <c r="K2" s="636"/>
    </row>
    <row r="3" spans="1:12" ht="20.100000000000001" customHeight="1" x14ac:dyDescent="0.25">
      <c r="B3" s="629">
        <f>+'Datos globales '!B9:C9</f>
        <v>45900</v>
      </c>
      <c r="C3" s="629"/>
      <c r="D3" s="629"/>
      <c r="E3" s="629"/>
      <c r="F3" s="629"/>
      <c r="G3" s="629"/>
    </row>
    <row r="4" spans="1:12" ht="25.5" x14ac:dyDescent="0.25">
      <c r="A4" s="364"/>
      <c r="B4" s="426" t="s">
        <v>93</v>
      </c>
      <c r="C4" s="426" t="s">
        <v>113</v>
      </c>
      <c r="D4" s="426" t="s">
        <v>53</v>
      </c>
      <c r="E4" s="426" t="s">
        <v>44</v>
      </c>
      <c r="H4" s="426" t="s">
        <v>93</v>
      </c>
      <c r="I4" s="426" t="s">
        <v>113</v>
      </c>
      <c r="J4" s="426" t="s">
        <v>53</v>
      </c>
      <c r="K4" s="426" t="s">
        <v>44</v>
      </c>
    </row>
    <row r="5" spans="1:12" ht="12.75" x14ac:dyDescent="0.2">
      <c r="B5" s="419" t="s">
        <v>244</v>
      </c>
      <c r="C5" s="420">
        <f>++COUNTIF($C$9:$F$33,"D")</f>
        <v>0</v>
      </c>
      <c r="D5" s="421">
        <f>+SUMIF($F$9:$F$33,$F$9,D9:D34)</f>
        <v>0</v>
      </c>
      <c r="E5" s="422">
        <f>+SUMIF($F$9:$F$33,$F$9,E9:E34)</f>
        <v>0</v>
      </c>
      <c r="F5" s="409"/>
      <c r="G5" s="455"/>
      <c r="H5" s="419" t="s">
        <v>244</v>
      </c>
      <c r="I5" s="420">
        <f>++COUNTIF($I$9:$L$33,"D")</f>
        <v>0</v>
      </c>
      <c r="J5" s="421">
        <f>+SUMIF($L$9:$L$33,$L$8,J9:J34)</f>
        <v>0</v>
      </c>
      <c r="K5" s="422">
        <f>+SUMIF($L$9:$L$33,$L$8,K9:K34)</f>
        <v>0</v>
      </c>
      <c r="L5" s="409"/>
    </row>
    <row r="6" spans="1:12" ht="12.75" x14ac:dyDescent="0.2">
      <c r="B6" s="419" t="s">
        <v>245</v>
      </c>
      <c r="C6" s="420">
        <f>++COUNTIF($C$9:$F$34,"V")</f>
        <v>0</v>
      </c>
      <c r="D6" s="421">
        <f>+D35-D5</f>
        <v>0</v>
      </c>
      <c r="E6" s="422">
        <f>+E35-E5</f>
        <v>0</v>
      </c>
      <c r="F6" s="409"/>
      <c r="G6" s="456"/>
      <c r="H6" s="419" t="s">
        <v>245</v>
      </c>
      <c r="I6" s="420">
        <f>++COUNTIF($I$9:$L$34,"V")</f>
        <v>0</v>
      </c>
      <c r="J6" s="421">
        <f>+J35-J5</f>
        <v>0</v>
      </c>
      <c r="K6" s="422">
        <f>+K35-K5</f>
        <v>0</v>
      </c>
      <c r="L6" s="409"/>
    </row>
    <row r="7" spans="1:12" ht="12.75" x14ac:dyDescent="0.2">
      <c r="B7" s="423" t="s">
        <v>157</v>
      </c>
      <c r="C7" s="424">
        <f>SUM(C5:C6)</f>
        <v>0</v>
      </c>
      <c r="D7" s="424">
        <f>SUM(D5:D6)</f>
        <v>0</v>
      </c>
      <c r="E7" s="425">
        <f>SUM(E5:E6)</f>
        <v>0</v>
      </c>
      <c r="F7" s="409"/>
      <c r="G7" s="458"/>
      <c r="H7" s="423" t="s">
        <v>157</v>
      </c>
      <c r="I7" s="424">
        <f>SUM(I5:I6)</f>
        <v>0</v>
      </c>
      <c r="J7" s="424">
        <f>SUM(J5:J6)</f>
        <v>0</v>
      </c>
      <c r="K7" s="425">
        <f>SUM(K5:K6)</f>
        <v>0</v>
      </c>
      <c r="L7" s="409"/>
    </row>
    <row r="8" spans="1:12" s="366" customFormat="1" ht="12.75" x14ac:dyDescent="0.25">
      <c r="B8" s="410" t="s">
        <v>114</v>
      </c>
      <c r="C8" s="411" t="s">
        <v>27</v>
      </c>
      <c r="D8" s="411" t="s">
        <v>40</v>
      </c>
      <c r="E8" s="412" t="s">
        <v>44</v>
      </c>
      <c r="F8" s="412" t="s">
        <v>41</v>
      </c>
      <c r="G8" s="457"/>
      <c r="H8" s="410" t="s">
        <v>114</v>
      </c>
      <c r="I8" s="411" t="s">
        <v>27</v>
      </c>
      <c r="J8" s="411" t="s">
        <v>40</v>
      </c>
      <c r="K8" s="412" t="s">
        <v>44</v>
      </c>
      <c r="L8" s="412" t="s">
        <v>41</v>
      </c>
    </row>
    <row r="9" spans="1:12" s="366" customFormat="1" ht="12.75" x14ac:dyDescent="0.25">
      <c r="B9" s="649" t="s">
        <v>144</v>
      </c>
      <c r="C9" s="476"/>
      <c r="D9" s="470">
        <f>IFERROR(VLOOKUP(C9,'IM-PAL'!$A$2:$D$145,3,),0)</f>
        <v>0</v>
      </c>
      <c r="E9" s="414">
        <f>IFERROR(VLOOKUP(C9,'IM-PAL'!$A$2:$D$1761,2,),0)</f>
        <v>0</v>
      </c>
      <c r="F9" s="414">
        <f>IFERROR(VLOOKUP(C9,'IM-PAL'!$A$2:$D$1761,4,),0)</f>
        <v>0</v>
      </c>
      <c r="G9" s="460"/>
      <c r="H9" s="649" t="s">
        <v>144</v>
      </c>
      <c r="I9" s="476"/>
      <c r="J9" s="470">
        <f>IFERROR(VLOOKUP(I9,'IM-PAL'!$A$2:$D$145,3,),0)</f>
        <v>0</v>
      </c>
      <c r="K9" s="414">
        <f>IFERROR(VLOOKUP(I9,'IM-PAL'!$A$2:$D$1761,2,),0)</f>
        <v>0</v>
      </c>
      <c r="L9" s="414">
        <f>IFERROR(VLOOKUP(I9,'IM-PAL'!$A$2:$D$1761,4,),0)</f>
        <v>0</v>
      </c>
    </row>
    <row r="10" spans="1:12" s="366" customFormat="1" ht="12.75" x14ac:dyDescent="0.25">
      <c r="B10" s="650"/>
      <c r="C10" s="476"/>
      <c r="D10" s="470">
        <f>IFERROR(VLOOKUP(C10,'IM-PAL'!$A$2:$D$145,3,),0)</f>
        <v>0</v>
      </c>
      <c r="E10" s="414">
        <f>IFERROR(VLOOKUP(C10,'IM-PAL'!$A$2:$D$1761,2,),0)</f>
        <v>0</v>
      </c>
      <c r="F10" s="414">
        <f>IFERROR(VLOOKUP(C10,'IM-PAL'!$A$2:$D$1761,4,),0)</f>
        <v>0</v>
      </c>
      <c r="G10" s="460"/>
      <c r="H10" s="650"/>
      <c r="I10" s="476"/>
      <c r="J10" s="470">
        <f>IFERROR(VLOOKUP(I10,'IM-PAL'!$A$2:$D$145,3,),0)</f>
        <v>0</v>
      </c>
      <c r="K10" s="414">
        <f>IFERROR(VLOOKUP(I10,'IM-PAL'!$A$2:$D$1761,2,),0)</f>
        <v>0</v>
      </c>
      <c r="L10" s="414">
        <f>IFERROR(VLOOKUP(I10,'IM-PAL'!$A$2:$D$1761,4,),0)</f>
        <v>0</v>
      </c>
    </row>
    <row r="11" spans="1:12" s="366" customFormat="1" ht="12.75" x14ac:dyDescent="0.25">
      <c r="B11" s="650"/>
      <c r="C11" s="476"/>
      <c r="D11" s="470">
        <f>IFERROR(VLOOKUP(C11,'IM-PAL'!$A$2:$D$145,3,),0)</f>
        <v>0</v>
      </c>
      <c r="E11" s="414">
        <f>IFERROR(VLOOKUP(C11,'IM-PAL'!$A$2:$D$1761,2,),0)</f>
        <v>0</v>
      </c>
      <c r="F11" s="414">
        <f>IFERROR(VLOOKUP(C11,'IM-PAL'!$A$2:$D$1761,4,),0)</f>
        <v>0</v>
      </c>
      <c r="G11" s="462">
        <f>++COUNTA(G9:G10)</f>
        <v>0</v>
      </c>
      <c r="H11" s="650"/>
      <c r="I11" s="476"/>
      <c r="J11" s="470">
        <f>IFERROR(VLOOKUP(I11,'IM-PAL'!$A$2:$D$145,3,),0)</f>
        <v>0</v>
      </c>
      <c r="K11" s="414">
        <f>IFERROR(VLOOKUP(I11,'IM-PAL'!$A$2:$D$1761,2,),0)</f>
        <v>0</v>
      </c>
      <c r="L11" s="414">
        <f>IFERROR(VLOOKUP(I11,'IM-PAL'!$A$2:$D$1761,4,),0)</f>
        <v>0</v>
      </c>
    </row>
    <row r="12" spans="1:12" s="366" customFormat="1" ht="12.75" x14ac:dyDescent="0.25">
      <c r="B12" s="650"/>
      <c r="C12" s="476"/>
      <c r="D12" s="470">
        <f>IFERROR(VLOOKUP(C12,'IM-PAL'!$A$2:$D$145,3,),0)</f>
        <v>0</v>
      </c>
      <c r="E12" s="414">
        <f>IFERROR(VLOOKUP(C12,'IM-PAL'!$A$2:$D$1761,2,),0)</f>
        <v>0</v>
      </c>
      <c r="F12" s="414">
        <f>IFERROR(VLOOKUP(C12,'IM-PAL'!$A$2:$D$1761,4,),0)</f>
        <v>0</v>
      </c>
      <c r="G12" s="464"/>
      <c r="H12" s="650"/>
      <c r="I12" s="476"/>
      <c r="J12" s="470">
        <f>IFERROR(VLOOKUP(I12,'IM-PAL'!$A$2:$D$145,3,),0)</f>
        <v>0</v>
      </c>
      <c r="K12" s="414">
        <f>IFERROR(VLOOKUP(I12,'IM-PAL'!$A$2:$D$1761,2,),0)</f>
        <v>0</v>
      </c>
      <c r="L12" s="414">
        <f>IFERROR(VLOOKUP(I12,'IM-PAL'!$A$2:$D$1761,4,),0)</f>
        <v>0</v>
      </c>
    </row>
    <row r="13" spans="1:12" s="366" customFormat="1" ht="12.75" x14ac:dyDescent="0.25">
      <c r="B13" s="650"/>
      <c r="C13" s="476"/>
      <c r="D13" s="470">
        <f>IFERROR(VLOOKUP(C13,'IM-PAL'!$A$2:$D$145,3,),0)</f>
        <v>0</v>
      </c>
      <c r="E13" s="414">
        <f>IFERROR(VLOOKUP(C13,'IM-PAL'!$A$2:$D$1761,2,),0)</f>
        <v>0</v>
      </c>
      <c r="F13" s="414">
        <f>IFERROR(VLOOKUP(C13,'IM-PAL'!$A$2:$D$1761,4,),0)</f>
        <v>0</v>
      </c>
      <c r="G13" s="408"/>
      <c r="H13" s="650"/>
      <c r="I13" s="476"/>
      <c r="J13" s="470">
        <f>IFERROR(VLOOKUP(I13,'IM-PAL'!$A$2:$D$145,3,),0)</f>
        <v>0</v>
      </c>
      <c r="K13" s="414">
        <f>IFERROR(VLOOKUP(I13,'IM-PAL'!$A$2:$D$1761,2,),0)</f>
        <v>0</v>
      </c>
      <c r="L13" s="414">
        <f>IFERROR(VLOOKUP(I13,'IM-PAL'!$A$2:$D$1761,4,),0)</f>
        <v>0</v>
      </c>
    </row>
    <row r="14" spans="1:12" s="366" customFormat="1" ht="12.75" x14ac:dyDescent="0.25">
      <c r="B14" s="650"/>
      <c r="C14" s="476"/>
      <c r="D14" s="470">
        <f>IFERROR(VLOOKUP(C14,'IM-PAL'!$A$2:$D$145,3,),0)</f>
        <v>0</v>
      </c>
      <c r="E14" s="414">
        <f>IFERROR(VLOOKUP(C14,'IM-PAL'!$A$2:$D$1761,2,),0)</f>
        <v>0</v>
      </c>
      <c r="F14" s="414">
        <f>IFERROR(VLOOKUP(C14,'IM-PAL'!$A$2:$D$1761,4,),0)</f>
        <v>0</v>
      </c>
      <c r="G14" s="408"/>
      <c r="H14" s="650"/>
      <c r="I14" s="476"/>
      <c r="J14" s="470">
        <f>IFERROR(VLOOKUP(I14,'IM-PAL'!$A$2:$D$145,3,),0)</f>
        <v>0</v>
      </c>
      <c r="K14" s="414">
        <f>IFERROR(VLOOKUP(I14,'IM-PAL'!$A$2:$D$1761,2,),0)</f>
        <v>0</v>
      </c>
      <c r="L14" s="414">
        <f>IFERROR(VLOOKUP(I14,'IM-PAL'!$A$2:$D$1761,4,),0)</f>
        <v>0</v>
      </c>
    </row>
    <row r="15" spans="1:12" s="366" customFormat="1" ht="12.75" x14ac:dyDescent="0.25">
      <c r="B15" s="650"/>
      <c r="C15" s="476"/>
      <c r="D15" s="470">
        <f>IFERROR(VLOOKUP(C15,'IM-PAL'!$A$2:$D$145,3,),0)</f>
        <v>0</v>
      </c>
      <c r="E15" s="414">
        <f>IFERROR(VLOOKUP(C15,'IM-PAL'!$A$2:$D$1761,2,),0)</f>
        <v>0</v>
      </c>
      <c r="F15" s="414">
        <f>IFERROR(VLOOKUP(C15,'IM-PAL'!$A$2:$D$1761,4,),0)</f>
        <v>0</v>
      </c>
      <c r="G15" s="408"/>
      <c r="H15" s="650"/>
      <c r="I15" s="476"/>
      <c r="J15" s="470">
        <f>IFERROR(VLOOKUP(I15,'IM-PAL'!$A$2:$D$145,3,),0)</f>
        <v>0</v>
      </c>
      <c r="K15" s="414">
        <f>IFERROR(VLOOKUP(I15,'IM-PAL'!$A$2:$D$1761,2,),0)</f>
        <v>0</v>
      </c>
      <c r="L15" s="414">
        <f>IFERROR(VLOOKUP(I15,'IM-PAL'!$A$2:$D$1761,4,),0)</f>
        <v>0</v>
      </c>
    </row>
    <row r="16" spans="1:12" s="366" customFormat="1" ht="12.75" x14ac:dyDescent="0.25">
      <c r="B16" s="650"/>
      <c r="C16" s="476"/>
      <c r="D16" s="470">
        <f>IFERROR(VLOOKUP(C16,'IM-PAL'!$A$2:$D$145,3,),0)</f>
        <v>0</v>
      </c>
      <c r="E16" s="414">
        <f>IFERROR(VLOOKUP(C16,'IM-PAL'!$A$2:$D$1761,2,),0)</f>
        <v>0</v>
      </c>
      <c r="F16" s="414">
        <f>IFERROR(VLOOKUP(C16,'IM-PAL'!$A$2:$D$1761,4,),0)</f>
        <v>0</v>
      </c>
      <c r="G16" s="408"/>
      <c r="H16" s="650"/>
      <c r="I16" s="476"/>
      <c r="J16" s="470">
        <f>IFERROR(VLOOKUP(I16,'IM-PAL'!$A$2:$D$145,3,),0)</f>
        <v>0</v>
      </c>
      <c r="K16" s="414">
        <f>IFERROR(VLOOKUP(I16,'IM-PAL'!$A$2:$D$1761,2,),0)</f>
        <v>0</v>
      </c>
      <c r="L16" s="414">
        <f>IFERROR(VLOOKUP(I16,'IM-PAL'!$A$2:$D$1761,4,),0)</f>
        <v>0</v>
      </c>
    </row>
    <row r="17" spans="2:12" s="366" customFormat="1" ht="12.75" x14ac:dyDescent="0.25">
      <c r="B17" s="650"/>
      <c r="C17" s="476"/>
      <c r="D17" s="470">
        <f>IFERROR(VLOOKUP(C17,'IM-PAL'!$A$2:$D$145,3,),0)</f>
        <v>0</v>
      </c>
      <c r="E17" s="414">
        <f>IFERROR(VLOOKUP(C17,'IM-PAL'!$A$2:$D$1761,2,),0)</f>
        <v>0</v>
      </c>
      <c r="F17" s="414">
        <f>IFERROR(VLOOKUP(C17,'IM-PAL'!$A$2:$D$1761,4,),0)</f>
        <v>0</v>
      </c>
      <c r="G17" s="408"/>
      <c r="H17" s="650"/>
      <c r="I17" s="476"/>
      <c r="J17" s="470">
        <f>IFERROR(VLOOKUP(I17,'IM-PAL'!$A$2:$D$145,3,),0)</f>
        <v>0</v>
      </c>
      <c r="K17" s="414">
        <f>IFERROR(VLOOKUP(I17,'IM-PAL'!$A$2:$D$1761,2,),0)</f>
        <v>0</v>
      </c>
      <c r="L17" s="414">
        <f>IFERROR(VLOOKUP(I17,'IM-PAL'!$A$2:$D$1761,4,),0)</f>
        <v>0</v>
      </c>
    </row>
    <row r="18" spans="2:12" s="366" customFormat="1" ht="12.75" x14ac:dyDescent="0.25">
      <c r="B18" s="650"/>
      <c r="C18" s="476"/>
      <c r="D18" s="470">
        <f>IFERROR(VLOOKUP(C18,'IM-PAL'!$A$2:$D$145,3,),0)</f>
        <v>0</v>
      </c>
      <c r="E18" s="414">
        <f>IFERROR(VLOOKUP(C18,'IM-PAL'!$A$2:$D$1761,2,),0)</f>
        <v>0</v>
      </c>
      <c r="F18" s="414">
        <f>IFERROR(VLOOKUP(C18,'IM-PAL'!$A$2:$D$1761,4,),0)</f>
        <v>0</v>
      </c>
      <c r="G18" s="408"/>
      <c r="H18" s="650"/>
      <c r="I18" s="476"/>
      <c r="J18" s="470">
        <f>IFERROR(VLOOKUP(I18,'IM-PAL'!$A$2:$D$145,3,),0)</f>
        <v>0</v>
      </c>
      <c r="K18" s="414">
        <f>IFERROR(VLOOKUP(I18,'IM-PAL'!$A$2:$D$1761,2,),0)</f>
        <v>0</v>
      </c>
      <c r="L18" s="414">
        <f>IFERROR(VLOOKUP(I18,'IM-PAL'!$A$2:$D$1761,4,),0)</f>
        <v>0</v>
      </c>
    </row>
    <row r="19" spans="2:12" s="366" customFormat="1" ht="12.75" x14ac:dyDescent="0.25">
      <c r="B19" s="650"/>
      <c r="C19" s="476"/>
      <c r="D19" s="470">
        <f>IFERROR(VLOOKUP(C19,'IM-PAL'!$A$2:$D$145,3,),0)</f>
        <v>0</v>
      </c>
      <c r="E19" s="414">
        <f>IFERROR(VLOOKUP(C19,'IM-PAL'!$A$2:$D$1761,2,),0)</f>
        <v>0</v>
      </c>
      <c r="F19" s="414">
        <f>IFERROR(VLOOKUP(C19,'IM-PAL'!$A$2:$D$1761,4,),0)</f>
        <v>0</v>
      </c>
      <c r="G19" s="408"/>
      <c r="H19" s="650"/>
      <c r="I19" s="476"/>
      <c r="J19" s="470">
        <f>IFERROR(VLOOKUP(I19,'IM-PAL'!$A$2:$D$145,3,),0)</f>
        <v>0</v>
      </c>
      <c r="K19" s="414">
        <f>IFERROR(VLOOKUP(I19,'IM-PAL'!$A$2:$D$1761,2,),0)</f>
        <v>0</v>
      </c>
      <c r="L19" s="414">
        <f>IFERROR(VLOOKUP(I19,'IM-PAL'!$A$2:$D$1761,4,),0)</f>
        <v>0</v>
      </c>
    </row>
    <row r="20" spans="2:12" s="366" customFormat="1" ht="12.75" x14ac:dyDescent="0.25">
      <c r="B20" s="650"/>
      <c r="C20" s="476"/>
      <c r="D20" s="470">
        <f>IFERROR(VLOOKUP(C20,'IM-PAL'!$A$2:$D$145,3,),0)</f>
        <v>0</v>
      </c>
      <c r="E20" s="414">
        <f>IFERROR(VLOOKUP(C20,'IM-PAL'!$A$2:$D$1761,2,),0)</f>
        <v>0</v>
      </c>
      <c r="F20" s="414">
        <f>IFERROR(VLOOKUP(C20,'IM-PAL'!$A$2:$D$1761,4,),0)</f>
        <v>0</v>
      </c>
      <c r="G20" s="408"/>
      <c r="H20" s="650"/>
      <c r="I20" s="476"/>
      <c r="J20" s="470">
        <f>IFERROR(VLOOKUP(I20,'IM-PAL'!$A$2:$D$145,3,),0)</f>
        <v>0</v>
      </c>
      <c r="K20" s="414">
        <f>IFERROR(VLOOKUP(I20,'IM-PAL'!$A$2:$D$1761,2,),0)</f>
        <v>0</v>
      </c>
      <c r="L20" s="414">
        <f>IFERROR(VLOOKUP(I20,'IM-PAL'!$A$2:$D$1761,4,),0)</f>
        <v>0</v>
      </c>
    </row>
    <row r="21" spans="2:12" s="366" customFormat="1" ht="12.75" x14ac:dyDescent="0.25">
      <c r="B21" s="650"/>
      <c r="C21" s="476"/>
      <c r="D21" s="470">
        <f>IFERROR(VLOOKUP(C21,'IM-PAL'!$A$2:$D$145,3,),0)</f>
        <v>0</v>
      </c>
      <c r="E21" s="414">
        <f>IFERROR(VLOOKUP(C21,'IM-PAL'!$A$2:$D$1761,2,),0)</f>
        <v>0</v>
      </c>
      <c r="F21" s="414">
        <f>IFERROR(VLOOKUP(C21,'IM-PAL'!$A$2:$D$1761,4,),0)</f>
        <v>0</v>
      </c>
      <c r="G21" s="408"/>
      <c r="H21" s="650"/>
      <c r="I21" s="476"/>
      <c r="J21" s="470">
        <f>IFERROR(VLOOKUP(I21,'IM-PAL'!$A$2:$D$145,3,),0)</f>
        <v>0</v>
      </c>
      <c r="K21" s="414">
        <f>IFERROR(VLOOKUP(I21,'IM-PAL'!$A$2:$D$1761,2,),0)</f>
        <v>0</v>
      </c>
      <c r="L21" s="414">
        <f>IFERROR(VLOOKUP(I21,'IM-PAL'!$A$2:$D$1761,4,),0)</f>
        <v>0</v>
      </c>
    </row>
    <row r="22" spans="2:12" s="366" customFormat="1" ht="12.75" x14ac:dyDescent="0.25">
      <c r="B22" s="650"/>
      <c r="C22" s="476"/>
      <c r="D22" s="470">
        <f>IFERROR(VLOOKUP(C22,'IM-PAL'!$A$2:$D$145,3,),0)</f>
        <v>0</v>
      </c>
      <c r="E22" s="414">
        <f>IFERROR(VLOOKUP(C22,'IM-PAL'!$A$2:$D$1761,2,),0)</f>
        <v>0</v>
      </c>
      <c r="F22" s="414">
        <f>IFERROR(VLOOKUP(C22,'IM-PAL'!$A$2:$D$1761,4,),0)</f>
        <v>0</v>
      </c>
      <c r="G22" s="408"/>
      <c r="H22" s="650"/>
      <c r="I22" s="476"/>
      <c r="J22" s="470">
        <f>IFERROR(VLOOKUP(I22,'IM-PAL'!$A$2:$D$145,3,),0)</f>
        <v>0</v>
      </c>
      <c r="K22" s="414">
        <f>IFERROR(VLOOKUP(I22,'IM-PAL'!$A$2:$D$1761,2,),0)</f>
        <v>0</v>
      </c>
      <c r="L22" s="414">
        <f>IFERROR(VLOOKUP(I22,'IM-PAL'!$A$2:$D$1761,4,),0)</f>
        <v>0</v>
      </c>
    </row>
    <row r="23" spans="2:12" s="366" customFormat="1" ht="12.75" x14ac:dyDescent="0.25">
      <c r="B23" s="650"/>
      <c r="C23" s="476"/>
      <c r="D23" s="470">
        <f>IFERROR(VLOOKUP(C23,'IM-PAL'!$A$2:$D$145,3,),0)</f>
        <v>0</v>
      </c>
      <c r="E23" s="414">
        <f>IFERROR(VLOOKUP(C23,'IM-PAL'!$A$2:$D$1761,2,),0)</f>
        <v>0</v>
      </c>
      <c r="F23" s="414">
        <f>IFERROR(VLOOKUP(C23,'IM-PAL'!$A$2:$D$1761,4,),0)</f>
        <v>0</v>
      </c>
      <c r="G23" s="408"/>
      <c r="H23" s="650"/>
      <c r="I23" s="476"/>
      <c r="J23" s="470">
        <f>IFERROR(VLOOKUP(I23,'IM-PAL'!$A$2:$D$145,3,),0)</f>
        <v>0</v>
      </c>
      <c r="K23" s="414">
        <f>IFERROR(VLOOKUP(I23,'IM-PAL'!$A$2:$D$1761,2,),0)</f>
        <v>0</v>
      </c>
      <c r="L23" s="414">
        <f>IFERROR(VLOOKUP(I23,'IM-PAL'!$A$2:$D$1761,4,),0)</f>
        <v>0</v>
      </c>
    </row>
    <row r="24" spans="2:12" s="366" customFormat="1" ht="12.75" x14ac:dyDescent="0.25">
      <c r="B24" s="650"/>
      <c r="C24" s="476"/>
      <c r="D24" s="470">
        <f>IFERROR(VLOOKUP(C24,'IM-PAL'!$A$2:$D$145,3,),0)</f>
        <v>0</v>
      </c>
      <c r="E24" s="414">
        <f>IFERROR(VLOOKUP(C24,'IM-PAL'!$A$2:$D$1761,2,),0)</f>
        <v>0</v>
      </c>
      <c r="F24" s="414">
        <f>IFERROR(VLOOKUP(C24,'IM-PAL'!$A$2:$D$1761,4,),0)</f>
        <v>0</v>
      </c>
      <c r="G24" s="408"/>
      <c r="H24" s="650"/>
      <c r="I24" s="476"/>
      <c r="J24" s="470">
        <f>IFERROR(VLOOKUP(I24,'IM-PAL'!$A$2:$D$145,3,),0)</f>
        <v>0</v>
      </c>
      <c r="K24" s="414">
        <f>IFERROR(VLOOKUP(I24,'IM-PAL'!$A$2:$D$1761,2,),0)</f>
        <v>0</v>
      </c>
      <c r="L24" s="414">
        <f>IFERROR(VLOOKUP(I24,'IM-PAL'!$A$2:$D$1761,4,),0)</f>
        <v>0</v>
      </c>
    </row>
    <row r="25" spans="2:12" s="366" customFormat="1" ht="12.75" x14ac:dyDescent="0.25">
      <c r="B25" s="650"/>
      <c r="C25" s="476"/>
      <c r="D25" s="470">
        <f>IFERROR(VLOOKUP(C25,'IM-PAL'!$A$2:$D$145,3,),0)</f>
        <v>0</v>
      </c>
      <c r="E25" s="414">
        <f>IFERROR(VLOOKUP(C25,'IM-PAL'!$A$2:$D$1761,2,),0)</f>
        <v>0</v>
      </c>
      <c r="F25" s="414">
        <f>IFERROR(VLOOKUP(C25,'IM-PAL'!$A$2:$D$1761,4,),0)</f>
        <v>0</v>
      </c>
      <c r="G25" s="408"/>
      <c r="H25" s="650"/>
      <c r="I25" s="476"/>
      <c r="J25" s="470">
        <f>IFERROR(VLOOKUP(I25,'IM-PAL'!$A$2:$D$145,3,),0)</f>
        <v>0</v>
      </c>
      <c r="K25" s="414">
        <f>IFERROR(VLOOKUP(I25,'IM-PAL'!$A$2:$D$1761,2,),0)</f>
        <v>0</v>
      </c>
      <c r="L25" s="414">
        <f>IFERROR(VLOOKUP(I25,'IM-PAL'!$A$2:$D$1761,4,),0)</f>
        <v>0</v>
      </c>
    </row>
    <row r="26" spans="2:12" s="366" customFormat="1" ht="12.75" x14ac:dyDescent="0.25">
      <c r="B26" s="650"/>
      <c r="C26" s="476"/>
      <c r="D26" s="470">
        <f>IFERROR(VLOOKUP(C26,'IM-PAL'!$A$2:$D$145,3,),0)</f>
        <v>0</v>
      </c>
      <c r="E26" s="414">
        <f>IFERROR(VLOOKUP(C26,'IM-PAL'!$A$2:$D$1761,2,),0)</f>
        <v>0</v>
      </c>
      <c r="F26" s="414">
        <f>IFERROR(VLOOKUP(C26,'IM-PAL'!$A$2:$D$1761,4,),0)</f>
        <v>0</v>
      </c>
      <c r="G26" s="408"/>
      <c r="H26" s="650"/>
      <c r="I26" s="476"/>
      <c r="J26" s="470">
        <f>IFERROR(VLOOKUP(I26,'IM-PAL'!$A$2:$D$145,3,),0)</f>
        <v>0</v>
      </c>
      <c r="K26" s="414">
        <f>IFERROR(VLOOKUP(I26,'IM-PAL'!$A$2:$D$1761,2,),0)</f>
        <v>0</v>
      </c>
      <c r="L26" s="414">
        <f>IFERROR(VLOOKUP(I26,'IM-PAL'!$A$2:$D$1761,4,),0)</f>
        <v>0</v>
      </c>
    </row>
    <row r="27" spans="2:12" s="366" customFormat="1" ht="12.75" x14ac:dyDescent="0.25">
      <c r="B27" s="650"/>
      <c r="C27" s="476"/>
      <c r="D27" s="470">
        <f>IFERROR(VLOOKUP(C27,'IM-PAL'!$A$2:$D$145,3,),0)</f>
        <v>0</v>
      </c>
      <c r="E27" s="414">
        <f>IFERROR(VLOOKUP(C27,'IM-PAL'!$A$2:$D$1761,2,),0)</f>
        <v>0</v>
      </c>
      <c r="F27" s="414">
        <f>IFERROR(VLOOKUP(C27,'IM-PAL'!$A$2:$D$1761,4,),0)</f>
        <v>0</v>
      </c>
      <c r="G27" s="408"/>
      <c r="H27" s="650"/>
      <c r="I27" s="476"/>
      <c r="J27" s="470">
        <f>IFERROR(VLOOKUP(I27,'IM-PAL'!$A$2:$D$145,3,),0)</f>
        <v>0</v>
      </c>
      <c r="K27" s="414">
        <f>IFERROR(VLOOKUP(I27,'IM-PAL'!$A$2:$D$1761,2,),0)</f>
        <v>0</v>
      </c>
      <c r="L27" s="414">
        <f>IFERROR(VLOOKUP(I27,'IM-PAL'!$A$2:$D$1761,4,),0)</f>
        <v>0</v>
      </c>
    </row>
    <row r="28" spans="2:12" s="366" customFormat="1" ht="12.75" x14ac:dyDescent="0.25">
      <c r="B28" s="650"/>
      <c r="C28" s="476"/>
      <c r="D28" s="470">
        <f>IFERROR(VLOOKUP(C28,'IM-PAL'!$A$2:$D$145,3,),0)</f>
        <v>0</v>
      </c>
      <c r="E28" s="414">
        <f>IFERROR(VLOOKUP(C28,'IM-PAL'!$A$2:$D$1761,2,),0)</f>
        <v>0</v>
      </c>
      <c r="F28" s="414">
        <f>IFERROR(VLOOKUP(C28,'IM-PAL'!$A$2:$D$1761,4,),0)</f>
        <v>0</v>
      </c>
      <c r="G28" s="408"/>
      <c r="H28" s="650"/>
      <c r="I28" s="476"/>
      <c r="J28" s="470">
        <f>IFERROR(VLOOKUP(I28,'IM-PAL'!$A$2:$D$145,3,),0)</f>
        <v>0</v>
      </c>
      <c r="K28" s="414">
        <f>IFERROR(VLOOKUP(I28,'IM-PAL'!$A$2:$D$1761,2,),0)</f>
        <v>0</v>
      </c>
      <c r="L28" s="414">
        <f>IFERROR(VLOOKUP(I28,'IM-PAL'!$A$2:$D$1761,4,),0)</f>
        <v>0</v>
      </c>
    </row>
    <row r="29" spans="2:12" s="366" customFormat="1" ht="12.75" x14ac:dyDescent="0.25">
      <c r="B29" s="650"/>
      <c r="C29" s="476"/>
      <c r="D29" s="470">
        <f>IFERROR(VLOOKUP(C29,'IM-PAL'!$A$2:$D$145,3,),0)</f>
        <v>0</v>
      </c>
      <c r="E29" s="414">
        <f>IFERROR(VLOOKUP(C29,'IM-PAL'!$A$2:$D$1761,2,),0)</f>
        <v>0</v>
      </c>
      <c r="F29" s="414">
        <f>IFERROR(VLOOKUP(C29,'IM-PAL'!$A$2:$D$1761,4,),0)</f>
        <v>0</v>
      </c>
      <c r="G29" s="408"/>
      <c r="H29" s="650"/>
      <c r="I29" s="476"/>
      <c r="J29" s="470">
        <f>IFERROR(VLOOKUP(I29,'IM-PAL'!$A$2:$D$145,3,),0)</f>
        <v>0</v>
      </c>
      <c r="K29" s="414">
        <f>IFERROR(VLOOKUP(I29,'IM-PAL'!$A$2:$D$1761,2,),0)</f>
        <v>0</v>
      </c>
      <c r="L29" s="414">
        <f>IFERROR(VLOOKUP(I29,'IM-PAL'!$A$2:$D$1761,4,),0)</f>
        <v>0</v>
      </c>
    </row>
    <row r="30" spans="2:12" s="366" customFormat="1" ht="12.75" x14ac:dyDescent="0.25">
      <c r="B30" s="650"/>
      <c r="C30" s="476"/>
      <c r="D30" s="470">
        <f>IFERROR(VLOOKUP(C30,'IM-PAL'!$A$2:$D$145,3,),0)</f>
        <v>0</v>
      </c>
      <c r="E30" s="414">
        <f>IFERROR(VLOOKUP(C30,'IM-PAL'!$A$2:$D$1761,2,),0)</f>
        <v>0</v>
      </c>
      <c r="F30" s="414">
        <f>IFERROR(VLOOKUP(C30,'IM-PAL'!$A$2:$D$1761,4,),0)</f>
        <v>0</v>
      </c>
      <c r="G30" s="408"/>
      <c r="H30" s="650"/>
      <c r="I30" s="476"/>
      <c r="J30" s="470">
        <f>IFERROR(VLOOKUP(I30,'IM-PAL'!$A$2:$D$145,3,),0)</f>
        <v>0</v>
      </c>
      <c r="K30" s="414">
        <f>IFERROR(VLOOKUP(I30,'IM-PAL'!$A$2:$D$1761,2,),0)</f>
        <v>0</v>
      </c>
      <c r="L30" s="414">
        <f>IFERROR(VLOOKUP(I30,'IM-PAL'!$A$2:$D$1761,4,),0)</f>
        <v>0</v>
      </c>
    </row>
    <row r="31" spans="2:12" s="366" customFormat="1" ht="12.75" x14ac:dyDescent="0.25">
      <c r="B31" s="650"/>
      <c r="C31" s="476"/>
      <c r="D31" s="470">
        <f>IFERROR(VLOOKUP(C31,'IM-PAL'!$A$2:$D$145,3,),0)</f>
        <v>0</v>
      </c>
      <c r="E31" s="414">
        <f>IFERROR(VLOOKUP(C31,'IM-PAL'!$A$2:$D$1761,2,),0)</f>
        <v>0</v>
      </c>
      <c r="F31" s="414">
        <f>IFERROR(VLOOKUP(C31,'IM-PAL'!$A$2:$D$1761,4,),0)</f>
        <v>0</v>
      </c>
      <c r="G31" s="408"/>
      <c r="H31" s="650"/>
      <c r="I31" s="476"/>
      <c r="J31" s="470">
        <f>IFERROR(VLOOKUP(I31,'IM-PAL'!$A$2:$D$145,3,),0)</f>
        <v>0</v>
      </c>
      <c r="K31" s="414">
        <f>IFERROR(VLOOKUP(I31,'IM-PAL'!$A$2:$D$1761,2,),0)</f>
        <v>0</v>
      </c>
      <c r="L31" s="414">
        <f>IFERROR(VLOOKUP(I31,'IM-PAL'!$A$2:$D$1761,4,),0)</f>
        <v>0</v>
      </c>
    </row>
    <row r="32" spans="2:12" s="366" customFormat="1" ht="12.75" x14ac:dyDescent="0.25">
      <c r="B32" s="650"/>
      <c r="C32" s="476"/>
      <c r="D32" s="470">
        <f>IFERROR(VLOOKUP(C32,'IM-PAL'!$A$2:$D$145,3,),0)</f>
        <v>0</v>
      </c>
      <c r="E32" s="414">
        <f>IFERROR(VLOOKUP(C32,'IM-PAL'!$A$2:$D$1761,2,),0)</f>
        <v>0</v>
      </c>
      <c r="F32" s="414">
        <f>IFERROR(VLOOKUP(C32,'IM-PAL'!$A$2:$D$1761,4,),0)</f>
        <v>0</v>
      </c>
      <c r="G32" s="408"/>
      <c r="H32" s="650"/>
      <c r="I32" s="476"/>
      <c r="J32" s="470">
        <f>IFERROR(VLOOKUP(I32,'IM-PAL'!$A$2:$D$145,3,),0)</f>
        <v>0</v>
      </c>
      <c r="K32" s="414">
        <f>IFERROR(VLOOKUP(I32,'IM-PAL'!$A$2:$D$1761,2,),0)</f>
        <v>0</v>
      </c>
      <c r="L32" s="414">
        <f>IFERROR(VLOOKUP(I32,'IM-PAL'!$A$2:$D$1761,4,),0)</f>
        <v>0</v>
      </c>
    </row>
    <row r="33" spans="2:12" s="366" customFormat="1" ht="12.75" x14ac:dyDescent="0.25">
      <c r="B33" s="650"/>
      <c r="C33" s="476"/>
      <c r="D33" s="470">
        <f>IFERROR(VLOOKUP(C33,'IM-PAL'!$A$2:$D$145,3,),0)</f>
        <v>0</v>
      </c>
      <c r="E33" s="414">
        <f>IFERROR(VLOOKUP(C33,'IM-PAL'!$A$2:$D$1761,2,),0)</f>
        <v>0</v>
      </c>
      <c r="F33" s="414">
        <f>IFERROR(VLOOKUP(C33,'IM-PAL'!$A$2:$D$1761,4,),0)</f>
        <v>0</v>
      </c>
      <c r="G33" s="408"/>
      <c r="H33" s="650"/>
      <c r="I33" s="476"/>
      <c r="J33" s="470">
        <f>IFERROR(VLOOKUP(I33,'IM-PAL'!$A$2:$D$145,3,),0)</f>
        <v>0</v>
      </c>
      <c r="K33" s="414">
        <f>IFERROR(VLOOKUP(I33,'IM-PAL'!$A$2:$D$1761,2,),0)</f>
        <v>0</v>
      </c>
      <c r="L33" s="414">
        <f>IFERROR(VLOOKUP(I33,'IM-PAL'!$A$2:$D$1761,4,),0)</f>
        <v>0</v>
      </c>
    </row>
    <row r="34" spans="2:12" s="366" customFormat="1" ht="12.75" x14ac:dyDescent="0.25">
      <c r="B34" s="651"/>
      <c r="C34" s="476"/>
      <c r="D34" s="470">
        <f>IFERROR(VLOOKUP(C34,'IM-PAL'!$A$2:$D$146,3,),0)</f>
        <v>0</v>
      </c>
      <c r="E34" s="414">
        <f>IFERROR(VLOOKUP(C34,'IM-PAL'!$A$2:$D$1761,2,),0)</f>
        <v>0</v>
      </c>
      <c r="F34" s="414">
        <f>IFERROR(VLOOKUP(C34,'IM-PAL'!$A$2:$D$1761,4,),0)</f>
        <v>0</v>
      </c>
      <c r="G34" s="408"/>
      <c r="H34" s="651"/>
      <c r="I34" s="476"/>
      <c r="J34" s="470">
        <f>IFERROR(VLOOKUP(I34,'IM-PAL'!$A$2:$D$146,3,),0)</f>
        <v>0</v>
      </c>
      <c r="K34" s="414">
        <f>IFERROR(VLOOKUP(I34,'IM-PAL'!$A$2:$D$1761,2,),0)</f>
        <v>0</v>
      </c>
      <c r="L34" s="414">
        <f>IFERROR(VLOOKUP(I34,'IM-PAL'!$A$2:$D$1761,4,),0)</f>
        <v>0</v>
      </c>
    </row>
    <row r="35" spans="2:12" s="366" customFormat="1" ht="12.75" x14ac:dyDescent="0.25">
      <c r="B35" s="416" t="s">
        <v>25</v>
      </c>
      <c r="C35" s="417">
        <f>COUNTA(C9:C34)</f>
        <v>0</v>
      </c>
      <c r="D35" s="418">
        <f>SUM(D9:D34)</f>
        <v>0</v>
      </c>
      <c r="E35" s="418">
        <f>SUM(E9:E34)</f>
        <v>0</v>
      </c>
      <c r="F35" s="415"/>
      <c r="G35" s="408"/>
      <c r="H35" s="416" t="s">
        <v>25</v>
      </c>
      <c r="I35" s="417">
        <f>COUNTA(I9:I34)</f>
        <v>0</v>
      </c>
      <c r="J35" s="418">
        <f>SUM(J9:J34)</f>
        <v>0</v>
      </c>
      <c r="K35" s="418">
        <f>SUM(K9:K34)</f>
        <v>0</v>
      </c>
      <c r="L35" s="415"/>
    </row>
    <row r="36" spans="2:12" s="366" customFormat="1" ht="12.75" x14ac:dyDescent="0.25">
      <c r="B36" s="413"/>
      <c r="C36" s="413"/>
      <c r="D36" s="413"/>
      <c r="E36" s="485" t="e">
        <f>++E35-'Detalle inmueble'!#REF!</f>
        <v>#REF!</v>
      </c>
      <c r="F36" s="415"/>
      <c r="G36" s="408"/>
    </row>
    <row r="37" spans="2:12" s="366" customFormat="1" ht="12.75" x14ac:dyDescent="0.25">
      <c r="B37" s="413"/>
      <c r="C37" s="413"/>
      <c r="D37" s="413"/>
      <c r="E37" s="413"/>
      <c r="F37" s="415"/>
      <c r="G37" s="408"/>
    </row>
    <row r="38" spans="2:12" s="366" customFormat="1" ht="12.75" x14ac:dyDescent="0.25">
      <c r="B38" s="413"/>
      <c r="C38" s="413"/>
      <c r="D38" s="413"/>
      <c r="E38" s="413"/>
      <c r="F38" s="415"/>
      <c r="G38" s="408"/>
    </row>
    <row r="39" spans="2:12" s="366" customFormat="1" ht="12.75" x14ac:dyDescent="0.25">
      <c r="B39" s="413"/>
      <c r="C39" s="413"/>
      <c r="D39" s="413"/>
      <c r="E39" s="413"/>
      <c r="F39" s="415"/>
      <c r="G39" s="408"/>
    </row>
    <row r="40" spans="2:12" s="366" customFormat="1" ht="12.75" x14ac:dyDescent="0.25">
      <c r="B40" s="413"/>
      <c r="C40" s="413"/>
      <c r="D40" s="413"/>
      <c r="E40" s="413"/>
      <c r="F40" s="415"/>
      <c r="G40" s="408"/>
    </row>
    <row r="41" spans="2:12" s="366" customFormat="1" ht="12.75" x14ac:dyDescent="0.25">
      <c r="B41" s="413"/>
      <c r="C41" s="413"/>
      <c r="D41" s="413"/>
      <c r="E41" s="413"/>
      <c r="F41" s="415"/>
      <c r="G41" s="408"/>
    </row>
    <row r="42" spans="2:12" s="366" customFormat="1" ht="12.75" x14ac:dyDescent="0.25">
      <c r="B42" s="413"/>
      <c r="C42" s="413"/>
      <c r="D42" s="413"/>
      <c r="E42" s="413"/>
      <c r="F42" s="415"/>
      <c r="G42" s="408"/>
    </row>
    <row r="43" spans="2:12" s="366" customFormat="1" ht="12.75" x14ac:dyDescent="0.25">
      <c r="B43" s="413"/>
      <c r="C43" s="413"/>
      <c r="D43" s="413"/>
      <c r="E43" s="413"/>
      <c r="F43" s="415"/>
      <c r="G43" s="408"/>
    </row>
    <row r="44" spans="2:12" s="366" customFormat="1" ht="15.75" customHeight="1" x14ac:dyDescent="0.25">
      <c r="B44" s="413"/>
      <c r="C44" s="413"/>
      <c r="D44" s="413"/>
      <c r="E44" s="413"/>
      <c r="F44" s="415"/>
      <c r="G44" s="408"/>
    </row>
    <row r="45" spans="2:12" s="366" customFormat="1" ht="15.75" customHeight="1" x14ac:dyDescent="0.25">
      <c r="F45" s="415"/>
      <c r="G45" s="408"/>
    </row>
    <row r="46" spans="2:12" s="366" customFormat="1" ht="15.75" customHeight="1" x14ac:dyDescent="0.25">
      <c r="F46" s="415"/>
      <c r="G46" s="408"/>
    </row>
    <row r="47" spans="2:12" s="366" customFormat="1" ht="15.75" customHeight="1" x14ac:dyDescent="0.25">
      <c r="F47" s="415"/>
      <c r="G47" s="408"/>
    </row>
    <row r="48" spans="2:12" ht="13.15" customHeight="1" x14ac:dyDescent="0.25">
      <c r="B48" s="366"/>
      <c r="C48" s="366"/>
      <c r="D48" s="366"/>
      <c r="E48" s="366"/>
      <c r="F48" s="408"/>
      <c r="G48" s="408"/>
    </row>
    <row r="49" spans="2:7" ht="13.15" customHeight="1" x14ac:dyDescent="0.25">
      <c r="B49" s="366"/>
      <c r="C49" s="366"/>
      <c r="D49" s="366"/>
      <c r="E49" s="366"/>
      <c r="F49" s="408"/>
      <c r="G49" s="408"/>
    </row>
    <row r="50" spans="2:7" ht="13.15" customHeight="1" x14ac:dyDescent="0.25">
      <c r="B50" s="366"/>
      <c r="C50" s="366"/>
      <c r="D50" s="366"/>
      <c r="E50" s="366"/>
      <c r="F50" s="408"/>
      <c r="G50" s="408"/>
    </row>
    <row r="51" spans="2:7" ht="13.15" customHeight="1" x14ac:dyDescent="0.25">
      <c r="B51" s="366"/>
      <c r="C51" s="366"/>
      <c r="D51" s="366"/>
      <c r="E51" s="366"/>
      <c r="F51" s="408"/>
      <c r="G51" s="408"/>
    </row>
    <row r="52" spans="2:7" ht="13.15" customHeight="1" x14ac:dyDescent="0.25">
      <c r="B52" s="366"/>
      <c r="C52" s="366"/>
      <c r="D52" s="366"/>
      <c r="E52" s="366"/>
      <c r="F52" s="408"/>
      <c r="G52" s="408"/>
    </row>
    <row r="53" spans="2:7" ht="13.15" customHeight="1" x14ac:dyDescent="0.25">
      <c r="B53" s="366"/>
      <c r="C53" s="366"/>
      <c r="D53" s="366"/>
      <c r="E53" s="366"/>
      <c r="F53" s="408"/>
      <c r="G53" s="408"/>
    </row>
    <row r="54" spans="2:7" ht="13.15" customHeight="1" x14ac:dyDescent="0.25">
      <c r="B54" s="366"/>
      <c r="C54" s="366"/>
      <c r="D54" s="366"/>
      <c r="E54" s="366"/>
      <c r="F54" s="408"/>
      <c r="G54" s="408"/>
    </row>
    <row r="55" spans="2:7" ht="13.15" customHeight="1" x14ac:dyDescent="0.25">
      <c r="B55" s="366"/>
      <c r="C55" s="366"/>
      <c r="D55" s="366"/>
      <c r="E55" s="366"/>
      <c r="F55" s="408"/>
      <c r="G55" s="408"/>
    </row>
    <row r="56" spans="2:7" ht="13.15" customHeight="1" x14ac:dyDescent="0.25">
      <c r="B56" s="366"/>
      <c r="C56" s="366"/>
      <c r="D56" s="366"/>
      <c r="E56" s="366"/>
      <c r="F56" s="408"/>
      <c r="G56" s="408"/>
    </row>
    <row r="57" spans="2:7" ht="13.15" customHeight="1" x14ac:dyDescent="0.25">
      <c r="B57" s="366"/>
      <c r="C57" s="366"/>
      <c r="D57" s="366"/>
      <c r="E57" s="366"/>
      <c r="F57" s="408"/>
      <c r="G57" s="408"/>
    </row>
    <row r="58" spans="2:7" ht="13.15" customHeight="1" x14ac:dyDescent="0.25">
      <c r="B58" s="366"/>
      <c r="C58" s="366"/>
      <c r="D58" s="366"/>
      <c r="E58" s="366"/>
    </row>
    <row r="59" spans="2:7" ht="13.15" customHeight="1" x14ac:dyDescent="0.25">
      <c r="B59" s="366"/>
      <c r="C59" s="366"/>
      <c r="D59" s="366"/>
      <c r="E59" s="366"/>
    </row>
    <row r="60" spans="2:7" ht="13.15" customHeight="1" x14ac:dyDescent="0.25">
      <c r="B60" s="366"/>
      <c r="C60" s="366"/>
      <c r="D60" s="366"/>
      <c r="E60" s="366"/>
    </row>
    <row r="61" spans="2:7" ht="13.15" customHeight="1" x14ac:dyDescent="0.25">
      <c r="B61" s="366"/>
      <c r="C61" s="366"/>
      <c r="D61" s="366"/>
      <c r="E61" s="366"/>
    </row>
    <row r="62" spans="2:7" ht="13.15" customHeight="1" x14ac:dyDescent="0.25">
      <c r="B62" s="366"/>
      <c r="C62" s="366"/>
      <c r="D62" s="366"/>
      <c r="E62" s="366"/>
    </row>
    <row r="63" spans="2:7" ht="13.15" customHeight="1" x14ac:dyDescent="0.25">
      <c r="B63" s="366"/>
      <c r="C63" s="366"/>
      <c r="D63" s="366"/>
      <c r="E63" s="366"/>
    </row>
    <row r="64" spans="2:7" ht="13.15" customHeight="1" x14ac:dyDescent="0.25">
      <c r="B64" s="366"/>
      <c r="C64" s="366"/>
      <c r="D64" s="366"/>
      <c r="E64" s="366"/>
    </row>
    <row r="65" spans="2:5" ht="13.15" customHeight="1" x14ac:dyDescent="0.25">
      <c r="B65" s="366"/>
      <c r="C65" s="366"/>
      <c r="D65" s="366"/>
      <c r="E65" s="366"/>
    </row>
    <row r="66" spans="2:5" ht="13.15" customHeight="1" x14ac:dyDescent="0.25">
      <c r="B66" s="366"/>
      <c r="C66" s="366"/>
      <c r="D66" s="366"/>
      <c r="E66" s="366"/>
    </row>
    <row r="67" spans="2:5" ht="13.15" customHeight="1" x14ac:dyDescent="0.25">
      <c r="B67" s="366"/>
      <c r="C67" s="366"/>
      <c r="D67" s="366"/>
      <c r="E67" s="366"/>
    </row>
    <row r="68" spans="2:5" ht="13.15" customHeight="1" x14ac:dyDescent="0.25">
      <c r="B68" s="366"/>
      <c r="C68" s="366"/>
      <c r="D68" s="366"/>
      <c r="E68" s="366"/>
    </row>
    <row r="69" spans="2:5" ht="13.15" customHeight="1" x14ac:dyDescent="0.25">
      <c r="B69" s="366"/>
      <c r="C69" s="366"/>
      <c r="D69" s="366"/>
      <c r="E69" s="366"/>
    </row>
    <row r="70" spans="2:5" ht="13.15" customHeight="1" x14ac:dyDescent="0.25">
      <c r="B70" s="366"/>
      <c r="C70" s="366"/>
      <c r="D70" s="366"/>
      <c r="E70" s="366"/>
    </row>
    <row r="71" spans="2:5" ht="13.15" customHeight="1" x14ac:dyDescent="0.25">
      <c r="B71" s="366"/>
      <c r="C71" s="366"/>
      <c r="D71" s="366"/>
      <c r="E71" s="366"/>
    </row>
    <row r="72" spans="2:5" ht="13.15" customHeight="1" x14ac:dyDescent="0.25">
      <c r="B72" s="366"/>
      <c r="C72" s="366"/>
      <c r="D72" s="366"/>
      <c r="E72" s="366"/>
    </row>
    <row r="73" spans="2:5" ht="13.15" customHeight="1" x14ac:dyDescent="0.25">
      <c r="B73" s="366"/>
      <c r="C73" s="366"/>
      <c r="D73" s="366"/>
      <c r="E73" s="366"/>
    </row>
    <row r="74" spans="2:5" ht="13.15" customHeight="1" x14ac:dyDescent="0.25">
      <c r="B74" s="366"/>
      <c r="C74" s="366"/>
      <c r="D74" s="366"/>
      <c r="E74" s="366"/>
    </row>
    <row r="75" spans="2:5" ht="13.15" customHeight="1" x14ac:dyDescent="0.25">
      <c r="B75" s="366"/>
      <c r="C75" s="366"/>
      <c r="D75" s="366"/>
      <c r="E75" s="366"/>
    </row>
    <row r="76" spans="2:5" ht="13.15" customHeight="1" x14ac:dyDescent="0.25">
      <c r="B76" s="366"/>
      <c r="C76" s="366"/>
      <c r="D76" s="366"/>
      <c r="E76" s="366"/>
    </row>
    <row r="77" spans="2:5" ht="13.15" customHeight="1" x14ac:dyDescent="0.25">
      <c r="B77" s="366"/>
      <c r="C77" s="366"/>
      <c r="D77" s="366"/>
      <c r="E77" s="366"/>
    </row>
    <row r="78" spans="2:5" ht="13.15" customHeight="1" x14ac:dyDescent="0.25">
      <c r="B78" s="366"/>
      <c r="C78" s="366"/>
      <c r="D78" s="366"/>
      <c r="E78" s="366"/>
    </row>
    <row r="79" spans="2:5" ht="13.15" customHeight="1" x14ac:dyDescent="0.25">
      <c r="B79" s="366"/>
      <c r="C79" s="366"/>
      <c r="D79" s="366"/>
      <c r="E79" s="366"/>
    </row>
    <row r="80" spans="2:5" ht="13.15" customHeight="1" x14ac:dyDescent="0.25">
      <c r="B80" s="366"/>
      <c r="C80" s="366"/>
      <c r="D80" s="366"/>
      <c r="E80" s="366"/>
    </row>
    <row r="81" spans="2:5" ht="13.15" customHeight="1" x14ac:dyDescent="0.25">
      <c r="B81" s="366"/>
      <c r="C81" s="366"/>
      <c r="D81" s="366"/>
      <c r="E81" s="366"/>
    </row>
    <row r="82" spans="2:5" ht="13.15" customHeight="1" x14ac:dyDescent="0.25">
      <c r="B82" s="366"/>
      <c r="C82" s="366"/>
      <c r="D82" s="366"/>
      <c r="E82" s="366"/>
    </row>
    <row r="83" spans="2:5" ht="15" customHeight="1" x14ac:dyDescent="0.25">
      <c r="B83" s="366"/>
      <c r="C83" s="366"/>
      <c r="D83" s="366"/>
      <c r="E83" s="366"/>
    </row>
    <row r="84" spans="2:5" ht="15" customHeight="1" x14ac:dyDescent="0.25">
      <c r="B84" s="366"/>
      <c r="C84" s="366"/>
      <c r="D84" s="366"/>
      <c r="E84" s="366"/>
    </row>
    <row r="85" spans="2:5" ht="15" customHeight="1" x14ac:dyDescent="0.25">
      <c r="B85" s="366"/>
      <c r="C85" s="366"/>
      <c r="D85" s="366"/>
      <c r="E85" s="366"/>
    </row>
    <row r="86" spans="2:5" ht="15" customHeight="1" x14ac:dyDescent="0.25">
      <c r="B86" s="366"/>
      <c r="C86" s="366"/>
      <c r="D86" s="366"/>
      <c r="E86" s="366"/>
    </row>
    <row r="87" spans="2:5" ht="15" customHeight="1" x14ac:dyDescent="0.25">
      <c r="B87" s="366"/>
      <c r="C87" s="366"/>
      <c r="D87" s="366"/>
      <c r="E87" s="366"/>
    </row>
    <row r="88" spans="2:5" ht="15" customHeight="1" x14ac:dyDescent="0.25">
      <c r="B88" s="366"/>
      <c r="C88" s="366"/>
      <c r="D88" s="366"/>
      <c r="E88" s="366"/>
    </row>
    <row r="89" spans="2:5" ht="15" customHeight="1" x14ac:dyDescent="0.25">
      <c r="B89" s="366"/>
      <c r="C89" s="366"/>
      <c r="D89" s="366"/>
      <c r="E89" s="366"/>
    </row>
    <row r="90" spans="2:5" ht="15" customHeight="1" x14ac:dyDescent="0.25">
      <c r="B90" s="366"/>
      <c r="C90" s="366"/>
      <c r="D90" s="366"/>
      <c r="E90" s="366"/>
    </row>
    <row r="91" spans="2:5" ht="15" customHeight="1" x14ac:dyDescent="0.25">
      <c r="B91" s="366"/>
      <c r="C91" s="366"/>
      <c r="D91" s="366"/>
      <c r="E91" s="366"/>
    </row>
    <row r="92" spans="2:5" ht="15" customHeight="1" x14ac:dyDescent="0.25">
      <c r="B92" s="366"/>
      <c r="C92" s="366"/>
      <c r="D92" s="366"/>
      <c r="E92" s="366"/>
    </row>
    <row r="93" spans="2:5" ht="15" customHeight="1" x14ac:dyDescent="0.25">
      <c r="B93" s="366"/>
      <c r="C93" s="366"/>
      <c r="D93" s="366"/>
      <c r="E93" s="366"/>
    </row>
    <row r="94" spans="2:5" ht="15" customHeight="1" x14ac:dyDescent="0.25">
      <c r="B94" s="366"/>
      <c r="C94" s="366"/>
      <c r="D94" s="366"/>
      <c r="E94" s="366"/>
    </row>
    <row r="95" spans="2:5" ht="15" customHeight="1" x14ac:dyDescent="0.25">
      <c r="B95" s="366"/>
      <c r="C95" s="366"/>
      <c r="D95" s="366"/>
      <c r="E95" s="366"/>
    </row>
    <row r="96" spans="2:5" ht="15" customHeight="1" x14ac:dyDescent="0.25">
      <c r="B96" s="366"/>
      <c r="C96" s="366"/>
      <c r="D96" s="366"/>
      <c r="E96" s="366"/>
    </row>
    <row r="97" spans="2:5" ht="15" customHeight="1" x14ac:dyDescent="0.25">
      <c r="B97" s="366"/>
      <c r="C97" s="366"/>
      <c r="D97" s="366"/>
      <c r="E97" s="366"/>
    </row>
    <row r="98" spans="2:5" ht="15" customHeight="1" x14ac:dyDescent="0.25">
      <c r="B98" s="366"/>
      <c r="C98" s="366"/>
      <c r="D98" s="366"/>
      <c r="E98" s="366"/>
    </row>
    <row r="99" spans="2:5" ht="15" customHeight="1" x14ac:dyDescent="0.25">
      <c r="B99" s="367"/>
      <c r="C99" s="368"/>
      <c r="D99" s="368"/>
      <c r="E99" s="369"/>
    </row>
    <row r="100" spans="2:5" ht="15" customHeight="1" x14ac:dyDescent="0.25">
      <c r="B100" s="367"/>
      <c r="C100" s="368"/>
      <c r="D100" s="370"/>
      <c r="E100" s="369"/>
    </row>
    <row r="101" spans="2:5" ht="15" customHeight="1" x14ac:dyDescent="0.25">
      <c r="B101" s="367"/>
      <c r="C101" s="368"/>
      <c r="D101" s="370"/>
      <c r="E101" s="367"/>
    </row>
    <row r="102" spans="2:5" ht="15" customHeight="1" x14ac:dyDescent="0.25">
      <c r="B102" s="217"/>
      <c r="C102" s="368"/>
      <c r="D102" s="370"/>
      <c r="E102" s="369"/>
    </row>
    <row r="103" spans="2:5" ht="15" customHeight="1" x14ac:dyDescent="0.25"/>
    <row r="104" spans="2:5" ht="15" customHeight="1" x14ac:dyDescent="0.25"/>
    <row r="105" spans="2:5" ht="15" customHeight="1" x14ac:dyDescent="0.25"/>
    <row r="106" spans="2:5" ht="15" customHeight="1" x14ac:dyDescent="0.25"/>
    <row r="107" spans="2:5" ht="15" customHeight="1" x14ac:dyDescent="0.25"/>
    <row r="108" spans="2:5" ht="15" customHeight="1" x14ac:dyDescent="0.25"/>
    <row r="109" spans="2:5" ht="15" customHeight="1" x14ac:dyDescent="0.25"/>
    <row r="110" spans="2:5" ht="15" customHeight="1" x14ac:dyDescent="0.25"/>
    <row r="111" spans="2:5" ht="15" customHeight="1" x14ac:dyDescent="0.25"/>
    <row r="112" spans="2:5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spans="1:8" ht="15" customHeight="1" x14ac:dyDescent="0.25"/>
    <row r="658" spans="1:8" ht="15" customHeight="1" x14ac:dyDescent="0.25"/>
    <row r="659" spans="1:8" ht="15" customHeight="1" x14ac:dyDescent="0.25"/>
    <row r="660" spans="1:8" ht="15" customHeight="1" x14ac:dyDescent="0.25"/>
    <row r="661" spans="1:8" s="359" customFormat="1" ht="15" customHeight="1" x14ac:dyDescent="0.25">
      <c r="A661" s="188"/>
      <c r="B661" s="188"/>
      <c r="E661" s="365"/>
      <c r="F661" s="188"/>
      <c r="G661" s="188"/>
      <c r="H661" s="188"/>
    </row>
    <row r="662" spans="1:8" s="359" customFormat="1" ht="15" customHeight="1" x14ac:dyDescent="0.25">
      <c r="A662" s="188"/>
      <c r="B662" s="188"/>
      <c r="E662" s="365"/>
      <c r="F662" s="188"/>
      <c r="G662" s="188"/>
      <c r="H662" s="188"/>
    </row>
    <row r="663" spans="1:8" s="359" customFormat="1" ht="15" customHeight="1" x14ac:dyDescent="0.25">
      <c r="A663" s="188"/>
      <c r="B663" s="188"/>
      <c r="E663" s="365"/>
      <c r="F663" s="188"/>
      <c r="G663" s="188"/>
      <c r="H663" s="188"/>
    </row>
    <row r="664" spans="1:8" s="359" customFormat="1" ht="15" customHeight="1" x14ac:dyDescent="0.25">
      <c r="A664" s="188"/>
      <c r="B664" s="188"/>
      <c r="E664" s="365"/>
      <c r="F664" s="188"/>
      <c r="G664" s="188"/>
      <c r="H664" s="188"/>
    </row>
    <row r="665" spans="1:8" s="359" customFormat="1" ht="15" customHeight="1" x14ac:dyDescent="0.25">
      <c r="A665" s="188"/>
      <c r="B665" s="188"/>
      <c r="C665" s="371"/>
      <c r="E665" s="365"/>
      <c r="F665" s="188"/>
      <c r="G665" s="188"/>
      <c r="H665" s="188"/>
    </row>
    <row r="666" spans="1:8" s="359" customFormat="1" ht="15" customHeight="1" x14ac:dyDescent="0.25">
      <c r="A666" s="188"/>
      <c r="B666" s="188"/>
      <c r="E666" s="365"/>
      <c r="F666" s="188"/>
      <c r="G666" s="188"/>
      <c r="H666" s="188"/>
    </row>
    <row r="667" spans="1:8" s="359" customFormat="1" ht="15" customHeight="1" x14ac:dyDescent="0.25">
      <c r="A667" s="188"/>
      <c r="B667" s="188"/>
      <c r="E667" s="365"/>
      <c r="F667" s="188"/>
      <c r="G667" s="188"/>
      <c r="H667" s="188"/>
    </row>
    <row r="668" spans="1:8" s="359" customFormat="1" ht="15" customHeight="1" x14ac:dyDescent="0.25">
      <c r="A668" s="188"/>
      <c r="B668" s="188"/>
      <c r="E668" s="365"/>
      <c r="F668" s="188"/>
      <c r="G668" s="188"/>
      <c r="H668" s="188"/>
    </row>
    <row r="669" spans="1:8" s="359" customFormat="1" ht="15" customHeight="1" x14ac:dyDescent="0.25">
      <c r="A669" s="188"/>
      <c r="B669" s="188"/>
      <c r="E669" s="365"/>
      <c r="F669" s="188"/>
      <c r="G669" s="188"/>
      <c r="H669" s="188"/>
    </row>
    <row r="670" spans="1:8" s="359" customFormat="1" ht="15" customHeight="1" x14ac:dyDescent="0.25">
      <c r="A670" s="188"/>
      <c r="B670" s="188"/>
      <c r="E670" s="365"/>
      <c r="F670" s="188"/>
      <c r="G670" s="188"/>
      <c r="H670" s="188"/>
    </row>
    <row r="671" spans="1:8" s="359" customFormat="1" ht="15" customHeight="1" x14ac:dyDescent="0.25">
      <c r="A671" s="188"/>
      <c r="B671" s="188"/>
      <c r="E671" s="365"/>
      <c r="F671" s="188"/>
      <c r="G671" s="188"/>
      <c r="H671" s="188"/>
    </row>
    <row r="672" spans="1:8" s="359" customFormat="1" ht="15" customHeight="1" x14ac:dyDescent="0.25">
      <c r="A672" s="188"/>
      <c r="B672" s="188"/>
      <c r="E672" s="365"/>
      <c r="F672" s="188"/>
      <c r="G672" s="188"/>
      <c r="H672" s="188"/>
    </row>
    <row r="673" spans="1:8" s="359" customFormat="1" ht="15" customHeight="1" x14ac:dyDescent="0.25">
      <c r="A673" s="188"/>
      <c r="B673" s="188"/>
      <c r="E673" s="365"/>
      <c r="F673" s="188"/>
      <c r="G673" s="188"/>
      <c r="H673" s="188"/>
    </row>
    <row r="674" spans="1:8" s="359" customFormat="1" ht="15" customHeight="1" x14ac:dyDescent="0.25">
      <c r="A674" s="188"/>
      <c r="B674" s="188"/>
      <c r="E674" s="365"/>
      <c r="F674" s="188"/>
      <c r="G674" s="188"/>
      <c r="H674" s="188"/>
    </row>
    <row r="675" spans="1:8" s="359" customFormat="1" ht="15" customHeight="1" x14ac:dyDescent="0.25">
      <c r="A675" s="188"/>
      <c r="B675" s="188"/>
      <c r="E675" s="365"/>
      <c r="F675" s="188"/>
      <c r="G675" s="188"/>
      <c r="H675" s="188"/>
    </row>
    <row r="676" spans="1:8" s="359" customFormat="1" ht="15" customHeight="1" x14ac:dyDescent="0.25">
      <c r="A676" s="188"/>
      <c r="B676" s="188"/>
      <c r="E676" s="365"/>
      <c r="F676" s="188"/>
      <c r="G676" s="188"/>
      <c r="H676" s="188"/>
    </row>
    <row r="677" spans="1:8" ht="15" customHeight="1" x14ac:dyDescent="0.25"/>
    <row r="678" spans="1:8" ht="15" customHeight="1" x14ac:dyDescent="0.25"/>
    <row r="679" spans="1:8" ht="15" customHeight="1" x14ac:dyDescent="0.25"/>
    <row r="680" spans="1:8" ht="15" customHeight="1" x14ac:dyDescent="0.25"/>
    <row r="681" spans="1:8" ht="15" customHeight="1" x14ac:dyDescent="0.25"/>
    <row r="682" spans="1:8" ht="15" customHeight="1" x14ac:dyDescent="0.25"/>
    <row r="683" spans="1:8" ht="15" customHeight="1" x14ac:dyDescent="0.25"/>
    <row r="684" spans="1:8" ht="15" customHeight="1" x14ac:dyDescent="0.25"/>
    <row r="685" spans="1:8" ht="15" customHeight="1" x14ac:dyDescent="0.25"/>
    <row r="686" spans="1:8" ht="15" customHeight="1" x14ac:dyDescent="0.25"/>
    <row r="687" spans="1:8" ht="15" customHeight="1" x14ac:dyDescent="0.25"/>
    <row r="688" spans="1: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</sheetData>
  <mergeCells count="5">
    <mergeCell ref="B3:G3"/>
    <mergeCell ref="B2:E2"/>
    <mergeCell ref="B9:B34"/>
    <mergeCell ref="H9:H34"/>
    <mergeCell ref="H2:K2"/>
  </mergeCells>
  <printOptions horizontalCentered="1" verticalCentered="1"/>
  <pageMargins left="0.70866141732283472" right="0.70866141732283472" top="0.35433070866141736" bottom="0.35433070866141736" header="0.31496062992125984" footer="0.31496062992125984"/>
  <pageSetup scale="50" fitToHeight="0" orientation="portrait" r:id="rId1"/>
  <headerFooter alignWithMargins="0">
    <oddFooter>&amp;RElaborado por EQUILIBRIUM Inmobiliario S.A.S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K37"/>
  <sheetViews>
    <sheetView showGridLines="0" zoomScale="80" zoomScaleNormal="80" workbookViewId="0">
      <pane xSplit="2" ySplit="6" topLeftCell="C7" activePane="bottomRight" state="frozen"/>
      <selection activeCell="L41" sqref="L41"/>
      <selection pane="topRight" activeCell="L41" sqref="L41"/>
      <selection pane="bottomLeft" activeCell="L41" sqref="L41"/>
      <selection pane="bottomRight" activeCell="L41" sqref="L41"/>
    </sheetView>
  </sheetViews>
  <sheetFormatPr baseColWidth="10" defaultColWidth="0" defaultRowHeight="0" customHeight="1" zeroHeight="1" x14ac:dyDescent="0.25"/>
  <cols>
    <col min="1" max="1" width="0.85546875" style="193" customWidth="1"/>
    <col min="2" max="2" width="17.28515625" style="189" customWidth="1"/>
    <col min="3" max="3" width="0.28515625" style="189" customWidth="1"/>
    <col min="4" max="4" width="7.42578125" style="189" bestFit="1" customWidth="1"/>
    <col min="5" max="5" width="15" style="189" bestFit="1" customWidth="1"/>
    <col min="6" max="6" width="8.5703125" style="189" customWidth="1"/>
    <col min="7" max="7" width="0.140625" style="189" hidden="1" customWidth="1"/>
    <col min="8" max="8" width="7.42578125" style="218" bestFit="1" customWidth="1"/>
    <col min="9" max="9" width="15.5703125" style="218" customWidth="1"/>
    <col min="10" max="10" width="8.140625" style="218" bestFit="1" customWidth="1"/>
    <col min="11" max="11" width="0.42578125" style="218" customWidth="1"/>
    <col min="12" max="12" width="7.140625" style="218" bestFit="1" customWidth="1"/>
    <col min="13" max="13" width="15" style="218" bestFit="1" customWidth="1"/>
    <col min="14" max="14" width="8.140625" style="218" bestFit="1" customWidth="1"/>
    <col min="15" max="15" width="1.28515625" style="218" customWidth="1"/>
    <col min="16" max="17" width="15.140625" style="218" customWidth="1"/>
    <col min="18" max="18" width="0.7109375" style="218" customWidth="1"/>
    <col min="19" max="19" width="15" style="218" bestFit="1" customWidth="1"/>
    <col min="20" max="20" width="13" style="218" hidden="1" customWidth="1"/>
    <col min="21" max="21" width="15" style="218" bestFit="1" customWidth="1"/>
    <col min="22" max="24" width="12.85546875" style="189" bestFit="1" customWidth="1"/>
    <col min="25" max="25" width="11.28515625" style="189" bestFit="1" customWidth="1"/>
    <col min="26" max="26" width="12.85546875" style="189" bestFit="1" customWidth="1"/>
    <col min="27" max="27" width="3.7109375" style="189" customWidth="1"/>
    <col min="28" max="37" width="0" style="193" hidden="1" customWidth="1"/>
    <col min="38" max="16384" width="11.42578125" style="193" hidden="1"/>
  </cols>
  <sheetData>
    <row r="1" spans="1:27" s="178" customFormat="1" ht="18.75" customHeight="1" x14ac:dyDescent="0.25">
      <c r="A1" s="175"/>
      <c r="B1" s="176"/>
      <c r="C1" s="177"/>
      <c r="D1" s="614" t="s">
        <v>249</v>
      </c>
      <c r="E1" s="614"/>
      <c r="F1" s="614"/>
      <c r="G1" s="614"/>
      <c r="H1" s="614"/>
      <c r="I1" s="614"/>
      <c r="J1" s="614"/>
      <c r="K1" s="614"/>
      <c r="L1" s="614"/>
      <c r="M1" s="614"/>
      <c r="N1" s="614"/>
      <c r="O1" s="614"/>
      <c r="P1" s="614"/>
      <c r="Q1" s="614"/>
      <c r="R1" s="614"/>
      <c r="S1" s="614"/>
      <c r="T1" s="614"/>
      <c r="U1" s="614"/>
      <c r="V1" s="614"/>
      <c r="W1" s="614"/>
      <c r="X1" s="614"/>
      <c r="Y1" s="614"/>
      <c r="Z1" s="614"/>
      <c r="AA1" s="177"/>
    </row>
    <row r="2" spans="1:27" s="182" customFormat="1" ht="21" x14ac:dyDescent="0.25">
      <c r="A2" s="179"/>
      <c r="B2" s="180"/>
      <c r="C2" s="181"/>
      <c r="D2" s="614"/>
      <c r="E2" s="614"/>
      <c r="F2" s="614"/>
      <c r="G2" s="614"/>
      <c r="H2" s="614"/>
      <c r="I2" s="614"/>
      <c r="J2" s="614"/>
      <c r="K2" s="614"/>
      <c r="L2" s="614"/>
      <c r="M2" s="614"/>
      <c r="N2" s="614"/>
      <c r="O2" s="614"/>
      <c r="P2" s="614"/>
      <c r="Q2" s="614"/>
      <c r="R2" s="614"/>
      <c r="S2" s="614"/>
      <c r="T2" s="614"/>
      <c r="U2" s="614"/>
      <c r="V2" s="614"/>
      <c r="W2" s="614"/>
      <c r="X2" s="614"/>
      <c r="Y2" s="614"/>
      <c r="Z2" s="614"/>
      <c r="AA2" s="181"/>
    </row>
    <row r="3" spans="1:27" s="178" customFormat="1" ht="18.75" x14ac:dyDescent="0.25">
      <c r="A3" s="175"/>
      <c r="B3" s="183"/>
      <c r="C3" s="177"/>
      <c r="D3" s="616">
        <f>+'Datos globales '!B9</f>
        <v>45900</v>
      </c>
      <c r="E3" s="616"/>
      <c r="F3" s="616"/>
      <c r="G3" s="616"/>
      <c r="H3" s="616"/>
      <c r="I3" s="616"/>
      <c r="J3" s="616"/>
      <c r="K3" s="616"/>
      <c r="L3" s="616"/>
      <c r="M3" s="616"/>
      <c r="N3" s="616"/>
      <c r="O3" s="616"/>
      <c r="P3" s="616"/>
      <c r="Q3" s="616"/>
      <c r="R3" s="616"/>
      <c r="S3" s="616"/>
      <c r="T3" s="616"/>
      <c r="U3" s="616"/>
      <c r="V3" s="616"/>
      <c r="W3" s="616"/>
      <c r="X3" s="616"/>
      <c r="Y3" s="616"/>
      <c r="Z3" s="184"/>
      <c r="AA3" s="177"/>
    </row>
    <row r="4" spans="1:27" s="178" customFormat="1" ht="18.75" x14ac:dyDescent="0.25">
      <c r="A4" s="175"/>
      <c r="B4" s="186"/>
      <c r="C4" s="177"/>
      <c r="D4" s="183"/>
      <c r="E4" s="183"/>
      <c r="F4" s="183"/>
      <c r="G4" s="177"/>
      <c r="H4" s="183"/>
      <c r="I4" s="183"/>
      <c r="J4" s="183"/>
      <c r="K4" s="177"/>
      <c r="L4" s="177"/>
      <c r="M4" s="177"/>
      <c r="N4" s="177"/>
      <c r="O4" s="177"/>
      <c r="P4" s="187"/>
      <c r="Q4" s="183"/>
      <c r="R4" s="177"/>
      <c r="S4" s="183"/>
      <c r="T4" s="183"/>
      <c r="U4" s="183"/>
      <c r="V4" s="183"/>
      <c r="W4" s="183"/>
      <c r="X4" s="183"/>
      <c r="Y4" s="183"/>
      <c r="Z4" s="183"/>
      <c r="AA4" s="177"/>
    </row>
    <row r="5" spans="1:27" ht="24" customHeight="1" x14ac:dyDescent="0.25">
      <c r="A5" s="188"/>
      <c r="B5" s="188"/>
      <c r="C5" s="177"/>
      <c r="D5" s="617" t="s">
        <v>384</v>
      </c>
      <c r="E5" s="617"/>
      <c r="F5" s="617"/>
      <c r="H5" s="617" t="s">
        <v>248</v>
      </c>
      <c r="I5" s="617"/>
      <c r="J5" s="617"/>
      <c r="K5" s="189"/>
      <c r="L5" s="652" t="s">
        <v>388</v>
      </c>
      <c r="M5" s="653"/>
      <c r="N5" s="654"/>
      <c r="O5" s="189"/>
      <c r="P5" s="190"/>
      <c r="Q5" s="188"/>
      <c r="R5" s="189"/>
      <c r="S5" s="234" t="s">
        <v>4</v>
      </c>
      <c r="T5" s="191"/>
      <c r="U5" s="188"/>
      <c r="V5" s="188"/>
      <c r="W5" s="188"/>
      <c r="X5" s="188"/>
      <c r="Y5" s="188"/>
      <c r="Z5" s="188"/>
      <c r="AA5" s="192"/>
    </row>
    <row r="6" spans="1:27" ht="25.5" customHeight="1" x14ac:dyDescent="0.25">
      <c r="A6" s="188"/>
      <c r="B6" s="502" t="s">
        <v>247</v>
      </c>
      <c r="C6" s="177"/>
      <c r="D6" s="173" t="s">
        <v>5</v>
      </c>
      <c r="E6" s="173" t="s">
        <v>6</v>
      </c>
      <c r="F6" s="174" t="s">
        <v>7</v>
      </c>
      <c r="H6" s="173" t="s">
        <v>5</v>
      </c>
      <c r="I6" s="173" t="s">
        <v>62</v>
      </c>
      <c r="J6" s="174" t="s">
        <v>7</v>
      </c>
      <c r="K6" s="189"/>
      <c r="L6" s="173" t="s">
        <v>5</v>
      </c>
      <c r="M6" s="173" t="s">
        <v>52</v>
      </c>
      <c r="N6" s="174" t="s">
        <v>7</v>
      </c>
      <c r="O6" s="189"/>
      <c r="P6" s="173" t="s">
        <v>330</v>
      </c>
      <c r="Q6" s="173" t="s">
        <v>11</v>
      </c>
      <c r="R6" s="195"/>
      <c r="S6" s="173" t="s">
        <v>12</v>
      </c>
      <c r="T6" s="173" t="s">
        <v>143</v>
      </c>
      <c r="U6" s="173" t="s">
        <v>13</v>
      </c>
      <c r="V6" s="173" t="s">
        <v>14</v>
      </c>
      <c r="W6" s="173" t="s">
        <v>15</v>
      </c>
      <c r="X6" s="173" t="s">
        <v>16</v>
      </c>
      <c r="Y6" s="173" t="s">
        <v>17</v>
      </c>
      <c r="Z6" s="173" t="s">
        <v>18</v>
      </c>
      <c r="AA6" s="192"/>
    </row>
    <row r="7" spans="1:27" ht="6.75" customHeight="1" x14ac:dyDescent="0.25">
      <c r="A7" s="189"/>
      <c r="C7" s="177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95"/>
      <c r="S7" s="189"/>
      <c r="T7" s="189"/>
      <c r="U7" s="189"/>
    </row>
    <row r="8" spans="1:27" s="201" customFormat="1" ht="18.75" x14ac:dyDescent="0.25">
      <c r="A8" s="196"/>
      <c r="B8" s="503" t="s">
        <v>383</v>
      </c>
      <c r="C8" s="177"/>
      <c r="D8" s="198">
        <f>+H8+L8</f>
        <v>0</v>
      </c>
      <c r="E8" s="198">
        <f>ROUND('Inmuebles Paquetes'!E7,0)/1000</f>
        <v>0</v>
      </c>
      <c r="F8" s="199">
        <f>ROUND(J8+N8,0)</f>
        <v>0</v>
      </c>
      <c r="G8" s="189"/>
      <c r="H8" s="198">
        <f>+'Inmuebles Paquetes'!C5</f>
        <v>0</v>
      </c>
      <c r="I8" s="198">
        <f>+'Inmuebles Paquetes'!E5/1000</f>
        <v>0</v>
      </c>
      <c r="J8" s="199">
        <f>+'Inmuebles Paquetes'!D5</f>
        <v>0</v>
      </c>
      <c r="K8" s="189"/>
      <c r="L8" s="432">
        <f>+'Inmuebles Paquetes'!C6</f>
        <v>0</v>
      </c>
      <c r="M8" s="515">
        <f>+'Inmuebles Paquetes'!E6/1000</f>
        <v>0</v>
      </c>
      <c r="N8" s="199">
        <f>+'Inmuebles Paquetes'!D6</f>
        <v>0</v>
      </c>
      <c r="O8" s="189"/>
      <c r="P8" s="198">
        <f>+'Detalle PAQ'!E144/1000</f>
        <v>0</v>
      </c>
      <c r="Q8" s="198">
        <f>+'Detalle PAQ'!F144/1000</f>
        <v>0</v>
      </c>
      <c r="R8" s="195"/>
      <c r="S8" s="198">
        <f>ROUND(+U8+V8+T8,0)</f>
        <v>0</v>
      </c>
      <c r="T8" s="198"/>
      <c r="U8" s="198">
        <f>+'Detalle PAQ'!H144/1000</f>
        <v>0</v>
      </c>
      <c r="V8" s="198">
        <f>ROUND(+W8+X8+Y8+Z8,0)</f>
        <v>0</v>
      </c>
      <c r="W8" s="198">
        <f>+'Detalle PAQ'!J144/1000</f>
        <v>0</v>
      </c>
      <c r="X8" s="198">
        <f>+'Detalle PAQ'!K144/1000</f>
        <v>0</v>
      </c>
      <c r="Y8" s="198">
        <f>+'Detalle PAQ'!L144/1000</f>
        <v>0</v>
      </c>
      <c r="Z8" s="198">
        <f>+'Detalle PAQ'!M144/1000</f>
        <v>0</v>
      </c>
      <c r="AA8" s="200"/>
    </row>
    <row r="9" spans="1:27" s="230" customFormat="1" ht="12.75" x14ac:dyDescent="0.25">
      <c r="B9" s="479"/>
      <c r="C9" s="218"/>
      <c r="D9" s="218"/>
      <c r="E9" s="223"/>
      <c r="F9" s="228"/>
      <c r="G9" s="189"/>
      <c r="H9" s="218"/>
      <c r="I9" s="218"/>
      <c r="J9" s="218"/>
      <c r="K9" s="189"/>
      <c r="L9" s="189"/>
      <c r="M9" s="189"/>
      <c r="N9" s="189"/>
      <c r="O9" s="189"/>
      <c r="P9" s="223"/>
      <c r="Q9" s="223"/>
      <c r="R9" s="195"/>
      <c r="S9" s="232"/>
      <c r="T9" s="232"/>
      <c r="U9" s="218"/>
      <c r="V9" s="218"/>
      <c r="W9" s="176"/>
      <c r="X9" s="176"/>
      <c r="Y9" s="176"/>
      <c r="Z9" s="176"/>
      <c r="AA9" s="176"/>
    </row>
    <row r="10" spans="1:27" s="230" customFormat="1" ht="18.75" x14ac:dyDescent="0.25">
      <c r="B10" s="478" t="s">
        <v>329</v>
      </c>
      <c r="C10" s="177"/>
      <c r="D10" s="198">
        <f>+H10+L10</f>
        <v>0</v>
      </c>
      <c r="E10" s="198">
        <f>ROUND(+I10+M10,0)</f>
        <v>0</v>
      </c>
      <c r="F10" s="199">
        <v>0</v>
      </c>
      <c r="G10" s="189"/>
      <c r="H10" s="198">
        <v>0</v>
      </c>
      <c r="I10" s="198">
        <v>0</v>
      </c>
      <c r="J10" s="199">
        <v>0</v>
      </c>
      <c r="K10" s="189"/>
      <c r="L10" s="432">
        <f>+'Otros Vend y arrend'!A19</f>
        <v>0</v>
      </c>
      <c r="M10" s="198">
        <f>+'Otros Vend y arrend'!C19/1000</f>
        <v>0</v>
      </c>
      <c r="N10" s="488">
        <v>0</v>
      </c>
      <c r="O10" s="189"/>
      <c r="P10" s="198">
        <f>+'Otros Vend y arrend'!D19/1000</f>
        <v>0</v>
      </c>
      <c r="Q10" s="198">
        <f>+'Otros Vend y arrend'!E19/1000</f>
        <v>0</v>
      </c>
      <c r="R10" s="195"/>
      <c r="S10" s="198">
        <f>ROUND(+U10+V10+T10,0)</f>
        <v>0</v>
      </c>
      <c r="T10" s="198"/>
      <c r="U10" s="198">
        <f>+'Otros Vend y arrend'!G19/1000</f>
        <v>0</v>
      </c>
      <c r="V10" s="198">
        <f>ROUND(+W10+X10+Y10+Z10,0)</f>
        <v>0</v>
      </c>
      <c r="W10" s="198">
        <f>+'Otros Vend y arrend'!I19/1000</f>
        <v>0</v>
      </c>
      <c r="X10" s="198">
        <f>+'Otros Vend y arrend'!J19/1000</f>
        <v>0</v>
      </c>
      <c r="Y10" s="198">
        <f>+'Otros Vend y arrend'!K19/1000</f>
        <v>0</v>
      </c>
      <c r="Z10" s="198">
        <f>+'Otros Vend y arrend'!L19/1000</f>
        <v>0</v>
      </c>
      <c r="AA10" s="176"/>
    </row>
    <row r="11" spans="1:27" s="230" customFormat="1" ht="12.75" x14ac:dyDescent="0.25">
      <c r="B11" s="479"/>
      <c r="C11" s="218"/>
      <c r="D11" s="218"/>
      <c r="E11" s="223"/>
      <c r="F11" s="218"/>
      <c r="G11" s="218"/>
      <c r="H11" s="218"/>
      <c r="I11" s="232"/>
      <c r="J11" s="218"/>
      <c r="K11" s="189"/>
      <c r="L11" s="189"/>
      <c r="M11" s="189"/>
      <c r="N11" s="189"/>
      <c r="O11" s="218"/>
      <c r="P11" s="223"/>
      <c r="Q11" s="223"/>
      <c r="R11" s="195"/>
      <c r="S11" s="233"/>
      <c r="T11" s="233"/>
      <c r="U11" s="218"/>
      <c r="V11" s="218"/>
      <c r="W11" s="218"/>
      <c r="X11" s="176"/>
      <c r="Y11" s="176"/>
      <c r="Z11" s="176"/>
      <c r="AA11" s="176"/>
    </row>
    <row r="12" spans="1:27" s="230" customFormat="1" ht="12.75" x14ac:dyDescent="0.25">
      <c r="B12" s="218"/>
      <c r="C12" s="218"/>
      <c r="D12" s="218"/>
      <c r="E12" s="467"/>
      <c r="F12" s="218"/>
      <c r="G12" s="218"/>
      <c r="H12" s="218"/>
      <c r="I12" s="218"/>
      <c r="J12" s="218"/>
      <c r="K12" s="218"/>
      <c r="L12" s="218"/>
      <c r="M12" s="218"/>
      <c r="N12" s="218"/>
      <c r="O12" s="218"/>
      <c r="P12" s="218"/>
      <c r="Q12" s="218"/>
      <c r="R12" s="218"/>
      <c r="S12" s="218"/>
      <c r="T12" s="218"/>
      <c r="U12" s="218"/>
      <c r="V12" s="218"/>
      <c r="W12" s="218"/>
      <c r="X12" s="176"/>
      <c r="Y12" s="176"/>
      <c r="Z12" s="176"/>
      <c r="AA12" s="176"/>
    </row>
    <row r="13" spans="1:27" s="230" customFormat="1" ht="12.75" x14ac:dyDescent="0.25">
      <c r="B13" s="218"/>
      <c r="C13" s="218"/>
      <c r="D13" s="218"/>
      <c r="E13" s="217"/>
      <c r="G13" s="218"/>
      <c r="H13" s="218"/>
      <c r="I13" s="233"/>
      <c r="J13" s="218"/>
      <c r="K13" s="218"/>
      <c r="L13" s="218"/>
      <c r="M13" s="218"/>
      <c r="N13" s="218"/>
      <c r="O13" s="218"/>
      <c r="P13" s="218"/>
      <c r="Q13" s="218"/>
      <c r="R13" s="218"/>
      <c r="S13" s="218"/>
      <c r="T13" s="218"/>
      <c r="U13" s="218"/>
      <c r="V13" s="218"/>
      <c r="W13" s="218"/>
      <c r="X13" s="176"/>
      <c r="Y13" s="176"/>
      <c r="Z13" s="176"/>
      <c r="AA13" s="176"/>
    </row>
    <row r="14" spans="1:27" s="230" customFormat="1" ht="12.75" x14ac:dyDescent="0.25">
      <c r="B14" s="218"/>
      <c r="C14" s="218"/>
      <c r="D14" s="218"/>
      <c r="E14" s="228"/>
      <c r="F14" s="218"/>
      <c r="G14" s="218"/>
      <c r="H14" s="218"/>
      <c r="I14" s="218"/>
      <c r="J14" s="218"/>
      <c r="K14" s="218"/>
      <c r="L14" s="218"/>
      <c r="M14" s="218"/>
      <c r="N14" s="218"/>
      <c r="O14" s="218"/>
      <c r="P14" s="218"/>
      <c r="Q14" s="218"/>
      <c r="R14" s="218"/>
      <c r="S14" s="218"/>
      <c r="T14" s="218"/>
      <c r="U14" s="218"/>
      <c r="V14" s="218"/>
      <c r="W14" s="218"/>
      <c r="X14" s="176"/>
      <c r="Y14" s="176"/>
      <c r="Z14" s="176"/>
      <c r="AA14" s="176"/>
    </row>
    <row r="15" spans="1:27" s="230" customFormat="1" ht="12.75" x14ac:dyDescent="0.25">
      <c r="B15" s="218"/>
      <c r="C15" s="218"/>
      <c r="D15" s="218"/>
      <c r="E15" s="217"/>
      <c r="G15" s="218"/>
      <c r="H15" s="218"/>
      <c r="I15" s="468"/>
      <c r="J15" s="218"/>
      <c r="K15" s="218"/>
      <c r="L15" s="218"/>
      <c r="M15" s="218"/>
      <c r="N15" s="218"/>
      <c r="O15" s="218"/>
      <c r="P15" s="218"/>
      <c r="Q15" s="218"/>
      <c r="R15" s="218"/>
      <c r="S15" s="218"/>
      <c r="T15" s="218"/>
      <c r="U15" s="218"/>
      <c r="V15" s="218"/>
      <c r="W15" s="218"/>
      <c r="X15" s="176"/>
      <c r="Y15" s="176"/>
      <c r="Z15" s="176"/>
      <c r="AA15" s="176"/>
    </row>
    <row r="16" spans="1:27" s="230" customFormat="1" ht="12.75" x14ac:dyDescent="0.25">
      <c r="B16" s="218"/>
      <c r="C16" s="218"/>
      <c r="D16" s="218"/>
      <c r="E16" s="228"/>
      <c r="F16" s="218"/>
      <c r="G16" s="218"/>
      <c r="H16" s="218"/>
      <c r="I16" s="218"/>
      <c r="J16" s="218"/>
      <c r="K16" s="218"/>
      <c r="L16" s="218"/>
      <c r="M16" s="218"/>
      <c r="N16" s="218"/>
      <c r="O16" s="218"/>
      <c r="P16" s="218"/>
      <c r="Q16" s="218"/>
      <c r="R16" s="218"/>
      <c r="S16" s="218"/>
      <c r="T16" s="218"/>
      <c r="U16" s="218"/>
      <c r="V16" s="218"/>
      <c r="W16" s="218"/>
      <c r="X16" s="176"/>
      <c r="Y16" s="176"/>
      <c r="Z16" s="176"/>
      <c r="AA16" s="176"/>
    </row>
    <row r="17" spans="2:27" s="230" customFormat="1" ht="12.75" hidden="1" x14ac:dyDescent="0.25">
      <c r="B17" s="218"/>
      <c r="C17" s="218"/>
      <c r="D17" s="218"/>
      <c r="E17" s="217"/>
      <c r="F17" s="218"/>
      <c r="G17" s="218"/>
      <c r="H17" s="218"/>
      <c r="I17" s="218"/>
      <c r="J17" s="218"/>
      <c r="K17" s="218"/>
      <c r="L17" s="218"/>
      <c r="M17" s="218"/>
      <c r="N17" s="218"/>
      <c r="O17" s="218"/>
      <c r="P17" s="218"/>
      <c r="Q17" s="218"/>
      <c r="R17" s="218"/>
      <c r="S17" s="218"/>
      <c r="T17" s="218"/>
      <c r="U17" s="218"/>
      <c r="V17" s="218"/>
      <c r="W17" s="218"/>
      <c r="X17" s="176"/>
      <c r="Y17" s="176"/>
      <c r="Z17" s="176"/>
      <c r="AA17" s="176"/>
    </row>
    <row r="18" spans="2:27" s="230" customFormat="1" ht="12.75" hidden="1" x14ac:dyDescent="0.25">
      <c r="B18" s="218"/>
      <c r="C18" s="218"/>
      <c r="D18" s="218"/>
      <c r="E18" s="228"/>
      <c r="F18" s="218"/>
      <c r="G18" s="218"/>
      <c r="H18" s="218"/>
      <c r="I18" s="218"/>
      <c r="J18" s="218"/>
      <c r="K18" s="218"/>
      <c r="L18" s="218"/>
      <c r="M18" s="218"/>
      <c r="N18" s="218"/>
      <c r="O18" s="218"/>
      <c r="P18" s="218"/>
      <c r="Q18" s="218"/>
      <c r="R18" s="218"/>
      <c r="S18" s="218"/>
      <c r="T18" s="218"/>
      <c r="U18" s="218"/>
      <c r="V18" s="218"/>
      <c r="W18" s="218"/>
      <c r="X18" s="176"/>
      <c r="Y18" s="176"/>
      <c r="Z18" s="176"/>
      <c r="AA18" s="176"/>
    </row>
    <row r="19" spans="2:27" s="230" customFormat="1" ht="12.75" hidden="1" x14ac:dyDescent="0.25">
      <c r="B19" s="218"/>
      <c r="C19" s="218"/>
      <c r="D19" s="218"/>
      <c r="E19" s="217"/>
      <c r="F19" s="218"/>
      <c r="G19" s="218"/>
      <c r="H19" s="218"/>
      <c r="I19" s="218"/>
      <c r="J19" s="218"/>
      <c r="K19" s="218"/>
      <c r="L19" s="218"/>
      <c r="M19" s="218"/>
      <c r="N19" s="218"/>
      <c r="O19" s="218"/>
      <c r="P19" s="218"/>
      <c r="Q19" s="218"/>
      <c r="R19" s="218"/>
      <c r="S19" s="218"/>
      <c r="T19" s="218"/>
      <c r="U19" s="218"/>
      <c r="V19" s="218"/>
      <c r="W19" s="218"/>
      <c r="X19" s="176"/>
      <c r="Y19" s="176"/>
      <c r="Z19" s="176"/>
      <c r="AA19" s="176"/>
    </row>
    <row r="20" spans="2:27" s="230" customFormat="1" ht="12.75" hidden="1" x14ac:dyDescent="0.25">
      <c r="B20" s="218"/>
      <c r="C20" s="218"/>
      <c r="D20" s="218"/>
      <c r="E20" s="228"/>
      <c r="F20" s="218"/>
      <c r="G20" s="218"/>
      <c r="H20" s="218"/>
      <c r="I20" s="218"/>
      <c r="J20" s="218"/>
      <c r="K20" s="218"/>
      <c r="L20" s="218"/>
      <c r="M20" s="218"/>
      <c r="N20" s="218"/>
      <c r="O20" s="218"/>
      <c r="P20" s="218"/>
      <c r="Q20" s="218"/>
      <c r="R20" s="218"/>
      <c r="S20" s="218"/>
      <c r="T20" s="218"/>
      <c r="U20" s="218"/>
      <c r="V20" s="218"/>
      <c r="W20" s="218"/>
      <c r="X20" s="176"/>
      <c r="Y20" s="176"/>
      <c r="Z20" s="176"/>
      <c r="AA20" s="176"/>
    </row>
    <row r="21" spans="2:27" s="230" customFormat="1" ht="12.75" hidden="1" x14ac:dyDescent="0.25">
      <c r="B21" s="218"/>
      <c r="C21" s="218"/>
      <c r="D21" s="218"/>
      <c r="E21" s="217"/>
      <c r="F21" s="218"/>
      <c r="G21" s="218"/>
      <c r="H21" s="218"/>
      <c r="I21" s="218"/>
      <c r="J21" s="218"/>
      <c r="K21" s="218"/>
      <c r="L21" s="218"/>
      <c r="M21" s="218"/>
      <c r="N21" s="218"/>
      <c r="O21" s="218"/>
      <c r="P21" s="218"/>
      <c r="Q21" s="218"/>
      <c r="R21" s="218"/>
      <c r="S21" s="218"/>
      <c r="T21" s="218"/>
      <c r="U21" s="218"/>
      <c r="V21" s="218"/>
      <c r="W21" s="218"/>
      <c r="X21" s="176"/>
      <c r="Y21" s="176"/>
      <c r="Z21" s="176"/>
      <c r="AA21" s="176"/>
    </row>
    <row r="22" spans="2:27" s="230" customFormat="1" ht="12.75" hidden="1" x14ac:dyDescent="0.25">
      <c r="B22" s="218"/>
      <c r="C22" s="218"/>
      <c r="D22" s="218"/>
      <c r="E22" s="228"/>
      <c r="F22" s="218"/>
      <c r="G22" s="218"/>
      <c r="H22" s="218"/>
      <c r="I22" s="218"/>
      <c r="J22" s="218"/>
      <c r="K22" s="218"/>
      <c r="L22" s="218"/>
      <c r="M22" s="218"/>
      <c r="N22" s="218"/>
      <c r="O22" s="218"/>
      <c r="P22" s="218"/>
      <c r="Q22" s="218"/>
      <c r="R22" s="218"/>
      <c r="S22" s="218"/>
      <c r="T22" s="218"/>
      <c r="U22" s="218"/>
      <c r="V22" s="218"/>
      <c r="W22" s="218"/>
      <c r="X22" s="176"/>
      <c r="Y22" s="176"/>
      <c r="Z22" s="176"/>
      <c r="AA22" s="176"/>
    </row>
    <row r="23" spans="2:27" s="230" customFormat="1" ht="12.75" hidden="1" x14ac:dyDescent="0.25">
      <c r="B23" s="218"/>
      <c r="C23" s="218"/>
      <c r="D23" s="218"/>
      <c r="E23" s="217"/>
      <c r="F23" s="218"/>
      <c r="G23" s="218"/>
      <c r="H23" s="218"/>
      <c r="I23" s="218"/>
      <c r="J23" s="218"/>
      <c r="K23" s="218"/>
      <c r="L23" s="218"/>
      <c r="M23" s="218"/>
      <c r="N23" s="218"/>
      <c r="O23" s="218"/>
      <c r="P23" s="218"/>
      <c r="Q23" s="218"/>
      <c r="R23" s="218"/>
      <c r="S23" s="218"/>
      <c r="T23" s="218"/>
      <c r="U23" s="218"/>
      <c r="V23" s="218"/>
      <c r="W23" s="218"/>
      <c r="X23" s="176"/>
      <c r="Y23" s="176"/>
      <c r="Z23" s="176"/>
      <c r="AA23" s="176"/>
    </row>
    <row r="24" spans="2:27" s="230" customFormat="1" ht="12.75" hidden="1" x14ac:dyDescent="0.25">
      <c r="B24" s="218"/>
      <c r="C24" s="218"/>
      <c r="D24" s="218"/>
      <c r="E24" s="228"/>
      <c r="F24" s="218"/>
      <c r="G24" s="218"/>
      <c r="H24" s="218"/>
      <c r="I24" s="218"/>
      <c r="J24" s="218"/>
      <c r="K24" s="218"/>
      <c r="L24" s="218"/>
      <c r="M24" s="218"/>
      <c r="N24" s="218"/>
      <c r="O24" s="218"/>
      <c r="P24" s="218"/>
      <c r="Q24" s="218"/>
      <c r="R24" s="218"/>
      <c r="S24" s="218"/>
      <c r="T24" s="218"/>
      <c r="U24" s="218"/>
      <c r="V24" s="218"/>
      <c r="W24" s="218"/>
      <c r="X24" s="176"/>
      <c r="Y24" s="176"/>
      <c r="Z24" s="176"/>
      <c r="AA24" s="176"/>
    </row>
    <row r="25" spans="2:27" s="230" customFormat="1" ht="12.75" hidden="1" x14ac:dyDescent="0.25">
      <c r="B25" s="218"/>
      <c r="C25" s="218"/>
      <c r="D25" s="218"/>
      <c r="E25" s="217"/>
      <c r="F25" s="218"/>
      <c r="G25" s="218"/>
      <c r="H25" s="218"/>
      <c r="I25" s="218"/>
      <c r="J25" s="218"/>
      <c r="K25" s="218"/>
      <c r="L25" s="218"/>
      <c r="M25" s="218"/>
      <c r="N25" s="218"/>
      <c r="O25" s="218"/>
      <c r="P25" s="218"/>
      <c r="Q25" s="218"/>
      <c r="R25" s="218"/>
      <c r="S25" s="218"/>
      <c r="T25" s="218"/>
      <c r="U25" s="218"/>
      <c r="V25" s="218"/>
      <c r="W25" s="218"/>
      <c r="X25" s="176"/>
      <c r="Y25" s="176"/>
      <c r="Z25" s="176"/>
      <c r="AA25" s="176"/>
    </row>
    <row r="26" spans="2:27" s="230" customFormat="1" ht="12.75" hidden="1" x14ac:dyDescent="0.25">
      <c r="B26" s="218"/>
      <c r="C26" s="218"/>
      <c r="D26" s="218"/>
      <c r="E26" s="228"/>
      <c r="F26" s="218"/>
      <c r="G26" s="218"/>
      <c r="H26" s="218"/>
      <c r="I26" s="218"/>
      <c r="J26" s="218"/>
      <c r="K26" s="218"/>
      <c r="L26" s="218"/>
      <c r="M26" s="218"/>
      <c r="N26" s="218"/>
      <c r="O26" s="218"/>
      <c r="P26" s="218"/>
      <c r="Q26" s="218"/>
      <c r="R26" s="218"/>
      <c r="S26" s="218"/>
      <c r="T26" s="218"/>
      <c r="U26" s="218"/>
      <c r="V26" s="218"/>
      <c r="W26" s="218"/>
      <c r="X26" s="176"/>
      <c r="Y26" s="176"/>
      <c r="Z26" s="176"/>
      <c r="AA26" s="176"/>
    </row>
    <row r="27" spans="2:27" s="230" customFormat="1" ht="12.75" hidden="1" x14ac:dyDescent="0.25">
      <c r="B27" s="218"/>
      <c r="C27" s="218"/>
      <c r="D27" s="218"/>
      <c r="E27" s="217"/>
      <c r="F27" s="218"/>
      <c r="G27" s="218"/>
      <c r="H27" s="218"/>
      <c r="I27" s="218"/>
      <c r="J27" s="218"/>
      <c r="K27" s="218"/>
      <c r="L27" s="218"/>
      <c r="M27" s="218"/>
      <c r="N27" s="218"/>
      <c r="O27" s="218"/>
      <c r="P27" s="218"/>
      <c r="Q27" s="218"/>
      <c r="R27" s="218"/>
      <c r="S27" s="218"/>
      <c r="T27" s="218"/>
      <c r="U27" s="218"/>
      <c r="V27" s="218"/>
      <c r="W27" s="218"/>
      <c r="X27" s="176"/>
      <c r="Y27" s="176"/>
      <c r="Z27" s="176"/>
      <c r="AA27" s="176"/>
    </row>
    <row r="28" spans="2:27" s="230" customFormat="1" ht="12.75" hidden="1" x14ac:dyDescent="0.25">
      <c r="B28" s="218"/>
      <c r="C28" s="218"/>
      <c r="D28" s="218"/>
      <c r="E28" s="228"/>
      <c r="F28" s="218"/>
      <c r="G28" s="218"/>
      <c r="H28" s="218"/>
      <c r="I28" s="218"/>
      <c r="J28" s="218"/>
      <c r="K28" s="218"/>
      <c r="L28" s="218"/>
      <c r="M28" s="218"/>
      <c r="N28" s="218"/>
      <c r="O28" s="218"/>
      <c r="P28" s="218"/>
      <c r="Q28" s="218"/>
      <c r="R28" s="218"/>
      <c r="S28" s="218"/>
      <c r="T28" s="218"/>
      <c r="U28" s="218"/>
      <c r="V28" s="218"/>
      <c r="W28" s="218"/>
      <c r="X28" s="176"/>
      <c r="Y28" s="176"/>
      <c r="Z28" s="176"/>
      <c r="AA28" s="176"/>
    </row>
    <row r="29" spans="2:27" s="230" customFormat="1" ht="12.75" hidden="1" x14ac:dyDescent="0.25">
      <c r="B29" s="218"/>
      <c r="C29" s="218"/>
      <c r="D29" s="218"/>
      <c r="E29" s="217"/>
      <c r="F29" s="218"/>
      <c r="G29" s="218"/>
      <c r="H29" s="218"/>
      <c r="I29" s="218"/>
      <c r="J29" s="218"/>
      <c r="K29" s="218"/>
      <c r="L29" s="218"/>
      <c r="M29" s="218"/>
      <c r="N29" s="218"/>
      <c r="O29" s="218"/>
      <c r="P29" s="218"/>
      <c r="Q29" s="218"/>
      <c r="R29" s="218"/>
      <c r="S29" s="218"/>
      <c r="T29" s="218"/>
      <c r="U29" s="218"/>
      <c r="V29" s="218"/>
      <c r="W29" s="218"/>
      <c r="X29" s="176"/>
      <c r="Y29" s="176"/>
      <c r="Z29" s="176"/>
      <c r="AA29" s="176"/>
    </row>
    <row r="30" spans="2:27" s="230" customFormat="1" ht="12.75" hidden="1" x14ac:dyDescent="0.25">
      <c r="B30" s="218"/>
      <c r="C30" s="218"/>
      <c r="D30" s="218"/>
      <c r="E30" s="228"/>
      <c r="F30" s="218"/>
      <c r="G30" s="218"/>
      <c r="H30" s="218"/>
      <c r="I30" s="218"/>
      <c r="J30" s="218"/>
      <c r="K30" s="218"/>
      <c r="L30" s="218"/>
      <c r="M30" s="218"/>
      <c r="N30" s="218"/>
      <c r="O30" s="218"/>
      <c r="P30" s="218"/>
      <c r="Q30" s="218"/>
      <c r="R30" s="218"/>
      <c r="S30" s="218"/>
      <c r="T30" s="218"/>
      <c r="U30" s="218"/>
      <c r="V30" s="218"/>
      <c r="W30" s="218"/>
      <c r="X30" s="176"/>
      <c r="Y30" s="176"/>
      <c r="Z30" s="176"/>
      <c r="AA30" s="176"/>
    </row>
    <row r="31" spans="2:27" s="230" customFormat="1" ht="12.75" hidden="1" x14ac:dyDescent="0.25">
      <c r="B31" s="218"/>
      <c r="C31" s="218"/>
      <c r="D31" s="218"/>
      <c r="E31" s="217"/>
      <c r="F31" s="218"/>
      <c r="G31" s="218"/>
      <c r="H31" s="218"/>
      <c r="I31" s="218"/>
      <c r="J31" s="218"/>
      <c r="K31" s="218"/>
      <c r="L31" s="218"/>
      <c r="M31" s="218"/>
      <c r="N31" s="218"/>
      <c r="O31" s="218"/>
      <c r="P31" s="218"/>
      <c r="Q31" s="218"/>
      <c r="R31" s="218"/>
      <c r="S31" s="218"/>
      <c r="T31" s="218"/>
      <c r="U31" s="218"/>
      <c r="V31" s="218"/>
      <c r="W31" s="218"/>
      <c r="X31" s="176"/>
      <c r="Y31" s="176"/>
      <c r="Z31" s="176"/>
      <c r="AA31" s="176"/>
    </row>
    <row r="32" spans="2:27" s="230" customFormat="1" ht="12.75" hidden="1" x14ac:dyDescent="0.25">
      <c r="B32" s="218"/>
      <c r="C32" s="218"/>
      <c r="D32" s="218"/>
      <c r="E32" s="228"/>
      <c r="F32" s="218"/>
      <c r="G32" s="218"/>
      <c r="H32" s="218"/>
      <c r="I32" s="218"/>
      <c r="J32" s="218"/>
      <c r="K32" s="218"/>
      <c r="L32" s="218"/>
      <c r="M32" s="218"/>
      <c r="N32" s="218"/>
      <c r="O32" s="218"/>
      <c r="P32" s="218"/>
      <c r="Q32" s="218"/>
      <c r="R32" s="218"/>
      <c r="S32" s="218"/>
      <c r="T32" s="218"/>
      <c r="U32" s="218"/>
      <c r="V32" s="218"/>
      <c r="W32" s="218"/>
      <c r="X32" s="176"/>
      <c r="Y32" s="176"/>
      <c r="Z32" s="176"/>
      <c r="AA32" s="176"/>
    </row>
    <row r="33" spans="2:27" s="230" customFormat="1" ht="12.75" hidden="1" x14ac:dyDescent="0.25">
      <c r="B33" s="218"/>
      <c r="C33" s="218"/>
      <c r="D33" s="218"/>
      <c r="E33" s="217"/>
      <c r="F33" s="218"/>
      <c r="G33" s="218"/>
      <c r="H33" s="218"/>
      <c r="I33" s="218"/>
      <c r="J33" s="218"/>
      <c r="K33" s="218"/>
      <c r="L33" s="218"/>
      <c r="M33" s="218"/>
      <c r="N33" s="218"/>
      <c r="O33" s="218"/>
      <c r="P33" s="218"/>
      <c r="Q33" s="218"/>
      <c r="R33" s="218"/>
      <c r="S33" s="218"/>
      <c r="T33" s="218"/>
      <c r="U33" s="218"/>
      <c r="V33" s="218"/>
      <c r="W33" s="218"/>
      <c r="X33" s="176"/>
      <c r="Y33" s="176"/>
      <c r="Z33" s="176"/>
      <c r="AA33" s="176"/>
    </row>
    <row r="34" spans="2:27" ht="12.75" x14ac:dyDescent="0.25">
      <c r="E34" s="228"/>
    </row>
    <row r="35" spans="2:27" ht="12.75" x14ac:dyDescent="0.25">
      <c r="E35" s="217"/>
    </row>
    <row r="36" spans="2:27" ht="12.75" x14ac:dyDescent="0.25"/>
    <row r="37" spans="2:27" ht="12.75" x14ac:dyDescent="0.25"/>
  </sheetData>
  <mergeCells count="5">
    <mergeCell ref="D1:Z2"/>
    <mergeCell ref="D5:F5"/>
    <mergeCell ref="H5:J5"/>
    <mergeCell ref="L5:N5"/>
    <mergeCell ref="D3:Y3"/>
  </mergeCells>
  <printOptions horizontalCentered="1" verticalCentered="1"/>
  <pageMargins left="0.70866141732283472" right="0.47244094488188981" top="0.55118110236220474" bottom="0.98425196850393704" header="0" footer="0"/>
  <pageSetup scale="60" fitToHeight="2" orientation="landscape" r:id="rId1"/>
  <headerFooter alignWithMargins="0">
    <oddFooter>&amp;C&amp;P&amp;RElaborado por EQUILIBRIUM Inmobiliario S.A.S</oddFooter>
  </headerFooter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165"/>
  <sheetViews>
    <sheetView showGridLines="0" workbookViewId="0">
      <pane xSplit="4" ySplit="5" topLeftCell="E6" activePane="bottomRight" state="frozen"/>
      <selection activeCell="L41" sqref="L41"/>
      <selection pane="topRight" activeCell="L41" sqref="L41"/>
      <selection pane="bottomLeft" activeCell="L41" sqref="L41"/>
      <selection pane="bottomRight" activeCell="L41" sqref="L41"/>
    </sheetView>
  </sheetViews>
  <sheetFormatPr baseColWidth="10" defaultColWidth="4.7109375" defaultRowHeight="12.75" x14ac:dyDescent="0.2"/>
  <cols>
    <col min="1" max="1" width="4.7109375" style="239" hidden="1" customWidth="1"/>
    <col min="2" max="2" width="8.5703125" style="239" hidden="1" customWidth="1"/>
    <col min="3" max="3" width="11" style="273" bestFit="1" customWidth="1"/>
    <col min="4" max="4" width="22.5703125" style="239" customWidth="1"/>
    <col min="5" max="5" width="15.42578125" style="239" bestFit="1" customWidth="1"/>
    <col min="6" max="6" width="14.42578125" style="239" bestFit="1" customWidth="1"/>
    <col min="7" max="8" width="15.42578125" style="239" bestFit="1" customWidth="1"/>
    <col min="9" max="9" width="13.85546875" style="239" bestFit="1" customWidth="1"/>
    <col min="10" max="10" width="13.140625" style="273" customWidth="1"/>
    <col min="11" max="12" width="13.42578125" style="239" bestFit="1" customWidth="1"/>
    <col min="13" max="13" width="14" style="239" bestFit="1" customWidth="1"/>
    <col min="14" max="14" width="4.7109375" style="239" customWidth="1"/>
    <col min="15" max="16384" width="4.7109375" style="239"/>
  </cols>
  <sheetData>
    <row r="1" spans="2:14" x14ac:dyDescent="0.2">
      <c r="C1" s="257"/>
      <c r="D1" s="238"/>
      <c r="E1" s="258"/>
      <c r="F1" s="258"/>
      <c r="G1" s="258"/>
      <c r="H1" s="238"/>
      <c r="I1" s="238"/>
      <c r="J1" s="257"/>
      <c r="K1" s="238"/>
      <c r="L1" s="238"/>
      <c r="M1" s="238"/>
    </row>
    <row r="2" spans="2:14" ht="22.5" customHeight="1" x14ac:dyDescent="0.35">
      <c r="C2" s="257"/>
      <c r="D2" s="618" t="s">
        <v>326</v>
      </c>
      <c r="E2" s="618"/>
      <c r="F2" s="618"/>
      <c r="G2" s="618"/>
      <c r="H2" s="618"/>
      <c r="I2" s="618"/>
      <c r="J2" s="618"/>
      <c r="K2" s="238"/>
      <c r="L2" s="238"/>
      <c r="M2" s="238"/>
      <c r="N2" s="259"/>
    </row>
    <row r="3" spans="2:14" ht="15.75" x14ac:dyDescent="0.25">
      <c r="C3" s="257"/>
      <c r="D3" s="619">
        <f>+'Datos globales '!B9</f>
        <v>45900</v>
      </c>
      <c r="E3" s="619"/>
      <c r="F3" s="619"/>
      <c r="G3" s="619"/>
      <c r="H3" s="619"/>
      <c r="I3" s="619"/>
      <c r="J3" s="619"/>
      <c r="K3" s="238"/>
      <c r="L3" s="238"/>
      <c r="M3" s="238"/>
    </row>
    <row r="4" spans="2:14" ht="4.5" customHeight="1" x14ac:dyDescent="0.2">
      <c r="C4" s="257"/>
      <c r="D4" s="238"/>
      <c r="E4" s="258"/>
      <c r="F4" s="258"/>
      <c r="G4" s="258"/>
      <c r="H4" s="238"/>
      <c r="I4" s="238"/>
      <c r="J4" s="260"/>
      <c r="K4" s="238"/>
      <c r="L4" s="238"/>
      <c r="M4" s="238"/>
    </row>
    <row r="5" spans="2:14" s="189" customFormat="1" x14ac:dyDescent="0.25">
      <c r="B5" s="263" t="s">
        <v>327</v>
      </c>
      <c r="C5" s="263" t="s">
        <v>27</v>
      </c>
      <c r="D5" s="264" t="s">
        <v>28</v>
      </c>
      <c r="E5" s="471" t="s">
        <v>238</v>
      </c>
      <c r="F5" s="264" t="s">
        <v>30</v>
      </c>
      <c r="G5" s="264" t="s">
        <v>31</v>
      </c>
      <c r="H5" s="264" t="s">
        <v>145</v>
      </c>
      <c r="I5" s="264" t="s">
        <v>146</v>
      </c>
      <c r="J5" s="264" t="s">
        <v>32</v>
      </c>
      <c r="K5" s="264" t="s">
        <v>33</v>
      </c>
      <c r="L5" s="264" t="s">
        <v>34</v>
      </c>
      <c r="M5" s="264" t="s">
        <v>35</v>
      </c>
    </row>
    <row r="6" spans="2:14" s="430" customFormat="1" ht="11.25" customHeight="1" x14ac:dyDescent="0.2">
      <c r="B6" s="511" t="s">
        <v>325</v>
      </c>
      <c r="C6" s="509"/>
      <c r="D6" s="509"/>
      <c r="E6" s="513"/>
      <c r="F6" s="377"/>
      <c r="G6" s="376"/>
      <c r="H6" s="376"/>
      <c r="I6" s="377"/>
      <c r="J6" s="376"/>
      <c r="K6" s="376"/>
      <c r="L6" s="376"/>
      <c r="M6" s="376"/>
      <c r="N6" s="431"/>
    </row>
    <row r="7" spans="2:14" s="430" customFormat="1" ht="11.25" customHeight="1" x14ac:dyDescent="0.2">
      <c r="B7" s="512"/>
      <c r="C7" s="538"/>
      <c r="D7" s="538"/>
      <c r="E7" s="513"/>
      <c r="F7" s="377"/>
      <c r="G7" s="376"/>
      <c r="H7" s="376"/>
      <c r="I7" s="377"/>
      <c r="J7" s="376"/>
      <c r="K7" s="376"/>
      <c r="L7" s="376"/>
      <c r="M7" s="376"/>
      <c r="N7" s="431"/>
    </row>
    <row r="8" spans="2:14" s="430" customFormat="1" ht="11.25" customHeight="1" x14ac:dyDescent="0.2">
      <c r="B8" s="512"/>
      <c r="C8" s="538"/>
      <c r="D8" s="538"/>
      <c r="E8" s="513"/>
      <c r="F8" s="377"/>
      <c r="G8" s="376"/>
      <c r="H8" s="376"/>
      <c r="I8" s="377"/>
      <c r="J8" s="376"/>
      <c r="K8" s="376"/>
      <c r="L8" s="376"/>
      <c r="M8" s="376"/>
      <c r="N8" s="431"/>
    </row>
    <row r="9" spans="2:14" s="430" customFormat="1" ht="11.25" customHeight="1" x14ac:dyDescent="0.2">
      <c r="B9" s="512"/>
      <c r="C9" s="538"/>
      <c r="D9" s="538"/>
      <c r="E9" s="513"/>
      <c r="F9" s="377"/>
      <c r="G9" s="376"/>
      <c r="H9" s="376"/>
      <c r="I9" s="377"/>
      <c r="J9" s="376"/>
      <c r="K9" s="376"/>
      <c r="L9" s="376"/>
      <c r="M9" s="376"/>
      <c r="N9" s="431"/>
    </row>
    <row r="10" spans="2:14" s="430" customFormat="1" ht="11.25" customHeight="1" x14ac:dyDescent="0.2">
      <c r="B10" s="512"/>
      <c r="C10" s="538"/>
      <c r="D10" s="538"/>
      <c r="E10" s="513"/>
      <c r="F10" s="377"/>
      <c r="G10" s="376"/>
      <c r="H10" s="376"/>
      <c r="I10" s="377"/>
      <c r="J10" s="376"/>
      <c r="K10" s="376"/>
      <c r="L10" s="376"/>
      <c r="M10" s="376"/>
      <c r="N10" s="431"/>
    </row>
    <row r="11" spans="2:14" s="430" customFormat="1" ht="11.25" customHeight="1" x14ac:dyDescent="0.2">
      <c r="B11" s="512"/>
      <c r="C11" s="538"/>
      <c r="D11" s="538"/>
      <c r="E11" s="513"/>
      <c r="F11" s="377"/>
      <c r="G11" s="376"/>
      <c r="H11" s="376"/>
      <c r="I11" s="377"/>
      <c r="J11" s="376"/>
      <c r="K11" s="376"/>
      <c r="L11" s="376"/>
      <c r="M11" s="376"/>
      <c r="N11" s="431"/>
    </row>
    <row r="12" spans="2:14" s="430" customFormat="1" ht="11.25" customHeight="1" x14ac:dyDescent="0.2">
      <c r="B12" s="512"/>
      <c r="C12" s="538"/>
      <c r="D12" s="538"/>
      <c r="E12" s="513"/>
      <c r="F12" s="377"/>
      <c r="G12" s="376"/>
      <c r="H12" s="376"/>
      <c r="I12" s="377"/>
      <c r="J12" s="376"/>
      <c r="K12" s="376"/>
      <c r="L12" s="376"/>
      <c r="M12" s="376"/>
      <c r="N12" s="431"/>
    </row>
    <row r="13" spans="2:14" s="430" customFormat="1" ht="11.25" customHeight="1" x14ac:dyDescent="0.2">
      <c r="B13" s="512"/>
      <c r="C13" s="538"/>
      <c r="D13" s="538"/>
      <c r="E13" s="513"/>
      <c r="F13" s="377"/>
      <c r="G13" s="376"/>
      <c r="H13" s="376"/>
      <c r="I13" s="377"/>
      <c r="J13" s="376"/>
      <c r="K13" s="376"/>
      <c r="L13" s="376"/>
      <c r="M13" s="376"/>
      <c r="N13" s="431"/>
    </row>
    <row r="14" spans="2:14" s="430" customFormat="1" ht="11.25" customHeight="1" x14ac:dyDescent="0.2">
      <c r="B14" s="512"/>
      <c r="C14" s="538"/>
      <c r="D14" s="538"/>
      <c r="E14" s="513"/>
      <c r="F14" s="377"/>
      <c r="G14" s="376"/>
      <c r="H14" s="376"/>
      <c r="I14" s="377"/>
      <c r="J14" s="376"/>
      <c r="K14" s="376"/>
      <c r="L14" s="376"/>
      <c r="M14" s="376"/>
      <c r="N14" s="431"/>
    </row>
    <row r="15" spans="2:14" s="430" customFormat="1" ht="11.25" x14ac:dyDescent="0.2">
      <c r="B15" s="512"/>
      <c r="C15" s="510"/>
      <c r="D15" s="510"/>
      <c r="E15" s="513"/>
      <c r="F15" s="377"/>
      <c r="G15" s="376"/>
      <c r="H15" s="376"/>
      <c r="I15" s="377"/>
      <c r="J15" s="376"/>
      <c r="K15" s="376"/>
      <c r="L15" s="376"/>
      <c r="M15" s="376"/>
      <c r="N15" s="431"/>
    </row>
    <row r="16" spans="2:14" s="430" customFormat="1" ht="11.25" x14ac:dyDescent="0.2">
      <c r="B16" s="512"/>
      <c r="C16" s="510"/>
      <c r="D16" s="510"/>
      <c r="E16" s="513"/>
      <c r="F16" s="377"/>
      <c r="G16" s="376"/>
      <c r="H16" s="376"/>
      <c r="I16" s="377"/>
      <c r="J16" s="376"/>
      <c r="K16" s="376"/>
      <c r="L16" s="376"/>
      <c r="M16" s="376"/>
      <c r="N16" s="431"/>
    </row>
    <row r="17" spans="2:14" s="430" customFormat="1" ht="11.25" x14ac:dyDescent="0.2">
      <c r="B17" s="512"/>
      <c r="C17" s="510"/>
      <c r="D17" s="510"/>
      <c r="E17" s="513"/>
      <c r="F17" s="377"/>
      <c r="G17" s="376"/>
      <c r="H17" s="376"/>
      <c r="I17" s="377"/>
      <c r="J17" s="376"/>
      <c r="K17" s="376"/>
      <c r="L17" s="376"/>
      <c r="M17" s="376"/>
      <c r="N17" s="431"/>
    </row>
    <row r="18" spans="2:14" s="430" customFormat="1" ht="11.25" x14ac:dyDescent="0.2">
      <c r="B18" s="512"/>
      <c r="C18" s="510"/>
      <c r="D18" s="510"/>
      <c r="E18" s="513"/>
      <c r="F18" s="377"/>
      <c r="G18" s="376"/>
      <c r="H18" s="376"/>
      <c r="I18" s="377"/>
      <c r="J18" s="376"/>
      <c r="K18" s="376"/>
      <c r="L18" s="376"/>
      <c r="M18" s="376"/>
      <c r="N18" s="431"/>
    </row>
    <row r="19" spans="2:14" s="430" customFormat="1" ht="11.25" x14ac:dyDescent="0.2">
      <c r="B19" s="512"/>
      <c r="C19" s="510"/>
      <c r="D19" s="510"/>
      <c r="E19" s="513"/>
      <c r="F19" s="377"/>
      <c r="G19" s="376"/>
      <c r="H19" s="376"/>
      <c r="I19" s="377"/>
      <c r="J19" s="376"/>
      <c r="K19" s="376"/>
      <c r="L19" s="376"/>
      <c r="M19" s="376"/>
      <c r="N19" s="431"/>
    </row>
    <row r="20" spans="2:14" s="430" customFormat="1" ht="11.25" x14ac:dyDescent="0.2">
      <c r="B20" s="512"/>
      <c r="C20" s="510"/>
      <c r="D20" s="510"/>
      <c r="E20" s="513"/>
      <c r="F20" s="377"/>
      <c r="G20" s="376"/>
      <c r="H20" s="376"/>
      <c r="I20" s="377"/>
      <c r="J20" s="376"/>
      <c r="K20" s="376"/>
      <c r="L20" s="376"/>
      <c r="M20" s="376"/>
      <c r="N20" s="431"/>
    </row>
    <row r="21" spans="2:14" s="430" customFormat="1" ht="11.25" x14ac:dyDescent="0.2">
      <c r="B21" s="512"/>
      <c r="C21" s="510"/>
      <c r="D21" s="510"/>
      <c r="E21" s="513"/>
      <c r="F21" s="377"/>
      <c r="G21" s="376"/>
      <c r="H21" s="376"/>
      <c r="I21" s="377"/>
      <c r="J21" s="376"/>
      <c r="K21" s="376"/>
      <c r="L21" s="376"/>
      <c r="M21" s="376"/>
      <c r="N21" s="431"/>
    </row>
    <row r="22" spans="2:14" s="430" customFormat="1" ht="11.25" x14ac:dyDescent="0.2">
      <c r="B22" s="512"/>
      <c r="C22" s="510"/>
      <c r="D22" s="510"/>
      <c r="E22" s="513"/>
      <c r="F22" s="377"/>
      <c r="G22" s="376"/>
      <c r="H22" s="376"/>
      <c r="I22" s="377"/>
      <c r="J22" s="376"/>
      <c r="K22" s="376"/>
      <c r="L22" s="376"/>
      <c r="M22" s="376"/>
      <c r="N22" s="431"/>
    </row>
    <row r="23" spans="2:14" s="430" customFormat="1" ht="11.25" x14ac:dyDescent="0.2">
      <c r="B23" s="512"/>
      <c r="C23" s="510"/>
      <c r="D23" s="510"/>
      <c r="E23" s="513"/>
      <c r="F23" s="377"/>
      <c r="G23" s="376"/>
      <c r="H23" s="376"/>
      <c r="I23" s="377"/>
      <c r="J23" s="376"/>
      <c r="K23" s="376"/>
      <c r="L23" s="376"/>
      <c r="M23" s="376"/>
      <c r="N23" s="431"/>
    </row>
    <row r="24" spans="2:14" s="430" customFormat="1" ht="11.25" x14ac:dyDescent="0.2">
      <c r="B24" s="512"/>
      <c r="C24" s="510"/>
      <c r="D24" s="510"/>
      <c r="E24" s="513"/>
      <c r="F24" s="377"/>
      <c r="G24" s="376"/>
      <c r="H24" s="376"/>
      <c r="I24" s="377"/>
      <c r="J24" s="376"/>
      <c r="K24" s="376"/>
      <c r="L24" s="376"/>
      <c r="M24" s="376"/>
      <c r="N24" s="431"/>
    </row>
    <row r="25" spans="2:14" s="430" customFormat="1" ht="11.25" x14ac:dyDescent="0.2">
      <c r="B25" s="512"/>
      <c r="C25" s="510"/>
      <c r="D25" s="510"/>
      <c r="E25" s="513"/>
      <c r="F25" s="377"/>
      <c r="G25" s="376"/>
      <c r="H25" s="376"/>
      <c r="I25" s="377"/>
      <c r="J25" s="376"/>
      <c r="K25" s="376"/>
      <c r="L25" s="376"/>
      <c r="M25" s="376"/>
      <c r="N25" s="431"/>
    </row>
    <row r="26" spans="2:14" s="430" customFormat="1" ht="11.25" x14ac:dyDescent="0.2">
      <c r="B26" s="512"/>
      <c r="C26" s="510"/>
      <c r="D26" s="510"/>
      <c r="E26" s="513"/>
      <c r="F26" s="377"/>
      <c r="G26" s="376"/>
      <c r="H26" s="376"/>
      <c r="I26" s="377"/>
      <c r="J26" s="376"/>
      <c r="K26" s="376"/>
      <c r="L26" s="376"/>
      <c r="M26" s="376"/>
      <c r="N26" s="431"/>
    </row>
    <row r="27" spans="2:14" s="430" customFormat="1" ht="11.25" x14ac:dyDescent="0.2">
      <c r="B27" s="512"/>
      <c r="C27" s="510"/>
      <c r="D27" s="510"/>
      <c r="E27" s="513"/>
      <c r="F27" s="377"/>
      <c r="G27" s="376"/>
      <c r="H27" s="376"/>
      <c r="I27" s="377"/>
      <c r="J27" s="376"/>
      <c r="K27" s="376"/>
      <c r="L27" s="376"/>
      <c r="M27" s="376"/>
      <c r="N27" s="431"/>
    </row>
    <row r="28" spans="2:14" s="430" customFormat="1" ht="11.25" x14ac:dyDescent="0.2">
      <c r="B28" s="512"/>
      <c r="C28" s="510"/>
      <c r="D28" s="510"/>
      <c r="E28" s="513"/>
      <c r="F28" s="377"/>
      <c r="G28" s="376"/>
      <c r="H28" s="376"/>
      <c r="I28" s="377"/>
      <c r="J28" s="376"/>
      <c r="K28" s="376"/>
      <c r="L28" s="376"/>
      <c r="M28" s="376"/>
      <c r="N28" s="431"/>
    </row>
    <row r="29" spans="2:14" s="430" customFormat="1" ht="11.25" x14ac:dyDescent="0.2">
      <c r="B29" s="512"/>
      <c r="C29" s="510"/>
      <c r="D29" s="510"/>
      <c r="E29" s="513"/>
      <c r="F29" s="377"/>
      <c r="G29" s="376"/>
      <c r="H29" s="376"/>
      <c r="I29" s="377"/>
      <c r="J29" s="376"/>
      <c r="K29" s="376"/>
      <c r="L29" s="376"/>
      <c r="M29" s="376"/>
      <c r="N29" s="431"/>
    </row>
    <row r="30" spans="2:14" s="430" customFormat="1" ht="11.25" x14ac:dyDescent="0.2">
      <c r="B30" s="512"/>
      <c r="C30" s="510"/>
      <c r="D30" s="510"/>
      <c r="E30" s="513"/>
      <c r="F30" s="377"/>
      <c r="G30" s="376"/>
      <c r="H30" s="376"/>
      <c r="I30" s="377"/>
      <c r="J30" s="376"/>
      <c r="K30" s="376"/>
      <c r="L30" s="376"/>
      <c r="M30" s="376"/>
      <c r="N30" s="431"/>
    </row>
    <row r="31" spans="2:14" s="430" customFormat="1" ht="11.25" x14ac:dyDescent="0.2">
      <c r="B31" s="512"/>
      <c r="C31" s="510"/>
      <c r="D31" s="510"/>
      <c r="E31" s="513"/>
      <c r="F31" s="377"/>
      <c r="G31" s="376"/>
      <c r="H31" s="376"/>
      <c r="I31" s="377"/>
      <c r="J31" s="376"/>
      <c r="K31" s="376"/>
      <c r="L31" s="376"/>
      <c r="M31" s="376"/>
      <c r="N31" s="431"/>
    </row>
    <row r="32" spans="2:14" s="430" customFormat="1" ht="11.25" x14ac:dyDescent="0.2">
      <c r="B32" s="512"/>
      <c r="C32" s="510"/>
      <c r="D32" s="510"/>
      <c r="E32" s="513"/>
      <c r="F32" s="377"/>
      <c r="G32" s="376"/>
      <c r="H32" s="376"/>
      <c r="I32" s="377"/>
      <c r="J32" s="376"/>
      <c r="K32" s="376"/>
      <c r="L32" s="376"/>
      <c r="M32" s="376"/>
      <c r="N32" s="431"/>
    </row>
    <row r="33" spans="2:14" s="430" customFormat="1" ht="11.25" x14ac:dyDescent="0.2">
      <c r="B33" s="512"/>
      <c r="C33" s="510"/>
      <c r="D33" s="510"/>
      <c r="E33" s="513"/>
      <c r="F33" s="377"/>
      <c r="G33" s="376"/>
      <c r="H33" s="376"/>
      <c r="I33" s="377"/>
      <c r="J33" s="376"/>
      <c r="K33" s="376"/>
      <c r="L33" s="376"/>
      <c r="M33" s="376"/>
      <c r="N33" s="431"/>
    </row>
    <row r="34" spans="2:14" s="430" customFormat="1" ht="11.25" x14ac:dyDescent="0.2">
      <c r="B34" s="512"/>
      <c r="C34" s="510"/>
      <c r="D34" s="510"/>
      <c r="E34" s="513"/>
      <c r="F34" s="377"/>
      <c r="G34" s="376"/>
      <c r="H34" s="376"/>
      <c r="I34" s="377"/>
      <c r="J34" s="376"/>
      <c r="K34" s="376"/>
      <c r="L34" s="376"/>
      <c r="M34" s="376"/>
      <c r="N34" s="431"/>
    </row>
    <row r="35" spans="2:14" s="430" customFormat="1" ht="11.25" x14ac:dyDescent="0.2">
      <c r="B35" s="512"/>
      <c r="C35" s="510"/>
      <c r="D35" s="510"/>
      <c r="E35" s="513"/>
      <c r="F35" s="377"/>
      <c r="G35" s="376"/>
      <c r="H35" s="376"/>
      <c r="I35" s="377"/>
      <c r="J35" s="376"/>
      <c r="K35" s="376"/>
      <c r="L35" s="376"/>
      <c r="M35" s="376"/>
      <c r="N35" s="431"/>
    </row>
    <row r="36" spans="2:14" s="430" customFormat="1" ht="11.25" x14ac:dyDescent="0.2">
      <c r="B36" s="512"/>
      <c r="C36" s="510"/>
      <c r="D36" s="510"/>
      <c r="E36" s="513"/>
      <c r="F36" s="377"/>
      <c r="G36" s="376"/>
      <c r="H36" s="376"/>
      <c r="I36" s="377"/>
      <c r="J36" s="376"/>
      <c r="K36" s="376"/>
      <c r="L36" s="376"/>
      <c r="M36" s="376"/>
      <c r="N36" s="431"/>
    </row>
    <row r="37" spans="2:14" s="430" customFormat="1" ht="11.25" x14ac:dyDescent="0.2">
      <c r="B37" s="512"/>
      <c r="C37" s="510"/>
      <c r="D37" s="510"/>
      <c r="E37" s="513"/>
      <c r="F37" s="377"/>
      <c r="G37" s="376"/>
      <c r="H37" s="376"/>
      <c r="I37" s="377"/>
      <c r="J37" s="376"/>
      <c r="K37" s="376"/>
      <c r="L37" s="376"/>
      <c r="M37" s="376"/>
      <c r="N37" s="431"/>
    </row>
    <row r="38" spans="2:14" s="430" customFormat="1" ht="11.25" x14ac:dyDescent="0.2">
      <c r="B38" s="512"/>
      <c r="C38" s="510"/>
      <c r="D38" s="510"/>
      <c r="E38" s="513"/>
      <c r="F38" s="377"/>
      <c r="G38" s="376"/>
      <c r="H38" s="376"/>
      <c r="I38" s="377"/>
      <c r="J38" s="376"/>
      <c r="K38" s="376"/>
      <c r="L38" s="376"/>
      <c r="M38" s="376"/>
      <c r="N38" s="431"/>
    </row>
    <row r="39" spans="2:14" s="430" customFormat="1" ht="11.25" x14ac:dyDescent="0.2">
      <c r="B39" s="512"/>
      <c r="C39" s="510"/>
      <c r="D39" s="510"/>
      <c r="E39" s="513"/>
      <c r="F39" s="377"/>
      <c r="G39" s="376"/>
      <c r="H39" s="376"/>
      <c r="I39" s="377"/>
      <c r="J39" s="376"/>
      <c r="K39" s="376"/>
      <c r="L39" s="376"/>
      <c r="M39" s="376"/>
      <c r="N39" s="431"/>
    </row>
    <row r="40" spans="2:14" s="430" customFormat="1" ht="11.25" x14ac:dyDescent="0.2">
      <c r="B40" s="512"/>
      <c r="C40" s="510"/>
      <c r="D40" s="510"/>
      <c r="E40" s="513"/>
      <c r="F40" s="377"/>
      <c r="G40" s="376"/>
      <c r="H40" s="376"/>
      <c r="I40" s="377"/>
      <c r="J40" s="376"/>
      <c r="K40" s="376"/>
      <c r="L40" s="376"/>
      <c r="M40" s="376"/>
      <c r="N40" s="431"/>
    </row>
    <row r="41" spans="2:14" s="430" customFormat="1" ht="11.25" x14ac:dyDescent="0.2">
      <c r="B41" s="512"/>
      <c r="C41" s="510"/>
      <c r="D41" s="510"/>
      <c r="E41" s="513"/>
      <c r="F41" s="377"/>
      <c r="G41" s="376"/>
      <c r="H41" s="376"/>
      <c r="I41" s="377"/>
      <c r="J41" s="376"/>
      <c r="K41" s="376"/>
      <c r="L41" s="376"/>
      <c r="M41" s="376"/>
      <c r="N41" s="431"/>
    </row>
    <row r="42" spans="2:14" s="430" customFormat="1" ht="11.25" x14ac:dyDescent="0.2">
      <c r="B42" s="512"/>
      <c r="C42" s="510"/>
      <c r="D42" s="510"/>
      <c r="E42" s="513"/>
      <c r="F42" s="377"/>
      <c r="G42" s="376"/>
      <c r="H42" s="376"/>
      <c r="I42" s="377"/>
      <c r="J42" s="376"/>
      <c r="K42" s="376"/>
      <c r="L42" s="376"/>
      <c r="M42" s="376"/>
      <c r="N42" s="431"/>
    </row>
    <row r="43" spans="2:14" s="430" customFormat="1" ht="11.25" x14ac:dyDescent="0.2">
      <c r="B43" s="512"/>
      <c r="C43" s="510"/>
      <c r="D43" s="510"/>
      <c r="E43" s="513"/>
      <c r="F43" s="377"/>
      <c r="G43" s="376"/>
      <c r="H43" s="376"/>
      <c r="I43" s="377"/>
      <c r="J43" s="376"/>
      <c r="K43" s="376"/>
      <c r="L43" s="376"/>
      <c r="M43" s="376"/>
      <c r="N43" s="431"/>
    </row>
    <row r="44" spans="2:14" s="430" customFormat="1" ht="11.25" x14ac:dyDescent="0.2">
      <c r="B44" s="512"/>
      <c r="C44" s="510"/>
      <c r="D44" s="510"/>
      <c r="E44" s="513"/>
      <c r="F44" s="377"/>
      <c r="G44" s="376"/>
      <c r="H44" s="376"/>
      <c r="I44" s="377"/>
      <c r="J44" s="376"/>
      <c r="K44" s="376"/>
      <c r="L44" s="376"/>
      <c r="M44" s="376"/>
      <c r="N44" s="431"/>
    </row>
    <row r="45" spans="2:14" s="430" customFormat="1" ht="11.25" x14ac:dyDescent="0.2">
      <c r="B45" s="512"/>
      <c r="C45" s="510"/>
      <c r="D45" s="510"/>
      <c r="E45" s="513"/>
      <c r="F45" s="377"/>
      <c r="G45" s="376"/>
      <c r="H45" s="376"/>
      <c r="I45" s="377"/>
      <c r="J45" s="376"/>
      <c r="K45" s="376"/>
      <c r="L45" s="376"/>
      <c r="M45" s="376"/>
      <c r="N45" s="431"/>
    </row>
    <row r="46" spans="2:14" s="430" customFormat="1" ht="11.25" x14ac:dyDescent="0.2">
      <c r="B46" s="512"/>
      <c r="C46" s="510"/>
      <c r="D46" s="510"/>
      <c r="E46" s="513"/>
      <c r="F46" s="377"/>
      <c r="G46" s="376"/>
      <c r="H46" s="376"/>
      <c r="I46" s="377"/>
      <c r="J46" s="376"/>
      <c r="K46" s="376"/>
      <c r="L46" s="376"/>
      <c r="M46" s="376"/>
      <c r="N46" s="431"/>
    </row>
    <row r="47" spans="2:14" s="430" customFormat="1" ht="11.25" x14ac:dyDescent="0.2">
      <c r="B47" s="512"/>
      <c r="C47" s="510"/>
      <c r="D47" s="510"/>
      <c r="E47" s="513"/>
      <c r="F47" s="377"/>
      <c r="G47" s="376"/>
      <c r="H47" s="376"/>
      <c r="I47" s="377"/>
      <c r="J47" s="376"/>
      <c r="K47" s="376"/>
      <c r="L47" s="376"/>
      <c r="M47" s="376"/>
      <c r="N47" s="431"/>
    </row>
    <row r="48" spans="2:14" s="430" customFormat="1" ht="11.25" x14ac:dyDescent="0.2">
      <c r="B48" s="512"/>
      <c r="C48" s="510"/>
      <c r="D48" s="510"/>
      <c r="E48" s="513"/>
      <c r="F48" s="377"/>
      <c r="G48" s="376"/>
      <c r="H48" s="376"/>
      <c r="I48" s="377"/>
      <c r="J48" s="376"/>
      <c r="K48" s="376"/>
      <c r="L48" s="376"/>
      <c r="M48" s="376"/>
      <c r="N48" s="431"/>
    </row>
    <row r="49" spans="2:14" s="430" customFormat="1" ht="11.25" x14ac:dyDescent="0.2">
      <c r="B49" s="512"/>
      <c r="C49" s="510"/>
      <c r="D49" s="510"/>
      <c r="E49" s="513"/>
      <c r="F49" s="377"/>
      <c r="G49" s="376"/>
      <c r="H49" s="376"/>
      <c r="I49" s="377"/>
      <c r="J49" s="376"/>
      <c r="K49" s="376"/>
      <c r="L49" s="376"/>
      <c r="M49" s="376"/>
      <c r="N49" s="431"/>
    </row>
    <row r="50" spans="2:14" s="430" customFormat="1" ht="11.25" x14ac:dyDescent="0.2">
      <c r="B50" s="512"/>
      <c r="C50" s="510"/>
      <c r="D50" s="510"/>
      <c r="E50" s="513"/>
      <c r="F50" s="377"/>
      <c r="G50" s="376"/>
      <c r="H50" s="376"/>
      <c r="I50" s="377"/>
      <c r="J50" s="376"/>
      <c r="K50" s="376"/>
      <c r="L50" s="376"/>
      <c r="M50" s="376"/>
      <c r="N50" s="431"/>
    </row>
    <row r="51" spans="2:14" s="430" customFormat="1" ht="11.25" x14ac:dyDescent="0.2">
      <c r="B51" s="512"/>
      <c r="C51" s="510"/>
      <c r="D51" s="510"/>
      <c r="E51" s="513"/>
      <c r="F51" s="377"/>
      <c r="G51" s="376"/>
      <c r="H51" s="376"/>
      <c r="I51" s="377"/>
      <c r="J51" s="376"/>
      <c r="K51" s="376"/>
      <c r="L51" s="376"/>
      <c r="M51" s="376"/>
      <c r="N51" s="431"/>
    </row>
    <row r="52" spans="2:14" s="430" customFormat="1" ht="11.25" x14ac:dyDescent="0.2">
      <c r="B52" s="512"/>
      <c r="C52" s="510"/>
      <c r="D52" s="510"/>
      <c r="E52" s="513"/>
      <c r="F52" s="377"/>
      <c r="G52" s="376"/>
      <c r="H52" s="376"/>
      <c r="I52" s="377"/>
      <c r="J52" s="376"/>
      <c r="K52" s="376"/>
      <c r="L52" s="376"/>
      <c r="M52" s="376"/>
      <c r="N52" s="431"/>
    </row>
    <row r="53" spans="2:14" s="430" customFormat="1" ht="11.25" x14ac:dyDescent="0.2">
      <c r="B53" s="512"/>
      <c r="C53" s="510"/>
      <c r="D53" s="510"/>
      <c r="E53" s="513"/>
      <c r="F53" s="377"/>
      <c r="G53" s="376"/>
      <c r="H53" s="376"/>
      <c r="I53" s="377"/>
      <c r="J53" s="376"/>
      <c r="K53" s="376"/>
      <c r="L53" s="376"/>
      <c r="M53" s="376"/>
      <c r="N53" s="431"/>
    </row>
    <row r="54" spans="2:14" s="430" customFormat="1" ht="11.25" x14ac:dyDescent="0.2">
      <c r="B54" s="512"/>
      <c r="C54" s="510"/>
      <c r="D54" s="510"/>
      <c r="E54" s="513"/>
      <c r="F54" s="377"/>
      <c r="G54" s="376"/>
      <c r="H54" s="376"/>
      <c r="I54" s="377"/>
      <c r="J54" s="376"/>
      <c r="K54" s="376"/>
      <c r="L54" s="376"/>
      <c r="M54" s="376"/>
      <c r="N54" s="431"/>
    </row>
    <row r="55" spans="2:14" s="430" customFormat="1" ht="11.25" x14ac:dyDescent="0.2">
      <c r="B55" s="512"/>
      <c r="C55" s="510"/>
      <c r="D55" s="510"/>
      <c r="E55" s="513"/>
      <c r="F55" s="377"/>
      <c r="G55" s="376"/>
      <c r="H55" s="376"/>
      <c r="I55" s="377"/>
      <c r="J55" s="376"/>
      <c r="K55" s="376"/>
      <c r="L55" s="376"/>
      <c r="M55" s="376"/>
      <c r="N55" s="431"/>
    </row>
    <row r="56" spans="2:14" s="430" customFormat="1" ht="11.25" x14ac:dyDescent="0.2">
      <c r="B56" s="512"/>
      <c r="C56" s="510"/>
      <c r="D56" s="510"/>
      <c r="E56" s="513"/>
      <c r="F56" s="377"/>
      <c r="G56" s="376"/>
      <c r="H56" s="376"/>
      <c r="I56" s="377"/>
      <c r="J56" s="376"/>
      <c r="K56" s="376"/>
      <c r="L56" s="376"/>
      <c r="M56" s="376"/>
      <c r="N56" s="431"/>
    </row>
    <row r="57" spans="2:14" s="430" customFormat="1" ht="11.25" x14ac:dyDescent="0.2">
      <c r="B57" s="512"/>
      <c r="C57" s="510"/>
      <c r="D57" s="510"/>
      <c r="E57" s="513"/>
      <c r="F57" s="377"/>
      <c r="G57" s="376"/>
      <c r="H57" s="376"/>
      <c r="I57" s="377"/>
      <c r="J57" s="376"/>
      <c r="K57" s="376"/>
      <c r="L57" s="376"/>
      <c r="M57" s="376"/>
      <c r="N57" s="431"/>
    </row>
    <row r="58" spans="2:14" s="430" customFormat="1" ht="11.25" x14ac:dyDescent="0.2">
      <c r="B58" s="512"/>
      <c r="C58" s="510"/>
      <c r="D58" s="510"/>
      <c r="E58" s="513"/>
      <c r="F58" s="377"/>
      <c r="G58" s="376"/>
      <c r="H58" s="376"/>
      <c r="I58" s="377"/>
      <c r="K58" s="376"/>
      <c r="L58" s="376"/>
      <c r="M58" s="376"/>
      <c r="N58" s="431"/>
    </row>
    <row r="59" spans="2:14" s="430" customFormat="1" ht="11.25" x14ac:dyDescent="0.2">
      <c r="B59" s="512"/>
      <c r="C59" s="510"/>
      <c r="D59" s="510"/>
      <c r="E59" s="513"/>
      <c r="F59" s="377"/>
      <c r="G59" s="376"/>
      <c r="H59" s="376"/>
      <c r="I59" s="377"/>
      <c r="J59" s="376"/>
      <c r="K59" s="376"/>
      <c r="L59" s="376"/>
      <c r="M59" s="376"/>
      <c r="N59" s="431"/>
    </row>
    <row r="60" spans="2:14" s="430" customFormat="1" ht="11.25" x14ac:dyDescent="0.2">
      <c r="B60" s="512"/>
      <c r="C60" s="510"/>
      <c r="D60" s="510"/>
      <c r="E60" s="513"/>
      <c r="F60" s="377"/>
      <c r="G60" s="376"/>
      <c r="H60" s="376"/>
      <c r="I60" s="377"/>
      <c r="J60" s="376"/>
      <c r="K60" s="376"/>
      <c r="L60" s="376"/>
      <c r="M60" s="376"/>
      <c r="N60" s="431"/>
    </row>
    <row r="61" spans="2:14" s="430" customFormat="1" ht="11.25" x14ac:dyDescent="0.2">
      <c r="B61" s="512"/>
      <c r="C61" s="510"/>
      <c r="D61" s="510"/>
      <c r="E61" s="513"/>
      <c r="F61" s="377"/>
      <c r="G61" s="376"/>
      <c r="H61" s="376"/>
      <c r="I61" s="377"/>
      <c r="J61" s="376"/>
      <c r="K61" s="376"/>
      <c r="L61" s="376"/>
      <c r="M61" s="376"/>
      <c r="N61" s="431"/>
    </row>
    <row r="62" spans="2:14" s="430" customFormat="1" ht="11.25" x14ac:dyDescent="0.2">
      <c r="B62" s="512"/>
      <c r="C62" s="510"/>
      <c r="D62" s="510"/>
      <c r="E62" s="513"/>
      <c r="F62" s="377"/>
      <c r="G62" s="376"/>
      <c r="H62" s="376"/>
      <c r="I62" s="377"/>
      <c r="J62" s="376"/>
      <c r="K62" s="376"/>
      <c r="L62" s="376"/>
      <c r="M62" s="376"/>
      <c r="N62" s="431"/>
    </row>
    <row r="63" spans="2:14" s="430" customFormat="1" ht="11.25" x14ac:dyDescent="0.2">
      <c r="B63" s="512"/>
      <c r="C63" s="510"/>
      <c r="D63" s="510"/>
      <c r="E63" s="513"/>
      <c r="F63" s="377"/>
      <c r="G63" s="376"/>
      <c r="H63" s="376"/>
      <c r="I63" s="377"/>
      <c r="J63" s="376"/>
      <c r="K63" s="376"/>
      <c r="L63" s="376"/>
      <c r="M63" s="376"/>
      <c r="N63" s="431"/>
    </row>
    <row r="64" spans="2:14" s="430" customFormat="1" ht="11.25" x14ac:dyDescent="0.2">
      <c r="B64" s="512"/>
      <c r="C64" s="510"/>
      <c r="D64" s="510"/>
      <c r="E64" s="513"/>
      <c r="F64" s="377"/>
      <c r="G64" s="376"/>
      <c r="H64" s="376"/>
      <c r="I64" s="377"/>
      <c r="J64" s="376"/>
      <c r="K64" s="376"/>
      <c r="L64" s="376"/>
      <c r="M64" s="376"/>
      <c r="N64" s="431"/>
    </row>
    <row r="65" spans="2:14" s="430" customFormat="1" ht="11.25" x14ac:dyDescent="0.2">
      <c r="B65" s="512"/>
      <c r="C65" s="510"/>
      <c r="D65" s="510"/>
      <c r="E65" s="513"/>
      <c r="F65" s="377"/>
      <c r="G65" s="376"/>
      <c r="H65" s="376"/>
      <c r="I65" s="377"/>
      <c r="J65" s="376"/>
      <c r="K65" s="376"/>
      <c r="L65" s="376"/>
      <c r="M65" s="376"/>
      <c r="N65" s="431"/>
    </row>
    <row r="66" spans="2:14" s="430" customFormat="1" ht="11.25" x14ac:dyDescent="0.2">
      <c r="B66" s="512"/>
      <c r="C66" s="510"/>
      <c r="D66" s="510"/>
      <c r="E66" s="513"/>
      <c r="F66" s="377"/>
      <c r="G66" s="376"/>
      <c r="H66" s="376"/>
      <c r="I66" s="377"/>
      <c r="J66" s="376"/>
      <c r="K66" s="376"/>
      <c r="L66" s="376"/>
      <c r="M66" s="376"/>
      <c r="N66" s="431"/>
    </row>
    <row r="67" spans="2:14" s="430" customFormat="1" ht="11.25" x14ac:dyDescent="0.2">
      <c r="B67" s="512"/>
      <c r="C67" s="510"/>
      <c r="D67" s="510"/>
      <c r="E67" s="513"/>
      <c r="F67" s="377"/>
      <c r="G67" s="376"/>
      <c r="H67" s="376"/>
      <c r="I67" s="377"/>
      <c r="J67" s="376"/>
      <c r="K67" s="376"/>
      <c r="L67" s="376"/>
      <c r="M67" s="376"/>
      <c r="N67" s="431"/>
    </row>
    <row r="68" spans="2:14" s="430" customFormat="1" ht="11.25" x14ac:dyDescent="0.2">
      <c r="B68" s="512"/>
      <c r="C68" s="510"/>
      <c r="D68" s="510"/>
      <c r="E68" s="513"/>
      <c r="F68" s="377"/>
      <c r="G68" s="376"/>
      <c r="H68" s="376"/>
      <c r="I68" s="377"/>
      <c r="J68" s="376"/>
      <c r="K68" s="376"/>
      <c r="L68" s="376"/>
      <c r="M68" s="376"/>
      <c r="N68" s="431"/>
    </row>
    <row r="69" spans="2:14" s="430" customFormat="1" ht="11.25" x14ac:dyDescent="0.2">
      <c r="B69" s="512"/>
      <c r="C69" s="510"/>
      <c r="D69" s="510"/>
      <c r="E69" s="513"/>
      <c r="F69" s="377"/>
      <c r="G69" s="376"/>
      <c r="H69" s="376"/>
      <c r="I69" s="377"/>
      <c r="J69" s="376"/>
      <c r="K69" s="376"/>
      <c r="L69" s="376"/>
      <c r="M69" s="376"/>
      <c r="N69" s="431"/>
    </row>
    <row r="70" spans="2:14" s="430" customFormat="1" ht="11.25" x14ac:dyDescent="0.2">
      <c r="B70" s="512"/>
      <c r="C70" s="510"/>
      <c r="D70" s="510"/>
      <c r="E70" s="513"/>
      <c r="F70" s="377"/>
      <c r="G70" s="376"/>
      <c r="H70" s="376"/>
      <c r="I70" s="377"/>
      <c r="J70" s="376"/>
      <c r="K70" s="376"/>
      <c r="L70" s="376"/>
      <c r="M70" s="376"/>
      <c r="N70" s="431"/>
    </row>
    <row r="71" spans="2:14" s="430" customFormat="1" ht="11.25" x14ac:dyDescent="0.2">
      <c r="B71" s="512"/>
      <c r="C71" s="510"/>
      <c r="D71" s="510"/>
      <c r="E71" s="513"/>
      <c r="F71" s="377"/>
      <c r="G71" s="376"/>
      <c r="H71" s="376"/>
      <c r="I71" s="377"/>
      <c r="J71" s="376"/>
      <c r="K71" s="376"/>
      <c r="L71" s="376"/>
      <c r="M71" s="376"/>
      <c r="N71" s="431"/>
    </row>
    <row r="72" spans="2:14" s="430" customFormat="1" ht="11.25" x14ac:dyDescent="0.2">
      <c r="B72" s="512"/>
      <c r="C72" s="510"/>
      <c r="D72" s="510"/>
      <c r="E72" s="513"/>
      <c r="F72" s="377"/>
      <c r="G72" s="376"/>
      <c r="H72" s="376"/>
      <c r="I72" s="377"/>
      <c r="J72" s="376"/>
      <c r="K72" s="376"/>
      <c r="L72" s="376"/>
      <c r="M72" s="376"/>
      <c r="N72" s="431"/>
    </row>
    <row r="73" spans="2:14" s="430" customFormat="1" ht="11.25" x14ac:dyDescent="0.2">
      <c r="B73" s="512"/>
      <c r="C73" s="510"/>
      <c r="D73" s="510"/>
      <c r="E73" s="513"/>
      <c r="F73" s="377"/>
      <c r="G73" s="376"/>
      <c r="H73" s="376"/>
      <c r="I73" s="377"/>
      <c r="J73" s="376"/>
      <c r="K73" s="376"/>
      <c r="L73" s="376"/>
      <c r="M73" s="376"/>
      <c r="N73" s="431"/>
    </row>
    <row r="74" spans="2:14" s="430" customFormat="1" ht="11.25" x14ac:dyDescent="0.2">
      <c r="B74" s="512"/>
      <c r="C74" s="510"/>
      <c r="D74" s="510"/>
      <c r="E74" s="513"/>
      <c r="F74" s="377"/>
      <c r="G74" s="376"/>
      <c r="H74" s="376"/>
      <c r="I74" s="377"/>
      <c r="J74" s="376"/>
      <c r="K74" s="376"/>
      <c r="L74" s="376"/>
      <c r="M74" s="376"/>
      <c r="N74" s="431"/>
    </row>
    <row r="75" spans="2:14" s="430" customFormat="1" ht="11.25" x14ac:dyDescent="0.2">
      <c r="B75" s="512"/>
      <c r="C75" s="510"/>
      <c r="D75" s="510"/>
      <c r="E75" s="513"/>
      <c r="F75" s="377"/>
      <c r="G75" s="376"/>
      <c r="H75" s="376"/>
      <c r="I75" s="377"/>
      <c r="J75" s="376"/>
      <c r="K75" s="376"/>
      <c r="L75" s="376"/>
      <c r="M75" s="376"/>
      <c r="N75" s="431"/>
    </row>
    <row r="76" spans="2:14" s="430" customFormat="1" ht="11.25" x14ac:dyDescent="0.2">
      <c r="B76" s="512"/>
      <c r="C76" s="510"/>
      <c r="D76" s="510"/>
      <c r="E76" s="513"/>
      <c r="F76" s="377"/>
      <c r="G76" s="376"/>
      <c r="H76" s="376"/>
      <c r="I76" s="377"/>
      <c r="J76" s="376"/>
      <c r="K76" s="376"/>
      <c r="L76" s="376"/>
      <c r="M76" s="376"/>
      <c r="N76" s="431"/>
    </row>
    <row r="77" spans="2:14" s="430" customFormat="1" ht="11.25" x14ac:dyDescent="0.2">
      <c r="B77" s="512"/>
      <c r="C77" s="510"/>
      <c r="D77" s="510"/>
      <c r="E77" s="513"/>
      <c r="F77" s="377"/>
      <c r="G77" s="376"/>
      <c r="H77" s="376"/>
      <c r="I77" s="377"/>
      <c r="J77" s="376"/>
      <c r="K77" s="376"/>
      <c r="L77" s="376"/>
      <c r="M77" s="376"/>
      <c r="N77" s="431"/>
    </row>
    <row r="78" spans="2:14" s="430" customFormat="1" ht="11.25" x14ac:dyDescent="0.2">
      <c r="B78" s="512"/>
      <c r="C78" s="510"/>
      <c r="D78" s="510"/>
      <c r="E78" s="513"/>
      <c r="F78" s="377"/>
      <c r="G78" s="376"/>
      <c r="H78" s="376"/>
      <c r="I78" s="377"/>
      <c r="J78" s="376"/>
      <c r="K78" s="376"/>
      <c r="L78" s="376"/>
      <c r="M78" s="376"/>
      <c r="N78" s="431"/>
    </row>
    <row r="79" spans="2:14" s="430" customFormat="1" ht="11.25" x14ac:dyDescent="0.2">
      <c r="B79" s="512"/>
      <c r="C79" s="510"/>
      <c r="D79" s="510"/>
      <c r="E79" s="513"/>
      <c r="F79" s="377"/>
      <c r="G79" s="376"/>
      <c r="H79" s="376"/>
      <c r="I79" s="377"/>
      <c r="J79" s="376"/>
      <c r="K79" s="376"/>
      <c r="L79" s="376"/>
      <c r="M79" s="376"/>
      <c r="N79" s="431"/>
    </row>
    <row r="80" spans="2:14" s="430" customFormat="1" ht="11.25" x14ac:dyDescent="0.2">
      <c r="B80" s="512"/>
      <c r="C80" s="510"/>
      <c r="D80" s="510"/>
      <c r="E80" s="513"/>
      <c r="F80" s="377"/>
      <c r="G80" s="376"/>
      <c r="H80" s="376"/>
      <c r="I80" s="377"/>
      <c r="J80" s="376"/>
      <c r="K80" s="376"/>
      <c r="L80" s="376"/>
      <c r="M80" s="376"/>
      <c r="N80" s="431"/>
    </row>
    <row r="81" spans="2:14" s="430" customFormat="1" ht="11.25" x14ac:dyDescent="0.2">
      <c r="B81" s="512"/>
      <c r="C81" s="510"/>
      <c r="D81" s="510"/>
      <c r="E81" s="513"/>
      <c r="F81" s="377"/>
      <c r="G81" s="376"/>
      <c r="H81" s="376"/>
      <c r="I81" s="377"/>
      <c r="J81" s="376"/>
      <c r="K81" s="376"/>
      <c r="L81" s="376"/>
      <c r="M81" s="376"/>
      <c r="N81" s="431"/>
    </row>
    <row r="82" spans="2:14" s="430" customFormat="1" ht="11.25" x14ac:dyDescent="0.2">
      <c r="B82" s="512"/>
      <c r="C82" s="510"/>
      <c r="D82" s="510"/>
      <c r="E82" s="513"/>
      <c r="F82" s="377"/>
      <c r="G82" s="376"/>
      <c r="H82" s="376"/>
      <c r="I82" s="377"/>
      <c r="J82" s="376"/>
      <c r="K82" s="376"/>
      <c r="L82" s="376"/>
      <c r="M82" s="376"/>
      <c r="N82" s="431"/>
    </row>
    <row r="83" spans="2:14" s="430" customFormat="1" ht="11.25" x14ac:dyDescent="0.2">
      <c r="B83" s="512"/>
      <c r="C83" s="510"/>
      <c r="D83" s="510"/>
      <c r="E83" s="513"/>
      <c r="F83" s="377"/>
      <c r="G83" s="376"/>
      <c r="H83" s="376"/>
      <c r="I83" s="377"/>
      <c r="J83" s="376"/>
      <c r="K83" s="376"/>
      <c r="L83" s="376"/>
      <c r="M83" s="376"/>
      <c r="N83" s="431"/>
    </row>
    <row r="84" spans="2:14" s="430" customFormat="1" ht="11.25" x14ac:dyDescent="0.2">
      <c r="B84" s="512"/>
      <c r="C84" s="510"/>
      <c r="D84" s="510"/>
      <c r="E84" s="513"/>
      <c r="F84" s="377"/>
      <c r="G84" s="376"/>
      <c r="H84" s="376"/>
      <c r="I84" s="377"/>
      <c r="J84" s="376"/>
      <c r="K84" s="376"/>
      <c r="L84" s="376"/>
      <c r="M84" s="376"/>
      <c r="N84" s="431"/>
    </row>
    <row r="85" spans="2:14" s="430" customFormat="1" ht="11.25" x14ac:dyDescent="0.2">
      <c r="B85" s="512"/>
      <c r="C85" s="510"/>
      <c r="D85" s="510"/>
      <c r="E85" s="513"/>
      <c r="F85" s="377"/>
      <c r="G85" s="376"/>
      <c r="H85" s="376"/>
      <c r="I85" s="377"/>
      <c r="J85" s="376"/>
      <c r="K85" s="376"/>
      <c r="L85" s="376"/>
      <c r="M85" s="376"/>
      <c r="N85" s="431"/>
    </row>
    <row r="86" spans="2:14" s="430" customFormat="1" ht="11.25" x14ac:dyDescent="0.2">
      <c r="B86" s="512"/>
      <c r="C86" s="510"/>
      <c r="D86" s="510"/>
      <c r="E86" s="513"/>
      <c r="F86" s="377"/>
      <c r="G86" s="376"/>
      <c r="H86" s="376"/>
      <c r="I86" s="377"/>
      <c r="J86" s="376"/>
      <c r="K86" s="376"/>
      <c r="L86" s="376"/>
      <c r="M86" s="376"/>
      <c r="N86" s="431"/>
    </row>
    <row r="87" spans="2:14" s="430" customFormat="1" ht="11.25" x14ac:dyDescent="0.2">
      <c r="B87" s="512"/>
      <c r="C87" s="510"/>
      <c r="D87" s="510"/>
      <c r="E87" s="513"/>
      <c r="F87" s="377"/>
      <c r="G87" s="376"/>
      <c r="H87" s="376"/>
      <c r="I87" s="377"/>
      <c r="J87" s="376"/>
      <c r="K87" s="376"/>
      <c r="L87" s="376"/>
      <c r="M87" s="376"/>
      <c r="N87" s="431"/>
    </row>
    <row r="88" spans="2:14" s="430" customFormat="1" ht="11.25" x14ac:dyDescent="0.2">
      <c r="B88" s="512"/>
      <c r="C88" s="510"/>
      <c r="D88" s="510"/>
      <c r="E88" s="513"/>
      <c r="F88" s="377"/>
      <c r="G88" s="376"/>
      <c r="H88" s="376"/>
      <c r="I88" s="377"/>
      <c r="J88" s="376"/>
      <c r="K88" s="376"/>
      <c r="L88" s="376"/>
      <c r="M88" s="376"/>
      <c r="N88" s="431"/>
    </row>
    <row r="89" spans="2:14" s="430" customFormat="1" ht="11.25" x14ac:dyDescent="0.2">
      <c r="B89" s="512"/>
      <c r="C89" s="510"/>
      <c r="D89" s="510"/>
      <c r="E89" s="513"/>
      <c r="F89" s="377"/>
      <c r="G89" s="376"/>
      <c r="H89" s="376"/>
      <c r="I89" s="377"/>
      <c r="J89" s="376"/>
      <c r="K89" s="376"/>
      <c r="L89" s="376"/>
      <c r="M89" s="376"/>
      <c r="N89" s="431"/>
    </row>
    <row r="90" spans="2:14" s="430" customFormat="1" ht="11.25" x14ac:dyDescent="0.2">
      <c r="B90" s="512"/>
      <c r="C90" s="510"/>
      <c r="D90" s="510"/>
      <c r="E90" s="513"/>
      <c r="F90" s="377"/>
      <c r="G90" s="376"/>
      <c r="H90" s="376"/>
      <c r="I90" s="377"/>
      <c r="J90" s="376"/>
      <c r="K90" s="376"/>
      <c r="L90" s="376"/>
      <c r="M90" s="376"/>
      <c r="N90" s="431"/>
    </row>
    <row r="91" spans="2:14" s="430" customFormat="1" ht="11.25" x14ac:dyDescent="0.2">
      <c r="B91" s="512"/>
      <c r="C91" s="510"/>
      <c r="D91" s="510"/>
      <c r="E91" s="513"/>
      <c r="F91" s="377"/>
      <c r="G91" s="376"/>
      <c r="H91" s="376"/>
      <c r="I91" s="377"/>
      <c r="J91" s="376"/>
      <c r="K91" s="376"/>
      <c r="L91" s="376"/>
      <c r="M91" s="376"/>
      <c r="N91" s="431"/>
    </row>
    <row r="92" spans="2:14" s="430" customFormat="1" ht="11.25" x14ac:dyDescent="0.2">
      <c r="B92" s="512"/>
      <c r="C92" s="510"/>
      <c r="D92" s="510"/>
      <c r="E92" s="513"/>
      <c r="F92" s="377"/>
      <c r="G92" s="376"/>
      <c r="H92" s="376"/>
      <c r="I92" s="377"/>
      <c r="J92" s="376"/>
      <c r="K92" s="376"/>
      <c r="L92" s="376"/>
      <c r="M92" s="376"/>
      <c r="N92" s="431"/>
    </row>
    <row r="93" spans="2:14" s="430" customFormat="1" ht="11.25" x14ac:dyDescent="0.2">
      <c r="B93" s="512"/>
      <c r="C93" s="510"/>
      <c r="D93" s="510"/>
      <c r="E93" s="513"/>
      <c r="F93" s="377"/>
      <c r="G93" s="376"/>
      <c r="H93" s="376"/>
      <c r="I93" s="377"/>
      <c r="J93" s="376"/>
      <c r="K93" s="376"/>
      <c r="L93" s="376"/>
      <c r="M93" s="376"/>
      <c r="N93" s="431"/>
    </row>
    <row r="94" spans="2:14" s="430" customFormat="1" ht="11.25" x14ac:dyDescent="0.2">
      <c r="B94" s="512"/>
      <c r="C94" s="510"/>
      <c r="D94" s="510"/>
      <c r="E94" s="513"/>
      <c r="F94" s="377"/>
      <c r="G94" s="376"/>
      <c r="H94" s="376"/>
      <c r="I94" s="377"/>
      <c r="J94" s="376"/>
      <c r="K94" s="376"/>
      <c r="L94" s="376"/>
      <c r="M94" s="376"/>
      <c r="N94" s="431"/>
    </row>
    <row r="95" spans="2:14" s="430" customFormat="1" ht="11.25" x14ac:dyDescent="0.2">
      <c r="B95" s="512"/>
      <c r="C95" s="510"/>
      <c r="D95" s="510"/>
      <c r="E95" s="513"/>
      <c r="F95" s="377"/>
      <c r="G95" s="376"/>
      <c r="H95" s="376"/>
      <c r="I95" s="377"/>
      <c r="J95" s="376"/>
      <c r="K95" s="376"/>
      <c r="L95" s="376"/>
      <c r="M95" s="376"/>
      <c r="N95" s="431"/>
    </row>
    <row r="96" spans="2:14" s="430" customFormat="1" ht="11.25" x14ac:dyDescent="0.2">
      <c r="B96" s="512"/>
      <c r="C96" s="510"/>
      <c r="D96" s="510"/>
      <c r="E96" s="513"/>
      <c r="F96" s="377"/>
      <c r="G96" s="376"/>
      <c r="H96" s="376"/>
      <c r="I96" s="377"/>
      <c r="J96" s="376"/>
      <c r="K96" s="376"/>
      <c r="L96" s="376"/>
      <c r="M96" s="376"/>
      <c r="N96" s="431"/>
    </row>
    <row r="97" spans="2:14" s="430" customFormat="1" ht="11.25" x14ac:dyDescent="0.2">
      <c r="B97" s="512"/>
      <c r="C97" s="510"/>
      <c r="D97" s="510"/>
      <c r="E97" s="513"/>
      <c r="F97" s="377"/>
      <c r="G97" s="376"/>
      <c r="H97" s="376"/>
      <c r="I97" s="377"/>
      <c r="J97" s="376"/>
      <c r="K97" s="376"/>
      <c r="L97" s="376"/>
      <c r="M97" s="376"/>
      <c r="N97" s="431"/>
    </row>
    <row r="98" spans="2:14" s="430" customFormat="1" ht="11.25" x14ac:dyDescent="0.2">
      <c r="B98" s="512"/>
      <c r="C98" s="510"/>
      <c r="D98" s="510"/>
      <c r="E98" s="513"/>
      <c r="F98" s="377"/>
      <c r="G98" s="376"/>
      <c r="H98" s="376"/>
      <c r="I98" s="377"/>
      <c r="J98" s="376"/>
      <c r="K98" s="376"/>
      <c r="L98" s="376"/>
      <c r="M98" s="376"/>
      <c r="N98" s="431"/>
    </row>
    <row r="99" spans="2:14" s="430" customFormat="1" ht="11.25" x14ac:dyDescent="0.2">
      <c r="B99" s="512"/>
      <c r="C99" s="510"/>
      <c r="D99" s="510"/>
      <c r="E99" s="513"/>
      <c r="F99" s="377"/>
      <c r="G99" s="376"/>
      <c r="H99" s="376"/>
      <c r="I99" s="377"/>
      <c r="J99" s="376"/>
      <c r="K99" s="376"/>
      <c r="L99" s="376"/>
      <c r="M99" s="376"/>
      <c r="N99" s="431"/>
    </row>
    <row r="100" spans="2:14" s="430" customFormat="1" ht="11.25" x14ac:dyDescent="0.2">
      <c r="B100" s="512"/>
      <c r="C100" s="510"/>
      <c r="D100" s="510"/>
      <c r="E100" s="513"/>
      <c r="F100" s="377"/>
      <c r="G100" s="376"/>
      <c r="H100" s="376"/>
      <c r="I100" s="377"/>
      <c r="J100" s="376"/>
      <c r="K100" s="376"/>
      <c r="L100" s="376"/>
      <c r="M100" s="376"/>
      <c r="N100" s="431"/>
    </row>
    <row r="101" spans="2:14" s="430" customFormat="1" ht="11.25" x14ac:dyDescent="0.2">
      <c r="B101" s="512"/>
      <c r="C101" s="510"/>
      <c r="D101" s="510"/>
      <c r="E101" s="513"/>
      <c r="F101" s="377"/>
      <c r="G101" s="376"/>
      <c r="H101" s="376"/>
      <c r="I101" s="377"/>
      <c r="J101" s="376"/>
      <c r="K101" s="376"/>
      <c r="L101" s="376"/>
      <c r="M101" s="376"/>
      <c r="N101" s="431"/>
    </row>
    <row r="102" spans="2:14" s="430" customFormat="1" ht="11.25" x14ac:dyDescent="0.2">
      <c r="B102" s="512"/>
      <c r="C102" s="510"/>
      <c r="D102" s="510"/>
      <c r="E102" s="513"/>
      <c r="F102" s="377"/>
      <c r="G102" s="376"/>
      <c r="H102" s="376"/>
      <c r="I102" s="377"/>
      <c r="J102" s="376"/>
      <c r="K102" s="376"/>
      <c r="L102" s="376"/>
      <c r="M102" s="376"/>
      <c r="N102" s="431"/>
    </row>
    <row r="103" spans="2:14" s="430" customFormat="1" ht="11.25" x14ac:dyDescent="0.2">
      <c r="B103" s="512"/>
      <c r="C103" s="510"/>
      <c r="D103" s="510"/>
      <c r="E103" s="513"/>
      <c r="F103" s="377"/>
      <c r="G103" s="376"/>
      <c r="H103" s="376"/>
      <c r="I103" s="377"/>
      <c r="J103" s="376"/>
      <c r="K103" s="376"/>
      <c r="L103" s="376"/>
      <c r="M103" s="376"/>
      <c r="N103" s="431"/>
    </row>
    <row r="104" spans="2:14" s="430" customFormat="1" ht="11.25" x14ac:dyDescent="0.2">
      <c r="B104" s="512"/>
      <c r="C104" s="510"/>
      <c r="D104" s="510"/>
      <c r="E104" s="513"/>
      <c r="F104" s="377"/>
      <c r="G104" s="376"/>
      <c r="H104" s="376"/>
      <c r="I104" s="377"/>
      <c r="J104" s="376"/>
      <c r="K104" s="376"/>
      <c r="L104" s="376"/>
      <c r="M104" s="376"/>
      <c r="N104" s="431"/>
    </row>
    <row r="105" spans="2:14" s="430" customFormat="1" ht="11.25" x14ac:dyDescent="0.2">
      <c r="B105" s="512"/>
      <c r="C105" s="510"/>
      <c r="D105" s="510"/>
      <c r="E105" s="513"/>
      <c r="F105" s="377"/>
      <c r="G105" s="376"/>
      <c r="H105" s="376"/>
      <c r="I105" s="377"/>
      <c r="J105" s="376"/>
      <c r="K105" s="376"/>
      <c r="L105" s="376"/>
      <c r="M105" s="376"/>
      <c r="N105" s="431"/>
    </row>
    <row r="106" spans="2:14" s="430" customFormat="1" ht="11.25" x14ac:dyDescent="0.2">
      <c r="B106" s="512"/>
      <c r="C106" s="510"/>
      <c r="D106" s="510"/>
      <c r="E106" s="513"/>
      <c r="F106" s="377"/>
      <c r="G106" s="376"/>
      <c r="H106" s="376"/>
      <c r="I106" s="377"/>
      <c r="J106" s="376"/>
      <c r="K106" s="376"/>
      <c r="L106" s="376"/>
      <c r="M106" s="376"/>
      <c r="N106" s="431"/>
    </row>
    <row r="107" spans="2:14" s="430" customFormat="1" ht="11.25" x14ac:dyDescent="0.2">
      <c r="B107" s="512"/>
      <c r="C107" s="510"/>
      <c r="D107" s="510"/>
      <c r="E107" s="513"/>
      <c r="F107" s="377"/>
      <c r="G107" s="376"/>
      <c r="H107" s="376"/>
      <c r="I107" s="377"/>
      <c r="J107" s="376"/>
      <c r="K107" s="376"/>
      <c r="L107" s="376"/>
      <c r="M107" s="376"/>
      <c r="N107" s="431"/>
    </row>
    <row r="108" spans="2:14" s="430" customFormat="1" ht="11.25" x14ac:dyDescent="0.2">
      <c r="B108" s="512"/>
      <c r="C108" s="510"/>
      <c r="D108" s="510"/>
      <c r="E108" s="513"/>
      <c r="F108" s="377"/>
      <c r="G108" s="376"/>
      <c r="H108" s="376"/>
      <c r="I108" s="377"/>
      <c r="J108" s="376"/>
      <c r="K108" s="376"/>
      <c r="L108" s="376"/>
      <c r="M108" s="376"/>
      <c r="N108" s="431"/>
    </row>
    <row r="109" spans="2:14" s="430" customFormat="1" ht="11.25" x14ac:dyDescent="0.2">
      <c r="B109" s="512"/>
      <c r="C109" s="510"/>
      <c r="D109" s="510"/>
      <c r="E109" s="513"/>
      <c r="F109" s="377"/>
      <c r="G109" s="376"/>
      <c r="H109" s="376"/>
      <c r="I109" s="377"/>
      <c r="J109" s="376"/>
      <c r="K109" s="376"/>
      <c r="L109" s="376"/>
      <c r="M109" s="376"/>
      <c r="N109" s="431"/>
    </row>
    <row r="110" spans="2:14" s="430" customFormat="1" ht="11.25" x14ac:dyDescent="0.2">
      <c r="B110" s="512"/>
      <c r="C110" s="510"/>
      <c r="D110" s="510"/>
      <c r="E110" s="513"/>
      <c r="F110" s="377"/>
      <c r="G110" s="376"/>
      <c r="H110" s="376"/>
      <c r="I110" s="377"/>
      <c r="J110" s="376"/>
      <c r="K110" s="376"/>
      <c r="L110" s="376"/>
      <c r="M110" s="376"/>
      <c r="N110" s="431"/>
    </row>
    <row r="111" spans="2:14" s="430" customFormat="1" ht="11.25" x14ac:dyDescent="0.2">
      <c r="B111" s="512"/>
      <c r="C111" s="510"/>
      <c r="D111" s="510"/>
      <c r="E111" s="513"/>
      <c r="F111" s="377"/>
      <c r="G111" s="376"/>
      <c r="H111" s="376"/>
      <c r="I111" s="377"/>
      <c r="J111" s="376"/>
      <c r="K111" s="376"/>
      <c r="L111" s="376"/>
      <c r="M111" s="376"/>
      <c r="N111" s="431"/>
    </row>
    <row r="112" spans="2:14" s="430" customFormat="1" ht="11.25" x14ac:dyDescent="0.2">
      <c r="B112" s="512"/>
      <c r="C112" s="510"/>
      <c r="D112" s="510"/>
      <c r="E112" s="513"/>
      <c r="F112" s="377"/>
      <c r="G112" s="376"/>
      <c r="H112" s="376"/>
      <c r="I112" s="377"/>
      <c r="J112" s="376"/>
      <c r="K112" s="376"/>
      <c r="L112" s="376"/>
      <c r="M112" s="376"/>
      <c r="N112" s="431"/>
    </row>
    <row r="113" spans="2:14" s="430" customFormat="1" ht="11.25" x14ac:dyDescent="0.2">
      <c r="B113" s="512"/>
      <c r="C113" s="510"/>
      <c r="D113" s="510"/>
      <c r="E113" s="513"/>
      <c r="F113" s="377"/>
      <c r="G113" s="376"/>
      <c r="H113" s="376"/>
      <c r="I113" s="377"/>
      <c r="J113" s="376"/>
      <c r="K113" s="376"/>
      <c r="L113" s="376"/>
      <c r="M113" s="376"/>
      <c r="N113" s="431"/>
    </row>
    <row r="114" spans="2:14" s="430" customFormat="1" ht="11.25" x14ac:dyDescent="0.2">
      <c r="B114" s="512"/>
      <c r="C114" s="510"/>
      <c r="D114" s="510"/>
      <c r="E114" s="513"/>
      <c r="F114" s="377"/>
      <c r="G114" s="376"/>
      <c r="H114" s="376"/>
      <c r="I114" s="377"/>
      <c r="J114" s="376"/>
      <c r="K114" s="376"/>
      <c r="L114" s="376"/>
      <c r="M114" s="376"/>
      <c r="N114" s="431"/>
    </row>
    <row r="115" spans="2:14" s="430" customFormat="1" ht="11.25" x14ac:dyDescent="0.2">
      <c r="B115" s="512"/>
      <c r="C115" s="510"/>
      <c r="D115" s="510"/>
      <c r="E115" s="513"/>
      <c r="F115" s="377"/>
      <c r="G115" s="376"/>
      <c r="H115" s="376"/>
      <c r="I115" s="377"/>
      <c r="J115" s="376"/>
      <c r="K115" s="376"/>
      <c r="L115" s="376"/>
      <c r="M115" s="376"/>
      <c r="N115" s="431"/>
    </row>
    <row r="116" spans="2:14" s="430" customFormat="1" ht="11.25" x14ac:dyDescent="0.2">
      <c r="B116" s="512"/>
      <c r="C116" s="510"/>
      <c r="D116" s="510"/>
      <c r="E116" s="513"/>
      <c r="F116" s="377"/>
      <c r="G116" s="376"/>
      <c r="H116" s="376"/>
      <c r="I116" s="377"/>
      <c r="J116" s="376"/>
      <c r="K116" s="376"/>
      <c r="L116" s="376"/>
      <c r="M116" s="376"/>
      <c r="N116" s="431"/>
    </row>
    <row r="117" spans="2:14" s="430" customFormat="1" ht="11.25" x14ac:dyDescent="0.2">
      <c r="B117" s="512"/>
      <c r="C117" s="510"/>
      <c r="D117" s="510"/>
      <c r="E117" s="513"/>
      <c r="F117" s="377"/>
      <c r="G117" s="376"/>
      <c r="H117" s="376"/>
      <c r="I117" s="377"/>
      <c r="J117" s="376"/>
      <c r="K117" s="376"/>
      <c r="L117" s="376"/>
      <c r="M117" s="376"/>
      <c r="N117" s="431"/>
    </row>
    <row r="118" spans="2:14" s="430" customFormat="1" ht="11.25" x14ac:dyDescent="0.2">
      <c r="B118" s="512"/>
      <c r="C118" s="510"/>
      <c r="D118" s="510"/>
      <c r="E118" s="513"/>
      <c r="F118" s="377"/>
      <c r="G118" s="376"/>
      <c r="H118" s="376"/>
      <c r="I118" s="377"/>
      <c r="J118" s="376"/>
      <c r="K118" s="376"/>
      <c r="L118" s="376"/>
      <c r="M118" s="376"/>
      <c r="N118" s="431"/>
    </row>
    <row r="119" spans="2:14" s="430" customFormat="1" ht="11.25" x14ac:dyDescent="0.2">
      <c r="B119" s="512"/>
      <c r="C119" s="510"/>
      <c r="D119" s="510"/>
      <c r="E119" s="513"/>
      <c r="F119" s="377"/>
      <c r="G119" s="376"/>
      <c r="H119" s="376"/>
      <c r="I119" s="377"/>
      <c r="J119" s="376"/>
      <c r="K119" s="376"/>
      <c r="L119" s="376"/>
      <c r="M119" s="376"/>
      <c r="N119" s="431"/>
    </row>
    <row r="120" spans="2:14" s="430" customFormat="1" ht="11.25" x14ac:dyDescent="0.2">
      <c r="B120" s="512"/>
      <c r="C120" s="510"/>
      <c r="D120" s="510"/>
      <c r="E120" s="513"/>
      <c r="F120" s="377"/>
      <c r="G120" s="376"/>
      <c r="H120" s="376"/>
      <c r="I120" s="377"/>
      <c r="J120" s="376"/>
      <c r="K120" s="376"/>
      <c r="L120" s="376"/>
      <c r="M120" s="376"/>
      <c r="N120" s="431"/>
    </row>
    <row r="121" spans="2:14" s="430" customFormat="1" ht="11.25" x14ac:dyDescent="0.2">
      <c r="B121" s="512"/>
      <c r="C121" s="510"/>
      <c r="D121" s="510"/>
      <c r="E121" s="513"/>
      <c r="F121" s="377"/>
      <c r="G121" s="376"/>
      <c r="H121" s="376"/>
      <c r="I121" s="377"/>
      <c r="J121" s="376"/>
      <c r="K121" s="376"/>
      <c r="L121" s="376"/>
      <c r="M121" s="376"/>
      <c r="N121" s="431"/>
    </row>
    <row r="122" spans="2:14" s="430" customFormat="1" ht="11.25" x14ac:dyDescent="0.2">
      <c r="B122" s="512"/>
      <c r="C122" s="510"/>
      <c r="D122" s="510"/>
      <c r="E122" s="513"/>
      <c r="F122" s="377"/>
      <c r="G122" s="376"/>
      <c r="H122" s="376"/>
      <c r="I122" s="377"/>
      <c r="J122" s="376"/>
      <c r="K122" s="376"/>
      <c r="L122" s="376"/>
      <c r="M122" s="376"/>
      <c r="N122" s="431"/>
    </row>
    <row r="123" spans="2:14" s="430" customFormat="1" ht="11.25" x14ac:dyDescent="0.2">
      <c r="B123" s="512"/>
      <c r="C123" s="510"/>
      <c r="D123" s="510"/>
      <c r="E123" s="513"/>
      <c r="F123" s="377"/>
      <c r="G123" s="376"/>
      <c r="H123" s="376"/>
      <c r="I123" s="377"/>
      <c r="J123" s="376"/>
      <c r="K123" s="376"/>
      <c r="L123" s="376"/>
      <c r="M123" s="376"/>
      <c r="N123" s="431"/>
    </row>
    <row r="124" spans="2:14" s="430" customFormat="1" ht="11.25" x14ac:dyDescent="0.2">
      <c r="B124" s="512"/>
      <c r="C124" s="510"/>
      <c r="D124" s="510"/>
      <c r="E124" s="513"/>
      <c r="F124" s="377"/>
      <c r="G124" s="376"/>
      <c r="H124" s="376"/>
      <c r="I124" s="377"/>
      <c r="J124" s="376"/>
      <c r="K124" s="376"/>
      <c r="L124" s="376"/>
      <c r="M124" s="376"/>
      <c r="N124" s="431"/>
    </row>
    <row r="125" spans="2:14" s="430" customFormat="1" ht="11.25" x14ac:dyDescent="0.2">
      <c r="B125" s="512"/>
      <c r="C125" s="510"/>
      <c r="D125" s="510"/>
      <c r="E125" s="513"/>
      <c r="F125" s="377"/>
      <c r="G125" s="376"/>
      <c r="H125" s="376"/>
      <c r="I125" s="377"/>
      <c r="J125" s="376"/>
      <c r="K125" s="376"/>
      <c r="L125" s="376"/>
      <c r="M125" s="376"/>
      <c r="N125" s="431"/>
    </row>
    <row r="126" spans="2:14" s="430" customFormat="1" ht="11.25" x14ac:dyDescent="0.2">
      <c r="B126" s="512"/>
      <c r="C126" s="510"/>
      <c r="D126" s="510"/>
      <c r="E126" s="513"/>
      <c r="F126" s="377"/>
      <c r="G126" s="376"/>
      <c r="H126" s="376"/>
      <c r="I126" s="377"/>
      <c r="J126" s="376"/>
      <c r="K126" s="376"/>
      <c r="L126" s="376"/>
      <c r="M126" s="376"/>
      <c r="N126" s="431"/>
    </row>
    <row r="127" spans="2:14" s="430" customFormat="1" ht="11.25" x14ac:dyDescent="0.2">
      <c r="B127" s="512"/>
      <c r="C127" s="510"/>
      <c r="D127" s="510"/>
      <c r="E127" s="513"/>
      <c r="F127" s="377"/>
      <c r="G127" s="376"/>
      <c r="H127" s="376"/>
      <c r="I127" s="377"/>
      <c r="J127" s="376"/>
      <c r="K127" s="376"/>
      <c r="L127" s="376"/>
      <c r="M127" s="376"/>
      <c r="N127" s="431"/>
    </row>
    <row r="128" spans="2:14" s="430" customFormat="1" ht="11.25" x14ac:dyDescent="0.2">
      <c r="B128" s="512"/>
      <c r="C128" s="510"/>
      <c r="D128" s="510"/>
      <c r="E128" s="513"/>
      <c r="F128" s="377"/>
      <c r="G128" s="376"/>
      <c r="H128" s="376"/>
      <c r="I128" s="377"/>
      <c r="J128" s="376"/>
      <c r="K128" s="376"/>
      <c r="L128" s="376"/>
      <c r="M128" s="376"/>
      <c r="N128" s="431"/>
    </row>
    <row r="129" spans="2:14" s="430" customFormat="1" ht="11.25" x14ac:dyDescent="0.2">
      <c r="B129" s="512"/>
      <c r="C129" s="510"/>
      <c r="D129" s="510"/>
      <c r="E129" s="513"/>
      <c r="F129" s="377"/>
      <c r="G129" s="376"/>
      <c r="H129" s="376"/>
      <c r="I129" s="377"/>
      <c r="J129" s="376"/>
      <c r="K129" s="376"/>
      <c r="L129" s="376"/>
      <c r="M129" s="376"/>
      <c r="N129" s="431"/>
    </row>
    <row r="130" spans="2:14" s="430" customFormat="1" ht="11.25" x14ac:dyDescent="0.2">
      <c r="B130" s="512"/>
      <c r="C130" s="510"/>
      <c r="D130" s="510"/>
      <c r="E130" s="513"/>
      <c r="F130" s="377"/>
      <c r="G130" s="376"/>
      <c r="H130" s="376"/>
      <c r="I130" s="377"/>
      <c r="J130" s="376"/>
      <c r="K130" s="376"/>
      <c r="L130" s="376"/>
      <c r="M130" s="376"/>
      <c r="N130" s="431"/>
    </row>
    <row r="131" spans="2:14" s="430" customFormat="1" ht="11.25" x14ac:dyDescent="0.2">
      <c r="B131" s="512"/>
      <c r="C131" s="510"/>
      <c r="D131" s="510"/>
      <c r="E131" s="513"/>
      <c r="F131" s="377"/>
      <c r="G131" s="376"/>
      <c r="H131" s="376"/>
      <c r="I131" s="377"/>
      <c r="J131" s="376"/>
      <c r="K131" s="376"/>
      <c r="L131" s="376"/>
      <c r="M131" s="376"/>
      <c r="N131" s="431"/>
    </row>
    <row r="132" spans="2:14" s="430" customFormat="1" ht="11.25" x14ac:dyDescent="0.2">
      <c r="B132" s="512"/>
      <c r="C132" s="510"/>
      <c r="D132" s="510"/>
      <c r="E132" s="513"/>
      <c r="F132" s="377"/>
      <c r="G132" s="376"/>
      <c r="H132" s="376"/>
      <c r="I132" s="377"/>
      <c r="J132" s="376"/>
      <c r="K132" s="376"/>
      <c r="L132" s="376"/>
      <c r="M132" s="376"/>
      <c r="N132" s="431"/>
    </row>
    <row r="133" spans="2:14" s="430" customFormat="1" ht="11.25" x14ac:dyDescent="0.2">
      <c r="B133" s="512"/>
      <c r="C133" s="510"/>
      <c r="D133" s="510"/>
      <c r="E133" s="513"/>
      <c r="F133" s="377"/>
      <c r="G133" s="376"/>
      <c r="H133" s="376"/>
      <c r="I133" s="377"/>
      <c r="J133" s="376"/>
      <c r="K133" s="376"/>
      <c r="L133" s="376"/>
      <c r="M133" s="376"/>
      <c r="N133" s="431"/>
    </row>
    <row r="134" spans="2:14" s="430" customFormat="1" ht="11.25" x14ac:dyDescent="0.2">
      <c r="B134" s="512"/>
      <c r="C134" s="510"/>
      <c r="D134" s="510"/>
      <c r="E134" s="513"/>
      <c r="F134" s="377"/>
      <c r="G134" s="376"/>
      <c r="H134" s="376"/>
      <c r="I134" s="377"/>
      <c r="J134" s="376"/>
      <c r="K134" s="376"/>
      <c r="L134" s="376"/>
      <c r="M134" s="376"/>
      <c r="N134" s="431"/>
    </row>
    <row r="135" spans="2:14" s="430" customFormat="1" ht="11.25" x14ac:dyDescent="0.2">
      <c r="B135" s="512"/>
      <c r="C135" s="510"/>
      <c r="D135" s="510"/>
      <c r="E135" s="513"/>
      <c r="F135" s="377"/>
      <c r="G135" s="376"/>
      <c r="H135" s="376"/>
      <c r="I135" s="377"/>
      <c r="J135" s="376"/>
      <c r="K135" s="376"/>
      <c r="L135" s="376"/>
      <c r="M135" s="376"/>
      <c r="N135" s="431"/>
    </row>
    <row r="136" spans="2:14" s="430" customFormat="1" ht="11.25" x14ac:dyDescent="0.2">
      <c r="B136" s="512"/>
      <c r="C136" s="510"/>
      <c r="D136" s="510"/>
      <c r="E136" s="513"/>
      <c r="F136" s="377"/>
      <c r="G136" s="376"/>
      <c r="H136" s="376"/>
      <c r="I136" s="377"/>
      <c r="J136" s="376"/>
      <c r="K136" s="376"/>
      <c r="L136" s="376"/>
      <c r="M136" s="376"/>
      <c r="N136" s="431"/>
    </row>
    <row r="137" spans="2:14" s="430" customFormat="1" ht="11.25" x14ac:dyDescent="0.2">
      <c r="B137" s="512"/>
      <c r="C137" s="510"/>
      <c r="D137" s="510"/>
      <c r="E137" s="513"/>
      <c r="F137" s="377"/>
      <c r="G137" s="376"/>
      <c r="H137" s="376"/>
      <c r="I137" s="377"/>
      <c r="J137" s="376"/>
      <c r="K137" s="376"/>
      <c r="L137" s="376"/>
      <c r="M137" s="376"/>
      <c r="N137" s="431"/>
    </row>
    <row r="138" spans="2:14" s="430" customFormat="1" ht="11.25" x14ac:dyDescent="0.2">
      <c r="B138" s="512"/>
      <c r="C138" s="510"/>
      <c r="D138" s="510"/>
      <c r="E138" s="513"/>
      <c r="F138" s="377"/>
      <c r="G138" s="376"/>
      <c r="H138" s="376"/>
      <c r="I138" s="377"/>
      <c r="J138" s="376"/>
      <c r="K138" s="376"/>
      <c r="L138" s="376"/>
      <c r="M138" s="376"/>
      <c r="N138" s="431"/>
    </row>
    <row r="139" spans="2:14" s="430" customFormat="1" ht="11.25" x14ac:dyDescent="0.2">
      <c r="B139" s="512"/>
      <c r="C139" s="510"/>
      <c r="D139" s="510"/>
      <c r="E139" s="513"/>
      <c r="F139" s="377"/>
      <c r="G139" s="376"/>
      <c r="H139" s="376"/>
      <c r="I139" s="377"/>
      <c r="J139" s="376"/>
      <c r="K139" s="376"/>
      <c r="L139" s="376"/>
      <c r="M139" s="376"/>
      <c r="N139" s="431"/>
    </row>
    <row r="140" spans="2:14" s="430" customFormat="1" ht="11.25" x14ac:dyDescent="0.2">
      <c r="B140" s="512"/>
      <c r="C140" s="510"/>
      <c r="D140" s="510"/>
      <c r="E140" s="513"/>
      <c r="F140" s="377"/>
      <c r="G140" s="376"/>
      <c r="H140" s="376"/>
      <c r="I140" s="377"/>
      <c r="J140" s="376"/>
      <c r="K140" s="376"/>
      <c r="L140" s="376"/>
      <c r="M140" s="376"/>
      <c r="N140" s="431"/>
    </row>
    <row r="141" spans="2:14" s="430" customFormat="1" ht="11.25" x14ac:dyDescent="0.2">
      <c r="B141" s="512"/>
      <c r="C141" s="510"/>
      <c r="D141" s="510"/>
      <c r="E141" s="513"/>
      <c r="F141" s="377"/>
      <c r="G141" s="376"/>
      <c r="H141" s="376"/>
      <c r="I141" s="377"/>
      <c r="J141" s="376"/>
      <c r="K141" s="376"/>
      <c r="L141" s="376"/>
      <c r="M141" s="376"/>
      <c r="N141" s="431"/>
    </row>
    <row r="142" spans="2:14" s="430" customFormat="1" ht="11.25" x14ac:dyDescent="0.2">
      <c r="B142" s="512"/>
      <c r="C142" s="510"/>
      <c r="D142" s="510"/>
      <c r="E142" s="513"/>
      <c r="F142" s="377"/>
      <c r="G142" s="376"/>
      <c r="H142" s="376"/>
      <c r="I142" s="377"/>
      <c r="J142" s="376"/>
      <c r="K142" s="376"/>
      <c r="L142" s="376"/>
      <c r="M142" s="376"/>
      <c r="N142" s="431"/>
    </row>
    <row r="143" spans="2:14" s="430" customFormat="1" ht="11.25" x14ac:dyDescent="0.2">
      <c r="B143" s="512"/>
      <c r="C143" s="510"/>
      <c r="D143" s="510"/>
      <c r="E143" s="513"/>
      <c r="F143" s="377"/>
      <c r="G143" s="376"/>
      <c r="H143" s="376"/>
      <c r="I143" s="377"/>
      <c r="J143" s="376"/>
      <c r="K143" s="376"/>
      <c r="L143" s="376"/>
      <c r="M143" s="376"/>
      <c r="N143" s="431"/>
    </row>
    <row r="144" spans="2:14" ht="13.5" thickBot="1" x14ac:dyDescent="0.25">
      <c r="B144" s="655"/>
      <c r="C144" s="266">
        <f>+COUNTA(C6:C143)</f>
        <v>0</v>
      </c>
      <c r="D144" s="267"/>
      <c r="E144" s="268">
        <f t="shared" ref="E144:M144" si="0">SUM(E6:E143)</f>
        <v>0</v>
      </c>
      <c r="F144" s="268">
        <f t="shared" si="0"/>
        <v>0</v>
      </c>
      <c r="G144" s="268">
        <f t="shared" si="0"/>
        <v>0</v>
      </c>
      <c r="H144" s="268">
        <f t="shared" si="0"/>
        <v>0</v>
      </c>
      <c r="I144" s="268">
        <f t="shared" si="0"/>
        <v>0</v>
      </c>
      <c r="J144" s="268">
        <f t="shared" si="0"/>
        <v>0</v>
      </c>
      <c r="K144" s="268">
        <f t="shared" si="0"/>
        <v>0</v>
      </c>
      <c r="L144" s="268">
        <f t="shared" si="0"/>
        <v>0</v>
      </c>
      <c r="M144" s="268">
        <f t="shared" si="0"/>
        <v>0</v>
      </c>
    </row>
    <row r="145" spans="2:13" hidden="1" x14ac:dyDescent="0.2">
      <c r="B145" s="655"/>
      <c r="C145" s="375"/>
      <c r="D145" s="375"/>
      <c r="E145" s="376"/>
      <c r="F145" s="377"/>
      <c r="G145" s="376"/>
      <c r="H145" s="376"/>
      <c r="I145" s="377"/>
      <c r="J145" s="376"/>
      <c r="K145" s="376"/>
      <c r="L145" s="376"/>
      <c r="M145" s="376"/>
    </row>
    <row r="146" spans="2:13" hidden="1" x14ac:dyDescent="0.2">
      <c r="B146" s="655"/>
      <c r="C146" s="375"/>
      <c r="D146" s="375"/>
      <c r="E146" s="376"/>
      <c r="F146" s="377"/>
      <c r="G146" s="376"/>
      <c r="H146" s="376"/>
      <c r="I146" s="377"/>
      <c r="J146" s="376"/>
      <c r="K146" s="376"/>
      <c r="L146" s="376"/>
      <c r="M146" s="376"/>
    </row>
    <row r="147" spans="2:13" hidden="1" x14ac:dyDescent="0.2">
      <c r="B147" s="655"/>
      <c r="C147" s="375"/>
      <c r="D147" s="375"/>
      <c r="E147" s="376"/>
      <c r="F147" s="377"/>
      <c r="G147" s="376"/>
      <c r="H147" s="376"/>
      <c r="I147" s="377"/>
      <c r="J147" s="376"/>
      <c r="K147" s="376"/>
      <c r="L147" s="376"/>
      <c r="M147" s="376"/>
    </row>
    <row r="148" spans="2:13" hidden="1" x14ac:dyDescent="0.2">
      <c r="B148" s="655"/>
      <c r="C148" s="375"/>
      <c r="D148" s="375"/>
      <c r="E148" s="376"/>
      <c r="F148" s="377"/>
      <c r="G148" s="376"/>
      <c r="H148" s="376"/>
      <c r="I148" s="377"/>
      <c r="J148" s="376"/>
      <c r="K148" s="376"/>
      <c r="L148" s="376"/>
      <c r="M148" s="376"/>
    </row>
    <row r="149" spans="2:13" hidden="1" x14ac:dyDescent="0.2">
      <c r="B149" s="655"/>
      <c r="C149" s="375"/>
      <c r="D149" s="375"/>
      <c r="E149" s="376"/>
      <c r="F149" s="377"/>
      <c r="G149" s="376"/>
      <c r="H149" s="376"/>
      <c r="I149" s="377"/>
      <c r="J149" s="376"/>
      <c r="K149" s="376"/>
      <c r="L149" s="376"/>
      <c r="M149" s="376"/>
    </row>
    <row r="150" spans="2:13" hidden="1" x14ac:dyDescent="0.2">
      <c r="B150" s="655"/>
      <c r="C150" s="375"/>
      <c r="D150" s="375"/>
      <c r="E150" s="376"/>
      <c r="F150" s="377"/>
      <c r="G150" s="376"/>
      <c r="H150" s="376"/>
      <c r="I150" s="377"/>
      <c r="J150" s="376"/>
      <c r="K150" s="376"/>
      <c r="L150" s="376"/>
      <c r="M150" s="376"/>
    </row>
    <row r="151" spans="2:13" hidden="1" x14ac:dyDescent="0.2">
      <c r="B151" s="655"/>
      <c r="C151" s="375"/>
      <c r="D151" s="375"/>
      <c r="E151" s="376"/>
      <c r="F151" s="377"/>
      <c r="G151" s="376"/>
      <c r="H151" s="376"/>
      <c r="I151" s="377"/>
      <c r="J151" s="376"/>
      <c r="K151" s="376"/>
      <c r="L151" s="376"/>
      <c r="M151" s="376"/>
    </row>
    <row r="152" spans="2:13" hidden="1" x14ac:dyDescent="0.2">
      <c r="B152" s="655"/>
      <c r="C152" s="375"/>
      <c r="D152" s="375"/>
      <c r="E152" s="376"/>
      <c r="F152" s="377"/>
      <c r="G152" s="376"/>
      <c r="H152" s="376"/>
      <c r="I152" s="377"/>
      <c r="J152" s="376"/>
      <c r="K152" s="376"/>
      <c r="L152" s="376"/>
      <c r="M152" s="376"/>
    </row>
    <row r="153" spans="2:13" hidden="1" x14ac:dyDescent="0.2">
      <c r="B153" s="655"/>
      <c r="C153" s="375"/>
      <c r="D153" s="375"/>
      <c r="E153" s="376"/>
      <c r="F153" s="377"/>
      <c r="G153" s="376"/>
      <c r="H153" s="376"/>
      <c r="I153" s="377"/>
      <c r="J153" s="376"/>
      <c r="K153" s="376"/>
      <c r="L153" s="376"/>
      <c r="M153" s="376"/>
    </row>
    <row r="154" spans="2:13" hidden="1" x14ac:dyDescent="0.2">
      <c r="B154" s="655"/>
      <c r="C154" s="375"/>
      <c r="D154" s="375"/>
      <c r="E154" s="376"/>
      <c r="F154" s="377"/>
      <c r="G154" s="376"/>
      <c r="H154" s="376"/>
      <c r="I154" s="377"/>
      <c r="J154" s="376"/>
      <c r="K154" s="376"/>
      <c r="L154" s="376"/>
      <c r="M154" s="376"/>
    </row>
    <row r="155" spans="2:13" hidden="1" x14ac:dyDescent="0.2">
      <c r="B155" s="655"/>
      <c r="C155" s="375"/>
      <c r="D155" s="375"/>
      <c r="E155" s="376"/>
      <c r="F155" s="377"/>
      <c r="G155" s="376"/>
      <c r="H155" s="376"/>
      <c r="I155" s="377"/>
      <c r="J155" s="376"/>
      <c r="K155" s="376"/>
      <c r="L155" s="376"/>
      <c r="M155" s="376"/>
    </row>
    <row r="156" spans="2:13" hidden="1" x14ac:dyDescent="0.2">
      <c r="B156" s="655"/>
      <c r="C156" s="375"/>
      <c r="D156" s="375"/>
      <c r="E156" s="376"/>
      <c r="F156" s="377"/>
      <c r="G156" s="376"/>
      <c r="H156" s="376"/>
      <c r="I156" s="377"/>
      <c r="J156" s="376"/>
      <c r="K156" s="376"/>
      <c r="L156" s="376"/>
      <c r="M156" s="376"/>
    </row>
    <row r="157" spans="2:13" hidden="1" x14ac:dyDescent="0.2">
      <c r="B157" s="655"/>
      <c r="C157" s="375"/>
      <c r="D157" s="375"/>
      <c r="E157" s="376"/>
      <c r="F157" s="377"/>
      <c r="G157" s="376"/>
      <c r="H157" s="376"/>
      <c r="I157" s="377"/>
      <c r="J157" s="376"/>
      <c r="K157" s="376"/>
      <c r="L157" s="376"/>
      <c r="M157" s="376"/>
    </row>
    <row r="158" spans="2:13" hidden="1" x14ac:dyDescent="0.2">
      <c r="B158" s="655"/>
      <c r="C158" s="375"/>
      <c r="D158" s="375"/>
      <c r="E158" s="376"/>
      <c r="F158" s="377"/>
      <c r="G158" s="376"/>
      <c r="H158" s="376"/>
      <c r="I158" s="377"/>
      <c r="J158" s="376"/>
      <c r="K158" s="376"/>
      <c r="L158" s="376"/>
      <c r="M158" s="376"/>
    </row>
    <row r="159" spans="2:13" hidden="1" x14ac:dyDescent="0.2">
      <c r="B159" s="655"/>
      <c r="C159" s="375"/>
      <c r="D159" s="375"/>
      <c r="E159" s="376"/>
      <c r="F159" s="377"/>
      <c r="G159" s="376"/>
      <c r="H159" s="376"/>
      <c r="I159" s="377"/>
      <c r="J159" s="376"/>
      <c r="K159" s="376"/>
      <c r="L159" s="376"/>
      <c r="M159" s="376"/>
    </row>
    <row r="160" spans="2:13" hidden="1" x14ac:dyDescent="0.2">
      <c r="B160" s="655"/>
      <c r="C160" s="375"/>
      <c r="D160" s="375"/>
      <c r="E160" s="376"/>
      <c r="F160" s="377"/>
      <c r="G160" s="376"/>
      <c r="H160" s="376"/>
      <c r="I160" s="377"/>
      <c r="J160" s="376"/>
      <c r="K160" s="376"/>
      <c r="L160" s="376"/>
      <c r="M160" s="376"/>
    </row>
    <row r="161" spans="2:13" hidden="1" x14ac:dyDescent="0.2">
      <c r="B161" s="655"/>
      <c r="C161" s="375"/>
      <c r="D161" s="375"/>
      <c r="E161" s="376"/>
      <c r="F161" s="377"/>
      <c r="G161" s="376"/>
      <c r="H161" s="376"/>
      <c r="I161" s="377"/>
      <c r="J161" s="376"/>
      <c r="K161" s="376"/>
      <c r="L161" s="376"/>
      <c r="M161" s="376"/>
    </row>
    <row r="162" spans="2:13" hidden="1" x14ac:dyDescent="0.2">
      <c r="B162" s="656"/>
      <c r="C162" s="375"/>
      <c r="D162" s="375"/>
      <c r="E162" s="376"/>
      <c r="F162" s="377"/>
      <c r="G162" s="376"/>
      <c r="H162" s="376"/>
      <c r="I162" s="377"/>
      <c r="J162" s="376"/>
      <c r="K162" s="376"/>
      <c r="L162" s="376"/>
      <c r="M162" s="376"/>
    </row>
    <row r="163" spans="2:13" hidden="1" x14ac:dyDescent="0.2">
      <c r="C163" s="375"/>
      <c r="D163" s="375"/>
      <c r="E163" s="376"/>
      <c r="F163" s="377"/>
      <c r="G163" s="376"/>
      <c r="H163" s="376"/>
      <c r="I163" s="377"/>
      <c r="J163" s="376"/>
      <c r="K163" s="376"/>
      <c r="L163" s="376"/>
      <c r="M163" s="376"/>
    </row>
    <row r="164" spans="2:13" hidden="1" x14ac:dyDescent="0.2">
      <c r="C164" s="375"/>
      <c r="D164" s="375"/>
      <c r="E164" s="376"/>
      <c r="F164" s="377"/>
      <c r="G164" s="376"/>
      <c r="H164" s="376"/>
      <c r="I164" s="377"/>
      <c r="J164" s="376"/>
      <c r="K164" s="376"/>
      <c r="L164" s="376"/>
      <c r="M164" s="376"/>
    </row>
    <row r="165" spans="2:13" ht="13.5" hidden="1" thickBot="1" x14ac:dyDescent="0.25">
      <c r="C165" s="266">
        <f>+COUNTA(C145:C164)</f>
        <v>0</v>
      </c>
      <c r="D165" s="267"/>
      <c r="E165" s="268">
        <f>SUM(E145:E164)</f>
        <v>0</v>
      </c>
      <c r="F165" s="268">
        <f t="shared" ref="F165:M165" si="1">SUM(F145:F164)</f>
        <v>0</v>
      </c>
      <c r="G165" s="268">
        <f t="shared" si="1"/>
        <v>0</v>
      </c>
      <c r="H165" s="268">
        <f t="shared" si="1"/>
        <v>0</v>
      </c>
      <c r="I165" s="268">
        <f t="shared" si="1"/>
        <v>0</v>
      </c>
      <c r="J165" s="268">
        <f t="shared" si="1"/>
        <v>0</v>
      </c>
      <c r="K165" s="268">
        <f t="shared" si="1"/>
        <v>0</v>
      </c>
      <c r="L165" s="268">
        <f t="shared" si="1"/>
        <v>0</v>
      </c>
      <c r="M165" s="268">
        <f t="shared" si="1"/>
        <v>0</v>
      </c>
    </row>
  </sheetData>
  <autoFilter ref="C5:M145" xr:uid="{00000000-0009-0000-0000-00000B000000}"/>
  <mergeCells count="3">
    <mergeCell ref="D2:J2"/>
    <mergeCell ref="D3:J3"/>
    <mergeCell ref="B144:B162"/>
  </mergeCells>
  <printOptions horizontalCentered="1" verticalCentered="1"/>
  <pageMargins left="0.51181102362204722" right="0.47244094488188981" top="0.35433070866141736" bottom="0.39370078740157483" header="0" footer="0"/>
  <pageSetup scale="60" fitToHeight="0" orientation="landscape" r:id="rId1"/>
  <headerFooter alignWithMargins="0">
    <oddFooter>&amp;C&amp;P&amp;RElaborado por EQUILIBRIUM Inmobiliario S.A.S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14999847407452621"/>
    <pageSetUpPr fitToPage="1"/>
  </sheetPr>
  <dimension ref="A1:AC125"/>
  <sheetViews>
    <sheetView showGridLines="0" zoomScale="60" zoomScaleNormal="60" workbookViewId="0">
      <pane xSplit="2" ySplit="6" topLeftCell="E7" activePane="bottomRight" state="frozen"/>
      <selection activeCell="F6" sqref="F6"/>
      <selection pane="topRight" activeCell="F6" sqref="F6"/>
      <selection pane="bottomLeft" activeCell="F6" sqref="F6"/>
      <selection pane="bottomRight" activeCell="R18" sqref="R18"/>
    </sheetView>
  </sheetViews>
  <sheetFormatPr baseColWidth="10" defaultColWidth="0" defaultRowHeight="28.5" customHeight="1" zeroHeight="1" x14ac:dyDescent="0.25"/>
  <cols>
    <col min="1" max="1" width="0.85546875" style="115" customWidth="1"/>
    <col min="2" max="2" width="29.85546875" style="14" bestFit="1" customWidth="1"/>
    <col min="3" max="3" width="0.85546875" style="14" customWidth="1"/>
    <col min="4" max="4" width="10.140625" style="14" bestFit="1" customWidth="1"/>
    <col min="5" max="5" width="18.7109375" style="14" bestFit="1" customWidth="1"/>
    <col min="6" max="6" width="13.7109375" style="14" bestFit="1" customWidth="1"/>
    <col min="7" max="7" width="0.28515625" style="14" customWidth="1"/>
    <col min="8" max="8" width="10.140625" style="14" bestFit="1" customWidth="1"/>
    <col min="9" max="9" width="21.140625" style="14" bestFit="1" customWidth="1"/>
    <col min="10" max="10" width="13.7109375" style="14" bestFit="1" customWidth="1"/>
    <col min="11" max="11" width="0.42578125" style="14" customWidth="1"/>
    <col min="12" max="12" width="9.85546875" style="31" customWidth="1"/>
    <col min="13" max="13" width="23.28515625" style="26" bestFit="1" customWidth="1"/>
    <col min="14" max="14" width="12.7109375" style="26" bestFit="1" customWidth="1"/>
    <col min="15" max="15" width="1" style="26" customWidth="1"/>
    <col min="16" max="16" width="17.7109375" style="26" bestFit="1" customWidth="1"/>
    <col min="17" max="17" width="12.28515625" style="26" bestFit="1" customWidth="1"/>
    <col min="18" max="18" width="12.7109375" style="26" customWidth="1"/>
    <col min="19" max="19" width="16.85546875" style="26" bestFit="1" customWidth="1"/>
    <col min="20" max="20" width="0.85546875" style="14" customWidth="1"/>
    <col min="21" max="21" width="19.85546875" style="14" bestFit="1" customWidth="1"/>
    <col min="22" max="22" width="19.5703125" style="14" bestFit="1" customWidth="1"/>
    <col min="23" max="23" width="18.140625" style="14" bestFit="1" customWidth="1"/>
    <col min="24" max="24" width="16.140625" style="14" bestFit="1" customWidth="1"/>
    <col min="25" max="28" width="13" style="14" bestFit="1" customWidth="1"/>
    <col min="29" max="29" width="1.28515625" style="14" customWidth="1"/>
    <col min="30" max="16384" width="0" style="115" hidden="1"/>
  </cols>
  <sheetData>
    <row r="1" spans="1:29" s="2" customFormat="1" ht="17.25" customHeight="1" x14ac:dyDescent="0.25">
      <c r="B1" s="8"/>
      <c r="C1" s="9"/>
      <c r="D1" s="658" t="s">
        <v>0</v>
      </c>
      <c r="E1" s="659"/>
      <c r="F1" s="659"/>
      <c r="G1" s="659"/>
      <c r="H1" s="659"/>
      <c r="I1" s="659"/>
      <c r="J1" s="659"/>
      <c r="K1" s="659"/>
      <c r="L1" s="659"/>
      <c r="M1" s="659"/>
      <c r="N1" s="659"/>
      <c r="O1" s="659"/>
      <c r="P1" s="659"/>
      <c r="Q1" s="659"/>
      <c r="R1" s="659"/>
      <c r="S1" s="659"/>
      <c r="T1" s="659"/>
      <c r="U1" s="659"/>
      <c r="V1" s="659"/>
      <c r="W1" s="659"/>
      <c r="X1" s="659"/>
      <c r="Y1" s="659"/>
      <c r="Z1" s="659"/>
      <c r="AA1" s="659"/>
      <c r="AB1" s="659"/>
      <c r="AC1" s="9"/>
    </row>
    <row r="2" spans="1:29" s="32" customFormat="1" ht="9" customHeight="1" x14ac:dyDescent="0.25">
      <c r="B2" s="10"/>
      <c r="C2" s="11"/>
      <c r="D2" s="659"/>
      <c r="E2" s="659"/>
      <c r="F2" s="659"/>
      <c r="G2" s="659"/>
      <c r="H2" s="659"/>
      <c r="I2" s="659"/>
      <c r="J2" s="659"/>
      <c r="K2" s="659"/>
      <c r="L2" s="659"/>
      <c r="M2" s="659"/>
      <c r="N2" s="659"/>
      <c r="O2" s="659"/>
      <c r="P2" s="659"/>
      <c r="Q2" s="659"/>
      <c r="R2" s="659"/>
      <c r="S2" s="659"/>
      <c r="T2" s="659"/>
      <c r="U2" s="659"/>
      <c r="V2" s="659"/>
      <c r="W2" s="659"/>
      <c r="X2" s="659"/>
      <c r="Y2" s="659"/>
      <c r="Z2" s="659"/>
      <c r="AA2" s="659"/>
      <c r="AB2" s="659"/>
      <c r="AC2" s="11"/>
    </row>
    <row r="3" spans="1:29" s="2" customFormat="1" ht="19.5" customHeight="1" x14ac:dyDescent="0.25">
      <c r="B3" s="8"/>
      <c r="C3" s="9"/>
      <c r="D3" s="12"/>
      <c r="E3" s="660" t="e">
        <f>++#REF!</f>
        <v>#REF!</v>
      </c>
      <c r="F3" s="660"/>
      <c r="G3" s="660"/>
      <c r="H3" s="660"/>
      <c r="I3" s="660"/>
      <c r="J3" s="660"/>
      <c r="K3" s="660"/>
      <c r="L3" s="660"/>
      <c r="M3" s="660"/>
      <c r="N3" s="660"/>
      <c r="O3" s="660"/>
      <c r="P3" s="660"/>
      <c r="Q3" s="660"/>
      <c r="R3" s="660"/>
      <c r="S3" s="660"/>
      <c r="T3" s="660"/>
      <c r="U3" s="660"/>
      <c r="V3" s="660"/>
      <c r="W3" s="660"/>
      <c r="X3" s="660"/>
      <c r="Y3" s="660"/>
      <c r="Z3" s="13"/>
      <c r="AA3" s="12"/>
      <c r="AB3" s="12"/>
      <c r="AC3" s="9"/>
    </row>
    <row r="4" spans="1:29" s="2" customFormat="1" ht="11.25" customHeight="1" x14ac:dyDescent="0.25">
      <c r="B4" s="1"/>
      <c r="C4" s="9"/>
      <c r="D4" s="8"/>
      <c r="E4" s="8"/>
      <c r="F4" s="8"/>
      <c r="G4" s="9"/>
      <c r="H4" s="8"/>
      <c r="I4" s="8"/>
      <c r="J4" s="8"/>
      <c r="K4" s="9"/>
      <c r="L4" s="8"/>
      <c r="M4" s="8"/>
      <c r="N4" s="8"/>
      <c r="O4" s="8"/>
      <c r="P4" s="8"/>
      <c r="Q4" s="8"/>
      <c r="R4" s="8"/>
      <c r="S4" s="8"/>
      <c r="T4" s="9"/>
      <c r="U4" s="8"/>
      <c r="V4" s="8"/>
      <c r="W4" s="8"/>
      <c r="X4" s="8"/>
      <c r="Y4" s="8"/>
      <c r="Z4" s="8"/>
      <c r="AA4" s="8"/>
      <c r="AB4" s="8"/>
      <c r="AC4" s="9"/>
    </row>
    <row r="5" spans="1:29" s="3" customFormat="1" ht="28.5" customHeight="1" x14ac:dyDescent="0.25">
      <c r="C5" s="14"/>
      <c r="D5" s="661" t="s">
        <v>1</v>
      </c>
      <c r="E5" s="661"/>
      <c r="F5" s="661"/>
      <c r="G5" s="14"/>
      <c r="H5" s="661" t="s">
        <v>2</v>
      </c>
      <c r="I5" s="661"/>
      <c r="J5" s="661"/>
      <c r="K5" s="14"/>
      <c r="L5" s="661" t="s">
        <v>3</v>
      </c>
      <c r="M5" s="661"/>
      <c r="N5" s="661"/>
      <c r="T5" s="14"/>
      <c r="U5" s="168" t="s">
        <v>4</v>
      </c>
      <c r="V5" s="4"/>
      <c r="AC5" s="16"/>
    </row>
    <row r="6" spans="1:29" s="3" customFormat="1" ht="28.5" customHeight="1" x14ac:dyDescent="0.25">
      <c r="B6" s="33" t="s">
        <v>55</v>
      </c>
      <c r="C6" s="14"/>
      <c r="D6" s="34" t="s">
        <v>5</v>
      </c>
      <c r="E6" s="34" t="s">
        <v>6</v>
      </c>
      <c r="F6" s="35" t="s">
        <v>7</v>
      </c>
      <c r="G6" s="14"/>
      <c r="H6" s="34" t="s">
        <v>5</v>
      </c>
      <c r="I6" s="34" t="s">
        <v>62</v>
      </c>
      <c r="J6" s="35" t="s">
        <v>7</v>
      </c>
      <c r="K6" s="14"/>
      <c r="L6" s="34" t="s">
        <v>5</v>
      </c>
      <c r="M6" s="34" t="s">
        <v>8</v>
      </c>
      <c r="N6" s="35" t="s">
        <v>7</v>
      </c>
      <c r="P6" s="34" t="s">
        <v>9</v>
      </c>
      <c r="Q6" s="34" t="s">
        <v>10</v>
      </c>
      <c r="R6" s="36" t="s">
        <v>61</v>
      </c>
      <c r="S6" s="34" t="s">
        <v>11</v>
      </c>
      <c r="T6" s="15"/>
      <c r="U6" s="34" t="s">
        <v>12</v>
      </c>
      <c r="V6" s="36" t="s">
        <v>60</v>
      </c>
      <c r="W6" s="37" t="s">
        <v>13</v>
      </c>
      <c r="X6" s="37" t="s">
        <v>14</v>
      </c>
      <c r="Y6" s="38" t="s">
        <v>15</v>
      </c>
      <c r="Z6" s="38" t="s">
        <v>16</v>
      </c>
      <c r="AA6" s="38" t="s">
        <v>17</v>
      </c>
      <c r="AB6" s="38" t="s">
        <v>18</v>
      </c>
      <c r="AC6" s="16"/>
    </row>
    <row r="7" spans="1:29" s="14" customFormat="1" ht="6.75" customHeight="1" x14ac:dyDescent="0.25">
      <c r="AC7" s="16"/>
    </row>
    <row r="8" spans="1:29" s="39" customFormat="1" ht="28.5" customHeight="1" x14ac:dyDescent="0.25">
      <c r="B8" s="40" t="s">
        <v>63</v>
      </c>
      <c r="C8" s="14"/>
      <c r="D8" s="41">
        <f>+H8+L8</f>
        <v>0</v>
      </c>
      <c r="E8" s="41">
        <f>+I8+M8</f>
        <v>0</v>
      </c>
      <c r="F8" s="42">
        <f>+J8+N8</f>
        <v>0</v>
      </c>
      <c r="G8" s="14"/>
      <c r="H8" s="41"/>
      <c r="I8" s="41"/>
      <c r="J8" s="42"/>
      <c r="K8" s="14"/>
      <c r="L8" s="41"/>
      <c r="M8" s="41"/>
      <c r="N8" s="42"/>
      <c r="O8" s="3"/>
      <c r="P8" s="43" t="e">
        <f>+(+#REF!+#REF!)/1000</f>
        <v>#REF!</v>
      </c>
      <c r="Q8" s="43"/>
      <c r="R8" s="43" t="e">
        <f>+#REF!/1000</f>
        <v>#REF!</v>
      </c>
      <c r="S8" s="43" t="e">
        <f>+R8+Q8+P8</f>
        <v>#REF!</v>
      </c>
      <c r="T8" s="15"/>
      <c r="U8" s="43" t="e">
        <f>+V8+W8+X8</f>
        <v>#REF!</v>
      </c>
      <c r="V8" s="43" t="e">
        <f>+#REF!</f>
        <v>#REF!</v>
      </c>
      <c r="W8" s="43"/>
      <c r="X8" s="41">
        <f>SUM(Y8:AB8)</f>
        <v>0</v>
      </c>
      <c r="Y8" s="43"/>
      <c r="Z8" s="43"/>
      <c r="AA8" s="43"/>
      <c r="AB8" s="43"/>
      <c r="AC8" s="44"/>
    </row>
    <row r="9" spans="1:29" s="39" customFormat="1" ht="27" customHeight="1" x14ac:dyDescent="0.25">
      <c r="B9" s="40" t="s">
        <v>64</v>
      </c>
      <c r="C9" s="14"/>
      <c r="D9" s="41">
        <f t="shared" ref="D9:F11" si="0">+H9+L9</f>
        <v>0</v>
      </c>
      <c r="E9" s="41">
        <f t="shared" si="0"/>
        <v>0</v>
      </c>
      <c r="F9" s="42">
        <f t="shared" si="0"/>
        <v>0</v>
      </c>
      <c r="G9" s="14"/>
      <c r="H9" s="41"/>
      <c r="I9" s="41"/>
      <c r="J9" s="42"/>
      <c r="K9" s="14"/>
      <c r="L9" s="41"/>
      <c r="M9" s="41"/>
      <c r="N9" s="42"/>
      <c r="O9" s="3"/>
      <c r="P9" s="43" t="e">
        <f>+(#REF!+#REF!)/1000</f>
        <v>#REF!</v>
      </c>
      <c r="Q9" s="43"/>
      <c r="R9" s="43" t="e">
        <f>+#REF!/1000</f>
        <v>#REF!</v>
      </c>
      <c r="S9" s="43" t="e">
        <f>+R9+Q9+P9</f>
        <v>#REF!</v>
      </c>
      <c r="T9" s="15"/>
      <c r="U9" s="43" t="e">
        <f>+V9+W9+X9</f>
        <v>#REF!</v>
      </c>
      <c r="V9" s="43" t="e">
        <f>+#REF!</f>
        <v>#REF!</v>
      </c>
      <c r="W9" s="43"/>
      <c r="X9" s="41">
        <f>SUM(Y9:AB9)</f>
        <v>0</v>
      </c>
      <c r="Y9" s="43"/>
      <c r="Z9" s="43"/>
      <c r="AA9" s="43"/>
      <c r="AB9" s="43"/>
      <c r="AC9" s="44"/>
    </row>
    <row r="10" spans="1:29" s="39" customFormat="1" ht="14.25" hidden="1" x14ac:dyDescent="0.25">
      <c r="B10" s="45" t="s">
        <v>65</v>
      </c>
      <c r="C10" s="14"/>
      <c r="D10" s="41">
        <f t="shared" si="0"/>
        <v>0</v>
      </c>
      <c r="E10" s="41">
        <f t="shared" si="0"/>
        <v>0</v>
      </c>
      <c r="F10" s="42">
        <f t="shared" si="0"/>
        <v>0</v>
      </c>
      <c r="G10" s="14"/>
      <c r="H10" s="41">
        <v>0</v>
      </c>
      <c r="I10" s="41"/>
      <c r="J10" s="42"/>
      <c r="K10" s="14"/>
      <c r="L10" s="41"/>
      <c r="M10" s="41"/>
      <c r="N10" s="42"/>
      <c r="O10" s="3"/>
      <c r="P10" s="43"/>
      <c r="Q10" s="43"/>
      <c r="R10" s="43"/>
      <c r="S10" s="43"/>
      <c r="T10" s="15"/>
      <c r="U10" s="43"/>
      <c r="V10" s="43"/>
      <c r="W10" s="43"/>
      <c r="X10" s="43"/>
      <c r="Y10" s="43"/>
      <c r="Z10" s="43"/>
      <c r="AA10" s="43"/>
      <c r="AB10" s="43"/>
      <c r="AC10" s="44"/>
    </row>
    <row r="11" spans="1:29" s="44" customFormat="1" ht="14.25" hidden="1" x14ac:dyDescent="0.25">
      <c r="B11" s="45" t="s">
        <v>66</v>
      </c>
      <c r="C11" s="14"/>
      <c r="D11" s="41">
        <f t="shared" si="0"/>
        <v>0</v>
      </c>
      <c r="E11" s="41">
        <f t="shared" si="0"/>
        <v>0</v>
      </c>
      <c r="F11" s="42">
        <f t="shared" si="0"/>
        <v>0</v>
      </c>
      <c r="G11" s="14"/>
      <c r="H11" s="46">
        <v>0</v>
      </c>
      <c r="I11" s="46"/>
      <c r="J11" s="47"/>
      <c r="K11" s="14"/>
      <c r="L11" s="46"/>
      <c r="M11" s="46"/>
      <c r="N11" s="47"/>
      <c r="O11" s="3"/>
      <c r="P11" s="48"/>
      <c r="Q11" s="48"/>
      <c r="R11" s="48"/>
      <c r="S11" s="48"/>
      <c r="T11" s="15"/>
      <c r="U11" s="48"/>
      <c r="V11" s="48"/>
      <c r="W11" s="48"/>
      <c r="X11" s="48"/>
      <c r="Y11" s="48"/>
      <c r="Z11" s="48"/>
      <c r="AA11" s="48"/>
      <c r="AB11" s="48"/>
    </row>
    <row r="12" spans="1:29" s="39" customFormat="1" ht="18.75" customHeight="1" x14ac:dyDescent="0.25">
      <c r="B12" s="49" t="s">
        <v>67</v>
      </c>
      <c r="C12" s="14"/>
      <c r="D12" s="50">
        <f>SUM(D8:D9)</f>
        <v>0</v>
      </c>
      <c r="E12" s="51">
        <f>SUM(E8:E9)</f>
        <v>0</v>
      </c>
      <c r="F12" s="52">
        <f>SUM(F8:F9)</f>
        <v>0</v>
      </c>
      <c r="G12" s="14"/>
      <c r="H12" s="50">
        <f>SUM(H8:H9)</f>
        <v>0</v>
      </c>
      <c r="I12" s="51">
        <f>SUM(I8:I9)</f>
        <v>0</v>
      </c>
      <c r="J12" s="52">
        <f>SUM(J8:J9)</f>
        <v>0</v>
      </c>
      <c r="K12" s="14"/>
      <c r="L12" s="50">
        <f>SUM(L8:L9)</f>
        <v>0</v>
      </c>
      <c r="M12" s="51">
        <f>SUM(M8:M9)</f>
        <v>0</v>
      </c>
      <c r="N12" s="52">
        <f>SUM(N8:N9)</f>
        <v>0</v>
      </c>
      <c r="O12" s="3"/>
      <c r="P12" s="165" t="e">
        <f>SUM(P8:P9)</f>
        <v>#REF!</v>
      </c>
      <c r="Q12" s="165">
        <f>SUM(Q8:Q9)</f>
        <v>0</v>
      </c>
      <c r="R12" s="165" t="e">
        <f>SUM(R8:R9)</f>
        <v>#REF!</v>
      </c>
      <c r="S12" s="165" t="e">
        <f>SUM(S8:S9)</f>
        <v>#REF!</v>
      </c>
      <c r="T12" s="15"/>
      <c r="U12" s="165" t="e">
        <f>SUM(U8:U9)</f>
        <v>#REF!</v>
      </c>
      <c r="V12" s="165" t="e">
        <f t="shared" ref="V12:AB12" si="1">SUM(V8:V9)</f>
        <v>#REF!</v>
      </c>
      <c r="W12" s="165">
        <f t="shared" si="1"/>
        <v>0</v>
      </c>
      <c r="X12" s="165">
        <f t="shared" si="1"/>
        <v>0</v>
      </c>
      <c r="Y12" s="165">
        <f t="shared" si="1"/>
        <v>0</v>
      </c>
      <c r="Z12" s="165">
        <f t="shared" si="1"/>
        <v>0</v>
      </c>
      <c r="AA12" s="165">
        <f t="shared" si="1"/>
        <v>0</v>
      </c>
      <c r="AB12" s="165">
        <f t="shared" si="1"/>
        <v>0</v>
      </c>
      <c r="AC12" s="44"/>
    </row>
    <row r="13" spans="1:29" s="63" customFormat="1" ht="15" hidden="1" x14ac:dyDescent="0.25">
      <c r="A13" s="53"/>
      <c r="B13" s="54" t="s">
        <v>68</v>
      </c>
      <c r="C13" s="14"/>
      <c r="D13" s="53"/>
      <c r="E13" s="53"/>
      <c r="F13" s="53"/>
      <c r="G13" s="14"/>
      <c r="H13" s="53"/>
      <c r="I13" s="53"/>
      <c r="J13" s="53"/>
      <c r="K13" s="14"/>
      <c r="L13" s="53"/>
      <c r="M13" s="55"/>
      <c r="N13" s="56"/>
      <c r="O13" s="3"/>
      <c r="P13" s="57"/>
      <c r="Q13" s="56"/>
      <c r="R13" s="56"/>
      <c r="S13" s="56"/>
      <c r="T13" s="15"/>
      <c r="U13" s="58"/>
      <c r="V13" s="58"/>
      <c r="W13" s="59"/>
      <c r="X13" s="60"/>
      <c r="Y13" s="61"/>
      <c r="Z13" s="61"/>
      <c r="AA13" s="61"/>
      <c r="AB13" s="62"/>
      <c r="AC13" s="44"/>
    </row>
    <row r="14" spans="1:29" s="39" customFormat="1" ht="15" hidden="1" x14ac:dyDescent="0.25">
      <c r="B14" s="39" t="s">
        <v>69</v>
      </c>
      <c r="C14" s="14"/>
      <c r="D14" s="64">
        <v>0</v>
      </c>
      <c r="E14" s="65">
        <v>0</v>
      </c>
      <c r="F14" s="65"/>
      <c r="G14" s="14"/>
      <c r="H14" s="64">
        <v>0</v>
      </c>
      <c r="I14" s="65"/>
      <c r="J14" s="65"/>
      <c r="K14" s="14"/>
      <c r="L14" s="64"/>
      <c r="M14" s="66"/>
      <c r="N14" s="67"/>
      <c r="O14" s="3"/>
      <c r="P14" s="57"/>
      <c r="Q14" s="68"/>
      <c r="R14" s="68"/>
      <c r="S14" s="68"/>
      <c r="T14" s="15"/>
      <c r="U14" s="69"/>
      <c r="V14" s="69"/>
      <c r="W14" s="59"/>
      <c r="X14" s="56"/>
      <c r="Y14" s="56"/>
      <c r="Z14" s="56"/>
      <c r="AA14" s="56"/>
      <c r="AB14" s="70"/>
      <c r="AC14" s="44"/>
    </row>
    <row r="15" spans="1:29" s="39" customFormat="1" ht="18" x14ac:dyDescent="0.25">
      <c r="B15" s="71" t="s">
        <v>70</v>
      </c>
      <c r="C15" s="14"/>
      <c r="D15" s="64">
        <f t="shared" ref="D15:E18" si="2">+H15+L15</f>
        <v>0</v>
      </c>
      <c r="E15" s="65">
        <f t="shared" si="2"/>
        <v>0</v>
      </c>
      <c r="F15" s="72"/>
      <c r="G15" s="14"/>
      <c r="H15" s="64"/>
      <c r="I15" s="65"/>
      <c r="J15" s="72"/>
      <c r="K15" s="14"/>
      <c r="L15" s="64"/>
      <c r="M15" s="66"/>
      <c r="N15" s="73"/>
      <c r="O15" s="3"/>
      <c r="P15" s="74"/>
      <c r="Q15" s="27"/>
      <c r="R15" s="68"/>
      <c r="S15" s="68"/>
      <c r="T15" s="15"/>
      <c r="U15" s="75"/>
      <c r="V15" s="75"/>
      <c r="W15" s="59"/>
      <c r="X15" s="56"/>
      <c r="Y15" s="56"/>
      <c r="Z15" s="56"/>
      <c r="AA15" s="56"/>
      <c r="AB15" s="70"/>
      <c r="AC15" s="44"/>
    </row>
    <row r="16" spans="1:29" s="39" customFormat="1" ht="28.5" customHeight="1" x14ac:dyDescent="0.25">
      <c r="B16" s="71" t="s">
        <v>72</v>
      </c>
      <c r="C16" s="14"/>
      <c r="D16" s="64">
        <f t="shared" si="2"/>
        <v>0</v>
      </c>
      <c r="E16" s="65">
        <f t="shared" si="2"/>
        <v>0</v>
      </c>
      <c r="F16" s="72"/>
      <c r="G16" s="14"/>
      <c r="H16" s="64"/>
      <c r="I16" s="65"/>
      <c r="J16" s="72"/>
      <c r="K16" s="14"/>
      <c r="L16" s="64"/>
      <c r="M16" s="66"/>
      <c r="N16" s="73"/>
      <c r="O16" s="3"/>
      <c r="P16" s="76"/>
      <c r="Q16" s="27"/>
      <c r="R16" s="68"/>
      <c r="S16" s="68"/>
      <c r="T16" s="15"/>
      <c r="U16" s="75"/>
      <c r="V16" s="75"/>
      <c r="W16" s="59"/>
      <c r="X16" s="56"/>
      <c r="Y16" s="56"/>
      <c r="Z16" s="56"/>
      <c r="AA16" s="56"/>
      <c r="AB16" s="70"/>
      <c r="AC16" s="44"/>
    </row>
    <row r="17" spans="2:29" s="39" customFormat="1" ht="28.5" customHeight="1" x14ac:dyDescent="0.25">
      <c r="B17" s="71" t="s">
        <v>71</v>
      </c>
      <c r="C17" s="14"/>
      <c r="D17" s="64">
        <f t="shared" si="2"/>
        <v>0</v>
      </c>
      <c r="E17" s="65">
        <f t="shared" si="2"/>
        <v>0</v>
      </c>
      <c r="F17" s="72"/>
      <c r="G17" s="14"/>
      <c r="H17" s="64"/>
      <c r="I17" s="65"/>
      <c r="J17" s="72"/>
      <c r="K17" s="14"/>
      <c r="L17" s="64"/>
      <c r="M17" s="66"/>
      <c r="N17" s="73"/>
      <c r="O17" s="3"/>
      <c r="P17" s="74"/>
      <c r="Q17" s="27"/>
      <c r="R17" s="68"/>
      <c r="S17" s="68"/>
      <c r="T17" s="15"/>
      <c r="U17" s="75"/>
      <c r="V17" s="75"/>
      <c r="W17" s="59"/>
      <c r="X17" s="56"/>
      <c r="Y17" s="56"/>
      <c r="Z17" s="56"/>
      <c r="AA17" s="56"/>
      <c r="AB17" s="70"/>
      <c r="AC17" s="44"/>
    </row>
    <row r="18" spans="2:29" s="39" customFormat="1" ht="28.5" customHeight="1" x14ac:dyDescent="0.25">
      <c r="B18" s="71" t="s">
        <v>73</v>
      </c>
      <c r="C18" s="14"/>
      <c r="D18" s="77">
        <f t="shared" si="2"/>
        <v>0</v>
      </c>
      <c r="E18" s="78">
        <f t="shared" si="2"/>
        <v>0</v>
      </c>
      <c r="F18" s="72"/>
      <c r="G18" s="14"/>
      <c r="H18" s="79"/>
      <c r="I18" s="78"/>
      <c r="J18" s="72"/>
      <c r="K18" s="14"/>
      <c r="L18" s="77"/>
      <c r="M18" s="80"/>
      <c r="N18" s="73"/>
      <c r="O18" s="3"/>
      <c r="P18" s="68"/>
      <c r="Q18" s="27"/>
      <c r="R18" s="68"/>
      <c r="S18" s="68"/>
      <c r="T18" s="15"/>
      <c r="U18" s="75"/>
      <c r="V18" s="75"/>
      <c r="W18" s="59"/>
      <c r="X18" s="56"/>
      <c r="Y18" s="56"/>
      <c r="Z18" s="56"/>
      <c r="AA18" s="56"/>
      <c r="AB18" s="70"/>
      <c r="AC18" s="44"/>
    </row>
    <row r="19" spans="2:29" s="39" customFormat="1" ht="28.5" hidden="1" customHeight="1" x14ac:dyDescent="0.25">
      <c r="B19" s="81" t="s">
        <v>74</v>
      </c>
      <c r="C19" s="14"/>
      <c r="D19" s="50">
        <v>443</v>
      </c>
      <c r="E19" s="82">
        <v>6749500</v>
      </c>
      <c r="F19" s="72"/>
      <c r="G19" s="14"/>
      <c r="H19" s="50"/>
      <c r="I19" s="51"/>
      <c r="J19" s="72"/>
      <c r="K19" s="14"/>
      <c r="L19" s="50"/>
      <c r="M19" s="51"/>
      <c r="N19" s="73"/>
      <c r="O19" s="3"/>
      <c r="P19" s="68"/>
      <c r="Q19" s="27"/>
      <c r="R19" s="68"/>
      <c r="S19" s="68"/>
      <c r="T19" s="15"/>
      <c r="U19" s="17"/>
      <c r="V19" s="17"/>
      <c r="W19" s="56"/>
      <c r="X19" s="56"/>
      <c r="Y19" s="56"/>
      <c r="Z19" s="56"/>
      <c r="AA19" s="56"/>
      <c r="AB19" s="70"/>
      <c r="AC19" s="44"/>
    </row>
    <row r="20" spans="2:29" s="39" customFormat="1" ht="28.5" hidden="1" customHeight="1" x14ac:dyDescent="0.25">
      <c r="B20" s="40"/>
      <c r="C20" s="14"/>
      <c r="D20" s="40"/>
      <c r="E20" s="40"/>
      <c r="F20" s="40"/>
      <c r="G20" s="14"/>
      <c r="H20" s="40"/>
      <c r="I20" s="40"/>
      <c r="J20" s="40"/>
      <c r="K20" s="14"/>
      <c r="L20" s="40"/>
      <c r="M20" s="40"/>
      <c r="N20" s="40"/>
      <c r="O20" s="3"/>
      <c r="P20" s="40"/>
      <c r="Q20" s="43"/>
      <c r="R20" s="43"/>
      <c r="S20" s="68"/>
      <c r="T20" s="15"/>
      <c r="U20" s="43"/>
      <c r="V20" s="43"/>
      <c r="W20" s="43"/>
      <c r="X20" s="43"/>
      <c r="Y20" s="43"/>
      <c r="Z20" s="43"/>
      <c r="AA20" s="43"/>
      <c r="AB20" s="43"/>
      <c r="AC20" s="44"/>
    </row>
    <row r="21" spans="2:29" s="88" customFormat="1" ht="28.5" customHeight="1" x14ac:dyDescent="0.25">
      <c r="B21" s="83" t="s">
        <v>75</v>
      </c>
      <c r="C21" s="14"/>
      <c r="D21" s="84">
        <f>+D8</f>
        <v>0</v>
      </c>
      <c r="E21" s="84">
        <f>+E8+E15+E16</f>
        <v>0</v>
      </c>
      <c r="F21" s="85">
        <f>+F8</f>
        <v>0</v>
      </c>
      <c r="G21" s="14"/>
      <c r="H21" s="84">
        <f>+H8</f>
        <v>0</v>
      </c>
      <c r="I21" s="84">
        <f>+I8+I15+I16</f>
        <v>0</v>
      </c>
      <c r="J21" s="85">
        <f>+J8</f>
        <v>0</v>
      </c>
      <c r="K21" s="14"/>
      <c r="L21" s="84">
        <f>+L8</f>
        <v>0</v>
      </c>
      <c r="M21" s="84">
        <f>+M8+M15+M16</f>
        <v>0</v>
      </c>
      <c r="N21" s="85">
        <f>+N8</f>
        <v>0</v>
      </c>
      <c r="O21" s="3"/>
      <c r="P21" s="86" t="e">
        <f t="shared" ref="P21:S22" si="3">+P8</f>
        <v>#REF!</v>
      </c>
      <c r="Q21" s="86">
        <f t="shared" si="3"/>
        <v>0</v>
      </c>
      <c r="R21" s="86" t="e">
        <f t="shared" si="3"/>
        <v>#REF!</v>
      </c>
      <c r="S21" s="86" t="e">
        <f t="shared" si="3"/>
        <v>#REF!</v>
      </c>
      <c r="T21" s="15"/>
      <c r="U21" s="86" t="e">
        <f>+V21+W21+X21</f>
        <v>#REF!</v>
      </c>
      <c r="V21" s="86" t="e">
        <f>+#REF!</f>
        <v>#REF!</v>
      </c>
      <c r="W21" s="86"/>
      <c r="X21" s="41">
        <f>SUM(Y21:AB21)</f>
        <v>0</v>
      </c>
      <c r="Y21" s="86"/>
      <c r="Z21" s="86"/>
      <c r="AA21" s="86"/>
      <c r="AB21" s="86"/>
      <c r="AC21" s="87"/>
    </row>
    <row r="22" spans="2:29" s="88" customFormat="1" ht="28.5" customHeight="1" x14ac:dyDescent="0.25">
      <c r="B22" s="83" t="s">
        <v>76</v>
      </c>
      <c r="C22" s="14"/>
      <c r="D22" s="84">
        <f>+D9</f>
        <v>0</v>
      </c>
      <c r="E22" s="84">
        <f>+E9+E17+E18</f>
        <v>0</v>
      </c>
      <c r="F22" s="85">
        <f>+F9</f>
        <v>0</v>
      </c>
      <c r="G22" s="14"/>
      <c r="H22" s="84">
        <f>+H9</f>
        <v>0</v>
      </c>
      <c r="I22" s="84">
        <f>+I9+I17+I18</f>
        <v>0</v>
      </c>
      <c r="J22" s="85">
        <f>+J9</f>
        <v>0</v>
      </c>
      <c r="K22" s="14"/>
      <c r="L22" s="84">
        <f>+L9</f>
        <v>0</v>
      </c>
      <c r="M22" s="84">
        <f>+M9+M17+M18</f>
        <v>0</v>
      </c>
      <c r="N22" s="85">
        <f>+N9</f>
        <v>0</v>
      </c>
      <c r="O22" s="3"/>
      <c r="P22" s="86" t="e">
        <f t="shared" si="3"/>
        <v>#REF!</v>
      </c>
      <c r="Q22" s="86">
        <f t="shared" si="3"/>
        <v>0</v>
      </c>
      <c r="R22" s="86" t="e">
        <f t="shared" si="3"/>
        <v>#REF!</v>
      </c>
      <c r="S22" s="86" t="e">
        <f t="shared" si="3"/>
        <v>#REF!</v>
      </c>
      <c r="T22" s="15"/>
      <c r="U22" s="86" t="e">
        <f>+V22+W22+X22</f>
        <v>#REF!</v>
      </c>
      <c r="V22" s="86" t="e">
        <f>+#REF!</f>
        <v>#REF!</v>
      </c>
      <c r="W22" s="86"/>
      <c r="X22" s="41">
        <f>SUM(Y22:AB22)</f>
        <v>0</v>
      </c>
      <c r="Y22" s="86"/>
      <c r="Z22" s="86"/>
      <c r="AA22" s="86"/>
      <c r="AB22" s="86"/>
      <c r="AC22" s="87"/>
    </row>
    <row r="23" spans="2:29" s="39" customFormat="1" ht="28.5" hidden="1" customHeight="1" x14ac:dyDescent="0.25">
      <c r="B23" s="40" t="s">
        <v>77</v>
      </c>
      <c r="C23" s="14"/>
      <c r="D23" s="41"/>
      <c r="E23" s="41"/>
      <c r="F23" s="42"/>
      <c r="G23" s="14"/>
      <c r="H23" s="41"/>
      <c r="I23" s="41"/>
      <c r="J23" s="42"/>
      <c r="K23" s="14"/>
      <c r="L23" s="41"/>
      <c r="M23" s="41"/>
      <c r="N23" s="42"/>
      <c r="O23" s="3"/>
      <c r="P23" s="43"/>
      <c r="Q23" s="43"/>
      <c r="R23" s="43"/>
      <c r="S23" s="43"/>
      <c r="T23" s="15"/>
      <c r="U23" s="43"/>
      <c r="V23" s="43"/>
      <c r="W23" s="43"/>
      <c r="X23" s="43"/>
      <c r="Y23" s="43"/>
      <c r="Z23" s="43"/>
      <c r="AA23" s="43"/>
      <c r="AB23" s="43"/>
      <c r="AC23" s="44"/>
    </row>
    <row r="24" spans="2:29" s="39" customFormat="1" ht="28.5" hidden="1" customHeight="1" x14ac:dyDescent="0.25">
      <c r="B24" s="40" t="s">
        <v>78</v>
      </c>
      <c r="C24" s="14"/>
      <c r="D24" s="46"/>
      <c r="E24" s="46"/>
      <c r="F24" s="47"/>
      <c r="G24" s="14"/>
      <c r="H24" s="46"/>
      <c r="I24" s="46"/>
      <c r="J24" s="47"/>
      <c r="K24" s="14"/>
      <c r="L24" s="46"/>
      <c r="M24" s="46"/>
      <c r="N24" s="47"/>
      <c r="O24" s="3"/>
      <c r="P24" s="48"/>
      <c r="Q24" s="48"/>
      <c r="R24" s="48"/>
      <c r="S24" s="48"/>
      <c r="T24" s="15"/>
      <c r="U24" s="48"/>
      <c r="V24" s="48"/>
      <c r="W24" s="48"/>
      <c r="X24" s="48"/>
      <c r="Y24" s="48"/>
      <c r="Z24" s="48"/>
      <c r="AA24" s="48"/>
      <c r="AB24" s="48"/>
      <c r="AC24" s="44"/>
    </row>
    <row r="25" spans="2:29" s="39" customFormat="1" ht="28.5" customHeight="1" thickBot="1" x14ac:dyDescent="0.3">
      <c r="B25" s="89" t="s">
        <v>79</v>
      </c>
      <c r="C25" s="14"/>
      <c r="D25" s="90">
        <f>SUM(D21:D24)</f>
        <v>0</v>
      </c>
      <c r="E25" s="91">
        <f>SUM(E21:E24)</f>
        <v>0</v>
      </c>
      <c r="F25" s="92">
        <f>SUM(F21:F22)</f>
        <v>0</v>
      </c>
      <c r="G25" s="14"/>
      <c r="H25" s="90">
        <f>SUM(H21:H24)</f>
        <v>0</v>
      </c>
      <c r="I25" s="91">
        <f>SUM(I21:I24)</f>
        <v>0</v>
      </c>
      <c r="J25" s="92">
        <f>SUM(J21:J22)</f>
        <v>0</v>
      </c>
      <c r="K25" s="14"/>
      <c r="L25" s="90">
        <f>SUM(L21:L24)</f>
        <v>0</v>
      </c>
      <c r="M25" s="91">
        <f>SUM(M21:M24)</f>
        <v>0</v>
      </c>
      <c r="N25" s="92">
        <f>SUM(N21:N22)</f>
        <v>0</v>
      </c>
      <c r="O25" s="3"/>
      <c r="P25" s="91" t="e">
        <f>SUM(P21:P22)</f>
        <v>#REF!</v>
      </c>
      <c r="Q25" s="91">
        <f t="shared" ref="Q25:AB25" si="4">SUM(Q21:Q22)</f>
        <v>0</v>
      </c>
      <c r="R25" s="91" t="e">
        <f t="shared" si="4"/>
        <v>#REF!</v>
      </c>
      <c r="S25" s="91" t="e">
        <f t="shared" si="4"/>
        <v>#REF!</v>
      </c>
      <c r="T25" s="15"/>
      <c r="U25" s="91" t="e">
        <f t="shared" si="4"/>
        <v>#REF!</v>
      </c>
      <c r="V25" s="91" t="e">
        <f t="shared" si="4"/>
        <v>#REF!</v>
      </c>
      <c r="W25" s="91">
        <f t="shared" si="4"/>
        <v>0</v>
      </c>
      <c r="X25" s="91">
        <f t="shared" si="4"/>
        <v>0</v>
      </c>
      <c r="Y25" s="91">
        <f t="shared" si="4"/>
        <v>0</v>
      </c>
      <c r="Z25" s="91">
        <f t="shared" si="4"/>
        <v>0</v>
      </c>
      <c r="AA25" s="91">
        <f t="shared" si="4"/>
        <v>0</v>
      </c>
      <c r="AB25" s="91">
        <f t="shared" si="4"/>
        <v>0</v>
      </c>
      <c r="AC25" s="44"/>
    </row>
    <row r="26" spans="2:29" s="3" customFormat="1" ht="3.75" customHeight="1" x14ac:dyDescent="0.25">
      <c r="B26" s="22"/>
      <c r="C26" s="14"/>
      <c r="D26" s="22"/>
      <c r="E26" s="22"/>
      <c r="F26" s="22"/>
      <c r="G26" s="14"/>
      <c r="H26" s="22"/>
      <c r="I26" s="22"/>
      <c r="J26" s="93"/>
      <c r="K26" s="14"/>
      <c r="L26" s="94"/>
      <c r="M26" s="22"/>
      <c r="N26" s="22"/>
      <c r="P26" s="23"/>
      <c r="Q26" s="23"/>
      <c r="R26" s="23"/>
      <c r="S26" s="39"/>
      <c r="T26" s="15"/>
      <c r="U26" s="56"/>
      <c r="V26" s="56"/>
      <c r="W26" s="56"/>
      <c r="X26" s="70"/>
      <c r="Y26" s="70"/>
      <c r="Z26" s="70"/>
      <c r="AA26" s="70"/>
      <c r="AB26" s="70"/>
      <c r="AC26" s="24"/>
    </row>
    <row r="27" spans="2:29" s="3" customFormat="1" ht="19.5" customHeight="1" x14ac:dyDescent="0.25">
      <c r="B27" s="95" t="s">
        <v>54</v>
      </c>
      <c r="C27" s="14"/>
      <c r="D27" s="96"/>
      <c r="G27" s="14"/>
      <c r="H27" s="96"/>
      <c r="J27" s="97"/>
      <c r="K27" s="14"/>
      <c r="L27" s="96"/>
      <c r="M27" s="98"/>
      <c r="P27" s="99"/>
      <c r="Q27" s="100"/>
      <c r="R27" s="100"/>
      <c r="S27" s="39"/>
      <c r="T27" s="15"/>
      <c r="U27" s="99"/>
      <c r="V27" s="99"/>
      <c r="W27" s="99"/>
      <c r="X27" s="20"/>
      <c r="Y27" s="20"/>
      <c r="Z27" s="20"/>
      <c r="AA27" s="20"/>
      <c r="AB27" s="20"/>
      <c r="AC27" s="21"/>
    </row>
    <row r="28" spans="2:29" s="39" customFormat="1" ht="28.5" customHeight="1" x14ac:dyDescent="0.25">
      <c r="B28" s="40" t="s">
        <v>80</v>
      </c>
      <c r="C28" s="14"/>
      <c r="D28" s="41">
        <f t="shared" ref="D28:E31" si="5">+H28+L28</f>
        <v>0</v>
      </c>
      <c r="E28" s="41">
        <f t="shared" si="5"/>
        <v>0</v>
      </c>
      <c r="F28" s="42"/>
      <c r="G28" s="14"/>
      <c r="H28" s="41"/>
      <c r="I28" s="41"/>
      <c r="J28" s="42"/>
      <c r="K28" s="14"/>
      <c r="L28" s="41"/>
      <c r="M28" s="41"/>
      <c r="N28" s="42"/>
      <c r="O28" s="3"/>
      <c r="P28" s="41"/>
      <c r="Q28" s="41"/>
      <c r="R28" s="41"/>
      <c r="S28" s="43">
        <f>+R28+Q28+P28</f>
        <v>0</v>
      </c>
      <c r="T28" s="15"/>
      <c r="U28" s="41">
        <f>+V28+W28+X28</f>
        <v>0</v>
      </c>
      <c r="V28" s="41"/>
      <c r="W28" s="41"/>
      <c r="X28" s="41">
        <f>SUM(Y28:AB28)</f>
        <v>0</v>
      </c>
      <c r="Y28" s="41"/>
      <c r="Z28" s="41"/>
      <c r="AA28" s="41"/>
      <c r="AB28" s="41"/>
      <c r="AC28" s="44"/>
    </row>
    <row r="29" spans="2:29" s="39" customFormat="1" ht="28.5" customHeight="1" x14ac:dyDescent="0.25">
      <c r="B29" s="40" t="s">
        <v>81</v>
      </c>
      <c r="C29" s="14"/>
      <c r="D29" s="41">
        <f t="shared" si="5"/>
        <v>0</v>
      </c>
      <c r="E29" s="41">
        <f t="shared" si="5"/>
        <v>0</v>
      </c>
      <c r="F29" s="42"/>
      <c r="G29" s="14"/>
      <c r="H29" s="41"/>
      <c r="I29" s="41"/>
      <c r="J29" s="42"/>
      <c r="K29" s="14"/>
      <c r="L29" s="41"/>
      <c r="M29" s="41"/>
      <c r="N29" s="42"/>
      <c r="O29" s="3"/>
      <c r="P29" s="41" t="e">
        <f>++#REF!/1000</f>
        <v>#REF!</v>
      </c>
      <c r="Q29" s="41"/>
      <c r="R29" s="41"/>
      <c r="S29" s="43" t="e">
        <f>+R29+Q29+P29</f>
        <v>#REF!</v>
      </c>
      <c r="T29" s="15"/>
      <c r="U29" s="41">
        <f>+V29+W29+X29</f>
        <v>0</v>
      </c>
      <c r="V29" s="41"/>
      <c r="W29" s="41"/>
      <c r="X29" s="41">
        <f>SUM(Y29:AB29)</f>
        <v>0</v>
      </c>
      <c r="Y29" s="41"/>
      <c r="Z29" s="41"/>
      <c r="AA29" s="41"/>
      <c r="AB29" s="41"/>
      <c r="AC29" s="44"/>
    </row>
    <row r="30" spans="2:29" s="39" customFormat="1" ht="28.5" customHeight="1" x14ac:dyDescent="0.25">
      <c r="B30" s="40" t="s">
        <v>82</v>
      </c>
      <c r="C30" s="14"/>
      <c r="D30" s="41">
        <f t="shared" si="5"/>
        <v>0</v>
      </c>
      <c r="E30" s="41">
        <f t="shared" si="5"/>
        <v>0</v>
      </c>
      <c r="F30" s="42"/>
      <c r="G30" s="14"/>
      <c r="H30" s="41"/>
      <c r="I30" s="41"/>
      <c r="J30" s="42"/>
      <c r="K30" s="14"/>
      <c r="L30" s="41"/>
      <c r="M30" s="41"/>
      <c r="N30" s="42"/>
      <c r="O30" s="3"/>
      <c r="P30" s="41"/>
      <c r="Q30" s="41"/>
      <c r="R30" s="41"/>
      <c r="S30" s="43">
        <f>+R30+Q30+P30</f>
        <v>0</v>
      </c>
      <c r="T30" s="15"/>
      <c r="U30" s="41">
        <f>+V30+W30+X30</f>
        <v>0</v>
      </c>
      <c r="V30" s="41"/>
      <c r="W30" s="41"/>
      <c r="X30" s="41">
        <f>SUM(Y30:AB30)</f>
        <v>0</v>
      </c>
      <c r="Y30" s="41"/>
      <c r="Z30" s="41"/>
      <c r="AA30" s="41"/>
      <c r="AB30" s="41"/>
      <c r="AC30" s="44"/>
    </row>
    <row r="31" spans="2:29" s="39" customFormat="1" ht="28.5" customHeight="1" x14ac:dyDescent="0.25">
      <c r="B31" s="40" t="s">
        <v>83</v>
      </c>
      <c r="C31" s="14"/>
      <c r="D31" s="41">
        <f t="shared" si="5"/>
        <v>0</v>
      </c>
      <c r="E31" s="41">
        <f t="shared" si="5"/>
        <v>0</v>
      </c>
      <c r="F31" s="42"/>
      <c r="G31" s="14"/>
      <c r="H31" s="41"/>
      <c r="I31" s="41"/>
      <c r="J31" s="42"/>
      <c r="K31" s="14"/>
      <c r="L31" s="41"/>
      <c r="M31" s="41"/>
      <c r="N31" s="42"/>
      <c r="O31" s="3"/>
      <c r="P31" s="41" t="e">
        <f>+#REF!/1000</f>
        <v>#REF!</v>
      </c>
      <c r="Q31" s="41"/>
      <c r="R31" s="41"/>
      <c r="S31" s="43" t="e">
        <f>+R31+Q31+P31</f>
        <v>#REF!</v>
      </c>
      <c r="T31" s="15"/>
      <c r="U31" s="41">
        <f>+V31+W31+X31</f>
        <v>0</v>
      </c>
      <c r="V31" s="41"/>
      <c r="W31" s="41"/>
      <c r="X31" s="41">
        <f>SUM(Y31:AB31)</f>
        <v>0</v>
      </c>
      <c r="Y31" s="41"/>
      <c r="Z31" s="41"/>
      <c r="AA31" s="41"/>
      <c r="AB31" s="41"/>
      <c r="AC31" s="44"/>
    </row>
    <row r="32" spans="2:29" s="39" customFormat="1" ht="14.25" hidden="1" customHeight="1" x14ac:dyDescent="0.25">
      <c r="B32" s="45" t="s">
        <v>84</v>
      </c>
      <c r="C32" s="14"/>
      <c r="D32" s="41"/>
      <c r="E32" s="41">
        <v>0</v>
      </c>
      <c r="F32" s="42"/>
      <c r="G32" s="14"/>
      <c r="H32" s="41"/>
      <c r="I32" s="41"/>
      <c r="J32" s="42"/>
      <c r="K32" s="14"/>
      <c r="L32" s="41"/>
      <c r="M32" s="41"/>
      <c r="N32" s="42"/>
      <c r="O32" s="3"/>
      <c r="P32" s="41"/>
      <c r="Q32" s="41"/>
      <c r="R32" s="41"/>
      <c r="S32" s="41"/>
      <c r="T32" s="15"/>
      <c r="U32" s="41"/>
      <c r="V32" s="41"/>
      <c r="W32" s="41"/>
      <c r="X32" s="41"/>
      <c r="Y32" s="41"/>
      <c r="Z32" s="41"/>
      <c r="AA32" s="41"/>
      <c r="AB32" s="41"/>
      <c r="AC32" s="44"/>
    </row>
    <row r="33" spans="2:29" s="39" customFormat="1" ht="14.25" hidden="1" customHeight="1" x14ac:dyDescent="0.25">
      <c r="B33" s="45" t="s">
        <v>85</v>
      </c>
      <c r="C33" s="14"/>
      <c r="D33" s="41"/>
      <c r="E33" s="41">
        <v>0</v>
      </c>
      <c r="F33" s="42"/>
      <c r="G33" s="14"/>
      <c r="H33" s="41"/>
      <c r="I33" s="41"/>
      <c r="J33" s="42"/>
      <c r="K33" s="14"/>
      <c r="L33" s="41"/>
      <c r="M33" s="41"/>
      <c r="N33" s="42"/>
      <c r="O33" s="3"/>
      <c r="P33" s="41"/>
      <c r="Q33" s="41"/>
      <c r="R33" s="41"/>
      <c r="S33" s="41"/>
      <c r="T33" s="15"/>
      <c r="U33" s="41"/>
      <c r="V33" s="41"/>
      <c r="W33" s="41"/>
      <c r="X33" s="41"/>
      <c r="Y33" s="41"/>
      <c r="Z33" s="41"/>
      <c r="AA33" s="41"/>
      <c r="AB33" s="41"/>
      <c r="AC33" s="44"/>
    </row>
    <row r="34" spans="2:29" s="39" customFormat="1" ht="14.25" hidden="1" customHeight="1" x14ac:dyDescent="0.25">
      <c r="B34" s="45" t="s">
        <v>86</v>
      </c>
      <c r="C34" s="14"/>
      <c r="D34" s="41"/>
      <c r="E34" s="41">
        <v>0</v>
      </c>
      <c r="F34" s="42"/>
      <c r="G34" s="14"/>
      <c r="H34" s="41"/>
      <c r="I34" s="41"/>
      <c r="J34" s="42"/>
      <c r="K34" s="14"/>
      <c r="L34" s="41"/>
      <c r="M34" s="41"/>
      <c r="N34" s="42"/>
      <c r="O34" s="3"/>
      <c r="P34" s="41"/>
      <c r="Q34" s="41"/>
      <c r="R34" s="41"/>
      <c r="S34" s="41"/>
      <c r="T34" s="15"/>
      <c r="U34" s="41"/>
      <c r="V34" s="41"/>
      <c r="W34" s="41"/>
      <c r="X34" s="41"/>
      <c r="Y34" s="41"/>
      <c r="Z34" s="41"/>
      <c r="AA34" s="41"/>
      <c r="AB34" s="41"/>
      <c r="AC34" s="44"/>
    </row>
    <row r="35" spans="2:29" s="39" customFormat="1" ht="14.25" hidden="1" customHeight="1" x14ac:dyDescent="0.25">
      <c r="B35" s="45" t="s">
        <v>87</v>
      </c>
      <c r="C35" s="14"/>
      <c r="D35" s="41"/>
      <c r="E35" s="41">
        <v>0</v>
      </c>
      <c r="F35" s="42"/>
      <c r="G35" s="14"/>
      <c r="H35" s="41"/>
      <c r="I35" s="41"/>
      <c r="J35" s="42"/>
      <c r="K35" s="14"/>
      <c r="L35" s="41"/>
      <c r="M35" s="41"/>
      <c r="N35" s="42"/>
      <c r="O35" s="3"/>
      <c r="P35" s="41"/>
      <c r="Q35" s="41"/>
      <c r="R35" s="41"/>
      <c r="S35" s="41"/>
      <c r="T35" s="15"/>
      <c r="U35" s="41"/>
      <c r="V35" s="41"/>
      <c r="W35" s="41"/>
      <c r="X35" s="41"/>
      <c r="Y35" s="41"/>
      <c r="Z35" s="41"/>
      <c r="AA35" s="41"/>
      <c r="AB35" s="41"/>
      <c r="AC35" s="41">
        <v>0</v>
      </c>
    </row>
    <row r="36" spans="2:29" s="39" customFormat="1" ht="14.25" hidden="1" customHeight="1" x14ac:dyDescent="0.25">
      <c r="B36" s="45" t="s">
        <v>88</v>
      </c>
      <c r="C36" s="14"/>
      <c r="D36" s="41"/>
      <c r="E36" s="41" t="s">
        <v>21</v>
      </c>
      <c r="F36" s="42"/>
      <c r="G36" s="14"/>
      <c r="H36" s="41"/>
      <c r="I36" s="41"/>
      <c r="J36" s="42"/>
      <c r="K36" s="14"/>
      <c r="L36" s="41"/>
      <c r="M36" s="41"/>
      <c r="N36" s="42"/>
      <c r="O36" s="3"/>
      <c r="P36" s="41"/>
      <c r="Q36" s="41"/>
      <c r="R36" s="41"/>
      <c r="S36" s="41"/>
      <c r="T36" s="15"/>
      <c r="U36" s="41"/>
      <c r="V36" s="41"/>
      <c r="W36" s="41"/>
      <c r="X36" s="41"/>
      <c r="Y36" s="41"/>
      <c r="Z36" s="41"/>
      <c r="AA36" s="41"/>
      <c r="AB36" s="41"/>
      <c r="AC36" s="44"/>
    </row>
    <row r="37" spans="2:29" s="39" customFormat="1" ht="14.25" hidden="1" customHeight="1" x14ac:dyDescent="0.25">
      <c r="B37" s="45" t="s">
        <v>89</v>
      </c>
      <c r="C37" s="14"/>
      <c r="D37" s="41"/>
      <c r="E37" s="41">
        <v>0</v>
      </c>
      <c r="F37" s="42"/>
      <c r="G37" s="14"/>
      <c r="H37" s="41"/>
      <c r="I37" s="41"/>
      <c r="J37" s="42"/>
      <c r="K37" s="14"/>
      <c r="L37" s="41"/>
      <c r="M37" s="41"/>
      <c r="N37" s="42"/>
      <c r="O37" s="3"/>
      <c r="P37" s="41"/>
      <c r="Q37" s="41"/>
      <c r="R37" s="41"/>
      <c r="S37" s="41"/>
      <c r="T37" s="15"/>
      <c r="U37" s="41"/>
      <c r="V37" s="41"/>
      <c r="W37" s="41"/>
      <c r="X37" s="41"/>
      <c r="Y37" s="41"/>
      <c r="Z37" s="41"/>
      <c r="AA37" s="41"/>
      <c r="AB37" s="41"/>
      <c r="AC37" s="44"/>
    </row>
    <row r="38" spans="2:29" s="39" customFormat="1" ht="14.25" hidden="1" customHeight="1" x14ac:dyDescent="0.25">
      <c r="B38" s="45" t="s">
        <v>90</v>
      </c>
      <c r="C38" s="14"/>
      <c r="D38" s="46"/>
      <c r="E38" s="46">
        <v>0</v>
      </c>
      <c r="F38" s="47"/>
      <c r="G38" s="14"/>
      <c r="H38" s="46"/>
      <c r="I38" s="46"/>
      <c r="J38" s="47"/>
      <c r="K38" s="14"/>
      <c r="L38" s="46"/>
      <c r="M38" s="46"/>
      <c r="N38" s="47"/>
      <c r="O38" s="3"/>
      <c r="P38" s="46"/>
      <c r="Q38" s="46"/>
      <c r="R38" s="46"/>
      <c r="S38" s="46"/>
      <c r="T38" s="15"/>
      <c r="U38" s="46"/>
      <c r="V38" s="46"/>
      <c r="W38" s="46"/>
      <c r="X38" s="46"/>
      <c r="Y38" s="46"/>
      <c r="Z38" s="46"/>
      <c r="AA38" s="46"/>
      <c r="AB38" s="46"/>
      <c r="AC38" s="44"/>
    </row>
    <row r="39" spans="2:29" s="39" customFormat="1" ht="28.5" customHeight="1" x14ac:dyDescent="0.25">
      <c r="B39" s="101" t="s">
        <v>91</v>
      </c>
      <c r="C39" s="14"/>
      <c r="D39" s="102"/>
      <c r="E39" s="166">
        <f>SUM(E28:E31)</f>
        <v>0</v>
      </c>
      <c r="F39" s="52"/>
      <c r="G39" s="14"/>
      <c r="H39" s="102"/>
      <c r="I39" s="166">
        <f>SUM(I28:I31)</f>
        <v>0</v>
      </c>
      <c r="J39" s="52"/>
      <c r="K39" s="14"/>
      <c r="L39" s="102"/>
      <c r="M39" s="166">
        <f>SUM(M28:M31)</f>
        <v>0</v>
      </c>
      <c r="N39" s="52"/>
      <c r="O39" s="3"/>
      <c r="P39" s="166" t="e">
        <f>SUM(P28:P31)</f>
        <v>#REF!</v>
      </c>
      <c r="Q39" s="166">
        <f t="shared" ref="Q39:AB39" si="6">SUM(Q28:Q31)</f>
        <v>0</v>
      </c>
      <c r="R39" s="166">
        <f t="shared" si="6"/>
        <v>0</v>
      </c>
      <c r="S39" s="166" t="e">
        <f t="shared" si="6"/>
        <v>#REF!</v>
      </c>
      <c r="T39" s="15"/>
      <c r="U39" s="166">
        <f t="shared" si="6"/>
        <v>0</v>
      </c>
      <c r="V39" s="166">
        <f t="shared" si="6"/>
        <v>0</v>
      </c>
      <c r="W39" s="166">
        <f t="shared" si="6"/>
        <v>0</v>
      </c>
      <c r="X39" s="166">
        <f t="shared" si="6"/>
        <v>0</v>
      </c>
      <c r="Y39" s="166">
        <f t="shared" si="6"/>
        <v>0</v>
      </c>
      <c r="Z39" s="166">
        <f t="shared" si="6"/>
        <v>0</v>
      </c>
      <c r="AA39" s="166">
        <f t="shared" si="6"/>
        <v>0</v>
      </c>
      <c r="AB39" s="166">
        <f t="shared" si="6"/>
        <v>0</v>
      </c>
      <c r="AC39" s="44"/>
    </row>
    <row r="40" spans="2:29" s="3" customFormat="1" ht="28.5" customHeight="1" x14ac:dyDescent="0.25">
      <c r="C40" s="14"/>
      <c r="D40" s="108"/>
      <c r="G40" s="14"/>
      <c r="H40" s="96"/>
      <c r="K40" s="14"/>
      <c r="L40" s="18"/>
      <c r="M40" s="6"/>
      <c r="N40" s="6"/>
      <c r="P40" s="6"/>
      <c r="Q40" s="19"/>
      <c r="R40" s="19"/>
      <c r="S40" s="19"/>
      <c r="T40" s="15"/>
      <c r="U40" s="19"/>
      <c r="V40" s="19"/>
      <c r="W40" s="5"/>
      <c r="X40" s="109"/>
      <c r="Y40" s="62"/>
      <c r="Z40" s="62"/>
      <c r="AA40" s="62"/>
      <c r="AB40" s="62"/>
      <c r="AC40" s="14"/>
    </row>
    <row r="41" spans="2:29" s="3" customFormat="1" ht="19.5" customHeight="1" x14ac:dyDescent="0.25">
      <c r="B41" s="95" t="s">
        <v>95</v>
      </c>
      <c r="C41" s="14"/>
      <c r="D41" s="96"/>
      <c r="G41" s="14"/>
      <c r="H41" s="96"/>
      <c r="J41" s="97"/>
      <c r="K41" s="14"/>
      <c r="L41" s="96"/>
      <c r="M41" s="98"/>
      <c r="P41" s="99"/>
      <c r="Q41" s="100"/>
      <c r="R41" s="100"/>
      <c r="S41" s="39"/>
      <c r="T41" s="15"/>
      <c r="U41" s="99"/>
      <c r="V41" s="99"/>
      <c r="W41" s="99"/>
      <c r="X41" s="20"/>
      <c r="Y41" s="20"/>
      <c r="Z41" s="20"/>
      <c r="AA41" s="20"/>
      <c r="AB41" s="20"/>
      <c r="AC41" s="21"/>
    </row>
    <row r="42" spans="2:29" s="39" customFormat="1" ht="28.5" customHeight="1" x14ac:dyDescent="0.25">
      <c r="B42" s="40" t="s">
        <v>96</v>
      </c>
      <c r="C42" s="14"/>
      <c r="D42" s="41"/>
      <c r="E42" s="41">
        <f>+I42+M42</f>
        <v>0</v>
      </c>
      <c r="F42" s="42"/>
      <c r="G42" s="14"/>
      <c r="H42" s="41"/>
      <c r="I42" s="41"/>
      <c r="J42" s="42"/>
      <c r="K42" s="14"/>
      <c r="L42" s="41"/>
      <c r="M42" s="41"/>
      <c r="N42" s="42"/>
      <c r="O42" s="3"/>
      <c r="P42" s="41"/>
      <c r="Q42" s="41"/>
      <c r="R42" s="41"/>
      <c r="S42" s="43">
        <f>+R42+Q42+P42</f>
        <v>0</v>
      </c>
      <c r="T42" s="15"/>
      <c r="U42" s="41" t="e">
        <f>+V42+W42+X42</f>
        <v>#REF!</v>
      </c>
      <c r="V42" s="41" t="e">
        <f>+#REF!</f>
        <v>#REF!</v>
      </c>
      <c r="W42" s="41"/>
      <c r="X42" s="41">
        <f>SUM(Y42:AB42)</f>
        <v>0</v>
      </c>
      <c r="Y42" s="41"/>
      <c r="Z42" s="41"/>
      <c r="AA42" s="41"/>
      <c r="AB42" s="41"/>
      <c r="AC42" s="44"/>
    </row>
    <row r="43" spans="2:29" s="39" customFormat="1" ht="28.5" customHeight="1" x14ac:dyDescent="0.25">
      <c r="B43" s="40" t="s">
        <v>97</v>
      </c>
      <c r="C43" s="14"/>
      <c r="D43" s="41"/>
      <c r="E43" s="41">
        <f>+I43+M43</f>
        <v>0</v>
      </c>
      <c r="F43" s="42"/>
      <c r="G43" s="14"/>
      <c r="H43" s="41"/>
      <c r="I43" s="41"/>
      <c r="J43" s="42"/>
      <c r="K43" s="14"/>
      <c r="L43" s="41"/>
      <c r="M43" s="41"/>
      <c r="N43" s="42"/>
      <c r="O43" s="3"/>
      <c r="P43" s="41"/>
      <c r="Q43" s="41"/>
      <c r="R43" s="41"/>
      <c r="S43" s="43">
        <f>+R43+Q43+P43</f>
        <v>0</v>
      </c>
      <c r="T43" s="15"/>
      <c r="U43" s="41" t="e">
        <f>+V43+W43+X43</f>
        <v>#REF!</v>
      </c>
      <c r="V43" s="41" t="e">
        <f>+#REF!</f>
        <v>#REF!</v>
      </c>
      <c r="W43" s="41"/>
      <c r="X43" s="41">
        <f>SUM(Y43:AB43)</f>
        <v>0</v>
      </c>
      <c r="Y43" s="41"/>
      <c r="Z43" s="41"/>
      <c r="AA43" s="41"/>
      <c r="AB43" s="41"/>
      <c r="AC43" s="44"/>
    </row>
    <row r="44" spans="2:29" s="39" customFormat="1" ht="28.5" customHeight="1" x14ac:dyDescent="0.25">
      <c r="B44" s="40" t="s">
        <v>98</v>
      </c>
      <c r="C44" s="14"/>
      <c r="D44" s="41"/>
      <c r="E44" s="41">
        <f>+I44+M44</f>
        <v>0</v>
      </c>
      <c r="F44" s="42"/>
      <c r="G44" s="14"/>
      <c r="H44" s="41"/>
      <c r="I44" s="41"/>
      <c r="J44" s="42"/>
      <c r="K44" s="14"/>
      <c r="L44" s="41"/>
      <c r="M44" s="41"/>
      <c r="N44" s="42"/>
      <c r="O44" s="3"/>
      <c r="P44" s="41"/>
      <c r="Q44" s="41"/>
      <c r="R44" s="41"/>
      <c r="S44" s="43">
        <f>+R44+Q44+P44</f>
        <v>0</v>
      </c>
      <c r="T44" s="15"/>
      <c r="U44" s="41" t="e">
        <f>+V44+W44+X44</f>
        <v>#REF!</v>
      </c>
      <c r="V44" s="41" t="e">
        <f>+#REF!</f>
        <v>#REF!</v>
      </c>
      <c r="W44" s="41"/>
      <c r="X44" s="41">
        <f>SUM(Y44:AB44)</f>
        <v>0</v>
      </c>
      <c r="Y44" s="41"/>
      <c r="Z44" s="41"/>
      <c r="AA44" s="41"/>
      <c r="AB44" s="41"/>
      <c r="AC44" s="44"/>
    </row>
    <row r="45" spans="2:29" s="39" customFormat="1" ht="28.5" customHeight="1" x14ac:dyDescent="0.25">
      <c r="B45" s="40" t="s">
        <v>99</v>
      </c>
      <c r="C45" s="14"/>
      <c r="D45" s="41"/>
      <c r="E45" s="41">
        <f>+I45+M45</f>
        <v>0</v>
      </c>
      <c r="F45" s="42"/>
      <c r="G45" s="14"/>
      <c r="H45" s="41"/>
      <c r="I45" s="41"/>
      <c r="J45" s="42"/>
      <c r="K45" s="14"/>
      <c r="L45" s="41"/>
      <c r="M45" s="41"/>
      <c r="N45" s="42"/>
      <c r="O45" s="3"/>
      <c r="P45" s="41"/>
      <c r="Q45" s="41"/>
      <c r="R45" s="41"/>
      <c r="S45" s="43">
        <f>+R45+Q45+P45</f>
        <v>0</v>
      </c>
      <c r="T45" s="15"/>
      <c r="U45" s="41" t="e">
        <f>+V45+W45+X45</f>
        <v>#REF!</v>
      </c>
      <c r="V45" s="41" t="e">
        <f>+#REF!</f>
        <v>#REF!</v>
      </c>
      <c r="W45" s="41"/>
      <c r="X45" s="41">
        <f>SUM(Y45:AB45)</f>
        <v>0</v>
      </c>
      <c r="Y45" s="41"/>
      <c r="Z45" s="41"/>
      <c r="AA45" s="41"/>
      <c r="AB45" s="41"/>
      <c r="AC45" s="44"/>
    </row>
    <row r="46" spans="2:29" s="39" customFormat="1" ht="14.25" hidden="1" customHeight="1" x14ac:dyDescent="0.25">
      <c r="B46" s="45" t="s">
        <v>100</v>
      </c>
      <c r="C46" s="14"/>
      <c r="D46" s="41"/>
      <c r="E46" s="41">
        <v>0</v>
      </c>
      <c r="F46" s="42"/>
      <c r="G46" s="14"/>
      <c r="H46" s="41"/>
      <c r="I46" s="41"/>
      <c r="J46" s="42"/>
      <c r="K46" s="14"/>
      <c r="L46" s="41"/>
      <c r="M46" s="41"/>
      <c r="N46" s="42"/>
      <c r="O46" s="3"/>
      <c r="P46" s="41"/>
      <c r="Q46" s="41"/>
      <c r="R46" s="41"/>
      <c r="S46" s="41"/>
      <c r="T46" s="15"/>
      <c r="U46" s="41"/>
      <c r="V46" s="41"/>
      <c r="W46" s="41"/>
      <c r="X46" s="41"/>
      <c r="Y46" s="41"/>
      <c r="Z46" s="41"/>
      <c r="AA46" s="41"/>
      <c r="AB46" s="41"/>
      <c r="AC46" s="44"/>
    </row>
    <row r="47" spans="2:29" s="39" customFormat="1" ht="14.25" hidden="1" customHeight="1" x14ac:dyDescent="0.25">
      <c r="B47" s="45" t="s">
        <v>56</v>
      </c>
      <c r="C47" s="14"/>
      <c r="D47" s="41"/>
      <c r="E47" s="41">
        <v>0</v>
      </c>
      <c r="F47" s="42"/>
      <c r="G47" s="14"/>
      <c r="H47" s="41"/>
      <c r="I47" s="41"/>
      <c r="J47" s="42"/>
      <c r="K47" s="14"/>
      <c r="L47" s="41"/>
      <c r="M47" s="41"/>
      <c r="N47" s="42"/>
      <c r="O47" s="3"/>
      <c r="P47" s="41"/>
      <c r="Q47" s="41"/>
      <c r="R47" s="41"/>
      <c r="S47" s="41"/>
      <c r="T47" s="15"/>
      <c r="U47" s="41"/>
      <c r="V47" s="41"/>
      <c r="W47" s="41"/>
      <c r="X47" s="41"/>
      <c r="Y47" s="41"/>
      <c r="Z47" s="41"/>
      <c r="AA47" s="41"/>
      <c r="AB47" s="41"/>
      <c r="AC47" s="44"/>
    </row>
    <row r="48" spans="2:29" s="39" customFormat="1" ht="14.25" hidden="1" customHeight="1" x14ac:dyDescent="0.25">
      <c r="B48" s="45" t="s">
        <v>57</v>
      </c>
      <c r="C48" s="14"/>
      <c r="D48" s="41"/>
      <c r="E48" s="41">
        <v>0</v>
      </c>
      <c r="F48" s="42"/>
      <c r="G48" s="14"/>
      <c r="H48" s="41"/>
      <c r="I48" s="41"/>
      <c r="J48" s="42"/>
      <c r="K48" s="14"/>
      <c r="L48" s="41"/>
      <c r="M48" s="41"/>
      <c r="N48" s="42"/>
      <c r="O48" s="3"/>
      <c r="P48" s="41"/>
      <c r="Q48" s="41"/>
      <c r="R48" s="41"/>
      <c r="S48" s="41"/>
      <c r="T48" s="15"/>
      <c r="U48" s="41"/>
      <c r="V48" s="41"/>
      <c r="W48" s="41"/>
      <c r="X48" s="41"/>
      <c r="Y48" s="41"/>
      <c r="Z48" s="41"/>
      <c r="AA48" s="41"/>
      <c r="AB48" s="41"/>
      <c r="AC48" s="44"/>
    </row>
    <row r="49" spans="2:29" s="39" customFormat="1" ht="14.25" hidden="1" customHeight="1" x14ac:dyDescent="0.25">
      <c r="B49" s="45" t="s">
        <v>58</v>
      </c>
      <c r="C49" s="14"/>
      <c r="D49" s="41"/>
      <c r="E49" s="41">
        <v>0</v>
      </c>
      <c r="F49" s="42"/>
      <c r="G49" s="14"/>
      <c r="H49" s="41"/>
      <c r="I49" s="41"/>
      <c r="J49" s="42"/>
      <c r="K49" s="14"/>
      <c r="L49" s="41"/>
      <c r="M49" s="41"/>
      <c r="N49" s="42"/>
      <c r="O49" s="3"/>
      <c r="P49" s="41"/>
      <c r="Q49" s="41"/>
      <c r="R49" s="41"/>
      <c r="S49" s="41"/>
      <c r="T49" s="15"/>
      <c r="U49" s="41"/>
      <c r="V49" s="41"/>
      <c r="W49" s="41"/>
      <c r="X49" s="41"/>
      <c r="Y49" s="41"/>
      <c r="Z49" s="41"/>
      <c r="AA49" s="41"/>
      <c r="AB49" s="41"/>
      <c r="AC49" s="41">
        <v>0</v>
      </c>
    </row>
    <row r="50" spans="2:29" s="39" customFormat="1" ht="14.25" hidden="1" customHeight="1" x14ac:dyDescent="0.25">
      <c r="B50" s="45" t="s">
        <v>88</v>
      </c>
      <c r="C50" s="14"/>
      <c r="D50" s="41"/>
      <c r="E50" s="41" t="s">
        <v>21</v>
      </c>
      <c r="F50" s="42"/>
      <c r="G50" s="14"/>
      <c r="H50" s="41"/>
      <c r="I50" s="41"/>
      <c r="J50" s="42"/>
      <c r="K50" s="14"/>
      <c r="L50" s="41"/>
      <c r="M50" s="41"/>
      <c r="N50" s="42"/>
      <c r="O50" s="3"/>
      <c r="P50" s="41"/>
      <c r="Q50" s="41"/>
      <c r="R50" s="41"/>
      <c r="S50" s="41"/>
      <c r="T50" s="15"/>
      <c r="U50" s="41"/>
      <c r="V50" s="41"/>
      <c r="W50" s="41"/>
      <c r="X50" s="41"/>
      <c r="Y50" s="41"/>
      <c r="Z50" s="41"/>
      <c r="AA50" s="41"/>
      <c r="AB50" s="41"/>
      <c r="AC50" s="44"/>
    </row>
    <row r="51" spans="2:29" s="39" customFormat="1" ht="14.25" hidden="1" customHeight="1" x14ac:dyDescent="0.25">
      <c r="B51" s="45" t="s">
        <v>89</v>
      </c>
      <c r="C51" s="14"/>
      <c r="D51" s="41"/>
      <c r="E51" s="41">
        <v>0</v>
      </c>
      <c r="F51" s="42"/>
      <c r="G51" s="14"/>
      <c r="H51" s="41"/>
      <c r="I51" s="41"/>
      <c r="J51" s="42"/>
      <c r="K51" s="14"/>
      <c r="L51" s="41"/>
      <c r="M51" s="41"/>
      <c r="N51" s="42"/>
      <c r="O51" s="3"/>
      <c r="P51" s="41"/>
      <c r="Q51" s="41"/>
      <c r="R51" s="41"/>
      <c r="S51" s="41"/>
      <c r="T51" s="15"/>
      <c r="U51" s="41"/>
      <c r="V51" s="41"/>
      <c r="W51" s="41"/>
      <c r="X51" s="41"/>
      <c r="Y51" s="41"/>
      <c r="Z51" s="41"/>
      <c r="AA51" s="41"/>
      <c r="AB51" s="41"/>
      <c r="AC51" s="44"/>
    </row>
    <row r="52" spans="2:29" s="39" customFormat="1" ht="14.25" hidden="1" customHeight="1" x14ac:dyDescent="0.25">
      <c r="B52" s="45" t="s">
        <v>90</v>
      </c>
      <c r="C52" s="14"/>
      <c r="D52" s="46"/>
      <c r="E52" s="46">
        <v>0</v>
      </c>
      <c r="F52" s="47"/>
      <c r="G52" s="14"/>
      <c r="H52" s="46"/>
      <c r="I52" s="46"/>
      <c r="J52" s="47"/>
      <c r="K52" s="14"/>
      <c r="L52" s="46"/>
      <c r="M52" s="46"/>
      <c r="N52" s="47"/>
      <c r="O52" s="3"/>
      <c r="P52" s="46"/>
      <c r="Q52" s="46"/>
      <c r="R52" s="46"/>
      <c r="S52" s="46"/>
      <c r="T52" s="15"/>
      <c r="U52" s="46"/>
      <c r="V52" s="46"/>
      <c r="W52" s="46"/>
      <c r="X52" s="46"/>
      <c r="Y52" s="46"/>
      <c r="Z52" s="46"/>
      <c r="AA52" s="46"/>
      <c r="AB52" s="46"/>
      <c r="AC52" s="44"/>
    </row>
    <row r="53" spans="2:29" s="39" customFormat="1" ht="28.5" customHeight="1" x14ac:dyDescent="0.25">
      <c r="B53" s="101" t="s">
        <v>101</v>
      </c>
      <c r="C53" s="14"/>
      <c r="D53" s="102"/>
      <c r="E53" s="166">
        <f>SUM(E42:E45)</f>
        <v>0</v>
      </c>
      <c r="F53" s="52"/>
      <c r="G53" s="14"/>
      <c r="H53" s="102"/>
      <c r="I53" s="166">
        <f>SUM(I42:I45)</f>
        <v>0</v>
      </c>
      <c r="J53" s="52"/>
      <c r="K53" s="14"/>
      <c r="L53" s="102"/>
      <c r="M53" s="166">
        <f>SUM(M42:M45)</f>
        <v>0</v>
      </c>
      <c r="N53" s="52"/>
      <c r="O53" s="3"/>
      <c r="P53" s="166">
        <f>SUM(P42:P45)</f>
        <v>0</v>
      </c>
      <c r="Q53" s="166">
        <f>SUM(Q42:Q45)</f>
        <v>0</v>
      </c>
      <c r="R53" s="166">
        <f>SUM(R42:R45)</f>
        <v>0</v>
      </c>
      <c r="S53" s="166">
        <f>SUM(S42:S45)</f>
        <v>0</v>
      </c>
      <c r="T53" s="15"/>
      <c r="U53" s="166" t="e">
        <f t="shared" ref="U53:AB53" si="7">SUM(U42:U45)</f>
        <v>#REF!</v>
      </c>
      <c r="V53" s="166" t="e">
        <f t="shared" si="7"/>
        <v>#REF!</v>
      </c>
      <c r="W53" s="166">
        <f t="shared" si="7"/>
        <v>0</v>
      </c>
      <c r="X53" s="166">
        <f t="shared" si="7"/>
        <v>0</v>
      </c>
      <c r="Y53" s="166">
        <f t="shared" si="7"/>
        <v>0</v>
      </c>
      <c r="Z53" s="166">
        <f t="shared" si="7"/>
        <v>0</v>
      </c>
      <c r="AA53" s="166">
        <f t="shared" si="7"/>
        <v>0</v>
      </c>
      <c r="AB53" s="166">
        <f t="shared" si="7"/>
        <v>0</v>
      </c>
      <c r="AC53" s="44"/>
    </row>
    <row r="54" spans="2:29" s="3" customFormat="1" ht="28.5" customHeight="1" x14ac:dyDescent="0.25">
      <c r="C54" s="14"/>
      <c r="D54" s="108"/>
      <c r="G54" s="14"/>
      <c r="H54" s="96"/>
      <c r="K54" s="14"/>
      <c r="L54" s="18"/>
      <c r="M54" s="6"/>
      <c r="N54" s="6"/>
      <c r="P54" s="6"/>
      <c r="Q54" s="19"/>
      <c r="R54" s="19"/>
      <c r="S54" s="19"/>
      <c r="T54" s="15"/>
      <c r="U54" s="19"/>
      <c r="V54" s="19"/>
      <c r="W54" s="5"/>
      <c r="X54" s="109"/>
      <c r="Y54" s="62"/>
      <c r="Z54" s="62"/>
      <c r="AA54" s="62"/>
      <c r="AB54" s="62"/>
      <c r="AC54" s="14"/>
    </row>
    <row r="55" spans="2:29" s="107" customFormat="1" ht="28.5" customHeight="1" thickBot="1" x14ac:dyDescent="0.3">
      <c r="B55" s="103" t="s">
        <v>22</v>
      </c>
      <c r="C55" s="14"/>
      <c r="D55" s="104">
        <f>+D25</f>
        <v>0</v>
      </c>
      <c r="E55" s="167">
        <f>+E53+E25+E39</f>
        <v>0</v>
      </c>
      <c r="F55" s="105">
        <f>+F25</f>
        <v>0</v>
      </c>
      <c r="G55" s="14"/>
      <c r="H55" s="104">
        <f>+H25</f>
        <v>0</v>
      </c>
      <c r="I55" s="167">
        <f>+I53+I25+I39</f>
        <v>0</v>
      </c>
      <c r="J55" s="105">
        <f>+J25</f>
        <v>0</v>
      </c>
      <c r="K55" s="14"/>
      <c r="L55" s="104">
        <f>+L25</f>
        <v>0</v>
      </c>
      <c r="M55" s="167">
        <f>+M53+M25+M39</f>
        <v>0</v>
      </c>
      <c r="N55" s="105">
        <f>+N25</f>
        <v>0</v>
      </c>
      <c r="O55" s="3"/>
      <c r="P55" s="167" t="e">
        <f>+P53+P25+P39</f>
        <v>#REF!</v>
      </c>
      <c r="Q55" s="167">
        <f>+Q53+Q25+Q39</f>
        <v>0</v>
      </c>
      <c r="R55" s="167" t="e">
        <f>+R53+R25+R39</f>
        <v>#REF!</v>
      </c>
      <c r="S55" s="167" t="e">
        <f>+S53+S25+S39</f>
        <v>#REF!</v>
      </c>
      <c r="T55" s="15"/>
      <c r="U55" s="167" t="e">
        <f t="shared" ref="U55:AB55" si="8">+U53+U25+U39</f>
        <v>#REF!</v>
      </c>
      <c r="V55" s="167" t="e">
        <f t="shared" si="8"/>
        <v>#REF!</v>
      </c>
      <c r="W55" s="167">
        <f t="shared" si="8"/>
        <v>0</v>
      </c>
      <c r="X55" s="167">
        <f t="shared" si="8"/>
        <v>0</v>
      </c>
      <c r="Y55" s="167">
        <f t="shared" si="8"/>
        <v>0</v>
      </c>
      <c r="Z55" s="167">
        <f t="shared" si="8"/>
        <v>0</v>
      </c>
      <c r="AA55" s="167">
        <f t="shared" si="8"/>
        <v>0</v>
      </c>
      <c r="AB55" s="167">
        <f t="shared" si="8"/>
        <v>0</v>
      </c>
      <c r="AC55" s="106"/>
    </row>
    <row r="56" spans="2:29" s="3" customFormat="1" ht="28.5" customHeight="1" thickTop="1" x14ac:dyDescent="0.25">
      <c r="C56" s="14"/>
      <c r="D56" s="108"/>
      <c r="G56" s="14"/>
      <c r="H56" s="96"/>
      <c r="K56" s="14"/>
      <c r="L56" s="18"/>
      <c r="M56" s="6"/>
      <c r="N56" s="6"/>
      <c r="P56" s="6"/>
      <c r="Q56" s="19"/>
      <c r="R56" s="19"/>
      <c r="S56" s="19"/>
      <c r="T56" s="15"/>
      <c r="U56" s="19"/>
      <c r="V56" s="19"/>
      <c r="W56" s="5"/>
      <c r="X56" s="169"/>
      <c r="Y56" s="170"/>
      <c r="Z56" s="170"/>
      <c r="AA56" s="170"/>
      <c r="AB56" s="170"/>
      <c r="AC56" s="14"/>
    </row>
    <row r="57" spans="2:29" s="3" customFormat="1" ht="28.5" customHeight="1" x14ac:dyDescent="0.25">
      <c r="B57" s="117" t="s">
        <v>23</v>
      </c>
      <c r="C57" s="14"/>
      <c r="D57" s="657" t="s">
        <v>24</v>
      </c>
      <c r="E57" s="657"/>
      <c r="F57" s="110"/>
      <c r="G57" s="14"/>
      <c r="H57" s="657" t="s">
        <v>59</v>
      </c>
      <c r="I57" s="657"/>
      <c r="J57" s="110"/>
      <c r="K57" s="14"/>
      <c r="L57" s="657" t="s">
        <v>92</v>
      </c>
      <c r="M57" s="657"/>
      <c r="N57" s="19"/>
      <c r="P57" s="19"/>
      <c r="Q57" s="19"/>
      <c r="R57" s="19"/>
      <c r="S57" s="19"/>
      <c r="T57" s="15"/>
      <c r="U57" s="5"/>
      <c r="V57" s="5"/>
      <c r="W57" s="5"/>
      <c r="AC57" s="25"/>
    </row>
    <row r="58" spans="2:29" s="3" customFormat="1" ht="28.5" hidden="1" customHeight="1" x14ac:dyDescent="0.25">
      <c r="B58" s="87" t="s">
        <v>19</v>
      </c>
      <c r="C58" s="14"/>
      <c r="D58" s="39"/>
      <c r="E58" s="88"/>
      <c r="F58" s="39"/>
      <c r="G58" s="21"/>
      <c r="H58" s="39"/>
      <c r="I58" s="88"/>
      <c r="J58" s="39"/>
      <c r="K58" s="111"/>
      <c r="L58" s="112"/>
      <c r="M58" s="87"/>
      <c r="N58" s="20"/>
      <c r="P58" s="19"/>
      <c r="Q58" s="19"/>
      <c r="R58" s="19"/>
      <c r="S58" s="19"/>
      <c r="T58" s="15"/>
      <c r="U58" s="5"/>
      <c r="V58" s="5"/>
      <c r="W58" s="5"/>
      <c r="AC58" s="25"/>
    </row>
    <row r="59" spans="2:29" s="3" customFormat="1" ht="28.5" hidden="1" customHeight="1" x14ac:dyDescent="0.25">
      <c r="B59" s="87" t="s">
        <v>20</v>
      </c>
      <c r="C59" s="14"/>
      <c r="D59" s="39"/>
      <c r="E59" s="88"/>
      <c r="F59" s="39"/>
      <c r="G59" s="21"/>
      <c r="H59" s="39"/>
      <c r="I59" s="88"/>
      <c r="J59" s="39"/>
      <c r="K59" s="111"/>
      <c r="L59" s="112"/>
      <c r="M59" s="87"/>
      <c r="N59" s="20"/>
      <c r="P59" s="19"/>
      <c r="Q59" s="19"/>
      <c r="R59" s="19"/>
      <c r="S59" s="19"/>
      <c r="T59" s="15"/>
      <c r="U59" s="5"/>
      <c r="V59" s="5"/>
      <c r="W59" s="5"/>
      <c r="AC59" s="25"/>
    </row>
    <row r="60" spans="2:29" ht="28.5" customHeight="1" x14ac:dyDescent="0.25">
      <c r="B60" s="113"/>
      <c r="C60" s="114"/>
      <c r="D60" s="87"/>
      <c r="E60" s="87" t="e">
        <f>+#REF!/1000</f>
        <v>#REF!</v>
      </c>
      <c r="F60" s="87"/>
      <c r="G60" s="21"/>
      <c r="H60" s="87"/>
      <c r="I60" s="87">
        <v>0</v>
      </c>
      <c r="J60" s="44"/>
      <c r="K60" s="111"/>
      <c r="L60" s="112"/>
      <c r="M60" s="87"/>
      <c r="N60" s="20"/>
      <c r="O60" s="20"/>
      <c r="P60" s="19"/>
      <c r="Q60" s="19"/>
      <c r="R60" s="19"/>
      <c r="S60" s="19"/>
      <c r="T60" s="15"/>
      <c r="U60" s="26"/>
      <c r="V60" s="26"/>
      <c r="W60" s="26"/>
    </row>
    <row r="61" spans="2:29" s="116" customFormat="1" ht="28.5" hidden="1" customHeight="1" x14ac:dyDescent="0.25">
      <c r="B61" s="113"/>
      <c r="C61" s="113"/>
      <c r="D61" s="113"/>
      <c r="E61" s="113"/>
      <c r="F61" s="113"/>
      <c r="G61" s="113"/>
      <c r="H61" s="113"/>
      <c r="I61" s="113"/>
      <c r="J61" s="26"/>
      <c r="K61" s="26"/>
      <c r="L61" s="31"/>
      <c r="M61" s="26"/>
      <c r="N61" s="26"/>
      <c r="O61" s="26"/>
      <c r="P61" s="19"/>
      <c r="Q61" s="19"/>
      <c r="R61" s="19"/>
      <c r="S61" s="19"/>
      <c r="T61" s="15"/>
      <c r="U61" s="26"/>
      <c r="V61" s="26"/>
      <c r="W61" s="26"/>
      <c r="X61" s="113"/>
      <c r="Y61" s="113"/>
      <c r="Z61" s="113"/>
      <c r="AA61" s="113"/>
      <c r="AB61" s="113"/>
      <c r="AC61" s="113"/>
    </row>
    <row r="62" spans="2:29" s="116" customFormat="1" ht="28.5" hidden="1" customHeight="1" x14ac:dyDescent="0.25">
      <c r="B62" s="26"/>
      <c r="C62" s="26"/>
      <c r="D62" s="26"/>
      <c r="E62" s="26"/>
      <c r="F62" s="26"/>
      <c r="G62" s="26"/>
      <c r="H62" s="26"/>
      <c r="I62" s="29"/>
      <c r="J62" s="26"/>
      <c r="K62" s="26"/>
      <c r="L62" s="31"/>
      <c r="M62" s="26"/>
      <c r="N62" s="26"/>
      <c r="O62" s="26"/>
      <c r="P62" s="19"/>
      <c r="Q62" s="19"/>
      <c r="R62" s="19"/>
      <c r="S62" s="28"/>
      <c r="T62" s="15"/>
      <c r="U62" s="26"/>
      <c r="V62" s="26"/>
      <c r="W62" s="26"/>
      <c r="X62" s="26"/>
      <c r="Y62" s="26"/>
      <c r="Z62" s="113"/>
      <c r="AA62" s="113"/>
      <c r="AB62" s="113"/>
      <c r="AC62" s="113"/>
    </row>
    <row r="63" spans="2:29" s="116" customFormat="1" ht="28.5" hidden="1" customHeight="1" x14ac:dyDescent="0.25">
      <c r="B63" s="26"/>
      <c r="C63" s="26"/>
      <c r="D63" s="26"/>
      <c r="E63" s="26"/>
      <c r="F63" s="26"/>
      <c r="G63" s="26"/>
      <c r="H63" s="26"/>
      <c r="I63" s="29"/>
      <c r="J63" s="26"/>
      <c r="K63" s="26"/>
      <c r="L63" s="31"/>
      <c r="M63" s="26"/>
      <c r="N63" s="26"/>
      <c r="O63" s="26"/>
      <c r="P63" s="19"/>
      <c r="Q63" s="19"/>
      <c r="R63" s="19"/>
      <c r="S63" s="28"/>
      <c r="T63" s="26"/>
      <c r="U63" s="26"/>
      <c r="V63" s="26"/>
      <c r="W63" s="26"/>
      <c r="X63" s="26"/>
      <c r="Y63" s="26"/>
      <c r="Z63" s="113"/>
      <c r="AA63" s="113"/>
      <c r="AB63" s="113"/>
      <c r="AC63" s="113"/>
    </row>
    <row r="64" spans="2:29" s="116" customFormat="1" ht="28.5" hidden="1" customHeight="1" x14ac:dyDescent="0.25"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31"/>
      <c r="M64" s="26"/>
      <c r="N64" s="26"/>
      <c r="O64" s="26"/>
      <c r="P64" s="30"/>
      <c r="Q64" s="26"/>
      <c r="R64" s="26"/>
      <c r="S64" s="28"/>
      <c r="T64" s="26"/>
      <c r="U64" s="26"/>
      <c r="V64" s="26"/>
      <c r="W64" s="26"/>
      <c r="X64" s="26"/>
      <c r="Y64" s="26"/>
      <c r="Z64" s="113"/>
      <c r="AA64" s="113"/>
      <c r="AB64" s="113"/>
      <c r="AC64" s="113"/>
    </row>
    <row r="65" spans="2:29" s="116" customFormat="1" ht="28.5" hidden="1" customHeight="1" x14ac:dyDescent="0.25"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31"/>
      <c r="M65" s="26"/>
      <c r="N65" s="26"/>
      <c r="O65" s="26"/>
      <c r="P65" s="30"/>
      <c r="Q65" s="26"/>
      <c r="R65" s="26"/>
      <c r="S65" s="26"/>
      <c r="T65" s="26"/>
      <c r="U65" s="26"/>
      <c r="V65" s="26"/>
      <c r="W65" s="26"/>
      <c r="X65" s="26"/>
      <c r="Y65" s="26"/>
      <c r="Z65" s="113"/>
      <c r="AA65" s="113"/>
      <c r="AB65" s="113"/>
      <c r="AC65" s="113"/>
    </row>
    <row r="66" spans="2:29" s="116" customFormat="1" ht="28.5" hidden="1" customHeight="1" x14ac:dyDescent="0.25"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31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113"/>
      <c r="AA66" s="113"/>
      <c r="AB66" s="113"/>
      <c r="AC66" s="113"/>
    </row>
    <row r="67" spans="2:29" s="116" customFormat="1" ht="28.5" hidden="1" customHeight="1" x14ac:dyDescent="0.25"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31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113"/>
      <c r="AA67" s="113"/>
      <c r="AB67" s="113"/>
      <c r="AC67" s="113"/>
    </row>
    <row r="68" spans="2:29" s="116" customFormat="1" ht="28.5" hidden="1" customHeight="1" x14ac:dyDescent="0.25"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31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113"/>
      <c r="AA68" s="113"/>
      <c r="AB68" s="113"/>
      <c r="AC68" s="113"/>
    </row>
    <row r="69" spans="2:29" s="116" customFormat="1" ht="28.5" hidden="1" customHeight="1" x14ac:dyDescent="0.25"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31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113"/>
      <c r="AA69" s="113"/>
      <c r="AB69" s="113"/>
      <c r="AC69" s="113"/>
    </row>
    <row r="70" spans="2:29" s="116" customFormat="1" ht="28.5" hidden="1" customHeight="1" x14ac:dyDescent="0.25"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31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113"/>
      <c r="AA70" s="113"/>
      <c r="AB70" s="113"/>
      <c r="AC70" s="113"/>
    </row>
    <row r="71" spans="2:29" s="116" customFormat="1" ht="28.5" hidden="1" customHeight="1" x14ac:dyDescent="0.25"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31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113"/>
      <c r="AA71" s="113"/>
      <c r="AB71" s="113"/>
      <c r="AC71" s="113"/>
    </row>
    <row r="72" spans="2:29" s="116" customFormat="1" ht="28.5" hidden="1" customHeight="1" x14ac:dyDescent="0.25"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31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113"/>
      <c r="AA72" s="113"/>
      <c r="AB72" s="113"/>
      <c r="AC72" s="113"/>
    </row>
    <row r="73" spans="2:29" s="116" customFormat="1" ht="28.5" hidden="1" customHeight="1" x14ac:dyDescent="0.25"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31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113"/>
      <c r="AA73" s="113"/>
      <c r="AB73" s="113"/>
      <c r="AC73" s="113"/>
    </row>
    <row r="74" spans="2:29" s="116" customFormat="1" ht="28.5" hidden="1" customHeight="1" x14ac:dyDescent="0.25"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31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113"/>
      <c r="AA74" s="113"/>
      <c r="AB74" s="113"/>
      <c r="AC74" s="113"/>
    </row>
    <row r="75" spans="2:29" s="116" customFormat="1" ht="28.5" hidden="1" customHeight="1" x14ac:dyDescent="0.25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31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113"/>
      <c r="AA75" s="113"/>
      <c r="AB75" s="113"/>
      <c r="AC75" s="113"/>
    </row>
    <row r="76" spans="2:29" s="116" customFormat="1" ht="28.5" hidden="1" customHeight="1" x14ac:dyDescent="0.25"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31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113"/>
      <c r="AA76" s="113"/>
      <c r="AB76" s="113"/>
      <c r="AC76" s="113"/>
    </row>
    <row r="77" spans="2:29" s="116" customFormat="1" ht="28.5" hidden="1" customHeight="1" x14ac:dyDescent="0.25"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31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113"/>
      <c r="AA77" s="113"/>
      <c r="AB77" s="113"/>
      <c r="AC77" s="113"/>
    </row>
    <row r="78" spans="2:29" s="116" customFormat="1" ht="28.5" hidden="1" customHeight="1" x14ac:dyDescent="0.25"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31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113"/>
      <c r="AA78" s="113"/>
      <c r="AB78" s="113"/>
      <c r="AC78" s="113"/>
    </row>
    <row r="79" spans="2:29" s="116" customFormat="1" ht="28.5" hidden="1" customHeight="1" x14ac:dyDescent="0.25"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31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113"/>
      <c r="AA79" s="113"/>
      <c r="AB79" s="113"/>
      <c r="AC79" s="113"/>
    </row>
    <row r="80" spans="2:29" s="116" customFormat="1" ht="28.5" hidden="1" customHeight="1" x14ac:dyDescent="0.25"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31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113"/>
      <c r="AA80" s="113"/>
      <c r="AB80" s="113"/>
      <c r="AC80" s="113"/>
    </row>
    <row r="81" spans="2:29" s="116" customFormat="1" ht="28.5" hidden="1" customHeight="1" x14ac:dyDescent="0.25"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31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113"/>
      <c r="AA81" s="113"/>
      <c r="AB81" s="113"/>
      <c r="AC81" s="113"/>
    </row>
    <row r="82" spans="2:29" s="116" customFormat="1" ht="28.5" hidden="1" customHeight="1" x14ac:dyDescent="0.25"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31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113"/>
      <c r="AA82" s="113"/>
      <c r="AB82" s="113"/>
      <c r="AC82" s="113"/>
    </row>
    <row r="83" spans="2:29" s="116" customFormat="1" ht="28.5" hidden="1" customHeight="1" x14ac:dyDescent="0.25"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31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113"/>
      <c r="AA83" s="113"/>
      <c r="AB83" s="113"/>
      <c r="AC83" s="113"/>
    </row>
    <row r="84" spans="2:29" s="116" customFormat="1" ht="28.5" hidden="1" customHeight="1" x14ac:dyDescent="0.25"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31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113"/>
      <c r="AA84" s="113"/>
      <c r="AB84" s="113"/>
      <c r="AC84" s="113"/>
    </row>
    <row r="85" spans="2:29" s="116" customFormat="1" ht="28.5" hidden="1" customHeight="1" x14ac:dyDescent="0.25"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31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113"/>
      <c r="AA85" s="113"/>
      <c r="AB85" s="113"/>
      <c r="AC85" s="113"/>
    </row>
    <row r="86" spans="2:29" s="116" customFormat="1" ht="28.5" hidden="1" customHeight="1" x14ac:dyDescent="0.25"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31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113"/>
      <c r="AA86" s="113"/>
      <c r="AB86" s="113"/>
      <c r="AC86" s="113"/>
    </row>
    <row r="87" spans="2:29" s="116" customFormat="1" ht="28.5" hidden="1" customHeight="1" x14ac:dyDescent="0.25"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31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113"/>
      <c r="AA87" s="113"/>
      <c r="AB87" s="113"/>
      <c r="AC87" s="113"/>
    </row>
    <row r="88" spans="2:29" s="116" customFormat="1" ht="28.5" hidden="1" customHeight="1" x14ac:dyDescent="0.25"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31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113"/>
      <c r="AA88" s="113"/>
      <c r="AB88" s="113"/>
      <c r="AC88" s="113"/>
    </row>
    <row r="89" spans="2:29" s="116" customFormat="1" ht="28.5" hidden="1" customHeight="1" x14ac:dyDescent="0.25"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31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113"/>
      <c r="AA89" s="113"/>
      <c r="AB89" s="113"/>
      <c r="AC89" s="113"/>
    </row>
    <row r="90" spans="2:29" s="116" customFormat="1" ht="28.5" hidden="1" customHeight="1" x14ac:dyDescent="0.25"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31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113"/>
      <c r="AA90" s="113"/>
      <c r="AB90" s="113"/>
      <c r="AC90" s="113"/>
    </row>
    <row r="91" spans="2:29" s="116" customFormat="1" ht="28.5" hidden="1" customHeight="1" x14ac:dyDescent="0.25"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31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113"/>
      <c r="AA91" s="113"/>
      <c r="AB91" s="113"/>
      <c r="AC91" s="113"/>
    </row>
    <row r="92" spans="2:29" s="116" customFormat="1" ht="28.5" hidden="1" customHeight="1" x14ac:dyDescent="0.25"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31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113"/>
      <c r="AA92" s="113"/>
      <c r="AB92" s="113"/>
      <c r="AC92" s="113"/>
    </row>
    <row r="93" spans="2:29" s="116" customFormat="1" ht="28.5" hidden="1" customHeight="1" x14ac:dyDescent="0.25"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31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113"/>
      <c r="AA93" s="113"/>
      <c r="AB93" s="113"/>
      <c r="AC93" s="113"/>
    </row>
    <row r="94" spans="2:29" s="116" customFormat="1" ht="28.5" hidden="1" customHeight="1" x14ac:dyDescent="0.25"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31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113"/>
      <c r="AA94" s="113"/>
      <c r="AB94" s="113"/>
      <c r="AC94" s="113"/>
    </row>
    <row r="95" spans="2:29" s="116" customFormat="1" ht="28.5" hidden="1" customHeight="1" x14ac:dyDescent="0.25"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31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113"/>
      <c r="AA95" s="113"/>
      <c r="AB95" s="113"/>
      <c r="AC95" s="113"/>
    </row>
    <row r="96" spans="2:29" s="116" customFormat="1" ht="28.5" hidden="1" customHeight="1" x14ac:dyDescent="0.25"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31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113"/>
      <c r="AA96" s="113"/>
      <c r="AB96" s="113"/>
      <c r="AC96" s="113"/>
    </row>
    <row r="97" spans="2:29" s="116" customFormat="1" ht="28.5" hidden="1" customHeight="1" x14ac:dyDescent="0.25"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31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113"/>
      <c r="AA97" s="113"/>
      <c r="AB97" s="113"/>
      <c r="AC97" s="113"/>
    </row>
    <row r="98" spans="2:29" s="116" customFormat="1" ht="28.5" hidden="1" customHeight="1" x14ac:dyDescent="0.25"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31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113"/>
      <c r="AA98" s="113"/>
      <c r="AB98" s="113"/>
      <c r="AC98" s="113"/>
    </row>
    <row r="99" spans="2:29" s="116" customFormat="1" ht="28.5" hidden="1" customHeight="1" x14ac:dyDescent="0.25"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31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113"/>
      <c r="AA99" s="113"/>
      <c r="AB99" s="113"/>
      <c r="AC99" s="113"/>
    </row>
    <row r="100" spans="2:29" s="116" customFormat="1" ht="28.5" hidden="1" customHeight="1" x14ac:dyDescent="0.25"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31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113"/>
      <c r="AA100" s="113"/>
      <c r="AB100" s="113"/>
      <c r="AC100" s="113"/>
    </row>
    <row r="101" spans="2:29" s="116" customFormat="1" ht="28.5" hidden="1" customHeight="1" x14ac:dyDescent="0.25"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31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113"/>
      <c r="AA101" s="113"/>
      <c r="AB101" s="113"/>
      <c r="AC101" s="113"/>
    </row>
    <row r="102" spans="2:29" s="116" customFormat="1" ht="28.5" hidden="1" customHeight="1" x14ac:dyDescent="0.25"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31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113"/>
      <c r="AA102" s="113"/>
      <c r="AB102" s="113"/>
      <c r="AC102" s="113"/>
    </row>
    <row r="103" spans="2:29" s="116" customFormat="1" ht="28.5" hidden="1" customHeight="1" x14ac:dyDescent="0.25"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31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113"/>
      <c r="AA103" s="113"/>
      <c r="AB103" s="113"/>
      <c r="AC103" s="113"/>
    </row>
    <row r="104" spans="2:29" s="116" customFormat="1" ht="28.5" hidden="1" customHeight="1" x14ac:dyDescent="0.25"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31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113"/>
      <c r="AA104" s="113"/>
      <c r="AB104" s="113"/>
      <c r="AC104" s="113"/>
    </row>
    <row r="105" spans="2:29" s="116" customFormat="1" ht="28.5" hidden="1" customHeight="1" x14ac:dyDescent="0.25"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31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113"/>
      <c r="AA105" s="113"/>
      <c r="AB105" s="113"/>
      <c r="AC105" s="113"/>
    </row>
    <row r="106" spans="2:29" s="116" customFormat="1" ht="28.5" hidden="1" customHeight="1" x14ac:dyDescent="0.25"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31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113"/>
      <c r="AA106" s="113"/>
      <c r="AB106" s="113"/>
      <c r="AC106" s="113"/>
    </row>
    <row r="107" spans="2:29" s="116" customFormat="1" ht="28.5" hidden="1" customHeight="1" x14ac:dyDescent="0.25"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31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113"/>
      <c r="AA107" s="113"/>
      <c r="AB107" s="113"/>
      <c r="AC107" s="113"/>
    </row>
    <row r="108" spans="2:29" s="116" customFormat="1" ht="28.5" hidden="1" customHeight="1" x14ac:dyDescent="0.25"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31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113"/>
      <c r="AA108" s="113"/>
      <c r="AB108" s="113"/>
      <c r="AC108" s="113"/>
    </row>
    <row r="109" spans="2:29" s="116" customFormat="1" ht="28.5" hidden="1" customHeight="1" x14ac:dyDescent="0.25"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31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113"/>
      <c r="AA109" s="113"/>
      <c r="AB109" s="113"/>
      <c r="AC109" s="113"/>
    </row>
    <row r="110" spans="2:29" s="116" customFormat="1" ht="28.5" hidden="1" customHeight="1" x14ac:dyDescent="0.25"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31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113"/>
      <c r="AA110" s="113"/>
      <c r="AB110" s="113"/>
      <c r="AC110" s="113"/>
    </row>
    <row r="111" spans="2:29" s="116" customFormat="1" ht="28.5" hidden="1" customHeight="1" x14ac:dyDescent="0.25"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31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113"/>
      <c r="AA111" s="113"/>
      <c r="AB111" s="113"/>
      <c r="AC111" s="113"/>
    </row>
    <row r="112" spans="2:29" s="116" customFormat="1" ht="28.5" hidden="1" customHeight="1" x14ac:dyDescent="0.25"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31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113"/>
      <c r="AA112" s="113"/>
      <c r="AB112" s="113"/>
      <c r="AC112" s="113"/>
    </row>
    <row r="113" spans="2:29" s="116" customFormat="1" ht="28.5" hidden="1" customHeight="1" x14ac:dyDescent="0.25"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31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113"/>
      <c r="AA113" s="113"/>
      <c r="AB113" s="113"/>
      <c r="AC113" s="113"/>
    </row>
    <row r="114" spans="2:29" s="116" customFormat="1" ht="28.5" hidden="1" customHeight="1" x14ac:dyDescent="0.25"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31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113"/>
      <c r="AA114" s="113"/>
      <c r="AB114" s="113"/>
      <c r="AC114" s="113"/>
    </row>
    <row r="115" spans="2:29" s="116" customFormat="1" ht="28.5" hidden="1" customHeight="1" x14ac:dyDescent="0.25"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31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113"/>
      <c r="AA115" s="113"/>
      <c r="AB115" s="113"/>
      <c r="AC115" s="113"/>
    </row>
    <row r="116" spans="2:29" s="116" customFormat="1" ht="28.5" hidden="1" customHeight="1" x14ac:dyDescent="0.25"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31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113"/>
      <c r="AA116" s="113"/>
      <c r="AB116" s="113"/>
      <c r="AC116" s="113"/>
    </row>
    <row r="117" spans="2:29" s="116" customFormat="1" ht="28.5" hidden="1" customHeight="1" x14ac:dyDescent="0.25"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31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113"/>
      <c r="AA117" s="113"/>
      <c r="AB117" s="113"/>
      <c r="AC117" s="113"/>
    </row>
    <row r="118" spans="2:29" s="116" customFormat="1" ht="28.5" hidden="1" customHeight="1" x14ac:dyDescent="0.25"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31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113"/>
      <c r="AA118" s="113"/>
      <c r="AB118" s="113"/>
      <c r="AC118" s="113"/>
    </row>
    <row r="119" spans="2:29" s="116" customFormat="1" ht="28.5" hidden="1" customHeight="1" x14ac:dyDescent="0.25"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31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113"/>
      <c r="AA119" s="113"/>
      <c r="AB119" s="113"/>
      <c r="AC119" s="113"/>
    </row>
    <row r="120" spans="2:29" s="116" customFormat="1" ht="28.5" hidden="1" customHeight="1" x14ac:dyDescent="0.25"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31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113"/>
      <c r="AA120" s="113"/>
      <c r="AB120" s="113"/>
      <c r="AC120" s="113"/>
    </row>
    <row r="121" spans="2:29" s="116" customFormat="1" ht="28.5" hidden="1" customHeight="1" x14ac:dyDescent="0.25"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31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113"/>
      <c r="AA121" s="113"/>
      <c r="AB121" s="113"/>
      <c r="AC121" s="113"/>
    </row>
    <row r="122" spans="2:29" s="116" customFormat="1" ht="28.5" hidden="1" customHeight="1" x14ac:dyDescent="0.25"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31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113"/>
      <c r="AA122" s="113"/>
      <c r="AB122" s="113"/>
      <c r="AC122" s="113"/>
    </row>
    <row r="123" spans="2:29" s="116" customFormat="1" ht="28.5" hidden="1" customHeight="1" x14ac:dyDescent="0.25"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31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113"/>
      <c r="AA123" s="113"/>
      <c r="AB123" s="113"/>
      <c r="AC123" s="113"/>
    </row>
    <row r="124" spans="2:29" ht="28.5" hidden="1" customHeight="1" x14ac:dyDescent="0.25">
      <c r="J124" s="26"/>
      <c r="K124" s="26"/>
    </row>
    <row r="125" spans="2:29" ht="28.5" hidden="1" customHeight="1" x14ac:dyDescent="0.25">
      <c r="J125" s="26"/>
      <c r="K125" s="26"/>
    </row>
  </sheetData>
  <mergeCells count="8">
    <mergeCell ref="D57:E57"/>
    <mergeCell ref="H57:I57"/>
    <mergeCell ref="L57:M57"/>
    <mergeCell ref="D1:AB2"/>
    <mergeCell ref="E3:Y3"/>
    <mergeCell ref="D5:F5"/>
    <mergeCell ref="H5:J5"/>
    <mergeCell ref="L5:N5"/>
  </mergeCells>
  <printOptions horizontalCentered="1" verticalCentered="1"/>
  <pageMargins left="0.70866141732283472" right="0.47244094488188981" top="0.55118110236220474" bottom="0.98425196850393704" header="0" footer="0"/>
  <pageSetup scale="41" orientation="landscape" r:id="rId1"/>
  <headerFooter alignWithMargins="0">
    <oddFooter>&amp;C&amp;P&amp;RElaborado por EQUILIBRIUM Inmobiliario S.A.S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14999847407452621"/>
    <pageSetUpPr fitToPage="1"/>
  </sheetPr>
  <dimension ref="B1:AC82"/>
  <sheetViews>
    <sheetView showGridLines="0" zoomScale="60" zoomScaleNormal="60" workbookViewId="0">
      <pane xSplit="2" ySplit="6" topLeftCell="E7" activePane="bottomRight" state="frozen"/>
      <selection activeCell="F6" sqref="F6"/>
      <selection pane="topRight" activeCell="F6" sqref="F6"/>
      <selection pane="bottomLeft" activeCell="F6" sqref="F6"/>
      <selection pane="bottomRight" activeCell="P40" sqref="P40"/>
    </sheetView>
  </sheetViews>
  <sheetFormatPr baseColWidth="10" defaultColWidth="0" defaultRowHeight="12.75" x14ac:dyDescent="0.25"/>
  <cols>
    <col min="1" max="1" width="0.85546875" style="115" customWidth="1"/>
    <col min="2" max="2" width="29.85546875" style="14" bestFit="1" customWidth="1"/>
    <col min="3" max="3" width="0.85546875" style="14" customWidth="1"/>
    <col min="4" max="4" width="10.140625" style="14" bestFit="1" customWidth="1"/>
    <col min="5" max="5" width="18.7109375" style="14" bestFit="1" customWidth="1"/>
    <col min="6" max="6" width="13.7109375" style="14" bestFit="1" customWidth="1"/>
    <col min="7" max="7" width="0.28515625" style="14" customWidth="1"/>
    <col min="8" max="8" width="10.140625" style="14" bestFit="1" customWidth="1"/>
    <col min="9" max="9" width="21.140625" style="14" bestFit="1" customWidth="1"/>
    <col min="10" max="10" width="13.7109375" style="14" bestFit="1" customWidth="1"/>
    <col min="11" max="11" width="0.42578125" style="14" customWidth="1"/>
    <col min="12" max="12" width="8.140625" style="31" bestFit="1" customWidth="1"/>
    <col min="13" max="13" width="23.28515625" style="26" bestFit="1" customWidth="1"/>
    <col min="14" max="14" width="12.7109375" style="26" bestFit="1" customWidth="1"/>
    <col min="15" max="15" width="1" style="26" customWidth="1"/>
    <col min="16" max="16" width="17.7109375" style="26" bestFit="1" customWidth="1"/>
    <col min="17" max="17" width="12.28515625" style="26" bestFit="1" customWidth="1"/>
    <col min="18" max="18" width="12.7109375" style="26" customWidth="1"/>
    <col min="19" max="19" width="16.85546875" style="26" bestFit="1" customWidth="1"/>
    <col min="20" max="20" width="0.85546875" style="14" customWidth="1"/>
    <col min="21" max="21" width="19.85546875" style="14" bestFit="1" customWidth="1"/>
    <col min="22" max="22" width="19.5703125" style="14" bestFit="1" customWidth="1"/>
    <col min="23" max="23" width="18.140625" style="14" bestFit="1" customWidth="1"/>
    <col min="24" max="24" width="16.140625" style="14" bestFit="1" customWidth="1"/>
    <col min="25" max="28" width="13" style="14" bestFit="1" customWidth="1"/>
    <col min="29" max="29" width="1.28515625" style="14" customWidth="1"/>
    <col min="30" max="16384" width="0" style="115" hidden="1"/>
  </cols>
  <sheetData>
    <row r="1" spans="2:29" s="2" customFormat="1" ht="17.25" customHeight="1" x14ac:dyDescent="0.25">
      <c r="B1" s="8"/>
      <c r="C1" s="9"/>
      <c r="D1" s="658" t="s">
        <v>0</v>
      </c>
      <c r="E1" s="659"/>
      <c r="F1" s="659"/>
      <c r="G1" s="659"/>
      <c r="H1" s="659"/>
      <c r="I1" s="659"/>
      <c r="J1" s="659"/>
      <c r="K1" s="659"/>
      <c r="L1" s="659"/>
      <c r="M1" s="659"/>
      <c r="N1" s="659"/>
      <c r="O1" s="659"/>
      <c r="P1" s="659"/>
      <c r="Q1" s="659"/>
      <c r="R1" s="659"/>
      <c r="S1" s="659"/>
      <c r="T1" s="659"/>
      <c r="U1" s="659"/>
      <c r="V1" s="659"/>
      <c r="W1" s="659"/>
      <c r="X1" s="659"/>
      <c r="Y1" s="659"/>
      <c r="Z1" s="659"/>
      <c r="AA1" s="659"/>
      <c r="AB1" s="659"/>
      <c r="AC1" s="9"/>
    </row>
    <row r="2" spans="2:29" s="32" customFormat="1" ht="9" customHeight="1" x14ac:dyDescent="0.25">
      <c r="B2" s="10"/>
      <c r="C2" s="11"/>
      <c r="D2" s="659"/>
      <c r="E2" s="659"/>
      <c r="F2" s="659"/>
      <c r="G2" s="659"/>
      <c r="H2" s="659"/>
      <c r="I2" s="659"/>
      <c r="J2" s="659"/>
      <c r="K2" s="659"/>
      <c r="L2" s="659"/>
      <c r="M2" s="659"/>
      <c r="N2" s="659"/>
      <c r="O2" s="659"/>
      <c r="P2" s="659"/>
      <c r="Q2" s="659"/>
      <c r="R2" s="659"/>
      <c r="S2" s="659"/>
      <c r="T2" s="659"/>
      <c r="U2" s="659"/>
      <c r="V2" s="659"/>
      <c r="W2" s="659"/>
      <c r="X2" s="659"/>
      <c r="Y2" s="659"/>
      <c r="Z2" s="659"/>
      <c r="AA2" s="659"/>
      <c r="AB2" s="659"/>
      <c r="AC2" s="11"/>
    </row>
    <row r="3" spans="2:29" s="2" customFormat="1" ht="19.5" customHeight="1" x14ac:dyDescent="0.25">
      <c r="B3" s="8"/>
      <c r="C3" s="9"/>
      <c r="D3" s="12"/>
      <c r="E3" s="660" t="e">
        <f>+#REF!</f>
        <v>#REF!</v>
      </c>
      <c r="F3" s="660"/>
      <c r="G3" s="660"/>
      <c r="H3" s="660"/>
      <c r="I3" s="660"/>
      <c r="J3" s="660"/>
      <c r="K3" s="660"/>
      <c r="L3" s="660"/>
      <c r="M3" s="660"/>
      <c r="N3" s="660"/>
      <c r="O3" s="660"/>
      <c r="P3" s="660"/>
      <c r="Q3" s="660"/>
      <c r="R3" s="660"/>
      <c r="S3" s="660"/>
      <c r="T3" s="660"/>
      <c r="U3" s="660"/>
      <c r="V3" s="660"/>
      <c r="W3" s="660"/>
      <c r="X3" s="660"/>
      <c r="Y3" s="660"/>
      <c r="Z3" s="13"/>
      <c r="AA3" s="12"/>
      <c r="AB3" s="12"/>
      <c r="AC3" s="9"/>
    </row>
    <row r="4" spans="2:29" s="2" customFormat="1" ht="11.25" customHeight="1" x14ac:dyDescent="0.25">
      <c r="B4" s="1"/>
      <c r="C4" s="9"/>
      <c r="D4" s="8"/>
      <c r="E4" s="8"/>
      <c r="F4" s="8"/>
      <c r="G4" s="9"/>
      <c r="H4" s="8"/>
      <c r="I4" s="8"/>
      <c r="J4" s="8"/>
      <c r="K4" s="9"/>
      <c r="L4" s="8"/>
      <c r="M4" s="8"/>
      <c r="N4" s="8"/>
      <c r="O4" s="8"/>
      <c r="P4" s="8"/>
      <c r="Q4" s="8"/>
      <c r="R4" s="8"/>
      <c r="S4" s="8"/>
      <c r="T4" s="9"/>
      <c r="U4" s="8"/>
      <c r="V4" s="8"/>
      <c r="W4" s="8"/>
      <c r="X4" s="8"/>
      <c r="Y4" s="8"/>
      <c r="Z4" s="8"/>
      <c r="AA4" s="8"/>
      <c r="AB4" s="8"/>
      <c r="AC4" s="9"/>
    </row>
    <row r="5" spans="2:29" s="3" customFormat="1" ht="28.5" customHeight="1" x14ac:dyDescent="0.25">
      <c r="C5" s="14"/>
      <c r="D5" s="661" t="s">
        <v>1</v>
      </c>
      <c r="E5" s="661"/>
      <c r="F5" s="661"/>
      <c r="G5" s="14"/>
      <c r="H5" s="661" t="s">
        <v>2</v>
      </c>
      <c r="I5" s="661"/>
      <c r="J5" s="661"/>
      <c r="K5" s="14"/>
      <c r="L5" s="661" t="s">
        <v>3</v>
      </c>
      <c r="M5" s="661"/>
      <c r="N5" s="661"/>
      <c r="T5" s="14"/>
      <c r="U5" s="4" t="s">
        <v>4</v>
      </c>
      <c r="V5" s="4"/>
      <c r="AC5" s="16"/>
    </row>
    <row r="6" spans="2:29" s="3" customFormat="1" ht="57" customHeight="1" x14ac:dyDescent="0.25">
      <c r="B6" s="33" t="s">
        <v>55</v>
      </c>
      <c r="C6" s="14"/>
      <c r="D6" s="34" t="s">
        <v>5</v>
      </c>
      <c r="E6" s="34" t="s">
        <v>6</v>
      </c>
      <c r="F6" s="35" t="s">
        <v>7</v>
      </c>
      <c r="G6" s="14"/>
      <c r="H6" s="34" t="s">
        <v>5</v>
      </c>
      <c r="I6" s="34" t="s">
        <v>62</v>
      </c>
      <c r="J6" s="35" t="s">
        <v>7</v>
      </c>
      <c r="K6" s="14"/>
      <c r="L6" s="34" t="s">
        <v>5</v>
      </c>
      <c r="M6" s="34" t="s">
        <v>8</v>
      </c>
      <c r="N6" s="35" t="s">
        <v>7</v>
      </c>
      <c r="P6" s="34" t="s">
        <v>9</v>
      </c>
      <c r="Q6" s="34" t="s">
        <v>10</v>
      </c>
      <c r="R6" s="36" t="s">
        <v>131</v>
      </c>
      <c r="S6" s="34" t="s">
        <v>11</v>
      </c>
      <c r="T6" s="15"/>
      <c r="U6" s="34" t="s">
        <v>12</v>
      </c>
      <c r="V6" s="36" t="s">
        <v>60</v>
      </c>
      <c r="W6" s="37" t="s">
        <v>13</v>
      </c>
      <c r="X6" s="37" t="s">
        <v>14</v>
      </c>
      <c r="Y6" s="38" t="s">
        <v>15</v>
      </c>
      <c r="Z6" s="38" t="s">
        <v>16</v>
      </c>
      <c r="AA6" s="38" t="s">
        <v>17</v>
      </c>
      <c r="AB6" s="38" t="s">
        <v>18</v>
      </c>
      <c r="AC6" s="16"/>
    </row>
    <row r="7" spans="2:29" s="14" customFormat="1" ht="6.75" customHeight="1" x14ac:dyDescent="0.25">
      <c r="AC7" s="16"/>
    </row>
    <row r="8" spans="2:29" s="39" customFormat="1" ht="28.5" customHeight="1" x14ac:dyDescent="0.25">
      <c r="B8" s="40" t="s">
        <v>63</v>
      </c>
      <c r="C8" s="14"/>
      <c r="D8" s="41">
        <f t="shared" ref="D8:F9" si="0">+H8+L8</f>
        <v>0</v>
      </c>
      <c r="E8" s="41">
        <f t="shared" si="0"/>
        <v>0</v>
      </c>
      <c r="F8" s="42">
        <f t="shared" si="0"/>
        <v>0</v>
      </c>
      <c r="G8" s="14"/>
      <c r="H8" s="41"/>
      <c r="I8" s="41"/>
      <c r="J8" s="42"/>
      <c r="K8" s="14"/>
      <c r="L8" s="41"/>
      <c r="M8" s="41"/>
      <c r="N8" s="42"/>
      <c r="O8" s="3"/>
      <c r="P8" s="43"/>
      <c r="Q8" s="43"/>
      <c r="R8" s="43"/>
      <c r="S8" s="43">
        <f>SUM(P8:R8)</f>
        <v>0</v>
      </c>
      <c r="T8" s="15"/>
      <c r="U8" s="43">
        <f>SUM(V8:X8)</f>
        <v>0</v>
      </c>
      <c r="V8" s="43"/>
      <c r="W8" s="43"/>
      <c r="X8" s="43">
        <f>SUM(Y7:AB8)</f>
        <v>0</v>
      </c>
      <c r="Y8" s="43"/>
      <c r="Z8" s="43"/>
      <c r="AA8" s="43"/>
      <c r="AB8" s="43"/>
      <c r="AC8" s="44"/>
    </row>
    <row r="9" spans="2:29" s="39" customFormat="1" ht="18" x14ac:dyDescent="0.25">
      <c r="B9" s="40" t="s">
        <v>64</v>
      </c>
      <c r="C9" s="14"/>
      <c r="D9" s="41">
        <f t="shared" si="0"/>
        <v>0</v>
      </c>
      <c r="E9" s="41">
        <f t="shared" si="0"/>
        <v>0</v>
      </c>
      <c r="F9" s="42">
        <f t="shared" si="0"/>
        <v>0</v>
      </c>
      <c r="G9" s="14"/>
      <c r="H9" s="41"/>
      <c r="I9" s="41"/>
      <c r="J9" s="42"/>
      <c r="K9" s="14"/>
      <c r="L9" s="41"/>
      <c r="M9" s="41"/>
      <c r="N9" s="42"/>
      <c r="O9" s="3"/>
      <c r="P9" s="43"/>
      <c r="Q9" s="43"/>
      <c r="R9" s="43"/>
      <c r="S9" s="43">
        <f>SUM(P9:R9)</f>
        <v>0</v>
      </c>
      <c r="T9" s="15"/>
      <c r="U9" s="43">
        <f>SUM(V9:X9)</f>
        <v>0</v>
      </c>
      <c r="V9" s="43"/>
      <c r="W9" s="43"/>
      <c r="X9" s="43">
        <f>SUM(Y8:AB9)</f>
        <v>0</v>
      </c>
      <c r="Y9" s="43"/>
      <c r="Z9" s="43"/>
      <c r="AA9" s="43"/>
      <c r="AB9" s="43"/>
      <c r="AC9" s="44"/>
    </row>
    <row r="10" spans="2:29" s="39" customFormat="1" ht="18" x14ac:dyDescent="0.25">
      <c r="B10" s="40" t="s">
        <v>65</v>
      </c>
      <c r="C10" s="14"/>
      <c r="D10" s="41">
        <v>0</v>
      </c>
      <c r="E10" s="41">
        <v>0</v>
      </c>
      <c r="F10" s="42">
        <v>0</v>
      </c>
      <c r="G10" s="14"/>
      <c r="H10" s="41">
        <v>0</v>
      </c>
      <c r="I10" s="41"/>
      <c r="J10" s="42"/>
      <c r="K10" s="14"/>
      <c r="L10" s="41"/>
      <c r="M10" s="41"/>
      <c r="N10" s="42"/>
      <c r="O10" s="3"/>
      <c r="P10" s="43"/>
      <c r="Q10" s="43"/>
      <c r="R10" s="43"/>
      <c r="S10" s="43"/>
      <c r="T10" s="15"/>
      <c r="U10" s="43"/>
      <c r="V10" s="43"/>
      <c r="W10" s="43"/>
      <c r="X10" s="43"/>
      <c r="Y10" s="43"/>
      <c r="Z10" s="43"/>
      <c r="AA10" s="43"/>
      <c r="AB10" s="43"/>
      <c r="AC10" s="44"/>
    </row>
    <row r="11" spans="2:29" s="44" customFormat="1" ht="18" x14ac:dyDescent="0.25">
      <c r="B11" s="40" t="s">
        <v>66</v>
      </c>
      <c r="C11" s="14"/>
      <c r="D11" s="46">
        <v>0</v>
      </c>
      <c r="E11" s="46">
        <v>0</v>
      </c>
      <c r="F11" s="47">
        <v>0</v>
      </c>
      <c r="G11" s="14"/>
      <c r="H11" s="46">
        <v>0</v>
      </c>
      <c r="I11" s="46"/>
      <c r="J11" s="47"/>
      <c r="K11" s="14"/>
      <c r="L11" s="46"/>
      <c r="M11" s="46"/>
      <c r="N11" s="47"/>
      <c r="O11" s="3"/>
      <c r="P11" s="48"/>
      <c r="Q11" s="48"/>
      <c r="R11" s="48"/>
      <c r="S11" s="48"/>
      <c r="T11" s="15"/>
      <c r="U11" s="48"/>
      <c r="V11" s="48"/>
      <c r="W11" s="48"/>
      <c r="X11" s="48"/>
      <c r="Y11" s="48"/>
      <c r="Z11" s="48"/>
      <c r="AA11" s="48"/>
      <c r="AB11" s="48"/>
    </row>
    <row r="12" spans="2:29" s="39" customFormat="1" ht="18.75" thickBot="1" x14ac:dyDescent="0.3">
      <c r="B12" s="89" t="s">
        <v>79</v>
      </c>
      <c r="C12" s="14"/>
      <c r="D12" s="50">
        <f>SUM(D8:D11)</f>
        <v>0</v>
      </c>
      <c r="E12" s="82">
        <f>SUM(E8:E11)</f>
        <v>0</v>
      </c>
      <c r="F12" s="52">
        <f>SUM(F8:F11)</f>
        <v>0</v>
      </c>
      <c r="G12" s="14"/>
      <c r="H12" s="50">
        <f>SUM(H8:H11)</f>
        <v>0</v>
      </c>
      <c r="I12" s="82">
        <f>SUM(I8:I11)</f>
        <v>0</v>
      </c>
      <c r="J12" s="52">
        <f>SUM(J8:J11)</f>
        <v>0</v>
      </c>
      <c r="K12" s="14"/>
      <c r="L12" s="50">
        <f>SUM(L8:L11)</f>
        <v>0</v>
      </c>
      <c r="M12" s="82">
        <f>SUM(M8:M11)</f>
        <v>0</v>
      </c>
      <c r="N12" s="52">
        <f>SUM(N8:N11)</f>
        <v>0</v>
      </c>
      <c r="O12" s="3"/>
      <c r="P12" s="82">
        <f>SUM(P8:P11)</f>
        <v>0</v>
      </c>
      <c r="Q12" s="82">
        <f>SUM(Q8:Q11)</f>
        <v>0</v>
      </c>
      <c r="R12" s="82">
        <f>SUM(R8:R11)</f>
        <v>0</v>
      </c>
      <c r="S12" s="82">
        <f>SUM(S8:S11)</f>
        <v>0</v>
      </c>
      <c r="T12" s="15"/>
      <c r="U12" s="82">
        <f t="shared" ref="U12:AB12" si="1">SUM(U8:U11)</f>
        <v>0</v>
      </c>
      <c r="V12" s="82">
        <f t="shared" si="1"/>
        <v>0</v>
      </c>
      <c r="W12" s="82">
        <f t="shared" si="1"/>
        <v>0</v>
      </c>
      <c r="X12" s="82">
        <f t="shared" si="1"/>
        <v>0</v>
      </c>
      <c r="Y12" s="82">
        <f t="shared" si="1"/>
        <v>0</v>
      </c>
      <c r="Z12" s="82">
        <f t="shared" si="1"/>
        <v>0</v>
      </c>
      <c r="AA12" s="82">
        <f t="shared" si="1"/>
        <v>0</v>
      </c>
      <c r="AB12" s="82">
        <f t="shared" si="1"/>
        <v>0</v>
      </c>
      <c r="AC12" s="44"/>
    </row>
    <row r="13" spans="2:29" s="39" customFormat="1" x14ac:dyDescent="0.25"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</row>
    <row r="14" spans="2:29" s="3" customFormat="1" x14ac:dyDescent="0.25">
      <c r="B14" s="117" t="s">
        <v>23</v>
      </c>
      <c r="C14" s="14"/>
      <c r="D14" s="657" t="s">
        <v>24</v>
      </c>
      <c r="E14" s="657"/>
      <c r="F14" s="110"/>
      <c r="G14" s="14"/>
      <c r="H14" s="657" t="s">
        <v>59</v>
      </c>
      <c r="I14" s="657"/>
      <c r="J14" s="110"/>
      <c r="K14" s="14"/>
      <c r="L14" s="657" t="s">
        <v>92</v>
      </c>
      <c r="M14" s="657"/>
      <c r="N14" s="19"/>
      <c r="P14" s="19"/>
      <c r="Q14" s="19"/>
      <c r="R14" s="19"/>
      <c r="S14" s="19"/>
      <c r="T14" s="15"/>
      <c r="U14" s="5"/>
      <c r="V14" s="5"/>
      <c r="W14" s="5"/>
      <c r="AC14" s="25"/>
    </row>
    <row r="15" spans="2:29" s="3" customFormat="1" x14ac:dyDescent="0.25">
      <c r="B15" s="87" t="s">
        <v>19</v>
      </c>
      <c r="C15" s="14"/>
      <c r="D15" s="39"/>
      <c r="E15" s="88"/>
      <c r="F15" s="39"/>
      <c r="G15" s="21"/>
      <c r="H15" s="39"/>
      <c r="I15" s="88"/>
      <c r="J15" s="39"/>
      <c r="K15" s="111"/>
      <c r="L15" s="112"/>
      <c r="M15" s="87"/>
      <c r="N15" s="20"/>
      <c r="P15" s="19"/>
      <c r="Q15" s="19"/>
      <c r="R15" s="19"/>
      <c r="S15" s="19"/>
      <c r="T15" s="15"/>
      <c r="U15" s="5"/>
      <c r="V15" s="5"/>
      <c r="W15" s="5"/>
      <c r="AC15" s="25"/>
    </row>
    <row r="16" spans="2:29" s="3" customFormat="1" x14ac:dyDescent="0.25">
      <c r="B16" s="87" t="s">
        <v>20</v>
      </c>
      <c r="C16" s="14"/>
      <c r="D16" s="39"/>
      <c r="E16" s="88"/>
      <c r="F16" s="39"/>
      <c r="G16" s="21"/>
      <c r="H16" s="39"/>
      <c r="I16" s="88"/>
      <c r="J16" s="39"/>
      <c r="K16" s="111"/>
      <c r="L16" s="112"/>
      <c r="M16" s="87"/>
      <c r="N16" s="20"/>
      <c r="P16" s="19"/>
      <c r="Q16" s="19"/>
      <c r="R16" s="19"/>
      <c r="S16" s="19"/>
      <c r="T16" s="15"/>
      <c r="U16" s="5"/>
      <c r="V16" s="5"/>
      <c r="W16" s="5"/>
      <c r="AC16" s="25"/>
    </row>
    <row r="17" spans="2:29" x14ac:dyDescent="0.25">
      <c r="B17" s="113"/>
      <c r="C17" s="114"/>
      <c r="D17" s="87"/>
      <c r="E17" s="87"/>
      <c r="F17" s="87"/>
      <c r="G17" s="21"/>
      <c r="H17" s="87"/>
      <c r="I17" s="87">
        <v>0</v>
      </c>
      <c r="J17" s="44"/>
      <c r="K17" s="111"/>
      <c r="L17" s="112"/>
      <c r="M17" s="87"/>
      <c r="N17" s="20"/>
      <c r="O17" s="20"/>
      <c r="P17" s="19"/>
      <c r="Q17" s="19"/>
      <c r="R17" s="19"/>
      <c r="S17" s="19"/>
      <c r="T17" s="15"/>
      <c r="U17" s="26"/>
      <c r="V17" s="26"/>
      <c r="W17" s="26"/>
    </row>
    <row r="18" spans="2:29" s="116" customFormat="1" x14ac:dyDescent="0.25">
      <c r="B18" s="113"/>
      <c r="C18" s="113"/>
      <c r="D18" s="113"/>
      <c r="E18" s="113"/>
      <c r="F18" s="113"/>
      <c r="G18" s="113"/>
      <c r="H18" s="113"/>
      <c r="I18" s="113"/>
      <c r="J18" s="26"/>
      <c r="K18" s="26"/>
      <c r="L18" s="31"/>
      <c r="M18" s="26"/>
      <c r="N18" s="26"/>
      <c r="O18" s="26"/>
      <c r="P18" s="19"/>
      <c r="Q18" s="19"/>
      <c r="R18" s="19"/>
      <c r="S18" s="19"/>
      <c r="T18" s="15"/>
      <c r="U18" s="26"/>
      <c r="V18" s="26"/>
      <c r="W18" s="26"/>
      <c r="X18" s="113"/>
      <c r="Y18" s="113"/>
      <c r="Z18" s="113"/>
      <c r="AA18" s="113"/>
      <c r="AB18" s="113"/>
      <c r="AC18" s="113"/>
    </row>
    <row r="19" spans="2:29" s="116" customFormat="1" x14ac:dyDescent="0.25">
      <c r="B19" s="26"/>
      <c r="C19" s="26"/>
      <c r="D19" s="26"/>
      <c r="E19" s="26"/>
      <c r="F19" s="26"/>
      <c r="G19" s="26"/>
      <c r="H19" s="26"/>
      <c r="I19" s="29"/>
      <c r="J19" s="26"/>
      <c r="K19" s="26"/>
      <c r="L19" s="31"/>
      <c r="M19" s="26"/>
      <c r="N19" s="26"/>
      <c r="O19" s="26"/>
      <c r="P19" s="19"/>
      <c r="Q19" s="19"/>
      <c r="R19" s="19"/>
      <c r="S19" s="28"/>
      <c r="T19" s="15"/>
      <c r="U19" s="26"/>
      <c r="V19" s="26"/>
      <c r="W19" s="26"/>
      <c r="X19" s="26"/>
      <c r="Y19" s="26"/>
      <c r="Z19" s="113"/>
      <c r="AA19" s="113"/>
      <c r="AB19" s="113"/>
      <c r="AC19" s="113"/>
    </row>
    <row r="20" spans="2:29" s="116" customFormat="1" x14ac:dyDescent="0.25">
      <c r="B20" s="26"/>
      <c r="C20" s="26"/>
      <c r="D20" s="26"/>
      <c r="E20" s="26"/>
      <c r="F20" s="26"/>
      <c r="G20" s="26"/>
      <c r="H20" s="26"/>
      <c r="I20" s="29"/>
      <c r="J20" s="26"/>
      <c r="K20" s="26"/>
      <c r="L20" s="31"/>
      <c r="M20" s="26"/>
      <c r="N20" s="26"/>
      <c r="O20" s="26"/>
      <c r="P20" s="19"/>
      <c r="Q20" s="19"/>
      <c r="R20" s="19"/>
      <c r="S20" s="28"/>
      <c r="T20" s="26"/>
      <c r="U20" s="26"/>
      <c r="V20" s="26"/>
      <c r="W20" s="26"/>
      <c r="X20" s="26"/>
      <c r="Y20" s="26"/>
      <c r="Z20" s="113"/>
      <c r="AA20" s="113"/>
      <c r="AB20" s="113"/>
      <c r="AC20" s="113"/>
    </row>
    <row r="21" spans="2:29" s="116" customFormat="1" x14ac:dyDescent="0.25"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31"/>
      <c r="M21" s="26"/>
      <c r="N21" s="26"/>
      <c r="O21" s="26"/>
      <c r="P21" s="30"/>
      <c r="Q21" s="26"/>
      <c r="R21" s="26"/>
      <c r="S21" s="28"/>
      <c r="T21" s="26"/>
      <c r="U21" s="26"/>
      <c r="V21" s="26"/>
      <c r="W21" s="26"/>
      <c r="X21" s="26"/>
      <c r="Y21" s="26"/>
      <c r="Z21" s="113"/>
      <c r="AA21" s="113"/>
      <c r="AB21" s="113"/>
      <c r="AC21" s="113"/>
    </row>
    <row r="22" spans="2:29" s="116" customFormat="1" x14ac:dyDescent="0.25"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31"/>
      <c r="M22" s="26"/>
      <c r="N22" s="26"/>
      <c r="O22" s="26"/>
      <c r="P22" s="30"/>
      <c r="Q22" s="26"/>
      <c r="R22" s="26"/>
      <c r="S22" s="26"/>
      <c r="T22" s="26"/>
      <c r="U22" s="26"/>
      <c r="V22" s="26"/>
      <c r="W22" s="26"/>
      <c r="X22" s="26"/>
      <c r="Y22" s="26"/>
      <c r="Z22" s="113"/>
      <c r="AA22" s="113"/>
      <c r="AB22" s="113"/>
      <c r="AC22" s="113"/>
    </row>
    <row r="23" spans="2:29" s="116" customFormat="1" x14ac:dyDescent="0.25"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31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113"/>
      <c r="AA23" s="113"/>
      <c r="AB23" s="113"/>
      <c r="AC23" s="113"/>
    </row>
    <row r="24" spans="2:29" s="116" customFormat="1" x14ac:dyDescent="0.25"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31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113"/>
      <c r="AA24" s="113"/>
      <c r="AB24" s="113"/>
      <c r="AC24" s="113"/>
    </row>
    <row r="25" spans="2:29" s="116" customFormat="1" x14ac:dyDescent="0.25"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31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113"/>
      <c r="AA25" s="113"/>
      <c r="AB25" s="113"/>
      <c r="AC25" s="113"/>
    </row>
    <row r="26" spans="2:29" s="116" customFormat="1" x14ac:dyDescent="0.25"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31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113"/>
      <c r="AA26" s="113"/>
      <c r="AB26" s="113"/>
      <c r="AC26" s="113"/>
    </row>
    <row r="27" spans="2:29" s="116" customFormat="1" x14ac:dyDescent="0.25"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31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113"/>
      <c r="AA27" s="113"/>
      <c r="AB27" s="113"/>
      <c r="AC27" s="113"/>
    </row>
    <row r="28" spans="2:29" s="116" customFormat="1" x14ac:dyDescent="0.25"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31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113"/>
      <c r="AA28" s="113"/>
      <c r="AB28" s="113"/>
      <c r="AC28" s="113"/>
    </row>
    <row r="29" spans="2:29" s="116" customFormat="1" x14ac:dyDescent="0.25"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31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113"/>
      <c r="AA29" s="113"/>
      <c r="AB29" s="113"/>
      <c r="AC29" s="113"/>
    </row>
    <row r="30" spans="2:29" s="116" customFormat="1" x14ac:dyDescent="0.25"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31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113"/>
      <c r="AA30" s="113"/>
      <c r="AB30" s="113"/>
      <c r="AC30" s="113"/>
    </row>
    <row r="31" spans="2:29" s="116" customFormat="1" x14ac:dyDescent="0.25"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31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113"/>
      <c r="AA31" s="113"/>
      <c r="AB31" s="113"/>
      <c r="AC31" s="113"/>
    </row>
    <row r="32" spans="2:29" s="116" customFormat="1" x14ac:dyDescent="0.25"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31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113"/>
      <c r="AA32" s="113"/>
      <c r="AB32" s="113"/>
      <c r="AC32" s="113"/>
    </row>
    <row r="33" spans="2:29" s="116" customFormat="1" x14ac:dyDescent="0.25"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31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113"/>
      <c r="AA33" s="113"/>
      <c r="AB33" s="113"/>
      <c r="AC33" s="113"/>
    </row>
    <row r="34" spans="2:29" s="116" customFormat="1" x14ac:dyDescent="0.25"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31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113"/>
      <c r="AA34" s="113"/>
      <c r="AB34" s="113"/>
      <c r="AC34" s="113"/>
    </row>
    <row r="35" spans="2:29" s="116" customFormat="1" x14ac:dyDescent="0.25"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31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113"/>
      <c r="AA35" s="113"/>
      <c r="AB35" s="113"/>
      <c r="AC35" s="113"/>
    </row>
    <row r="36" spans="2:29" s="116" customFormat="1" x14ac:dyDescent="0.25"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31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113"/>
      <c r="AA36" s="113"/>
      <c r="AB36" s="113"/>
      <c r="AC36" s="113"/>
    </row>
    <row r="37" spans="2:29" s="116" customFormat="1" x14ac:dyDescent="0.25"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31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113"/>
      <c r="AA37" s="113"/>
      <c r="AB37" s="113"/>
      <c r="AC37" s="113"/>
    </row>
    <row r="38" spans="2:29" s="116" customFormat="1" x14ac:dyDescent="0.25"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31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113"/>
      <c r="AA38" s="113"/>
      <c r="AB38" s="113"/>
      <c r="AC38" s="113"/>
    </row>
    <row r="39" spans="2:29" s="116" customFormat="1" x14ac:dyDescent="0.25"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31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113"/>
      <c r="AA39" s="113"/>
      <c r="AB39" s="113"/>
      <c r="AC39" s="113"/>
    </row>
    <row r="40" spans="2:29" s="116" customFormat="1" x14ac:dyDescent="0.25"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31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113"/>
      <c r="AA40" s="113"/>
      <c r="AB40" s="113"/>
      <c r="AC40" s="113"/>
    </row>
    <row r="41" spans="2:29" s="116" customFormat="1" x14ac:dyDescent="0.25"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31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113"/>
      <c r="AA41" s="113"/>
      <c r="AB41" s="113"/>
      <c r="AC41" s="113"/>
    </row>
    <row r="42" spans="2:29" s="116" customFormat="1" x14ac:dyDescent="0.25"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31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113"/>
      <c r="AA42" s="113"/>
      <c r="AB42" s="113"/>
      <c r="AC42" s="113"/>
    </row>
    <row r="43" spans="2:29" s="116" customFormat="1" x14ac:dyDescent="0.25"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31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113"/>
      <c r="AA43" s="113"/>
      <c r="AB43" s="113"/>
      <c r="AC43" s="113"/>
    </row>
    <row r="44" spans="2:29" s="116" customFormat="1" x14ac:dyDescent="0.25"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31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113"/>
      <c r="AA44" s="113"/>
      <c r="AB44" s="113"/>
      <c r="AC44" s="113"/>
    </row>
    <row r="45" spans="2:29" s="116" customFormat="1" x14ac:dyDescent="0.25"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31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113"/>
      <c r="AA45" s="113"/>
      <c r="AB45" s="113"/>
      <c r="AC45" s="113"/>
    </row>
    <row r="46" spans="2:29" s="116" customFormat="1" x14ac:dyDescent="0.25"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31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113"/>
      <c r="AA46" s="113"/>
      <c r="AB46" s="113"/>
      <c r="AC46" s="113"/>
    </row>
    <row r="47" spans="2:29" s="116" customFormat="1" x14ac:dyDescent="0.25"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31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113"/>
      <c r="AA47" s="113"/>
      <c r="AB47" s="113"/>
      <c r="AC47" s="113"/>
    </row>
    <row r="48" spans="2:29" s="116" customFormat="1" x14ac:dyDescent="0.25"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31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113"/>
      <c r="AA48" s="113"/>
      <c r="AB48" s="113"/>
      <c r="AC48" s="113"/>
    </row>
    <row r="49" spans="2:29" s="116" customFormat="1" x14ac:dyDescent="0.25"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31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113"/>
      <c r="AA49" s="113"/>
      <c r="AB49" s="113"/>
      <c r="AC49" s="113"/>
    </row>
    <row r="50" spans="2:29" s="116" customFormat="1" x14ac:dyDescent="0.25"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31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113"/>
      <c r="AA50" s="113"/>
      <c r="AB50" s="113"/>
      <c r="AC50" s="113"/>
    </row>
    <row r="51" spans="2:29" s="116" customFormat="1" x14ac:dyDescent="0.25"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31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113"/>
      <c r="AA51" s="113"/>
      <c r="AB51" s="113"/>
      <c r="AC51" s="113"/>
    </row>
    <row r="52" spans="2:29" s="116" customFormat="1" x14ac:dyDescent="0.25"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31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113"/>
      <c r="AA52" s="113"/>
      <c r="AB52" s="113"/>
      <c r="AC52" s="113"/>
    </row>
    <row r="53" spans="2:29" s="116" customFormat="1" x14ac:dyDescent="0.25"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31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113"/>
      <c r="AA53" s="113"/>
      <c r="AB53" s="113"/>
      <c r="AC53" s="113"/>
    </row>
    <row r="54" spans="2:29" s="116" customFormat="1" x14ac:dyDescent="0.2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31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113"/>
      <c r="AA54" s="113"/>
      <c r="AB54" s="113"/>
      <c r="AC54" s="113"/>
    </row>
    <row r="55" spans="2:29" s="116" customFormat="1" x14ac:dyDescent="0.2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31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113"/>
      <c r="AA55" s="113"/>
      <c r="AB55" s="113"/>
      <c r="AC55" s="113"/>
    </row>
    <row r="56" spans="2:29" s="116" customFormat="1" x14ac:dyDescent="0.25"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31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113"/>
      <c r="AA56" s="113"/>
      <c r="AB56" s="113"/>
      <c r="AC56" s="113"/>
    </row>
    <row r="57" spans="2:29" s="116" customFormat="1" x14ac:dyDescent="0.25"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31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113"/>
      <c r="AA57" s="113"/>
      <c r="AB57" s="113"/>
      <c r="AC57" s="113"/>
    </row>
    <row r="58" spans="2:29" s="116" customFormat="1" x14ac:dyDescent="0.25"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31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113"/>
      <c r="AA58" s="113"/>
      <c r="AB58" s="113"/>
      <c r="AC58" s="113"/>
    </row>
    <row r="59" spans="2:29" s="116" customFormat="1" x14ac:dyDescent="0.25"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31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113"/>
      <c r="AA59" s="113"/>
      <c r="AB59" s="113"/>
      <c r="AC59" s="113"/>
    </row>
    <row r="60" spans="2:29" s="116" customFormat="1" x14ac:dyDescent="0.25"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31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113"/>
      <c r="AA60" s="113"/>
      <c r="AB60" s="113"/>
      <c r="AC60" s="113"/>
    </row>
    <row r="61" spans="2:29" s="116" customFormat="1" x14ac:dyDescent="0.25"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31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113"/>
      <c r="AA61" s="113"/>
      <c r="AB61" s="113"/>
      <c r="AC61" s="113"/>
    </row>
    <row r="62" spans="2:29" s="116" customFormat="1" x14ac:dyDescent="0.25"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31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113"/>
      <c r="AA62" s="113"/>
      <c r="AB62" s="113"/>
      <c r="AC62" s="113"/>
    </row>
    <row r="63" spans="2:29" s="116" customFormat="1" x14ac:dyDescent="0.25"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31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113"/>
      <c r="AA63" s="113"/>
      <c r="AB63" s="113"/>
      <c r="AC63" s="113"/>
    </row>
    <row r="64" spans="2:29" s="116" customFormat="1" x14ac:dyDescent="0.25"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31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113"/>
      <c r="AA64" s="113"/>
      <c r="AB64" s="113"/>
      <c r="AC64" s="113"/>
    </row>
    <row r="65" spans="2:29" s="116" customFormat="1" x14ac:dyDescent="0.25"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31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113"/>
      <c r="AA65" s="113"/>
      <c r="AB65" s="113"/>
      <c r="AC65" s="113"/>
    </row>
    <row r="66" spans="2:29" s="116" customFormat="1" x14ac:dyDescent="0.25"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31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113"/>
      <c r="AA66" s="113"/>
      <c r="AB66" s="113"/>
      <c r="AC66" s="113"/>
    </row>
    <row r="67" spans="2:29" s="116" customFormat="1" x14ac:dyDescent="0.25"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31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113"/>
      <c r="AA67" s="113"/>
      <c r="AB67" s="113"/>
      <c r="AC67" s="113"/>
    </row>
    <row r="68" spans="2:29" s="116" customFormat="1" x14ac:dyDescent="0.25"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31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113"/>
      <c r="AA68" s="113"/>
      <c r="AB68" s="113"/>
      <c r="AC68" s="113"/>
    </row>
    <row r="69" spans="2:29" s="116" customFormat="1" x14ac:dyDescent="0.25"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31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113"/>
      <c r="AA69" s="113"/>
      <c r="AB69" s="113"/>
      <c r="AC69" s="113"/>
    </row>
    <row r="70" spans="2:29" s="116" customFormat="1" x14ac:dyDescent="0.25"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31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113"/>
      <c r="AA70" s="113"/>
      <c r="AB70" s="113"/>
      <c r="AC70" s="113"/>
    </row>
    <row r="71" spans="2:29" s="116" customFormat="1" x14ac:dyDescent="0.25"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31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113"/>
      <c r="AA71" s="113"/>
      <c r="AB71" s="113"/>
      <c r="AC71" s="113"/>
    </row>
    <row r="72" spans="2:29" s="116" customFormat="1" x14ac:dyDescent="0.25"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31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113"/>
      <c r="AA72" s="113"/>
      <c r="AB72" s="113"/>
      <c r="AC72" s="113"/>
    </row>
    <row r="73" spans="2:29" s="116" customFormat="1" x14ac:dyDescent="0.25"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31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113"/>
      <c r="AA73" s="113"/>
      <c r="AB73" s="113"/>
      <c r="AC73" s="113"/>
    </row>
    <row r="74" spans="2:29" s="116" customFormat="1" x14ac:dyDescent="0.25"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31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113"/>
      <c r="AA74" s="113"/>
      <c r="AB74" s="113"/>
      <c r="AC74" s="113"/>
    </row>
    <row r="75" spans="2:29" s="116" customFormat="1" x14ac:dyDescent="0.25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31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113"/>
      <c r="AA75" s="113"/>
      <c r="AB75" s="113"/>
      <c r="AC75" s="113"/>
    </row>
    <row r="76" spans="2:29" s="116" customFormat="1" x14ac:dyDescent="0.25"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31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113"/>
      <c r="AA76" s="113"/>
      <c r="AB76" s="113"/>
      <c r="AC76" s="113"/>
    </row>
    <row r="77" spans="2:29" s="116" customFormat="1" x14ac:dyDescent="0.25"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31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113"/>
      <c r="AA77" s="113"/>
      <c r="AB77" s="113"/>
      <c r="AC77" s="113"/>
    </row>
    <row r="78" spans="2:29" s="116" customFormat="1" x14ac:dyDescent="0.25"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31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113"/>
      <c r="AA78" s="113"/>
      <c r="AB78" s="113"/>
      <c r="AC78" s="113"/>
    </row>
    <row r="79" spans="2:29" s="116" customFormat="1" x14ac:dyDescent="0.25"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31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113"/>
      <c r="AA79" s="113"/>
      <c r="AB79" s="113"/>
      <c r="AC79" s="113"/>
    </row>
    <row r="80" spans="2:29" s="116" customFormat="1" x14ac:dyDescent="0.25"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31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113"/>
      <c r="AA80" s="113"/>
      <c r="AB80" s="113"/>
      <c r="AC80" s="113"/>
    </row>
    <row r="81" spans="10:11" x14ac:dyDescent="0.25">
      <c r="J81" s="26"/>
      <c r="K81" s="26"/>
    </row>
    <row r="82" spans="10:11" x14ac:dyDescent="0.25">
      <c r="J82" s="26"/>
      <c r="K82" s="26"/>
    </row>
  </sheetData>
  <mergeCells count="8">
    <mergeCell ref="D14:E14"/>
    <mergeCell ref="H14:I14"/>
    <mergeCell ref="L14:M14"/>
    <mergeCell ref="D1:AB2"/>
    <mergeCell ref="E3:Y3"/>
    <mergeCell ref="D5:F5"/>
    <mergeCell ref="H5:J5"/>
    <mergeCell ref="L5:N5"/>
  </mergeCells>
  <printOptions horizontalCentered="1" verticalCentered="1"/>
  <pageMargins left="0.70866141732283472" right="0.47244094488188981" top="0.55118110236220474" bottom="0.98425196850393704" header="0" footer="0"/>
  <pageSetup scale="35" orientation="landscape" r:id="rId1"/>
  <headerFooter alignWithMargins="0">
    <oddFooter>&amp;C&amp;P&amp;RElaborado por EQUILIBRIUM Inmobiliario S.A.S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14999847407452621"/>
    <pageSetUpPr fitToPage="1"/>
  </sheetPr>
  <dimension ref="B1:HV94"/>
  <sheetViews>
    <sheetView topLeftCell="B1" zoomScale="95" workbookViewId="0">
      <pane xSplit="3" ySplit="6" topLeftCell="E7" activePane="bottomRight" state="frozen"/>
      <selection activeCell="F6" sqref="F6"/>
      <selection pane="topRight" activeCell="F6" sqref="F6"/>
      <selection pane="bottomLeft" activeCell="F6" sqref="F6"/>
      <selection pane="bottomRight" activeCell="N10" sqref="N10"/>
    </sheetView>
  </sheetViews>
  <sheetFormatPr baseColWidth="10" defaultColWidth="0" defaultRowHeight="12.75" customHeight="1" zeroHeight="1" x14ac:dyDescent="0.25"/>
  <cols>
    <col min="1" max="1" width="1.85546875" style="3" customWidth="1"/>
    <col min="2" max="2" width="0.7109375" style="3" customWidth="1"/>
    <col min="3" max="3" width="7.5703125" style="3" bestFit="1" customWidth="1"/>
    <col min="4" max="4" width="8.5703125" style="3" customWidth="1"/>
    <col min="5" max="5" width="29.42578125" style="3" customWidth="1"/>
    <col min="6" max="6" width="22.85546875" style="3" customWidth="1"/>
    <col min="7" max="7" width="7" style="3" bestFit="1" customWidth="1"/>
    <col min="8" max="9" width="13.42578125" style="3" bestFit="1" customWidth="1"/>
    <col min="10" max="10" width="14.42578125" style="3" customWidth="1"/>
    <col min="11" max="11" width="12.28515625" style="3" hidden="1" customWidth="1"/>
    <col min="12" max="12" width="7.140625" style="3" bestFit="1" customWidth="1"/>
    <col min="13" max="13" width="1.140625" style="3" customWidth="1"/>
    <col min="14" max="14" width="13.28515625" style="3" bestFit="1" customWidth="1"/>
    <col min="15" max="15" width="13.28515625" style="3" customWidth="1"/>
    <col min="16" max="16" width="13.28515625" style="3" bestFit="1" customWidth="1"/>
    <col min="17" max="17" width="10.7109375" style="3" bestFit="1" customWidth="1"/>
    <col min="18" max="19" width="1" style="3" customWidth="1"/>
    <col min="20" max="230" width="11.42578125" style="3" hidden="1" customWidth="1"/>
    <col min="231" max="16384" width="0" style="3" hidden="1"/>
  </cols>
  <sheetData>
    <row r="1" spans="2:19" x14ac:dyDescent="0.25">
      <c r="E1" s="98"/>
      <c r="F1" s="98"/>
      <c r="G1" s="98"/>
      <c r="H1" s="98"/>
      <c r="J1" s="98"/>
      <c r="K1" s="98"/>
    </row>
    <row r="2" spans="2:19" ht="21" x14ac:dyDescent="0.25">
      <c r="E2" s="662" t="s">
        <v>117</v>
      </c>
      <c r="F2" s="662"/>
      <c r="G2" s="662"/>
      <c r="H2" s="662"/>
      <c r="I2" s="662"/>
      <c r="J2" s="662"/>
      <c r="K2" s="662"/>
      <c r="L2" s="662"/>
      <c r="M2" s="662"/>
      <c r="N2" s="662"/>
      <c r="O2" s="118"/>
    </row>
    <row r="3" spans="2:19" ht="18" x14ac:dyDescent="0.25">
      <c r="E3" s="663" t="e">
        <f>++#REF!</f>
        <v>#REF!</v>
      </c>
      <c r="F3" s="663"/>
      <c r="G3" s="663"/>
      <c r="H3" s="663"/>
      <c r="I3" s="663"/>
      <c r="J3" s="663"/>
      <c r="K3" s="663"/>
      <c r="L3" s="663"/>
      <c r="M3" s="663"/>
      <c r="N3" s="663"/>
      <c r="O3" s="119"/>
    </row>
    <row r="4" spans="2:19" ht="3" customHeight="1" x14ac:dyDescent="0.25">
      <c r="E4" s="98"/>
      <c r="F4" s="98"/>
      <c r="G4" s="98"/>
      <c r="H4" s="98"/>
      <c r="J4" s="98"/>
      <c r="K4" s="98"/>
    </row>
    <row r="5" spans="2:19" ht="21" customHeight="1" x14ac:dyDescent="0.25">
      <c r="C5" s="120"/>
      <c r="D5" s="120"/>
      <c r="E5" s="100"/>
      <c r="F5" s="100"/>
      <c r="G5" s="100"/>
      <c r="H5" s="100"/>
      <c r="I5" s="120"/>
      <c r="J5" s="100"/>
      <c r="K5" s="100"/>
      <c r="L5" s="120"/>
      <c r="M5" s="120"/>
      <c r="N5" s="664" t="s">
        <v>118</v>
      </c>
      <c r="O5" s="664"/>
      <c r="P5" s="664"/>
      <c r="Q5" s="664"/>
    </row>
    <row r="6" spans="2:19" ht="25.5" x14ac:dyDescent="0.25">
      <c r="B6" s="121"/>
      <c r="C6" s="122" t="s">
        <v>119</v>
      </c>
      <c r="D6" s="122" t="s">
        <v>26</v>
      </c>
      <c r="E6" s="122" t="s">
        <v>120</v>
      </c>
      <c r="F6" s="122" t="s">
        <v>121</v>
      </c>
      <c r="G6" s="123" t="s">
        <v>41</v>
      </c>
      <c r="H6" s="122" t="s">
        <v>122</v>
      </c>
      <c r="I6" s="122" t="s">
        <v>123</v>
      </c>
      <c r="J6" s="124" t="s">
        <v>124</v>
      </c>
      <c r="K6" s="122" t="s">
        <v>47</v>
      </c>
      <c r="L6" s="125" t="s">
        <v>125</v>
      </c>
      <c r="M6" s="126"/>
      <c r="N6" s="122" t="s">
        <v>111</v>
      </c>
      <c r="O6" s="122" t="s">
        <v>126</v>
      </c>
      <c r="P6" s="122" t="s">
        <v>13</v>
      </c>
      <c r="Q6" s="122" t="s">
        <v>127</v>
      </c>
      <c r="R6" s="127"/>
      <c r="S6" s="127"/>
    </row>
    <row r="7" spans="2:19" ht="18" customHeight="1" x14ac:dyDescent="0.25">
      <c r="B7" s="121"/>
      <c r="C7" s="128"/>
      <c r="D7" s="665" t="s">
        <v>55</v>
      </c>
      <c r="E7" s="666"/>
      <c r="F7" s="667"/>
      <c r="G7" s="129"/>
      <c r="H7" s="128"/>
      <c r="I7" s="128"/>
      <c r="J7" s="128">
        <f>+H7-I7</f>
        <v>0</v>
      </c>
      <c r="K7" s="128"/>
      <c r="L7" s="130"/>
      <c r="M7" s="126"/>
      <c r="N7" s="128"/>
      <c r="O7" s="128"/>
      <c r="P7" s="128"/>
      <c r="Q7" s="128"/>
      <c r="R7" s="127"/>
      <c r="S7" s="127"/>
    </row>
    <row r="8" spans="2:19" s="133" customFormat="1" x14ac:dyDescent="0.25">
      <c r="B8" s="131"/>
      <c r="C8" s="132"/>
      <c r="E8" s="134"/>
      <c r="F8" s="134"/>
      <c r="G8" s="135"/>
      <c r="H8" s="136"/>
      <c r="I8" s="136"/>
      <c r="J8" s="128">
        <f t="shared" ref="J8:J13" si="0">+H8-I8</f>
        <v>0</v>
      </c>
      <c r="K8" s="137"/>
      <c r="L8" s="138"/>
      <c r="M8" s="126"/>
      <c r="N8" s="139"/>
      <c r="O8" s="139"/>
      <c r="P8" s="136"/>
      <c r="Q8" s="139"/>
    </row>
    <row r="9" spans="2:19" s="133" customFormat="1" x14ac:dyDescent="0.25">
      <c r="B9" s="131"/>
      <c r="C9" s="132"/>
      <c r="D9" s="132"/>
      <c r="E9" s="140"/>
      <c r="F9" s="134"/>
      <c r="G9" s="135"/>
      <c r="H9" s="136"/>
      <c r="I9" s="136"/>
      <c r="J9" s="128">
        <f t="shared" si="0"/>
        <v>0</v>
      </c>
      <c r="K9" s="137">
        <v>0</v>
      </c>
      <c r="L9" s="138"/>
      <c r="M9" s="126"/>
      <c r="N9" s="139"/>
      <c r="O9" s="139"/>
      <c r="P9" s="136"/>
      <c r="Q9" s="136"/>
    </row>
    <row r="10" spans="2:19" s="133" customFormat="1" x14ac:dyDescent="0.25">
      <c r="B10" s="131"/>
      <c r="C10" s="132"/>
      <c r="D10" s="132"/>
      <c r="E10" s="140"/>
      <c r="F10" s="134"/>
      <c r="G10" s="135"/>
      <c r="H10" s="136"/>
      <c r="I10" s="136"/>
      <c r="J10" s="128">
        <f t="shared" si="0"/>
        <v>0</v>
      </c>
      <c r="K10" s="137"/>
      <c r="L10" s="138"/>
      <c r="M10" s="126"/>
      <c r="N10" s="139"/>
      <c r="O10" s="139"/>
      <c r="P10" s="136"/>
      <c r="Q10" s="136"/>
    </row>
    <row r="11" spans="2:19" s="133" customFormat="1" x14ac:dyDescent="0.25">
      <c r="B11" s="131"/>
      <c r="C11" s="132"/>
      <c r="E11" s="140"/>
      <c r="F11" s="134"/>
      <c r="G11" s="135"/>
      <c r="H11" s="136"/>
      <c r="I11" s="136"/>
      <c r="J11" s="128">
        <f t="shared" si="0"/>
        <v>0</v>
      </c>
      <c r="K11" s="137"/>
      <c r="L11" s="138"/>
      <c r="M11" s="126"/>
      <c r="N11" s="139"/>
      <c r="O11" s="139"/>
      <c r="P11" s="136"/>
      <c r="Q11" s="136"/>
    </row>
    <row r="12" spans="2:19" s="133" customFormat="1" x14ac:dyDescent="0.25">
      <c r="B12" s="131"/>
      <c r="C12" s="132"/>
      <c r="D12" s="132"/>
      <c r="E12" s="140"/>
      <c r="F12" s="134"/>
      <c r="G12" s="135"/>
      <c r="H12" s="136"/>
      <c r="I12" s="136"/>
      <c r="J12" s="128">
        <f t="shared" si="0"/>
        <v>0</v>
      </c>
      <c r="K12" s="137"/>
      <c r="L12" s="138"/>
      <c r="M12" s="126"/>
      <c r="N12" s="139"/>
      <c r="O12" s="139"/>
      <c r="P12" s="136"/>
      <c r="Q12" s="136"/>
    </row>
    <row r="13" spans="2:19" s="133" customFormat="1" x14ac:dyDescent="0.25">
      <c r="B13" s="131"/>
      <c r="F13" s="134"/>
      <c r="G13" s="135"/>
      <c r="I13" s="136"/>
      <c r="J13" s="128">
        <f t="shared" si="0"/>
        <v>0</v>
      </c>
      <c r="K13" s="137"/>
      <c r="L13" s="138"/>
      <c r="M13" s="126"/>
      <c r="N13" s="136"/>
      <c r="O13" s="136"/>
      <c r="P13" s="136">
        <v>0</v>
      </c>
      <c r="Q13" s="136"/>
    </row>
    <row r="14" spans="2:19" s="133" customFormat="1" x14ac:dyDescent="0.25">
      <c r="B14" s="131"/>
      <c r="C14" s="141">
        <f>++COUNTA(C8:C12)</f>
        <v>0</v>
      </c>
      <c r="D14" s="142"/>
      <c r="E14" s="143" t="s">
        <v>128</v>
      </c>
      <c r="F14" s="144"/>
      <c r="G14" s="145"/>
      <c r="H14" s="146">
        <f>SUM(H7:H13)</f>
        <v>0</v>
      </c>
      <c r="I14" s="146">
        <f>SUM(I7:I13)</f>
        <v>0</v>
      </c>
      <c r="J14" s="146">
        <f>SUM(J7:J13)</f>
        <v>0</v>
      </c>
      <c r="K14" s="146"/>
      <c r="L14" s="146"/>
      <c r="M14" s="126"/>
      <c r="N14" s="146">
        <f>SUM(N7:N13)</f>
        <v>0</v>
      </c>
      <c r="O14" s="146">
        <f>SUM(O7:O13)</f>
        <v>0</v>
      </c>
      <c r="P14" s="146">
        <f>SUM(P7:P13)</f>
        <v>0</v>
      </c>
      <c r="Q14" s="146">
        <f>SUM(Q7:Q13)</f>
        <v>0</v>
      </c>
    </row>
    <row r="15" spans="2:19" s="133" customFormat="1" x14ac:dyDescent="0.25">
      <c r="B15" s="131"/>
      <c r="F15" s="134"/>
      <c r="G15" s="135"/>
      <c r="H15" s="136"/>
      <c r="I15" s="136"/>
      <c r="J15" s="137"/>
      <c r="K15" s="137"/>
      <c r="L15" s="138"/>
      <c r="M15" s="126"/>
      <c r="N15" s="136"/>
      <c r="O15" s="136"/>
      <c r="P15" s="136"/>
      <c r="Q15" s="136"/>
    </row>
    <row r="16" spans="2:19" s="133" customFormat="1" ht="18" x14ac:dyDescent="0.25">
      <c r="B16" s="131"/>
      <c r="C16" s="141" t="s">
        <v>21</v>
      </c>
      <c r="D16" s="668" t="s">
        <v>43</v>
      </c>
      <c r="E16" s="668"/>
      <c r="F16" s="668"/>
      <c r="G16" s="135"/>
      <c r="H16" s="136"/>
      <c r="I16" s="136"/>
      <c r="J16" s="137"/>
      <c r="K16" s="137"/>
      <c r="L16" s="138"/>
      <c r="M16" s="126"/>
      <c r="N16" s="136"/>
      <c r="O16" s="136"/>
      <c r="P16" s="136"/>
      <c r="Q16" s="136"/>
    </row>
    <row r="17" spans="2:17" s="133" customFormat="1" x14ac:dyDescent="0.25">
      <c r="B17" s="131"/>
      <c r="C17" s="132"/>
      <c r="E17" s="140"/>
      <c r="F17" s="134"/>
      <c r="G17" s="135"/>
      <c r="H17" s="136"/>
      <c r="I17" s="136"/>
      <c r="J17" s="137"/>
      <c r="K17" s="137"/>
      <c r="L17" s="138"/>
      <c r="M17" s="126"/>
      <c r="N17" s="136"/>
      <c r="O17" s="136"/>
      <c r="P17" s="136"/>
      <c r="Q17" s="136"/>
    </row>
    <row r="18" spans="2:17" s="133" customFormat="1" hidden="1" x14ac:dyDescent="0.25">
      <c r="B18" s="131"/>
      <c r="C18" s="147"/>
      <c r="D18" s="132"/>
      <c r="E18" s="134"/>
      <c r="F18" s="134"/>
      <c r="G18" s="135"/>
      <c r="H18" s="136"/>
      <c r="I18" s="136"/>
      <c r="J18" s="137"/>
      <c r="K18" s="137"/>
      <c r="L18" s="138"/>
      <c r="M18" s="126"/>
      <c r="N18" s="136"/>
      <c r="O18" s="136"/>
      <c r="P18" s="136"/>
      <c r="Q18" s="136"/>
    </row>
    <row r="19" spans="2:17" s="133" customFormat="1" hidden="1" x14ac:dyDescent="0.25">
      <c r="B19" s="131"/>
      <c r="C19" s="147"/>
      <c r="D19" s="132"/>
      <c r="E19" s="134"/>
      <c r="F19" s="134"/>
      <c r="G19" s="135"/>
      <c r="H19" s="136"/>
      <c r="I19" s="136"/>
      <c r="J19" s="137"/>
      <c r="K19" s="137"/>
      <c r="L19" s="138"/>
      <c r="M19" s="126"/>
      <c r="N19" s="136"/>
      <c r="O19" s="136"/>
      <c r="P19" s="136"/>
      <c r="Q19" s="136"/>
    </row>
    <row r="20" spans="2:17" s="133" customFormat="1" hidden="1" x14ac:dyDescent="0.25">
      <c r="B20" s="131"/>
      <c r="C20" s="132"/>
      <c r="D20" s="132"/>
      <c r="E20" s="140"/>
      <c r="F20" s="134"/>
      <c r="G20" s="135"/>
      <c r="H20" s="136"/>
      <c r="I20" s="136"/>
      <c r="J20" s="137"/>
      <c r="K20" s="137"/>
      <c r="L20" s="138"/>
      <c r="M20" s="126"/>
      <c r="N20" s="136"/>
      <c r="O20" s="136"/>
      <c r="P20" s="136"/>
      <c r="Q20" s="136"/>
    </row>
    <row r="21" spans="2:17" s="133" customFormat="1" x14ac:dyDescent="0.25">
      <c r="B21" s="131"/>
      <c r="C21" s="148">
        <v>0</v>
      </c>
      <c r="D21" s="149"/>
      <c r="E21" s="150" t="s">
        <v>129</v>
      </c>
      <c r="F21" s="151"/>
      <c r="G21" s="152"/>
      <c r="H21" s="153">
        <f>SUM(H17)</f>
        <v>0</v>
      </c>
      <c r="I21" s="153">
        <f>SUM(I17)</f>
        <v>0</v>
      </c>
      <c r="J21" s="153">
        <f>SUM(J17)</f>
        <v>0</v>
      </c>
      <c r="K21" s="153"/>
      <c r="L21" s="153"/>
      <c r="M21" s="126"/>
      <c r="N21" s="153">
        <f>SUM(N17)</f>
        <v>0</v>
      </c>
      <c r="O21" s="153">
        <f>SUM(O17)</f>
        <v>0</v>
      </c>
      <c r="P21" s="153">
        <f>SUM(P17)</f>
        <v>0</v>
      </c>
      <c r="Q21" s="153">
        <f>SUM(Q17)</f>
        <v>0</v>
      </c>
    </row>
    <row r="22" spans="2:17" s="133" customFormat="1" hidden="1" x14ac:dyDescent="0.25">
      <c r="B22" s="131"/>
      <c r="C22" s="132"/>
      <c r="D22" s="132"/>
      <c r="E22" s="140"/>
      <c r="F22" s="134"/>
      <c r="G22" s="135"/>
      <c r="H22" s="136"/>
      <c r="I22" s="136"/>
      <c r="J22" s="137"/>
      <c r="K22" s="137"/>
      <c r="L22" s="138"/>
      <c r="M22" s="126"/>
      <c r="N22" s="136"/>
      <c r="O22" s="136"/>
      <c r="P22" s="136"/>
      <c r="Q22" s="136"/>
    </row>
    <row r="23" spans="2:17" s="133" customFormat="1" hidden="1" x14ac:dyDescent="0.25">
      <c r="B23" s="131"/>
      <c r="C23" s="132"/>
      <c r="D23" s="132"/>
      <c r="E23" s="140"/>
      <c r="F23" s="134"/>
      <c r="G23" s="135"/>
      <c r="H23" s="136"/>
      <c r="I23" s="136"/>
      <c r="J23" s="137"/>
      <c r="K23" s="137"/>
      <c r="L23" s="138"/>
      <c r="M23" s="126"/>
      <c r="N23" s="136"/>
      <c r="O23" s="136"/>
      <c r="P23" s="136"/>
      <c r="Q23" s="136"/>
    </row>
    <row r="24" spans="2:17" s="133" customFormat="1" hidden="1" x14ac:dyDescent="0.25">
      <c r="B24" s="131"/>
      <c r="C24" s="132"/>
      <c r="D24" s="132"/>
      <c r="E24" s="140"/>
      <c r="F24" s="134"/>
      <c r="G24" s="135"/>
      <c r="H24" s="136"/>
      <c r="I24" s="136"/>
      <c r="J24" s="137"/>
      <c r="K24" s="137"/>
      <c r="L24" s="138"/>
      <c r="M24" s="126"/>
      <c r="N24" s="136"/>
      <c r="O24" s="136"/>
      <c r="P24" s="136"/>
      <c r="Q24" s="136"/>
    </row>
    <row r="25" spans="2:17" s="133" customFormat="1" hidden="1" x14ac:dyDescent="0.25">
      <c r="B25" s="131"/>
      <c r="C25" s="154">
        <v>0</v>
      </c>
      <c r="D25" s="155"/>
      <c r="E25" s="156" t="s">
        <v>130</v>
      </c>
      <c r="F25" s="157"/>
      <c r="G25" s="158"/>
      <c r="H25" s="159"/>
      <c r="I25" s="159"/>
      <c r="J25" s="159"/>
      <c r="K25" s="159"/>
      <c r="L25" s="159"/>
      <c r="M25" s="126"/>
      <c r="N25" s="159"/>
      <c r="O25" s="159"/>
      <c r="P25" s="159"/>
      <c r="Q25" s="159"/>
    </row>
    <row r="26" spans="2:17" s="133" customFormat="1" x14ac:dyDescent="0.25">
      <c r="B26" s="131"/>
      <c r="C26" s="132"/>
      <c r="D26" s="132"/>
      <c r="E26" s="140"/>
      <c r="F26" s="134"/>
      <c r="G26" s="135"/>
      <c r="H26" s="136"/>
      <c r="I26" s="136"/>
      <c r="J26" s="137"/>
      <c r="K26" s="137"/>
      <c r="L26" s="138"/>
      <c r="M26" s="126"/>
      <c r="N26" s="136"/>
      <c r="O26" s="136"/>
      <c r="P26" s="136"/>
      <c r="Q26" s="136"/>
    </row>
    <row r="27" spans="2:17" s="133" customFormat="1" x14ac:dyDescent="0.25">
      <c r="B27" s="131"/>
      <c r="C27" s="160">
        <f>+C21+C14</f>
        <v>0</v>
      </c>
      <c r="D27" s="160"/>
      <c r="E27" s="160" t="s">
        <v>49</v>
      </c>
      <c r="F27" s="161"/>
      <c r="G27" s="162"/>
      <c r="H27" s="163">
        <f>+H21+H14</f>
        <v>0</v>
      </c>
      <c r="I27" s="163">
        <f>+I21+I14</f>
        <v>0</v>
      </c>
      <c r="J27" s="163">
        <f>+J21+J14</f>
        <v>0</v>
      </c>
      <c r="K27" s="163">
        <f>+K21+K14</f>
        <v>0</v>
      </c>
      <c r="L27" s="163"/>
      <c r="M27" s="126"/>
      <c r="N27" s="163">
        <f>+N21+N14</f>
        <v>0</v>
      </c>
      <c r="O27" s="163">
        <f>+O21+O14</f>
        <v>0</v>
      </c>
      <c r="P27" s="163">
        <f>+P21+P14</f>
        <v>0</v>
      </c>
      <c r="Q27" s="163">
        <f>+Q21+Q14</f>
        <v>0</v>
      </c>
    </row>
    <row r="28" spans="2:17" x14ac:dyDescent="0.25">
      <c r="B28" s="164"/>
      <c r="H28" s="98"/>
      <c r="I28" s="98"/>
      <c r="N28" s="98"/>
      <c r="O28" s="98"/>
    </row>
    <row r="29" spans="2:17" hidden="1" x14ac:dyDescent="0.25">
      <c r="H29" s="98"/>
      <c r="I29" s="98"/>
    </row>
    <row r="30" spans="2:17" ht="12.75" hidden="1" customHeight="1" x14ac:dyDescent="0.25">
      <c r="H30" s="98"/>
    </row>
    <row r="31" spans="2:17" ht="12.75" hidden="1" customHeight="1" x14ac:dyDescent="0.25">
      <c r="H31" s="98"/>
      <c r="I31" s="98"/>
    </row>
    <row r="32" spans="2:17" ht="12.75" hidden="1" customHeight="1" x14ac:dyDescent="0.25">
      <c r="H32" s="98"/>
      <c r="I32" s="98"/>
    </row>
    <row r="33" spans="8:15" ht="12.75" hidden="1" customHeight="1" x14ac:dyDescent="0.25">
      <c r="H33" s="98"/>
    </row>
    <row r="34" spans="8:15" ht="12.75" hidden="1" customHeight="1" x14ac:dyDescent="0.25">
      <c r="H34" s="98"/>
    </row>
    <row r="35" spans="8:15" ht="12.75" hidden="1" customHeight="1" x14ac:dyDescent="0.25">
      <c r="N35" s="98"/>
      <c r="O35" s="98"/>
    </row>
    <row r="36" spans="8:15" ht="12.75" hidden="1" customHeight="1" x14ac:dyDescent="0.25">
      <c r="H36" s="98"/>
      <c r="N36" s="98"/>
      <c r="O36" s="98"/>
    </row>
    <row r="37" spans="8:15" ht="12.75" hidden="1" customHeight="1" x14ac:dyDescent="0.25">
      <c r="N37" s="98"/>
      <c r="O37" s="98"/>
    </row>
    <row r="38" spans="8:15" ht="12.75" hidden="1" customHeight="1" x14ac:dyDescent="0.25">
      <c r="N38" s="98"/>
      <c r="O38" s="98"/>
    </row>
    <row r="60" spans="14:15" ht="12.75" customHeight="1" x14ac:dyDescent="0.25">
      <c r="N60" s="98"/>
      <c r="O60" s="98"/>
    </row>
    <row r="92" ht="12.75" customHeight="1" x14ac:dyDescent="0.25"/>
    <row r="93" ht="12.75" customHeight="1" x14ac:dyDescent="0.25"/>
    <row r="94" ht="12.75" customHeight="1" x14ac:dyDescent="0.25"/>
  </sheetData>
  <mergeCells count="5">
    <mergeCell ref="E2:N2"/>
    <mergeCell ref="E3:N3"/>
    <mergeCell ref="N5:Q5"/>
    <mergeCell ref="D7:F7"/>
    <mergeCell ref="D16:F16"/>
  </mergeCells>
  <conditionalFormatting sqref="B8:B12 B14:B16 B18:B28">
    <cfRule type="expression" dxfId="17" priority="11" stopIfTrue="1">
      <formula>H8="V"</formula>
    </cfRule>
  </conditionalFormatting>
  <conditionalFormatting sqref="B13">
    <cfRule type="expression" dxfId="16" priority="16" stopIfTrue="1">
      <formula>H17="V"</formula>
    </cfRule>
  </conditionalFormatting>
  <conditionalFormatting sqref="B17">
    <cfRule type="expression" dxfId="15" priority="17" stopIfTrue="1">
      <formula>#REF!="V"</formula>
    </cfRule>
  </conditionalFormatting>
  <conditionalFormatting sqref="C8 C14 C16">
    <cfRule type="expression" dxfId="14" priority="10" stopIfTrue="1">
      <formula>J8="V"</formula>
    </cfRule>
  </conditionalFormatting>
  <conditionalFormatting sqref="C9:C10 C12">
    <cfRule type="expression" dxfId="13" priority="8" stopIfTrue="1">
      <formula>H9="V"</formula>
    </cfRule>
  </conditionalFormatting>
  <conditionalFormatting sqref="C10 E10">
    <cfRule type="expression" dxfId="12" priority="3" stopIfTrue="1">
      <formula>H16="V"</formula>
    </cfRule>
  </conditionalFormatting>
  <conditionalFormatting sqref="C11 E11">
    <cfRule type="expression" dxfId="11" priority="2" stopIfTrue="1">
      <formula>H12="V"</formula>
    </cfRule>
  </conditionalFormatting>
  <conditionalFormatting sqref="C12">
    <cfRule type="expression" dxfId="10" priority="18" stopIfTrue="1">
      <formula>#REF!="V"</formula>
    </cfRule>
  </conditionalFormatting>
  <conditionalFormatting sqref="C17 E17">
    <cfRule type="expression" dxfId="9" priority="15" stopIfTrue="1">
      <formula>H18="V"</formula>
    </cfRule>
  </conditionalFormatting>
  <conditionalFormatting sqref="C18:C26">
    <cfRule type="expression" dxfId="8" priority="9" stopIfTrue="1">
      <formula>J18="V"</formula>
    </cfRule>
  </conditionalFormatting>
  <conditionalFormatting sqref="D9:D10 D12">
    <cfRule type="expression" dxfId="7" priority="7" stopIfTrue="1">
      <formula>J9="V"</formula>
    </cfRule>
  </conditionalFormatting>
  <conditionalFormatting sqref="D14 D18:D26">
    <cfRule type="expression" dxfId="6" priority="12" stopIfTrue="1">
      <formula>L14="V"</formula>
    </cfRule>
  </conditionalFormatting>
  <conditionalFormatting sqref="E9:E10 E12">
    <cfRule type="expression" dxfId="5" priority="5" stopIfTrue="1">
      <formula>J9="V"</formula>
    </cfRule>
  </conditionalFormatting>
  <conditionalFormatting sqref="E12">
    <cfRule type="expression" dxfId="4" priority="19" stopIfTrue="1">
      <formula>J17="V"</formula>
    </cfRule>
  </conditionalFormatting>
  <conditionalFormatting sqref="E14 E20:E26">
    <cfRule type="expression" dxfId="3" priority="13" stopIfTrue="1">
      <formula>J14="V"</formula>
    </cfRule>
  </conditionalFormatting>
  <conditionalFormatting sqref="H10 H17:I17">
    <cfRule type="expression" dxfId="2" priority="4" stopIfTrue="1">
      <formula>#REF!="V"</formula>
    </cfRule>
  </conditionalFormatting>
  <conditionalFormatting sqref="H8:I12">
    <cfRule type="expression" dxfId="1" priority="1" stopIfTrue="1">
      <formula>#REF!="V"</formula>
    </cfRule>
  </conditionalFormatting>
  <conditionalFormatting sqref="I14:L14 N14:Q14 H14:H16 H18:H20 H21:L21 N21:Q21 H22 H24:H26 I25:L25 N25:Q25">
    <cfRule type="expression" dxfId="0" priority="14" stopIfTrue="1">
      <formula>#REF!="V"</formula>
    </cfRule>
  </conditionalFormatting>
  <printOptions horizontalCentered="1" verticalCentered="1"/>
  <pageMargins left="0.47244094488188981" right="0.23622047244094491" top="0.23622047244094491" bottom="0.39370078740157483" header="0" footer="0"/>
  <pageSetup scale="76" fitToHeight="2" orientation="landscape" cellComments="asDisplayed" r:id="rId1"/>
  <headerFooter alignWithMargins="0">
    <oddFooter>&amp;C&amp;"Arial Narrow,Normal"&amp;P&amp;R&amp;"Arial Narrow,Normal"Elabordo por EQUILIBRIUM Outsourcing en Información Crediticia y Comercial S.A.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20"/>
  <sheetViews>
    <sheetView showGridLines="0" workbookViewId="0">
      <selection activeCell="L41" sqref="L41"/>
    </sheetView>
  </sheetViews>
  <sheetFormatPr baseColWidth="10" defaultColWidth="11.42578125" defaultRowHeight="15" x14ac:dyDescent="0.25"/>
  <cols>
    <col min="1" max="1" width="11.42578125" style="171"/>
    <col min="2" max="2" width="24.140625" style="171" bestFit="1" customWidth="1"/>
    <col min="3" max="3" width="14.42578125" style="171" bestFit="1" customWidth="1"/>
    <col min="4" max="4" width="12" style="171" bestFit="1" customWidth="1"/>
    <col min="5" max="5" width="11.42578125" style="171"/>
    <col min="6" max="6" width="12" style="171" bestFit="1" customWidth="1"/>
    <col min="7" max="12" width="11.42578125" style="171"/>
    <col min="13" max="13" width="11.85546875" style="171" bestFit="1" customWidth="1"/>
    <col min="14" max="14" width="13" style="171" bestFit="1" customWidth="1"/>
    <col min="15" max="16384" width="11.42578125" style="171"/>
  </cols>
  <sheetData>
    <row r="1" spans="1:12" x14ac:dyDescent="0.25">
      <c r="A1" s="257"/>
      <c r="B1" s="238"/>
      <c r="C1" s="257"/>
      <c r="D1" s="258"/>
      <c r="E1" s="258"/>
      <c r="F1" s="258"/>
      <c r="G1" s="238"/>
      <c r="H1" s="238"/>
      <c r="I1" s="257"/>
      <c r="J1" s="238"/>
      <c r="K1" s="238"/>
      <c r="L1" s="238"/>
    </row>
    <row r="2" spans="1:12" ht="21" x14ac:dyDescent="0.35">
      <c r="A2" s="257"/>
      <c r="B2" s="618" t="s">
        <v>333</v>
      </c>
      <c r="C2" s="618"/>
      <c r="D2" s="618"/>
      <c r="E2" s="618"/>
      <c r="F2" s="618"/>
      <c r="G2" s="618"/>
      <c r="H2" s="618"/>
      <c r="I2" s="618"/>
      <c r="J2" s="618"/>
      <c r="K2" s="618"/>
      <c r="L2" s="238"/>
    </row>
    <row r="3" spans="1:12" ht="15.75" x14ac:dyDescent="0.25">
      <c r="A3" s="257"/>
      <c r="B3" s="619">
        <f>+'Datos globales '!B9</f>
        <v>45900</v>
      </c>
      <c r="C3" s="619"/>
      <c r="D3" s="619"/>
      <c r="E3" s="619"/>
      <c r="F3" s="619"/>
      <c r="G3" s="619"/>
      <c r="H3" s="619"/>
      <c r="I3" s="619"/>
      <c r="J3" s="619"/>
      <c r="K3" s="619"/>
      <c r="L3" s="238"/>
    </row>
    <row r="4" spans="1:12" x14ac:dyDescent="0.25">
      <c r="A4" s="257"/>
      <c r="B4" s="238"/>
      <c r="C4" s="257"/>
      <c r="D4" s="258"/>
      <c r="E4" s="258"/>
      <c r="F4" s="258"/>
      <c r="G4" s="238"/>
      <c r="H4" s="238"/>
      <c r="I4" s="260"/>
      <c r="J4" s="238"/>
      <c r="K4" s="238"/>
      <c r="L4" s="238"/>
    </row>
    <row r="5" spans="1:12" ht="24" x14ac:dyDescent="0.25">
      <c r="A5" s="263" t="s">
        <v>246</v>
      </c>
      <c r="B5" s="264" t="s">
        <v>28</v>
      </c>
      <c r="C5" s="264" t="s">
        <v>42</v>
      </c>
      <c r="D5" s="471" t="s">
        <v>238</v>
      </c>
      <c r="E5" s="264" t="s">
        <v>30</v>
      </c>
      <c r="F5" s="264" t="s">
        <v>31</v>
      </c>
      <c r="G5" s="264" t="s">
        <v>145</v>
      </c>
      <c r="H5" s="264" t="s">
        <v>146</v>
      </c>
      <c r="I5" s="264" t="s">
        <v>32</v>
      </c>
      <c r="J5" s="264" t="s">
        <v>33</v>
      </c>
      <c r="K5" s="264" t="s">
        <v>34</v>
      </c>
      <c r="L5" s="264" t="s">
        <v>35</v>
      </c>
    </row>
    <row r="6" spans="1:12" x14ac:dyDescent="0.25">
      <c r="A6" s="375"/>
      <c r="B6" s="375"/>
      <c r="C6" s="375"/>
      <c r="D6" s="376"/>
      <c r="E6" s="377"/>
      <c r="F6" s="376"/>
      <c r="G6" s="376"/>
      <c r="H6" s="377"/>
      <c r="I6" s="376"/>
      <c r="J6" s="376"/>
      <c r="K6" s="376"/>
      <c r="L6" s="376"/>
    </row>
    <row r="7" spans="1:12" x14ac:dyDescent="0.25">
      <c r="A7" s="375"/>
      <c r="B7" s="375"/>
      <c r="C7" s="375"/>
      <c r="D7" s="376"/>
      <c r="E7" s="377"/>
      <c r="F7" s="376"/>
      <c r="G7" s="376"/>
      <c r="H7" s="377"/>
      <c r="I7" s="376"/>
      <c r="J7" s="376"/>
      <c r="K7" s="376"/>
      <c r="L7" s="376"/>
    </row>
    <row r="8" spans="1:12" x14ac:dyDescent="0.25">
      <c r="A8" s="375"/>
      <c r="B8" s="375"/>
      <c r="C8" s="375"/>
      <c r="D8" s="376"/>
      <c r="E8" s="377"/>
      <c r="F8" s="376"/>
      <c r="G8" s="376"/>
      <c r="H8" s="377"/>
      <c r="I8" s="376"/>
      <c r="J8" s="376"/>
      <c r="K8" s="376"/>
      <c r="L8" s="376"/>
    </row>
    <row r="9" spans="1:12" x14ac:dyDescent="0.25">
      <c r="A9" s="375"/>
      <c r="B9" s="375"/>
      <c r="C9" s="375"/>
      <c r="D9" s="376"/>
      <c r="E9" s="377"/>
      <c r="F9" s="376"/>
      <c r="G9" s="376"/>
      <c r="H9" s="377"/>
      <c r="I9" s="376"/>
      <c r="J9" s="376"/>
      <c r="K9" s="376"/>
      <c r="L9" s="376"/>
    </row>
    <row r="10" spans="1:12" x14ac:dyDescent="0.25">
      <c r="A10" s="375"/>
      <c r="B10" s="375"/>
      <c r="C10" s="375"/>
      <c r="D10" s="376"/>
      <c r="E10" s="377"/>
      <c r="F10" s="376"/>
      <c r="G10" s="376"/>
      <c r="H10" s="377"/>
      <c r="I10" s="376"/>
      <c r="J10" s="376"/>
      <c r="K10" s="376"/>
      <c r="L10" s="376"/>
    </row>
    <row r="11" spans="1:12" x14ac:dyDescent="0.25">
      <c r="A11" s="375"/>
      <c r="B11" s="375"/>
      <c r="C11" s="375"/>
      <c r="D11" s="376"/>
      <c r="E11" s="377"/>
      <c r="F11" s="376"/>
      <c r="G11" s="376"/>
      <c r="H11" s="377"/>
      <c r="I11" s="376"/>
      <c r="J11" s="376"/>
      <c r="K11" s="376"/>
      <c r="L11" s="376"/>
    </row>
    <row r="12" spans="1:12" x14ac:dyDescent="0.25">
      <c r="A12" s="375"/>
      <c r="B12" s="375"/>
      <c r="C12" s="375"/>
      <c r="D12" s="376"/>
      <c r="E12" s="377"/>
      <c r="F12" s="376"/>
      <c r="G12" s="376"/>
      <c r="H12" s="377"/>
      <c r="I12" s="376"/>
      <c r="J12" s="376"/>
      <c r="K12" s="376"/>
      <c r="L12" s="376"/>
    </row>
    <row r="13" spans="1:12" x14ac:dyDescent="0.25">
      <c r="A13" s="375"/>
      <c r="B13" s="375"/>
      <c r="C13" s="375"/>
      <c r="D13" s="376"/>
      <c r="E13" s="377"/>
      <c r="F13" s="376"/>
      <c r="G13" s="376"/>
      <c r="H13" s="377"/>
      <c r="I13" s="376"/>
      <c r="J13" s="376"/>
      <c r="K13" s="376"/>
      <c r="L13" s="376"/>
    </row>
    <row r="14" spans="1:12" x14ac:dyDescent="0.25">
      <c r="A14" s="375"/>
      <c r="B14" s="375"/>
      <c r="C14" s="375"/>
      <c r="D14" s="376"/>
      <c r="E14" s="377"/>
      <c r="F14" s="376"/>
      <c r="G14" s="376"/>
      <c r="H14" s="377"/>
      <c r="I14" s="376"/>
      <c r="J14" s="376"/>
      <c r="K14" s="376"/>
      <c r="L14" s="376"/>
    </row>
    <row r="15" spans="1:12" x14ac:dyDescent="0.25">
      <c r="A15" s="375"/>
      <c r="B15" s="375"/>
      <c r="C15" s="375"/>
      <c r="D15" s="376"/>
      <c r="E15" s="377"/>
      <c r="F15" s="376"/>
      <c r="G15" s="376"/>
      <c r="H15" s="377"/>
      <c r="I15" s="376"/>
      <c r="J15" s="376"/>
      <c r="K15" s="376"/>
      <c r="L15" s="376"/>
    </row>
    <row r="16" spans="1:12" x14ac:dyDescent="0.25">
      <c r="A16" s="375"/>
      <c r="B16" s="375"/>
      <c r="C16" s="375"/>
      <c r="D16" s="376"/>
      <c r="E16" s="377"/>
      <c r="F16" s="376"/>
      <c r="G16" s="376"/>
      <c r="H16" s="377"/>
      <c r="I16" s="376"/>
      <c r="J16" s="376"/>
      <c r="K16" s="376"/>
      <c r="L16" s="376"/>
    </row>
    <row r="17" spans="1:12" x14ac:dyDescent="0.25">
      <c r="A17" s="375"/>
      <c r="B17" s="375"/>
      <c r="C17" s="375"/>
      <c r="D17" s="376"/>
      <c r="E17" s="377"/>
      <c r="F17" s="376"/>
      <c r="G17" s="376"/>
      <c r="H17" s="377"/>
      <c r="I17" s="376"/>
      <c r="J17" s="376"/>
      <c r="K17" s="376"/>
      <c r="L17" s="376"/>
    </row>
    <row r="18" spans="1:12" x14ac:dyDescent="0.25">
      <c r="A18" s="375"/>
      <c r="B18" s="375"/>
      <c r="C18" s="375"/>
      <c r="D18" s="376"/>
      <c r="E18" s="377"/>
      <c r="F18" s="376"/>
      <c r="G18" s="376"/>
      <c r="H18" s="377"/>
      <c r="I18" s="376"/>
      <c r="J18" s="376"/>
      <c r="K18" s="376"/>
      <c r="L18" s="376"/>
    </row>
    <row r="19" spans="1:12" ht="15.75" thickBot="1" x14ac:dyDescent="0.3">
      <c r="A19" s="266">
        <f>+COUNTA(A6:A18)</f>
        <v>0</v>
      </c>
      <c r="B19" s="267"/>
      <c r="C19" s="268">
        <f>SUM(C6:C18)</f>
        <v>0</v>
      </c>
      <c r="D19" s="268">
        <f t="shared" ref="D19:L19" si="0">SUM(D6:D18)</f>
        <v>0</v>
      </c>
      <c r="E19" s="268">
        <f t="shared" si="0"/>
        <v>0</v>
      </c>
      <c r="F19" s="268">
        <f t="shared" si="0"/>
        <v>0</v>
      </c>
      <c r="G19" s="268">
        <f t="shared" si="0"/>
        <v>0</v>
      </c>
      <c r="H19" s="268">
        <f t="shared" si="0"/>
        <v>0</v>
      </c>
      <c r="I19" s="268">
        <f t="shared" si="0"/>
        <v>0</v>
      </c>
      <c r="J19" s="268">
        <f t="shared" si="0"/>
        <v>0</v>
      </c>
      <c r="K19" s="268">
        <f t="shared" si="0"/>
        <v>0</v>
      </c>
      <c r="L19" s="268">
        <f t="shared" si="0"/>
        <v>0</v>
      </c>
    </row>
    <row r="20" spans="1:12" x14ac:dyDescent="0.25">
      <c r="A20" s="269"/>
      <c r="B20" s="270"/>
      <c r="C20" s="252"/>
      <c r="D20" s="270"/>
      <c r="E20" s="271"/>
      <c r="F20" s="270"/>
      <c r="G20" s="270"/>
      <c r="H20" s="507" t="e">
        <f>+H19/F19</f>
        <v>#DIV/0!</v>
      </c>
      <c r="I20" s="270"/>
      <c r="J20" s="270"/>
      <c r="K20" s="270"/>
      <c r="L20" s="270"/>
    </row>
  </sheetData>
  <sortState xmlns:xlrd2="http://schemas.microsoft.com/office/spreadsheetml/2017/richdata2" ref="A6:L18">
    <sortCondition ref="A6:A18"/>
  </sortState>
  <mergeCells count="2">
    <mergeCell ref="B2:K2"/>
    <mergeCell ref="B3:K3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146"/>
  <sheetViews>
    <sheetView showGridLines="0" workbookViewId="0">
      <pane xSplit="1" ySplit="1" topLeftCell="B130" activePane="bottomRight" state="frozen"/>
      <selection activeCell="J156" sqref="J156"/>
      <selection pane="topRight" activeCell="J156" sqref="J156"/>
      <selection pane="bottomLeft" activeCell="J156" sqref="J156"/>
      <selection pane="bottomRight" activeCell="J156" sqref="J156"/>
    </sheetView>
  </sheetViews>
  <sheetFormatPr baseColWidth="10" defaultRowHeight="15" x14ac:dyDescent="0.25"/>
  <cols>
    <col min="1" max="1" width="11.42578125" style="7"/>
    <col min="2" max="2" width="14" bestFit="1" customWidth="1"/>
    <col min="4" max="4" width="11.42578125" style="7"/>
    <col min="5" max="5" width="3" customWidth="1"/>
    <col min="6" max="6" width="13.85546875" bestFit="1" customWidth="1"/>
  </cols>
  <sheetData>
    <row r="1" spans="1:4" x14ac:dyDescent="0.25">
      <c r="A1" s="472" t="s">
        <v>51</v>
      </c>
      <c r="B1" s="473" t="s">
        <v>42</v>
      </c>
      <c r="C1" s="472" t="s">
        <v>355</v>
      </c>
      <c r="D1" s="472" t="s">
        <v>41</v>
      </c>
    </row>
    <row r="2" spans="1:4" x14ac:dyDescent="0.25">
      <c r="A2" s="476"/>
      <c r="B2" s="474"/>
      <c r="C2" s="475"/>
      <c r="D2" s="476"/>
    </row>
    <row r="3" spans="1:4" x14ac:dyDescent="0.25">
      <c r="A3" s="476"/>
      <c r="B3" s="474"/>
      <c r="C3" s="475"/>
      <c r="D3" s="476"/>
    </row>
    <row r="4" spans="1:4" x14ac:dyDescent="0.25">
      <c r="A4" s="476"/>
      <c r="B4" s="474"/>
      <c r="C4" s="475"/>
      <c r="D4" s="476"/>
    </row>
    <row r="5" spans="1:4" x14ac:dyDescent="0.25">
      <c r="A5" s="476"/>
      <c r="B5" s="474"/>
      <c r="C5" s="475"/>
      <c r="D5" s="476"/>
    </row>
    <row r="6" spans="1:4" x14ac:dyDescent="0.25">
      <c r="A6" s="476"/>
      <c r="B6" s="474"/>
      <c r="C6" s="475"/>
      <c r="D6" s="476"/>
    </row>
    <row r="7" spans="1:4" x14ac:dyDescent="0.25">
      <c r="A7" s="476"/>
      <c r="B7" s="474"/>
      <c r="C7" s="475"/>
      <c r="D7" s="476"/>
    </row>
    <row r="8" spans="1:4" x14ac:dyDescent="0.25">
      <c r="A8" s="476"/>
      <c r="B8" s="474"/>
      <c r="C8" s="475"/>
      <c r="D8" s="476"/>
    </row>
    <row r="9" spans="1:4" x14ac:dyDescent="0.25">
      <c r="A9" s="476"/>
      <c r="B9" s="474"/>
      <c r="C9" s="475"/>
      <c r="D9" s="476"/>
    </row>
    <row r="10" spans="1:4" x14ac:dyDescent="0.25">
      <c r="A10" s="476"/>
      <c r="B10" s="474"/>
      <c r="C10" s="475"/>
      <c r="D10" s="476"/>
    </row>
    <row r="11" spans="1:4" x14ac:dyDescent="0.25">
      <c r="A11" s="476"/>
      <c r="B11" s="474"/>
      <c r="C11" s="475"/>
      <c r="D11" s="476"/>
    </row>
    <row r="12" spans="1:4" x14ac:dyDescent="0.25">
      <c r="A12" s="476"/>
      <c r="B12" s="474"/>
      <c r="C12" s="475"/>
      <c r="D12" s="476"/>
    </row>
    <row r="13" spans="1:4" x14ac:dyDescent="0.25">
      <c r="A13" s="476"/>
      <c r="B13" s="474"/>
      <c r="C13" s="475"/>
      <c r="D13" s="476"/>
    </row>
    <row r="14" spans="1:4" x14ac:dyDescent="0.25">
      <c r="A14" s="476"/>
      <c r="B14" s="474"/>
      <c r="C14" s="475"/>
      <c r="D14" s="476"/>
    </row>
    <row r="15" spans="1:4" x14ac:dyDescent="0.25">
      <c r="A15" s="476"/>
      <c r="B15" s="474"/>
      <c r="C15" s="475"/>
      <c r="D15" s="476"/>
    </row>
    <row r="16" spans="1:4" x14ac:dyDescent="0.25">
      <c r="A16" s="476"/>
      <c r="B16" s="474"/>
      <c r="C16" s="475"/>
      <c r="D16" s="476"/>
    </row>
    <row r="17" spans="1:4" x14ac:dyDescent="0.25">
      <c r="A17" s="476"/>
      <c r="B17" s="474"/>
      <c r="C17" s="475"/>
      <c r="D17" s="476"/>
    </row>
    <row r="18" spans="1:4" x14ac:dyDescent="0.25">
      <c r="A18" s="476"/>
      <c r="B18" s="474"/>
      <c r="C18" s="475"/>
      <c r="D18" s="476"/>
    </row>
    <row r="19" spans="1:4" x14ac:dyDescent="0.25">
      <c r="A19" s="476"/>
      <c r="B19" s="474"/>
      <c r="C19" s="475"/>
      <c r="D19" s="476"/>
    </row>
    <row r="20" spans="1:4" x14ac:dyDescent="0.25">
      <c r="A20" s="476"/>
      <c r="B20" s="474"/>
      <c r="C20" s="475"/>
      <c r="D20" s="476"/>
    </row>
    <row r="21" spans="1:4" x14ac:dyDescent="0.25">
      <c r="A21" s="476"/>
      <c r="B21" s="474"/>
      <c r="C21" s="475"/>
      <c r="D21" s="476"/>
    </row>
    <row r="22" spans="1:4" x14ac:dyDescent="0.25">
      <c r="A22" s="476"/>
      <c r="B22" s="474"/>
      <c r="C22" s="475"/>
      <c r="D22" s="476"/>
    </row>
    <row r="23" spans="1:4" x14ac:dyDescent="0.25">
      <c r="A23" s="476"/>
      <c r="B23" s="474"/>
      <c r="C23" s="475"/>
      <c r="D23" s="476"/>
    </row>
    <row r="24" spans="1:4" x14ac:dyDescent="0.25">
      <c r="A24" s="476"/>
      <c r="B24" s="475"/>
      <c r="C24" s="475"/>
      <c r="D24" s="476"/>
    </row>
    <row r="25" spans="1:4" x14ac:dyDescent="0.25">
      <c r="A25" s="476"/>
      <c r="B25" s="474"/>
      <c r="C25" s="475"/>
      <c r="D25" s="476"/>
    </row>
    <row r="26" spans="1:4" x14ac:dyDescent="0.25">
      <c r="A26" s="476"/>
      <c r="B26" s="474"/>
      <c r="C26" s="475"/>
      <c r="D26" s="476"/>
    </row>
    <row r="27" spans="1:4" x14ac:dyDescent="0.25">
      <c r="A27" s="476"/>
      <c r="B27" s="474"/>
      <c r="C27" s="475"/>
      <c r="D27" s="476"/>
    </row>
    <row r="28" spans="1:4" x14ac:dyDescent="0.25">
      <c r="A28" s="476"/>
      <c r="B28" s="474"/>
      <c r="C28" s="475"/>
      <c r="D28" s="476"/>
    </row>
    <row r="29" spans="1:4" x14ac:dyDescent="0.25">
      <c r="A29" s="476"/>
      <c r="B29" s="474"/>
      <c r="C29" s="475"/>
      <c r="D29" s="476"/>
    </row>
    <row r="30" spans="1:4" x14ac:dyDescent="0.25">
      <c r="A30" s="476"/>
      <c r="B30" s="474"/>
      <c r="C30" s="475"/>
      <c r="D30" s="476"/>
    </row>
    <row r="31" spans="1:4" x14ac:dyDescent="0.25">
      <c r="A31" s="476"/>
      <c r="B31" s="474"/>
      <c r="C31" s="475"/>
      <c r="D31" s="476"/>
    </row>
    <row r="32" spans="1:4" x14ac:dyDescent="0.25">
      <c r="A32" s="476"/>
      <c r="B32" s="474"/>
      <c r="C32" s="475"/>
      <c r="D32" s="476"/>
    </row>
    <row r="33" spans="1:4" x14ac:dyDescent="0.25">
      <c r="A33" s="476"/>
      <c r="B33" s="474"/>
      <c r="C33" s="475"/>
      <c r="D33" s="476"/>
    </row>
    <row r="34" spans="1:4" x14ac:dyDescent="0.25">
      <c r="A34" s="476"/>
      <c r="B34" s="474"/>
      <c r="C34" s="475"/>
      <c r="D34" s="476"/>
    </row>
    <row r="35" spans="1:4" x14ac:dyDescent="0.25">
      <c r="A35" s="476"/>
      <c r="B35" s="474"/>
      <c r="C35" s="475"/>
      <c r="D35" s="476"/>
    </row>
    <row r="36" spans="1:4" x14ac:dyDescent="0.25">
      <c r="A36" s="476"/>
      <c r="B36" s="474"/>
      <c r="C36" s="475"/>
      <c r="D36" s="476"/>
    </row>
    <row r="37" spans="1:4" x14ac:dyDescent="0.25">
      <c r="A37" s="476"/>
      <c r="B37" s="474"/>
      <c r="C37" s="475"/>
      <c r="D37" s="476"/>
    </row>
    <row r="38" spans="1:4" x14ac:dyDescent="0.25">
      <c r="A38" s="476"/>
      <c r="B38" s="474"/>
      <c r="C38" s="475"/>
      <c r="D38" s="476"/>
    </row>
    <row r="39" spans="1:4" x14ac:dyDescent="0.25">
      <c r="A39" s="476"/>
      <c r="B39" s="475"/>
      <c r="C39" s="475"/>
      <c r="D39" s="476"/>
    </row>
    <row r="40" spans="1:4" x14ac:dyDescent="0.25">
      <c r="A40" s="476"/>
      <c r="B40" s="474"/>
      <c r="C40" s="475"/>
      <c r="D40" s="476"/>
    </row>
    <row r="41" spans="1:4" x14ac:dyDescent="0.25">
      <c r="A41" s="476"/>
      <c r="B41" s="474"/>
      <c r="C41" s="475"/>
      <c r="D41" s="476"/>
    </row>
    <row r="42" spans="1:4" x14ac:dyDescent="0.25">
      <c r="A42" s="476"/>
      <c r="B42" s="474"/>
      <c r="C42" s="475"/>
      <c r="D42" s="476"/>
    </row>
    <row r="43" spans="1:4" x14ac:dyDescent="0.25">
      <c r="A43" s="476"/>
      <c r="B43" s="474"/>
      <c r="C43" s="475"/>
      <c r="D43" s="476"/>
    </row>
    <row r="44" spans="1:4" x14ac:dyDescent="0.25">
      <c r="A44" s="476"/>
      <c r="B44" s="474"/>
      <c r="C44" s="475"/>
      <c r="D44" s="476"/>
    </row>
    <row r="45" spans="1:4" x14ac:dyDescent="0.25">
      <c r="A45" s="476"/>
      <c r="B45" s="474"/>
      <c r="C45" s="475"/>
      <c r="D45" s="476"/>
    </row>
    <row r="46" spans="1:4" x14ac:dyDescent="0.25">
      <c r="A46" s="476"/>
      <c r="B46" s="474"/>
      <c r="C46" s="475"/>
      <c r="D46" s="476"/>
    </row>
    <row r="47" spans="1:4" x14ac:dyDescent="0.25">
      <c r="A47" s="476"/>
      <c r="B47" s="474"/>
      <c r="C47" s="475"/>
      <c r="D47" s="476"/>
    </row>
    <row r="48" spans="1:4" x14ac:dyDescent="0.25">
      <c r="A48" s="476"/>
      <c r="B48" s="474"/>
      <c r="C48" s="475"/>
      <c r="D48" s="476"/>
    </row>
    <row r="49" spans="1:4" x14ac:dyDescent="0.25">
      <c r="A49" s="476"/>
      <c r="B49" s="474"/>
      <c r="C49" s="475"/>
      <c r="D49" s="476"/>
    </row>
    <row r="50" spans="1:4" x14ac:dyDescent="0.25">
      <c r="A50" s="476"/>
      <c r="B50" s="474"/>
      <c r="C50" s="475"/>
      <c r="D50" s="476"/>
    </row>
    <row r="51" spans="1:4" x14ac:dyDescent="0.25">
      <c r="A51" s="476"/>
      <c r="B51" s="474"/>
      <c r="C51" s="475"/>
      <c r="D51" s="476"/>
    </row>
    <row r="52" spans="1:4" x14ac:dyDescent="0.25">
      <c r="A52" s="476"/>
      <c r="B52" s="474"/>
      <c r="C52" s="475"/>
      <c r="D52" s="476"/>
    </row>
    <row r="53" spans="1:4" x14ac:dyDescent="0.25">
      <c r="A53" s="476"/>
      <c r="B53" s="474"/>
      <c r="C53" s="475"/>
      <c r="D53" s="476"/>
    </row>
    <row r="54" spans="1:4" x14ac:dyDescent="0.25">
      <c r="A54" s="476"/>
      <c r="B54" s="474"/>
      <c r="C54" s="475"/>
      <c r="D54" s="476"/>
    </row>
    <row r="55" spans="1:4" x14ac:dyDescent="0.25">
      <c r="A55" s="476"/>
      <c r="B55" s="474"/>
      <c r="C55" s="475"/>
      <c r="D55" s="476"/>
    </row>
    <row r="56" spans="1:4" x14ac:dyDescent="0.25">
      <c r="A56" s="476"/>
      <c r="B56" s="474"/>
      <c r="C56" s="475"/>
      <c r="D56" s="476"/>
    </row>
    <row r="57" spans="1:4" x14ac:dyDescent="0.25">
      <c r="A57" s="476"/>
      <c r="B57" s="474"/>
      <c r="C57" s="475"/>
      <c r="D57" s="476"/>
    </row>
    <row r="58" spans="1:4" x14ac:dyDescent="0.25">
      <c r="A58" s="476"/>
      <c r="B58" s="474"/>
      <c r="C58" s="475"/>
      <c r="D58" s="476"/>
    </row>
    <row r="59" spans="1:4" x14ac:dyDescent="0.25">
      <c r="A59" s="476"/>
      <c r="B59" s="474"/>
      <c r="C59" s="475"/>
      <c r="D59" s="476"/>
    </row>
    <row r="60" spans="1:4" x14ac:dyDescent="0.25">
      <c r="A60" s="476"/>
      <c r="B60" s="474"/>
      <c r="C60" s="475"/>
      <c r="D60" s="476"/>
    </row>
    <row r="61" spans="1:4" x14ac:dyDescent="0.25">
      <c r="A61" s="476"/>
      <c r="B61" s="474"/>
      <c r="C61" s="475"/>
      <c r="D61" s="476"/>
    </row>
    <row r="62" spans="1:4" x14ac:dyDescent="0.25">
      <c r="A62" s="476"/>
      <c r="B62" s="474"/>
      <c r="C62" s="475"/>
      <c r="D62" s="476"/>
    </row>
    <row r="63" spans="1:4" x14ac:dyDescent="0.25">
      <c r="A63" s="476"/>
      <c r="B63" s="474"/>
      <c r="C63" s="475"/>
      <c r="D63" s="476"/>
    </row>
    <row r="64" spans="1:4" x14ac:dyDescent="0.25">
      <c r="A64" s="476"/>
      <c r="B64" s="474"/>
      <c r="C64" s="475"/>
      <c r="D64" s="476"/>
    </row>
    <row r="65" spans="1:4" x14ac:dyDescent="0.25">
      <c r="A65" s="476"/>
      <c r="B65" s="474"/>
      <c r="C65" s="475"/>
      <c r="D65" s="476"/>
    </row>
    <row r="66" spans="1:4" x14ac:dyDescent="0.25">
      <c r="A66" s="476"/>
      <c r="B66" s="474"/>
      <c r="C66" s="475"/>
      <c r="D66" s="476"/>
    </row>
    <row r="67" spans="1:4" x14ac:dyDescent="0.25">
      <c r="A67" s="476"/>
      <c r="B67" s="474"/>
      <c r="C67" s="475"/>
      <c r="D67" s="476"/>
    </row>
    <row r="68" spans="1:4" x14ac:dyDescent="0.25">
      <c r="A68" s="476"/>
      <c r="B68" s="474"/>
      <c r="C68" s="475"/>
      <c r="D68" s="476"/>
    </row>
    <row r="69" spans="1:4" x14ac:dyDescent="0.25">
      <c r="A69" s="476"/>
      <c r="B69" s="474"/>
      <c r="C69" s="475"/>
      <c r="D69" s="476"/>
    </row>
    <row r="70" spans="1:4" x14ac:dyDescent="0.25">
      <c r="A70" s="476"/>
      <c r="B70" s="474"/>
      <c r="C70" s="475"/>
      <c r="D70" s="476"/>
    </row>
    <row r="71" spans="1:4" x14ac:dyDescent="0.25">
      <c r="A71" s="476"/>
      <c r="B71" s="474"/>
      <c r="C71" s="475"/>
      <c r="D71" s="476"/>
    </row>
    <row r="72" spans="1:4" x14ac:dyDescent="0.25">
      <c r="A72" s="476"/>
      <c r="B72" s="474"/>
      <c r="C72" s="475"/>
      <c r="D72" s="476"/>
    </row>
    <row r="73" spans="1:4" x14ac:dyDescent="0.25">
      <c r="A73" s="476"/>
      <c r="B73" s="474"/>
      <c r="C73" s="475"/>
      <c r="D73" s="476"/>
    </row>
    <row r="74" spans="1:4" x14ac:dyDescent="0.25">
      <c r="A74" s="476"/>
      <c r="B74" s="474"/>
      <c r="C74" s="475"/>
      <c r="D74" s="476"/>
    </row>
    <row r="75" spans="1:4" x14ac:dyDescent="0.25">
      <c r="A75" s="476"/>
      <c r="B75" s="474"/>
      <c r="C75" s="475"/>
      <c r="D75" s="476"/>
    </row>
    <row r="76" spans="1:4" x14ac:dyDescent="0.25">
      <c r="A76" s="476"/>
      <c r="B76" s="474"/>
      <c r="C76" s="475"/>
      <c r="D76" s="476"/>
    </row>
    <row r="77" spans="1:4" x14ac:dyDescent="0.25">
      <c r="A77" s="476"/>
      <c r="B77" s="474"/>
      <c r="C77" s="475"/>
      <c r="D77" s="476"/>
    </row>
    <row r="78" spans="1:4" x14ac:dyDescent="0.25">
      <c r="A78" s="476"/>
      <c r="B78" s="474"/>
      <c r="C78" s="475"/>
      <c r="D78" s="476"/>
    </row>
    <row r="79" spans="1:4" x14ac:dyDescent="0.25">
      <c r="A79" s="476"/>
      <c r="B79" s="474"/>
      <c r="C79" s="475"/>
      <c r="D79" s="476"/>
    </row>
    <row r="80" spans="1:4" x14ac:dyDescent="0.25">
      <c r="A80" s="476"/>
      <c r="B80" s="474"/>
      <c r="C80" s="475"/>
      <c r="D80" s="476"/>
    </row>
    <row r="81" spans="1:4" x14ac:dyDescent="0.25">
      <c r="A81" s="476"/>
      <c r="B81" s="474"/>
      <c r="C81" s="475"/>
      <c r="D81" s="476"/>
    </row>
    <row r="82" spans="1:4" x14ac:dyDescent="0.25">
      <c r="A82" s="476"/>
      <c r="B82" s="474"/>
      <c r="C82" s="475"/>
      <c r="D82" s="476"/>
    </row>
    <row r="83" spans="1:4" x14ac:dyDescent="0.25">
      <c r="A83" s="476"/>
      <c r="B83" s="474"/>
      <c r="C83" s="475"/>
      <c r="D83" s="476"/>
    </row>
    <row r="84" spans="1:4" x14ac:dyDescent="0.25">
      <c r="A84" s="476"/>
      <c r="B84" s="474"/>
      <c r="C84" s="475"/>
      <c r="D84" s="476"/>
    </row>
    <row r="85" spans="1:4" x14ac:dyDescent="0.25">
      <c r="A85" s="476"/>
      <c r="B85" s="474"/>
      <c r="C85" s="475"/>
      <c r="D85" s="476"/>
    </row>
    <row r="86" spans="1:4" x14ac:dyDescent="0.25">
      <c r="A86" s="476"/>
      <c r="B86" s="474"/>
      <c r="C86" s="475"/>
      <c r="D86" s="476"/>
    </row>
    <row r="87" spans="1:4" x14ac:dyDescent="0.25">
      <c r="A87" s="476"/>
      <c r="B87" s="474"/>
      <c r="C87" s="475"/>
      <c r="D87" s="476"/>
    </row>
    <row r="88" spans="1:4" x14ac:dyDescent="0.25">
      <c r="A88" s="476"/>
      <c r="B88" s="474"/>
      <c r="C88" s="475"/>
      <c r="D88" s="476"/>
    </row>
    <row r="89" spans="1:4" x14ac:dyDescent="0.25">
      <c r="A89" s="476"/>
      <c r="B89" s="474"/>
      <c r="C89" s="475"/>
      <c r="D89" s="476"/>
    </row>
    <row r="90" spans="1:4" x14ac:dyDescent="0.25">
      <c r="A90" s="476"/>
      <c r="B90" s="474"/>
      <c r="C90" s="475"/>
      <c r="D90" s="476"/>
    </row>
    <row r="91" spans="1:4" x14ac:dyDescent="0.25">
      <c r="A91" s="476"/>
      <c r="B91" s="474"/>
      <c r="C91" s="475"/>
      <c r="D91" s="476"/>
    </row>
    <row r="92" spans="1:4" x14ac:dyDescent="0.25">
      <c r="A92" s="476"/>
      <c r="B92" s="474"/>
      <c r="C92" s="475"/>
      <c r="D92" s="476"/>
    </row>
    <row r="93" spans="1:4" x14ac:dyDescent="0.25">
      <c r="A93" s="476"/>
      <c r="B93" s="474"/>
      <c r="C93" s="475"/>
      <c r="D93" s="476"/>
    </row>
    <row r="94" spans="1:4" x14ac:dyDescent="0.25">
      <c r="A94" s="476"/>
      <c r="B94" s="474"/>
      <c r="C94" s="475"/>
      <c r="D94" s="476"/>
    </row>
    <row r="95" spans="1:4" x14ac:dyDescent="0.25">
      <c r="A95" s="476"/>
      <c r="B95" s="474"/>
      <c r="C95" s="475"/>
      <c r="D95" s="476"/>
    </row>
    <row r="96" spans="1:4" x14ac:dyDescent="0.25">
      <c r="A96" s="476"/>
      <c r="B96" s="474"/>
      <c r="C96" s="475"/>
      <c r="D96" s="476"/>
    </row>
    <row r="97" spans="1:4" x14ac:dyDescent="0.25">
      <c r="A97" s="476"/>
      <c r="B97" s="474"/>
      <c r="C97" s="475"/>
      <c r="D97" s="476"/>
    </row>
    <row r="98" spans="1:4" x14ac:dyDescent="0.25">
      <c r="A98" s="476"/>
      <c r="B98" s="474"/>
      <c r="C98" s="475"/>
      <c r="D98" s="476"/>
    </row>
    <row r="99" spans="1:4" x14ac:dyDescent="0.25">
      <c r="A99" s="476"/>
      <c r="B99" s="474"/>
      <c r="C99" s="475"/>
      <c r="D99" s="476"/>
    </row>
    <row r="100" spans="1:4" x14ac:dyDescent="0.25">
      <c r="A100" s="476"/>
      <c r="B100" s="474"/>
      <c r="C100" s="475"/>
      <c r="D100" s="476"/>
    </row>
    <row r="101" spans="1:4" x14ac:dyDescent="0.25">
      <c r="A101" s="476"/>
      <c r="B101" s="474"/>
      <c r="C101" s="475"/>
      <c r="D101" s="476"/>
    </row>
    <row r="102" spans="1:4" x14ac:dyDescent="0.25">
      <c r="A102" s="476"/>
      <c r="B102" s="474"/>
      <c r="C102" s="475"/>
      <c r="D102" s="476"/>
    </row>
    <row r="103" spans="1:4" x14ac:dyDescent="0.25">
      <c r="A103" s="476"/>
      <c r="B103" s="474"/>
      <c r="C103" s="475"/>
      <c r="D103" s="476"/>
    </row>
    <row r="104" spans="1:4" x14ac:dyDescent="0.25">
      <c r="A104" s="476"/>
      <c r="B104" s="474"/>
      <c r="C104" s="475"/>
      <c r="D104" s="476"/>
    </row>
    <row r="105" spans="1:4" x14ac:dyDescent="0.25">
      <c r="A105" s="476"/>
      <c r="B105" s="474"/>
      <c r="C105" s="475"/>
      <c r="D105" s="476"/>
    </row>
    <row r="106" spans="1:4" x14ac:dyDescent="0.25">
      <c r="A106" s="476"/>
      <c r="B106" s="474"/>
      <c r="C106" s="475"/>
      <c r="D106" s="476"/>
    </row>
    <row r="107" spans="1:4" x14ac:dyDescent="0.25">
      <c r="A107" s="476"/>
      <c r="B107" s="474"/>
      <c r="C107" s="475"/>
      <c r="D107" s="476"/>
    </row>
    <row r="108" spans="1:4" x14ac:dyDescent="0.25">
      <c r="A108" s="476"/>
      <c r="B108" s="474"/>
      <c r="C108" s="475"/>
      <c r="D108" s="476"/>
    </row>
    <row r="109" spans="1:4" x14ac:dyDescent="0.25">
      <c r="A109" s="476"/>
      <c r="B109" s="474"/>
      <c r="C109" s="475"/>
      <c r="D109" s="476"/>
    </row>
    <row r="110" spans="1:4" x14ac:dyDescent="0.25">
      <c r="A110" s="476"/>
      <c r="B110" s="474"/>
      <c r="C110" s="475"/>
      <c r="D110" s="476"/>
    </row>
    <row r="111" spans="1:4" x14ac:dyDescent="0.25">
      <c r="A111" s="476"/>
      <c r="B111" s="474"/>
      <c r="C111" s="475"/>
      <c r="D111" s="476"/>
    </row>
    <row r="112" spans="1:4" x14ac:dyDescent="0.25">
      <c r="A112" s="476"/>
      <c r="B112" s="474"/>
      <c r="C112" s="475"/>
      <c r="D112" s="476"/>
    </row>
    <row r="113" spans="1:4" x14ac:dyDescent="0.25">
      <c r="A113" s="476"/>
      <c r="B113" s="474"/>
      <c r="C113" s="475"/>
      <c r="D113" s="476"/>
    </row>
    <row r="114" spans="1:4" x14ac:dyDescent="0.25">
      <c r="A114" s="476"/>
      <c r="B114" s="474"/>
      <c r="C114" s="475"/>
      <c r="D114" s="476"/>
    </row>
    <row r="115" spans="1:4" x14ac:dyDescent="0.25">
      <c r="A115" s="476"/>
      <c r="B115" s="474"/>
      <c r="C115" s="475"/>
      <c r="D115" s="476"/>
    </row>
    <row r="116" spans="1:4" x14ac:dyDescent="0.25">
      <c r="A116" s="476"/>
      <c r="B116" s="474"/>
      <c r="C116" s="475"/>
      <c r="D116" s="476"/>
    </row>
    <row r="117" spans="1:4" x14ac:dyDescent="0.25">
      <c r="A117" s="476"/>
      <c r="B117" s="474"/>
      <c r="C117" s="475"/>
      <c r="D117" s="476"/>
    </row>
    <row r="118" spans="1:4" x14ac:dyDescent="0.25">
      <c r="A118" s="476"/>
      <c r="B118" s="474"/>
      <c r="C118" s="475"/>
      <c r="D118" s="476"/>
    </row>
    <row r="119" spans="1:4" x14ac:dyDescent="0.25">
      <c r="A119" s="476"/>
      <c r="B119" s="474"/>
      <c r="C119" s="475"/>
      <c r="D119" s="476"/>
    </row>
    <row r="120" spans="1:4" x14ac:dyDescent="0.25">
      <c r="A120" s="476"/>
      <c r="B120" s="474"/>
      <c r="C120" s="475"/>
      <c r="D120" s="476"/>
    </row>
    <row r="121" spans="1:4" x14ac:dyDescent="0.25">
      <c r="A121" s="476"/>
      <c r="B121" s="474"/>
      <c r="C121" s="475"/>
      <c r="D121" s="476"/>
    </row>
    <row r="122" spans="1:4" x14ac:dyDescent="0.25">
      <c r="A122" s="476"/>
      <c r="B122" s="474"/>
      <c r="C122" s="475"/>
      <c r="D122" s="476"/>
    </row>
    <row r="123" spans="1:4" x14ac:dyDescent="0.25">
      <c r="A123" s="476"/>
      <c r="B123" s="474"/>
      <c r="C123" s="475"/>
      <c r="D123" s="476"/>
    </row>
    <row r="124" spans="1:4" x14ac:dyDescent="0.25">
      <c r="A124" s="476"/>
      <c r="B124" s="474"/>
      <c r="C124" s="475"/>
      <c r="D124" s="476"/>
    </row>
    <row r="125" spans="1:4" x14ac:dyDescent="0.25">
      <c r="A125" s="476"/>
      <c r="B125" s="474"/>
      <c r="C125" s="475"/>
      <c r="D125" s="476"/>
    </row>
    <row r="126" spans="1:4" x14ac:dyDescent="0.25">
      <c r="A126" s="476"/>
      <c r="B126" s="474"/>
      <c r="C126" s="475"/>
      <c r="D126" s="476"/>
    </row>
    <row r="127" spans="1:4" x14ac:dyDescent="0.25">
      <c r="A127" s="476"/>
      <c r="B127" s="474"/>
      <c r="C127" s="475"/>
      <c r="D127" s="476"/>
    </row>
    <row r="128" spans="1:4" x14ac:dyDescent="0.25">
      <c r="A128" s="476"/>
      <c r="B128" s="474"/>
      <c r="C128" s="475"/>
      <c r="D128" s="476"/>
    </row>
    <row r="129" spans="1:4" x14ac:dyDescent="0.25">
      <c r="A129" s="476"/>
      <c r="B129" s="474"/>
      <c r="C129" s="475"/>
      <c r="D129" s="476"/>
    </row>
    <row r="130" spans="1:4" x14ac:dyDescent="0.25">
      <c r="A130" s="476"/>
      <c r="B130" s="474"/>
      <c r="C130" s="475"/>
      <c r="D130" s="476"/>
    </row>
    <row r="131" spans="1:4" x14ac:dyDescent="0.25">
      <c r="A131" s="476"/>
      <c r="B131" s="474"/>
      <c r="C131" s="475"/>
      <c r="D131" s="476"/>
    </row>
    <row r="132" spans="1:4" x14ac:dyDescent="0.25">
      <c r="A132" s="476"/>
      <c r="B132" s="474"/>
      <c r="C132" s="475"/>
      <c r="D132" s="476"/>
    </row>
    <row r="133" spans="1:4" x14ac:dyDescent="0.25">
      <c r="A133" s="476"/>
      <c r="B133" s="474"/>
      <c r="C133" s="475"/>
      <c r="D133" s="476"/>
    </row>
    <row r="134" spans="1:4" x14ac:dyDescent="0.25">
      <c r="A134" s="476"/>
      <c r="B134" s="474"/>
      <c r="C134" s="475"/>
      <c r="D134" s="476"/>
    </row>
    <row r="135" spans="1:4" x14ac:dyDescent="0.25">
      <c r="A135" s="476"/>
      <c r="B135" s="474"/>
      <c r="C135" s="490"/>
      <c r="D135" s="476"/>
    </row>
    <row r="136" spans="1:4" x14ac:dyDescent="0.25">
      <c r="A136" s="476"/>
      <c r="B136" s="474"/>
      <c r="C136" s="475"/>
      <c r="D136" s="476"/>
    </row>
    <row r="137" spans="1:4" x14ac:dyDescent="0.25">
      <c r="A137" s="476"/>
      <c r="B137" s="474"/>
      <c r="C137" s="475"/>
      <c r="D137" s="476"/>
    </row>
    <row r="138" spans="1:4" x14ac:dyDescent="0.25">
      <c r="A138" s="476"/>
      <c r="B138" s="474"/>
      <c r="C138" s="475"/>
      <c r="D138" s="476"/>
    </row>
    <row r="139" spans="1:4" x14ac:dyDescent="0.25">
      <c r="A139" s="476"/>
      <c r="B139" s="474"/>
      <c r="C139" s="475"/>
      <c r="D139" s="476"/>
    </row>
    <row r="140" spans="1:4" x14ac:dyDescent="0.25">
      <c r="A140" s="476"/>
      <c r="B140" s="474"/>
      <c r="C140" s="475"/>
      <c r="D140" s="476"/>
    </row>
    <row r="141" spans="1:4" x14ac:dyDescent="0.25">
      <c r="A141" s="476"/>
      <c r="B141" s="474"/>
      <c r="C141" s="475"/>
      <c r="D141" s="476"/>
    </row>
    <row r="142" spans="1:4" x14ac:dyDescent="0.25">
      <c r="A142" s="476"/>
      <c r="B142" s="474"/>
      <c r="C142" s="475"/>
      <c r="D142" s="476"/>
    </row>
    <row r="143" spans="1:4" x14ac:dyDescent="0.25">
      <c r="A143" s="476"/>
      <c r="B143" s="474"/>
      <c r="C143" s="475"/>
      <c r="D143" s="476"/>
    </row>
    <row r="144" spans="1:4" x14ac:dyDescent="0.25">
      <c r="A144" s="476"/>
      <c r="B144" s="474"/>
      <c r="C144" s="475"/>
      <c r="D144" s="476"/>
    </row>
    <row r="145" spans="1:4" x14ac:dyDescent="0.25">
      <c r="A145" s="476"/>
      <c r="B145" s="474"/>
      <c r="C145" s="475"/>
      <c r="D145" s="476"/>
    </row>
    <row r="146" spans="1:4" x14ac:dyDescent="0.25">
      <c r="A146" s="476"/>
      <c r="B146" s="474"/>
      <c r="C146" s="475"/>
      <c r="D146" s="476"/>
    </row>
  </sheetData>
  <autoFilter ref="A1:D145" xr:uid="{00000000-0009-0000-0000-000015000000}"/>
  <sortState xmlns:xlrd2="http://schemas.microsoft.com/office/spreadsheetml/2017/richdata2" ref="A2:C45">
    <sortCondition ref="A2:A45"/>
  </sortState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146"/>
  <sheetViews>
    <sheetView showGridLines="0" workbookViewId="0">
      <pane xSplit="1" ySplit="1" topLeftCell="B33" activePane="bottomRight" state="frozen"/>
      <selection activeCell="J156" sqref="J156"/>
      <selection pane="topRight" activeCell="J156" sqref="J156"/>
      <selection pane="bottomLeft" activeCell="J156" sqref="J156"/>
      <selection pane="bottomRight" activeCell="J156" sqref="J156"/>
    </sheetView>
  </sheetViews>
  <sheetFormatPr baseColWidth="10" defaultRowHeight="15" x14ac:dyDescent="0.25"/>
  <cols>
    <col min="1" max="1" width="11.42578125" style="7"/>
    <col min="2" max="2" width="14" bestFit="1" customWidth="1"/>
    <col min="4" max="4" width="11.42578125" style="7"/>
    <col min="5" max="5" width="12.7109375" customWidth="1"/>
  </cols>
  <sheetData>
    <row r="1" spans="1:4" x14ac:dyDescent="0.25">
      <c r="A1" s="472" t="s">
        <v>51</v>
      </c>
      <c r="B1" s="473" t="s">
        <v>42</v>
      </c>
      <c r="C1" s="472" t="s">
        <v>355</v>
      </c>
      <c r="D1" s="472" t="s">
        <v>41</v>
      </c>
    </row>
    <row r="2" spans="1:4" x14ac:dyDescent="0.25">
      <c r="A2" s="476"/>
      <c r="B2" s="474"/>
      <c r="C2" s="475"/>
      <c r="D2" s="476"/>
    </row>
    <row r="3" spans="1:4" x14ac:dyDescent="0.25">
      <c r="A3" s="476"/>
      <c r="B3" s="474"/>
      <c r="C3" s="475"/>
      <c r="D3" s="476"/>
    </row>
    <row r="4" spans="1:4" x14ac:dyDescent="0.25">
      <c r="A4" s="476"/>
      <c r="B4" s="474"/>
      <c r="C4" s="475"/>
      <c r="D4" s="476"/>
    </row>
    <row r="5" spans="1:4" x14ac:dyDescent="0.25">
      <c r="A5" s="476"/>
      <c r="B5" s="474"/>
      <c r="C5" s="475"/>
      <c r="D5" s="476"/>
    </row>
    <row r="6" spans="1:4" x14ac:dyDescent="0.25">
      <c r="A6" s="476"/>
      <c r="B6" s="474"/>
      <c r="C6" s="475"/>
      <c r="D6" s="476"/>
    </row>
    <row r="7" spans="1:4" x14ac:dyDescent="0.25">
      <c r="A7" s="476"/>
      <c r="B7" s="474"/>
      <c r="C7" s="475"/>
      <c r="D7" s="476"/>
    </row>
    <row r="8" spans="1:4" x14ac:dyDescent="0.25">
      <c r="A8" s="476"/>
      <c r="B8" s="474"/>
      <c r="C8" s="475"/>
      <c r="D8" s="476"/>
    </row>
    <row r="9" spans="1:4" x14ac:dyDescent="0.25">
      <c r="A9" s="476"/>
      <c r="B9" s="474"/>
      <c r="C9" s="475"/>
      <c r="D9" s="476"/>
    </row>
    <row r="10" spans="1:4" x14ac:dyDescent="0.25">
      <c r="A10" s="476"/>
      <c r="B10" s="474"/>
      <c r="C10" s="475"/>
      <c r="D10" s="476"/>
    </row>
    <row r="11" spans="1:4" x14ac:dyDescent="0.25">
      <c r="A11" s="476"/>
      <c r="B11" s="474"/>
      <c r="C11" s="475"/>
      <c r="D11" s="476"/>
    </row>
    <row r="12" spans="1:4" x14ac:dyDescent="0.25">
      <c r="A12" s="476"/>
      <c r="B12" s="474"/>
      <c r="C12" s="475"/>
      <c r="D12" s="476"/>
    </row>
    <row r="13" spans="1:4" x14ac:dyDescent="0.25">
      <c r="A13" s="476"/>
      <c r="B13" s="474"/>
      <c r="C13" s="475"/>
      <c r="D13" s="476"/>
    </row>
    <row r="14" spans="1:4" x14ac:dyDescent="0.25">
      <c r="A14" s="476"/>
      <c r="B14" s="474"/>
      <c r="C14" s="475"/>
      <c r="D14" s="476"/>
    </row>
    <row r="15" spans="1:4" x14ac:dyDescent="0.25">
      <c r="A15" s="476"/>
      <c r="B15" s="474"/>
      <c r="C15" s="475"/>
      <c r="D15" s="476"/>
    </row>
    <row r="16" spans="1:4" x14ac:dyDescent="0.25">
      <c r="A16" s="476"/>
      <c r="B16" s="474"/>
      <c r="C16" s="475"/>
      <c r="D16" s="476"/>
    </row>
    <row r="17" spans="1:4" x14ac:dyDescent="0.25">
      <c r="A17" s="476"/>
      <c r="B17" s="474"/>
      <c r="C17" s="475"/>
      <c r="D17" s="476"/>
    </row>
    <row r="18" spans="1:4" x14ac:dyDescent="0.25">
      <c r="A18" s="476"/>
      <c r="B18" s="474"/>
      <c r="C18" s="475"/>
      <c r="D18" s="476"/>
    </row>
    <row r="19" spans="1:4" x14ac:dyDescent="0.25">
      <c r="A19" s="476"/>
      <c r="B19" s="474"/>
      <c r="C19" s="475"/>
      <c r="D19" s="476"/>
    </row>
    <row r="20" spans="1:4" x14ac:dyDescent="0.25">
      <c r="A20" s="476"/>
      <c r="B20" s="474"/>
      <c r="C20" s="475"/>
      <c r="D20" s="476"/>
    </row>
    <row r="21" spans="1:4" x14ac:dyDescent="0.25">
      <c r="A21" s="476"/>
      <c r="B21" s="474"/>
      <c r="C21" s="475"/>
      <c r="D21" s="476"/>
    </row>
    <row r="22" spans="1:4" x14ac:dyDescent="0.25">
      <c r="A22" s="476"/>
      <c r="B22" s="474"/>
      <c r="C22" s="475"/>
      <c r="D22" s="476"/>
    </row>
    <row r="23" spans="1:4" x14ac:dyDescent="0.25">
      <c r="A23" s="476"/>
      <c r="B23" s="474"/>
      <c r="C23" s="475"/>
      <c r="D23" s="476"/>
    </row>
    <row r="24" spans="1:4" x14ac:dyDescent="0.25">
      <c r="A24" s="476"/>
      <c r="B24" s="474"/>
      <c r="C24" s="475"/>
      <c r="D24" s="476"/>
    </row>
    <row r="25" spans="1:4" x14ac:dyDescent="0.25">
      <c r="A25" s="476"/>
      <c r="B25" s="474"/>
      <c r="C25" s="475"/>
      <c r="D25" s="476"/>
    </row>
    <row r="26" spans="1:4" x14ac:dyDescent="0.25">
      <c r="A26" s="476"/>
      <c r="B26" s="474"/>
      <c r="C26" s="475"/>
      <c r="D26" s="476"/>
    </row>
    <row r="27" spans="1:4" x14ac:dyDescent="0.25">
      <c r="A27" s="476"/>
      <c r="B27" s="474"/>
      <c r="C27" s="475"/>
      <c r="D27" s="476"/>
    </row>
    <row r="28" spans="1:4" x14ac:dyDescent="0.25">
      <c r="A28" s="476"/>
      <c r="B28" s="474"/>
      <c r="C28" s="475"/>
      <c r="D28" s="476"/>
    </row>
    <row r="29" spans="1:4" x14ac:dyDescent="0.25">
      <c r="A29" s="476"/>
      <c r="B29" s="474"/>
      <c r="C29" s="475"/>
      <c r="D29" s="476"/>
    </row>
    <row r="30" spans="1:4" x14ac:dyDescent="0.25">
      <c r="A30" s="476"/>
      <c r="B30" s="474"/>
      <c r="C30" s="475"/>
      <c r="D30" s="476"/>
    </row>
    <row r="31" spans="1:4" x14ac:dyDescent="0.25">
      <c r="A31" s="476"/>
      <c r="B31" s="474"/>
      <c r="C31" s="475"/>
      <c r="D31" s="476"/>
    </row>
    <row r="32" spans="1:4" x14ac:dyDescent="0.25">
      <c r="A32" s="476"/>
      <c r="B32" s="474"/>
      <c r="C32" s="475"/>
      <c r="D32" s="476"/>
    </row>
    <row r="33" spans="1:4" x14ac:dyDescent="0.25">
      <c r="A33" s="476"/>
      <c r="B33" s="474"/>
      <c r="C33" s="475"/>
      <c r="D33" s="476"/>
    </row>
    <row r="34" spans="1:4" x14ac:dyDescent="0.25">
      <c r="A34" s="476"/>
      <c r="B34" s="474"/>
      <c r="C34" s="475"/>
      <c r="D34" s="476"/>
    </row>
    <row r="35" spans="1:4" x14ac:dyDescent="0.25">
      <c r="A35" s="476"/>
      <c r="B35" s="474"/>
      <c r="C35" s="475"/>
      <c r="D35" s="476"/>
    </row>
    <row r="36" spans="1:4" x14ac:dyDescent="0.25">
      <c r="A36" s="476"/>
      <c r="B36" s="474"/>
      <c r="C36" s="475"/>
      <c r="D36" s="476"/>
    </row>
    <row r="37" spans="1:4" x14ac:dyDescent="0.25">
      <c r="A37" s="476"/>
      <c r="B37" s="474"/>
      <c r="C37" s="475"/>
      <c r="D37" s="476"/>
    </row>
    <row r="38" spans="1:4" x14ac:dyDescent="0.25">
      <c r="A38" s="476"/>
      <c r="B38" s="474"/>
      <c r="C38" s="475"/>
      <c r="D38" s="476"/>
    </row>
    <row r="39" spans="1:4" x14ac:dyDescent="0.25">
      <c r="A39" s="476"/>
      <c r="B39" s="475"/>
      <c r="C39" s="475"/>
      <c r="D39" s="476"/>
    </row>
    <row r="40" spans="1:4" x14ac:dyDescent="0.25">
      <c r="A40" s="476"/>
      <c r="B40" s="475"/>
      <c r="C40" s="475"/>
      <c r="D40" s="476"/>
    </row>
    <row r="41" spans="1:4" x14ac:dyDescent="0.25">
      <c r="A41" s="476"/>
      <c r="B41" s="474"/>
      <c r="C41" s="475"/>
      <c r="D41" s="476"/>
    </row>
    <row r="42" spans="1:4" x14ac:dyDescent="0.25">
      <c r="A42" s="476"/>
      <c r="B42" s="474"/>
      <c r="C42" s="475"/>
      <c r="D42" s="476"/>
    </row>
    <row r="43" spans="1:4" x14ac:dyDescent="0.25">
      <c r="A43" s="476"/>
      <c r="B43" s="474"/>
      <c r="C43" s="475"/>
      <c r="D43" s="476"/>
    </row>
    <row r="44" spans="1:4" x14ac:dyDescent="0.25">
      <c r="A44" s="476"/>
      <c r="B44" s="474"/>
      <c r="C44" s="475"/>
      <c r="D44" s="476"/>
    </row>
    <row r="45" spans="1:4" x14ac:dyDescent="0.25">
      <c r="A45" s="476"/>
      <c r="B45" s="474"/>
      <c r="C45" s="475"/>
      <c r="D45" s="476"/>
    </row>
    <row r="46" spans="1:4" x14ac:dyDescent="0.25">
      <c r="A46" s="476"/>
      <c r="B46" s="474"/>
      <c r="C46" s="475"/>
      <c r="D46" s="476"/>
    </row>
    <row r="47" spans="1:4" x14ac:dyDescent="0.25">
      <c r="A47" s="476"/>
      <c r="B47" s="474"/>
      <c r="C47" s="475"/>
      <c r="D47" s="476"/>
    </row>
    <row r="48" spans="1:4" x14ac:dyDescent="0.25">
      <c r="A48" s="476"/>
      <c r="B48" s="474"/>
      <c r="C48" s="475"/>
      <c r="D48" s="476"/>
    </row>
    <row r="49" spans="1:4" x14ac:dyDescent="0.25">
      <c r="A49" s="476"/>
      <c r="B49" s="474"/>
      <c r="C49" s="475"/>
      <c r="D49" s="476"/>
    </row>
    <row r="50" spans="1:4" x14ac:dyDescent="0.25">
      <c r="A50" s="476"/>
      <c r="B50" s="474"/>
      <c r="C50" s="475"/>
      <c r="D50" s="476"/>
    </row>
    <row r="51" spans="1:4" x14ac:dyDescent="0.25">
      <c r="A51" s="476"/>
      <c r="B51" s="474"/>
      <c r="C51" s="475"/>
      <c r="D51" s="476"/>
    </row>
    <row r="52" spans="1:4" x14ac:dyDescent="0.25">
      <c r="A52" s="476"/>
      <c r="B52" s="474"/>
      <c r="C52" s="475"/>
      <c r="D52" s="476"/>
    </row>
    <row r="53" spans="1:4" x14ac:dyDescent="0.25">
      <c r="A53" s="476"/>
      <c r="B53" s="474"/>
      <c r="C53" s="475"/>
      <c r="D53" s="476"/>
    </row>
    <row r="54" spans="1:4" x14ac:dyDescent="0.25">
      <c r="A54" s="476"/>
      <c r="B54" s="474"/>
      <c r="C54" s="475"/>
      <c r="D54" s="476"/>
    </row>
    <row r="55" spans="1:4" x14ac:dyDescent="0.25">
      <c r="A55" s="476"/>
      <c r="B55" s="474"/>
      <c r="C55" s="475"/>
      <c r="D55" s="476"/>
    </row>
    <row r="56" spans="1:4" x14ac:dyDescent="0.25">
      <c r="A56" s="476"/>
      <c r="B56" s="474"/>
      <c r="C56" s="475"/>
      <c r="D56" s="476"/>
    </row>
    <row r="57" spans="1:4" x14ac:dyDescent="0.25">
      <c r="A57" s="476"/>
      <c r="B57" s="474"/>
      <c r="C57" s="475"/>
      <c r="D57" s="476"/>
    </row>
    <row r="58" spans="1:4" x14ac:dyDescent="0.25">
      <c r="A58" s="476"/>
      <c r="B58" s="474"/>
      <c r="C58" s="475"/>
      <c r="D58" s="476"/>
    </row>
    <row r="59" spans="1:4" x14ac:dyDescent="0.25">
      <c r="A59" s="476"/>
      <c r="B59" s="474"/>
      <c r="C59" s="475"/>
      <c r="D59" s="476"/>
    </row>
    <row r="60" spans="1:4" x14ac:dyDescent="0.25">
      <c r="A60" s="476"/>
      <c r="B60" s="474"/>
      <c r="C60" s="475"/>
      <c r="D60" s="476"/>
    </row>
    <row r="61" spans="1:4" x14ac:dyDescent="0.25">
      <c r="A61" s="476"/>
      <c r="B61" s="474"/>
      <c r="C61" s="475"/>
      <c r="D61" s="476"/>
    </row>
    <row r="62" spans="1:4" x14ac:dyDescent="0.25">
      <c r="A62" s="476"/>
      <c r="B62" s="474"/>
      <c r="C62" s="475"/>
      <c r="D62" s="476"/>
    </row>
    <row r="63" spans="1:4" x14ac:dyDescent="0.25">
      <c r="A63" s="476"/>
      <c r="B63" s="474"/>
      <c r="C63" s="475"/>
      <c r="D63" s="476"/>
    </row>
    <row r="64" spans="1:4" x14ac:dyDescent="0.25">
      <c r="A64" s="476"/>
      <c r="B64" s="474"/>
      <c r="C64" s="475"/>
      <c r="D64" s="476"/>
    </row>
    <row r="65" spans="1:4" x14ac:dyDescent="0.25">
      <c r="A65" s="476"/>
      <c r="B65" s="474"/>
      <c r="C65" s="475"/>
      <c r="D65" s="476"/>
    </row>
    <row r="66" spans="1:4" x14ac:dyDescent="0.25">
      <c r="A66" s="476"/>
      <c r="B66" s="474"/>
      <c r="C66" s="475"/>
      <c r="D66" s="476"/>
    </row>
    <row r="67" spans="1:4" x14ac:dyDescent="0.25">
      <c r="A67" s="476"/>
      <c r="B67" s="474"/>
      <c r="C67" s="475"/>
      <c r="D67" s="476"/>
    </row>
    <row r="68" spans="1:4" x14ac:dyDescent="0.25">
      <c r="A68" s="476"/>
      <c r="B68" s="474"/>
      <c r="C68" s="475"/>
      <c r="D68" s="476"/>
    </row>
    <row r="69" spans="1:4" x14ac:dyDescent="0.25">
      <c r="A69" s="476"/>
      <c r="B69" s="474"/>
      <c r="C69" s="475"/>
      <c r="D69" s="476"/>
    </row>
    <row r="70" spans="1:4" x14ac:dyDescent="0.25">
      <c r="A70" s="476"/>
      <c r="B70" s="474"/>
      <c r="C70" s="475"/>
      <c r="D70" s="476"/>
    </row>
    <row r="71" spans="1:4" x14ac:dyDescent="0.25">
      <c r="A71" s="476"/>
      <c r="B71" s="474"/>
      <c r="C71" s="475"/>
      <c r="D71" s="476"/>
    </row>
    <row r="72" spans="1:4" x14ac:dyDescent="0.25">
      <c r="A72" s="476"/>
      <c r="B72" s="474"/>
      <c r="C72" s="475"/>
      <c r="D72" s="476"/>
    </row>
    <row r="73" spans="1:4" x14ac:dyDescent="0.25">
      <c r="A73" s="476"/>
      <c r="B73" s="474"/>
      <c r="C73" s="475"/>
      <c r="D73" s="476"/>
    </row>
    <row r="74" spans="1:4" x14ac:dyDescent="0.25">
      <c r="A74" s="476"/>
      <c r="B74" s="474"/>
      <c r="C74" s="475"/>
      <c r="D74" s="476"/>
    </row>
    <row r="75" spans="1:4" x14ac:dyDescent="0.25">
      <c r="A75" s="476"/>
      <c r="B75" s="474"/>
      <c r="C75" s="475"/>
      <c r="D75" s="476"/>
    </row>
    <row r="76" spans="1:4" x14ac:dyDescent="0.25">
      <c r="A76" s="476"/>
      <c r="B76" s="474"/>
      <c r="C76" s="475"/>
      <c r="D76" s="476"/>
    </row>
    <row r="77" spans="1:4" x14ac:dyDescent="0.25">
      <c r="A77" s="476"/>
      <c r="B77" s="474"/>
      <c r="C77" s="475"/>
      <c r="D77" s="476"/>
    </row>
    <row r="78" spans="1:4" x14ac:dyDescent="0.25">
      <c r="A78" s="476"/>
      <c r="B78" s="474"/>
      <c r="C78" s="475"/>
      <c r="D78" s="476"/>
    </row>
    <row r="79" spans="1:4" x14ac:dyDescent="0.25">
      <c r="A79" s="476"/>
      <c r="B79" s="474"/>
      <c r="C79" s="475"/>
      <c r="D79" s="476"/>
    </row>
    <row r="80" spans="1:4" x14ac:dyDescent="0.25">
      <c r="A80" s="476"/>
      <c r="B80" s="474"/>
      <c r="C80" s="475"/>
      <c r="D80" s="476"/>
    </row>
    <row r="81" spans="1:4" x14ac:dyDescent="0.25">
      <c r="A81" s="476"/>
      <c r="B81" s="474"/>
      <c r="C81" s="475"/>
      <c r="D81" s="476"/>
    </row>
    <row r="82" spans="1:4" x14ac:dyDescent="0.25">
      <c r="A82" s="476"/>
      <c r="B82" s="474"/>
      <c r="C82" s="475"/>
      <c r="D82" s="476"/>
    </row>
    <row r="83" spans="1:4" x14ac:dyDescent="0.25">
      <c r="A83" s="476"/>
      <c r="B83" s="474"/>
      <c r="C83" s="475"/>
      <c r="D83" s="476"/>
    </row>
    <row r="84" spans="1:4" x14ac:dyDescent="0.25">
      <c r="A84" s="476"/>
      <c r="B84" s="474"/>
      <c r="C84" s="475"/>
      <c r="D84" s="476"/>
    </row>
    <row r="85" spans="1:4" x14ac:dyDescent="0.25">
      <c r="A85" s="476"/>
      <c r="B85" s="474"/>
      <c r="C85" s="475"/>
      <c r="D85" s="476"/>
    </row>
    <row r="86" spans="1:4" x14ac:dyDescent="0.25">
      <c r="A86" s="476"/>
      <c r="B86" s="474"/>
      <c r="C86" s="475"/>
      <c r="D86" s="476"/>
    </row>
    <row r="87" spans="1:4" x14ac:dyDescent="0.25">
      <c r="A87" s="476"/>
      <c r="B87" s="474"/>
      <c r="C87" s="475"/>
      <c r="D87" s="476"/>
    </row>
    <row r="88" spans="1:4" x14ac:dyDescent="0.25">
      <c r="A88" s="476"/>
      <c r="B88" s="474"/>
      <c r="C88" s="475"/>
      <c r="D88" s="476"/>
    </row>
    <row r="89" spans="1:4" x14ac:dyDescent="0.25">
      <c r="A89" s="476"/>
      <c r="B89" s="474"/>
      <c r="C89" s="475"/>
      <c r="D89" s="476"/>
    </row>
    <row r="90" spans="1:4" x14ac:dyDescent="0.25">
      <c r="A90" s="476"/>
      <c r="B90" s="474"/>
      <c r="C90" s="475"/>
      <c r="D90" s="476"/>
    </row>
    <row r="91" spans="1:4" x14ac:dyDescent="0.25">
      <c r="A91" s="476"/>
      <c r="B91" s="474"/>
      <c r="C91" s="475"/>
      <c r="D91" s="476"/>
    </row>
    <row r="92" spans="1:4" x14ac:dyDescent="0.25">
      <c r="A92" s="476"/>
      <c r="B92" s="474"/>
      <c r="C92" s="475"/>
      <c r="D92" s="476"/>
    </row>
    <row r="93" spans="1:4" x14ac:dyDescent="0.25">
      <c r="A93" s="476"/>
      <c r="B93" s="474"/>
      <c r="C93" s="475"/>
      <c r="D93" s="476"/>
    </row>
    <row r="94" spans="1:4" x14ac:dyDescent="0.25">
      <c r="A94" s="476"/>
      <c r="B94" s="474"/>
      <c r="C94" s="475"/>
      <c r="D94" s="476"/>
    </row>
    <row r="95" spans="1:4" x14ac:dyDescent="0.25">
      <c r="A95" s="476"/>
      <c r="B95" s="474"/>
      <c r="C95" s="475"/>
      <c r="D95" s="476"/>
    </row>
    <row r="96" spans="1:4" x14ac:dyDescent="0.25">
      <c r="A96" s="476"/>
      <c r="B96" s="474"/>
      <c r="C96" s="475"/>
      <c r="D96" s="476"/>
    </row>
    <row r="97" spans="1:4" x14ac:dyDescent="0.25">
      <c r="A97" s="476"/>
      <c r="B97" s="474"/>
      <c r="C97" s="475"/>
      <c r="D97" s="476"/>
    </row>
    <row r="98" spans="1:4" x14ac:dyDescent="0.25">
      <c r="A98" s="476"/>
      <c r="B98" s="474"/>
      <c r="C98" s="475"/>
      <c r="D98" s="476"/>
    </row>
    <row r="99" spans="1:4" x14ac:dyDescent="0.25">
      <c r="A99" s="476"/>
      <c r="B99" s="474"/>
      <c r="C99" s="475"/>
      <c r="D99" s="476"/>
    </row>
    <row r="100" spans="1:4" x14ac:dyDescent="0.25">
      <c r="A100" s="476"/>
      <c r="B100" s="474"/>
      <c r="C100" s="475"/>
      <c r="D100" s="476"/>
    </row>
    <row r="101" spans="1:4" x14ac:dyDescent="0.25">
      <c r="A101" s="476"/>
      <c r="B101" s="474"/>
      <c r="C101" s="475"/>
      <c r="D101" s="476"/>
    </row>
    <row r="102" spans="1:4" x14ac:dyDescent="0.25">
      <c r="A102" s="476"/>
      <c r="B102" s="474"/>
      <c r="C102" s="475"/>
      <c r="D102" s="476"/>
    </row>
    <row r="103" spans="1:4" x14ac:dyDescent="0.25">
      <c r="A103" s="476"/>
      <c r="B103" s="474"/>
      <c r="C103" s="475"/>
      <c r="D103" s="476"/>
    </row>
    <row r="104" spans="1:4" x14ac:dyDescent="0.25">
      <c r="A104" s="476"/>
      <c r="B104" s="474"/>
      <c r="C104" s="475"/>
      <c r="D104" s="476"/>
    </row>
    <row r="105" spans="1:4" x14ac:dyDescent="0.25">
      <c r="A105" s="476"/>
      <c r="B105" s="474"/>
      <c r="C105" s="475"/>
      <c r="D105" s="476"/>
    </row>
    <row r="106" spans="1:4" x14ac:dyDescent="0.25">
      <c r="A106" s="476"/>
      <c r="B106" s="474"/>
      <c r="C106" s="475"/>
      <c r="D106" s="476"/>
    </row>
    <row r="107" spans="1:4" x14ac:dyDescent="0.25">
      <c r="A107" s="476"/>
      <c r="B107" s="474"/>
      <c r="C107" s="475"/>
      <c r="D107" s="476"/>
    </row>
    <row r="108" spans="1:4" x14ac:dyDescent="0.25">
      <c r="A108" s="476"/>
      <c r="B108" s="474"/>
      <c r="C108" s="475"/>
      <c r="D108" s="476"/>
    </row>
    <row r="109" spans="1:4" x14ac:dyDescent="0.25">
      <c r="A109" s="476"/>
      <c r="B109" s="474"/>
      <c r="C109" s="475"/>
      <c r="D109" s="476"/>
    </row>
    <row r="110" spans="1:4" x14ac:dyDescent="0.25">
      <c r="A110" s="476"/>
      <c r="B110" s="474"/>
      <c r="C110" s="475"/>
      <c r="D110" s="476"/>
    </row>
    <row r="111" spans="1:4" x14ac:dyDescent="0.25">
      <c r="A111" s="476"/>
      <c r="B111" s="474"/>
      <c r="C111" s="475"/>
      <c r="D111" s="476"/>
    </row>
    <row r="112" spans="1:4" x14ac:dyDescent="0.25">
      <c r="A112" s="476"/>
      <c r="B112" s="474"/>
      <c r="C112" s="475"/>
      <c r="D112" s="476"/>
    </row>
    <row r="113" spans="1:4" x14ac:dyDescent="0.25">
      <c r="A113" s="476"/>
      <c r="B113" s="474"/>
      <c r="C113" s="475"/>
      <c r="D113" s="476"/>
    </row>
    <row r="114" spans="1:4" x14ac:dyDescent="0.25">
      <c r="A114" s="476"/>
      <c r="B114" s="474"/>
      <c r="C114" s="475"/>
      <c r="D114" s="476"/>
    </row>
    <row r="115" spans="1:4" x14ac:dyDescent="0.25">
      <c r="A115" s="476"/>
      <c r="B115" s="474"/>
      <c r="C115" s="475"/>
      <c r="D115" s="476"/>
    </row>
    <row r="116" spans="1:4" x14ac:dyDescent="0.25">
      <c r="A116" s="476"/>
      <c r="B116" s="474"/>
      <c r="C116" s="475"/>
      <c r="D116" s="476"/>
    </row>
    <row r="117" spans="1:4" x14ac:dyDescent="0.25">
      <c r="A117" s="476"/>
      <c r="B117" s="474"/>
      <c r="C117" s="475"/>
      <c r="D117" s="476"/>
    </row>
    <row r="118" spans="1:4" x14ac:dyDescent="0.25">
      <c r="A118" s="476"/>
      <c r="B118" s="474"/>
      <c r="C118" s="475"/>
      <c r="D118" s="476"/>
    </row>
    <row r="119" spans="1:4" x14ac:dyDescent="0.25">
      <c r="A119" s="476"/>
      <c r="B119" s="474"/>
      <c r="C119" s="475"/>
      <c r="D119" s="476"/>
    </row>
    <row r="120" spans="1:4" x14ac:dyDescent="0.25">
      <c r="A120" s="476"/>
      <c r="B120" s="474"/>
      <c r="C120" s="475"/>
      <c r="D120" s="476"/>
    </row>
    <row r="121" spans="1:4" x14ac:dyDescent="0.25">
      <c r="A121" s="476"/>
      <c r="B121" s="474"/>
      <c r="C121" s="475"/>
      <c r="D121" s="476"/>
    </row>
    <row r="122" spans="1:4" x14ac:dyDescent="0.25">
      <c r="A122" s="476"/>
      <c r="B122" s="474"/>
      <c r="C122" s="475"/>
      <c r="D122" s="476"/>
    </row>
    <row r="123" spans="1:4" x14ac:dyDescent="0.25">
      <c r="A123" s="476"/>
      <c r="B123" s="474"/>
      <c r="C123" s="475"/>
      <c r="D123" s="476"/>
    </row>
    <row r="124" spans="1:4" x14ac:dyDescent="0.25">
      <c r="A124" s="476"/>
      <c r="B124" s="474"/>
      <c r="C124" s="475"/>
      <c r="D124" s="476"/>
    </row>
    <row r="125" spans="1:4" x14ac:dyDescent="0.25">
      <c r="A125" s="476"/>
      <c r="B125" s="474"/>
      <c r="C125" s="475"/>
      <c r="D125" s="476"/>
    </row>
    <row r="126" spans="1:4" x14ac:dyDescent="0.25">
      <c r="A126" s="476"/>
      <c r="B126" s="474"/>
      <c r="C126" s="475"/>
      <c r="D126" s="476"/>
    </row>
    <row r="127" spans="1:4" x14ac:dyDescent="0.25">
      <c r="A127" s="476"/>
      <c r="B127" s="474"/>
      <c r="C127" s="475"/>
      <c r="D127" s="476"/>
    </row>
    <row r="128" spans="1:4" x14ac:dyDescent="0.25">
      <c r="A128" s="476"/>
      <c r="B128" s="474"/>
      <c r="C128" s="475"/>
      <c r="D128" s="476"/>
    </row>
    <row r="129" spans="1:4" x14ac:dyDescent="0.25">
      <c r="A129" s="476"/>
      <c r="B129" s="474"/>
      <c r="C129" s="475"/>
      <c r="D129" s="476"/>
    </row>
    <row r="130" spans="1:4" x14ac:dyDescent="0.25">
      <c r="A130" s="476"/>
      <c r="B130" s="474"/>
      <c r="C130" s="475"/>
      <c r="D130" s="476"/>
    </row>
    <row r="131" spans="1:4" x14ac:dyDescent="0.25">
      <c r="A131" s="476"/>
      <c r="B131" s="474"/>
      <c r="C131" s="489"/>
      <c r="D131" s="476"/>
    </row>
    <row r="132" spans="1:4" x14ac:dyDescent="0.25">
      <c r="A132" s="476"/>
      <c r="B132" s="474"/>
      <c r="C132" s="475"/>
      <c r="D132" s="476"/>
    </row>
    <row r="133" spans="1:4" x14ac:dyDescent="0.25">
      <c r="A133" s="476"/>
      <c r="B133" s="474"/>
      <c r="C133" s="475"/>
      <c r="D133" s="476"/>
    </row>
    <row r="134" spans="1:4" x14ac:dyDescent="0.25">
      <c r="A134" s="476"/>
      <c r="B134" s="474"/>
      <c r="C134" s="490"/>
      <c r="D134" s="476"/>
    </row>
    <row r="135" spans="1:4" x14ac:dyDescent="0.25">
      <c r="A135" s="476"/>
      <c r="B135" s="474"/>
      <c r="C135" s="475"/>
      <c r="D135" s="476"/>
    </row>
    <row r="136" spans="1:4" x14ac:dyDescent="0.25">
      <c r="A136" s="476"/>
      <c r="B136" s="474"/>
      <c r="C136" s="475"/>
      <c r="D136" s="476"/>
    </row>
    <row r="137" spans="1:4" x14ac:dyDescent="0.25">
      <c r="A137" s="476"/>
      <c r="B137" s="474"/>
      <c r="C137" s="475"/>
      <c r="D137" s="476"/>
    </row>
    <row r="138" spans="1:4" x14ac:dyDescent="0.25">
      <c r="A138" s="476"/>
      <c r="B138" s="474"/>
      <c r="C138" s="475"/>
      <c r="D138" s="476"/>
    </row>
    <row r="139" spans="1:4" x14ac:dyDescent="0.25">
      <c r="A139" s="476"/>
      <c r="B139" s="474"/>
      <c r="C139" s="475"/>
      <c r="D139" s="476"/>
    </row>
    <row r="140" spans="1:4" x14ac:dyDescent="0.25">
      <c r="A140" s="476"/>
      <c r="B140" s="474"/>
      <c r="C140" s="475"/>
      <c r="D140" s="476"/>
    </row>
    <row r="141" spans="1:4" x14ac:dyDescent="0.25">
      <c r="A141" s="476"/>
      <c r="B141" s="474"/>
      <c r="C141" s="475"/>
      <c r="D141" s="476"/>
    </row>
    <row r="142" spans="1:4" x14ac:dyDescent="0.25">
      <c r="A142" s="476"/>
      <c r="B142" s="474"/>
      <c r="C142" s="475"/>
      <c r="D142" s="476"/>
    </row>
    <row r="143" spans="1:4" x14ac:dyDescent="0.25">
      <c r="A143" s="476"/>
      <c r="B143" s="474"/>
      <c r="C143" s="475"/>
      <c r="D143" s="476"/>
    </row>
    <row r="144" spans="1:4" x14ac:dyDescent="0.25">
      <c r="A144" s="476"/>
      <c r="B144" s="474"/>
      <c r="C144" s="475"/>
      <c r="D144" s="476"/>
    </row>
    <row r="145" spans="1:4" x14ac:dyDescent="0.25">
      <c r="A145" s="476"/>
      <c r="B145" s="474"/>
      <c r="C145" s="475"/>
      <c r="D145" s="476"/>
    </row>
    <row r="146" spans="1:4" x14ac:dyDescent="0.25">
      <c r="A146" s="476"/>
      <c r="B146" s="474"/>
      <c r="C146" s="475"/>
      <c r="D146" s="476"/>
    </row>
  </sheetData>
  <autoFilter ref="A1:D146" xr:uid="{00000000-0009-0000-0000-000016000000}"/>
  <sortState xmlns:xlrd2="http://schemas.microsoft.com/office/spreadsheetml/2017/richdata2" ref="A2:C21">
    <sortCondition ref="A1"/>
  </sortState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65"/>
  <sheetViews>
    <sheetView showGridLines="0" workbookViewId="0">
      <pane ySplit="1" topLeftCell="A46" activePane="bottomLeft" state="frozen"/>
      <selection activeCell="J156" sqref="J156"/>
      <selection pane="bottomLeft" activeCell="J156" sqref="J156"/>
    </sheetView>
  </sheetViews>
  <sheetFormatPr baseColWidth="10" defaultRowHeight="15" x14ac:dyDescent="0.25"/>
  <cols>
    <col min="1" max="1" width="11.42578125" style="7"/>
    <col min="2" max="2" width="16.5703125" bestFit="1" customWidth="1"/>
    <col min="4" max="4" width="11.42578125" style="7"/>
  </cols>
  <sheetData>
    <row r="1" spans="1:4" x14ac:dyDescent="0.25">
      <c r="A1" s="472" t="s">
        <v>51</v>
      </c>
      <c r="B1" s="473" t="s">
        <v>42</v>
      </c>
      <c r="C1" s="472" t="s">
        <v>355</v>
      </c>
      <c r="D1" s="472" t="s">
        <v>41</v>
      </c>
    </row>
    <row r="2" spans="1:4" x14ac:dyDescent="0.25">
      <c r="A2" s="476"/>
      <c r="B2" s="474"/>
      <c r="C2" s="475"/>
      <c r="D2" s="476"/>
    </row>
    <row r="3" spans="1:4" x14ac:dyDescent="0.25">
      <c r="A3" s="476"/>
      <c r="B3" s="474"/>
      <c r="C3" s="475"/>
      <c r="D3" s="476"/>
    </row>
    <row r="4" spans="1:4" x14ac:dyDescent="0.25">
      <c r="A4" s="476"/>
      <c r="B4" s="474"/>
      <c r="C4" s="475"/>
      <c r="D4" s="476"/>
    </row>
    <row r="5" spans="1:4" x14ac:dyDescent="0.25">
      <c r="A5" s="476"/>
      <c r="B5" s="474"/>
      <c r="C5" s="475"/>
      <c r="D5" s="476"/>
    </row>
    <row r="6" spans="1:4" x14ac:dyDescent="0.25">
      <c r="A6" s="476"/>
      <c r="B6" s="474"/>
      <c r="C6" s="475"/>
      <c r="D6" s="476"/>
    </row>
    <row r="7" spans="1:4" x14ac:dyDescent="0.25">
      <c r="A7" s="476"/>
      <c r="B7" s="474"/>
      <c r="C7" s="475"/>
      <c r="D7" s="476"/>
    </row>
    <row r="8" spans="1:4" x14ac:dyDescent="0.25">
      <c r="A8" s="476"/>
      <c r="B8" s="474"/>
      <c r="C8" s="475"/>
      <c r="D8" s="476"/>
    </row>
    <row r="9" spans="1:4" x14ac:dyDescent="0.25">
      <c r="A9" s="476"/>
      <c r="B9" s="474"/>
      <c r="C9" s="475"/>
      <c r="D9" s="476"/>
    </row>
    <row r="10" spans="1:4" x14ac:dyDescent="0.25">
      <c r="A10" s="476"/>
      <c r="B10" s="474"/>
      <c r="C10" s="475"/>
      <c r="D10" s="476"/>
    </row>
    <row r="11" spans="1:4" x14ac:dyDescent="0.25">
      <c r="A11" s="476"/>
      <c r="B11" s="474"/>
      <c r="C11" s="475"/>
      <c r="D11" s="476"/>
    </row>
    <row r="12" spans="1:4" x14ac:dyDescent="0.25">
      <c r="A12" s="476"/>
      <c r="B12" s="474"/>
      <c r="C12" s="475"/>
      <c r="D12" s="476"/>
    </row>
    <row r="13" spans="1:4" x14ac:dyDescent="0.25">
      <c r="A13" s="476"/>
      <c r="B13" s="474"/>
      <c r="C13" s="475"/>
      <c r="D13" s="476"/>
    </row>
    <row r="14" spans="1:4" x14ac:dyDescent="0.25">
      <c r="A14" s="476"/>
      <c r="B14" s="474"/>
      <c r="C14" s="475"/>
      <c r="D14" s="476"/>
    </row>
    <row r="15" spans="1:4" x14ac:dyDescent="0.25">
      <c r="A15" s="476"/>
      <c r="B15" s="474"/>
      <c r="C15" s="475"/>
      <c r="D15" s="476"/>
    </row>
    <row r="16" spans="1:4" x14ac:dyDescent="0.25">
      <c r="A16" s="476"/>
      <c r="B16" s="474"/>
      <c r="C16" s="475"/>
      <c r="D16" s="476"/>
    </row>
    <row r="17" spans="1:4" x14ac:dyDescent="0.25">
      <c r="A17" s="476"/>
      <c r="B17" s="474"/>
      <c r="C17" s="475"/>
      <c r="D17" s="476"/>
    </row>
    <row r="18" spans="1:4" x14ac:dyDescent="0.25">
      <c r="A18" s="476"/>
      <c r="B18" s="474"/>
      <c r="C18" s="475"/>
      <c r="D18" s="476"/>
    </row>
    <row r="19" spans="1:4" x14ac:dyDescent="0.25">
      <c r="A19" s="476"/>
      <c r="B19" s="474"/>
      <c r="C19" s="475"/>
      <c r="D19" s="476"/>
    </row>
    <row r="20" spans="1:4" x14ac:dyDescent="0.25">
      <c r="A20" s="476"/>
      <c r="B20" s="474"/>
      <c r="C20" s="475"/>
      <c r="D20" s="476"/>
    </row>
    <row r="21" spans="1:4" x14ac:dyDescent="0.25">
      <c r="A21" s="476"/>
      <c r="B21" s="474"/>
      <c r="C21" s="475"/>
      <c r="D21" s="476"/>
    </row>
    <row r="22" spans="1:4" x14ac:dyDescent="0.25">
      <c r="A22" s="476"/>
      <c r="B22" s="474"/>
      <c r="C22" s="475"/>
      <c r="D22" s="476"/>
    </row>
    <row r="23" spans="1:4" x14ac:dyDescent="0.25">
      <c r="A23" s="476"/>
      <c r="B23" s="474"/>
      <c r="C23" s="475"/>
      <c r="D23" s="476"/>
    </row>
    <row r="24" spans="1:4" x14ac:dyDescent="0.25">
      <c r="A24" s="476"/>
      <c r="B24" s="474"/>
      <c r="C24" s="475"/>
      <c r="D24" s="476"/>
    </row>
    <row r="25" spans="1:4" x14ac:dyDescent="0.25">
      <c r="A25" s="476"/>
      <c r="B25" s="474"/>
      <c r="C25" s="475"/>
      <c r="D25" s="476"/>
    </row>
    <row r="26" spans="1:4" x14ac:dyDescent="0.25">
      <c r="A26" s="476"/>
      <c r="B26" s="474"/>
      <c r="C26" s="475"/>
      <c r="D26" s="476"/>
    </row>
    <row r="27" spans="1:4" x14ac:dyDescent="0.25">
      <c r="A27" s="476"/>
      <c r="B27" s="474"/>
      <c r="C27" s="475"/>
      <c r="D27" s="476"/>
    </row>
    <row r="28" spans="1:4" x14ac:dyDescent="0.25">
      <c r="A28" s="476"/>
      <c r="B28" s="474"/>
      <c r="C28" s="475"/>
      <c r="D28" s="476"/>
    </row>
    <row r="29" spans="1:4" x14ac:dyDescent="0.25">
      <c r="A29" s="476"/>
      <c r="B29" s="474"/>
      <c r="C29" s="475"/>
      <c r="D29" s="476"/>
    </row>
    <row r="30" spans="1:4" x14ac:dyDescent="0.25">
      <c r="A30" s="476"/>
      <c r="B30" s="474"/>
      <c r="C30" s="475"/>
      <c r="D30" s="476"/>
    </row>
    <row r="31" spans="1:4" x14ac:dyDescent="0.25">
      <c r="A31" s="476"/>
      <c r="B31" s="474"/>
      <c r="C31" s="475"/>
      <c r="D31" s="476"/>
    </row>
    <row r="32" spans="1:4" x14ac:dyDescent="0.25">
      <c r="A32" s="476"/>
      <c r="B32" s="474"/>
      <c r="C32" s="475"/>
      <c r="D32" s="476"/>
    </row>
    <row r="33" spans="1:4" x14ac:dyDescent="0.25">
      <c r="A33" s="476"/>
      <c r="B33" s="474"/>
      <c r="C33" s="475"/>
      <c r="D33" s="476"/>
    </row>
    <row r="34" spans="1:4" x14ac:dyDescent="0.25">
      <c r="A34" s="476"/>
      <c r="B34" s="474"/>
      <c r="C34" s="475"/>
      <c r="D34" s="476"/>
    </row>
    <row r="35" spans="1:4" x14ac:dyDescent="0.25">
      <c r="A35" s="476"/>
      <c r="B35" s="474"/>
      <c r="C35" s="475"/>
      <c r="D35" s="476"/>
    </row>
    <row r="36" spans="1:4" x14ac:dyDescent="0.25">
      <c r="A36" s="476"/>
      <c r="B36" s="474"/>
      <c r="C36" s="475"/>
      <c r="D36" s="476"/>
    </row>
    <row r="37" spans="1:4" x14ac:dyDescent="0.25">
      <c r="A37" s="476"/>
      <c r="B37" s="474"/>
      <c r="C37" s="475"/>
      <c r="D37" s="476"/>
    </row>
    <row r="38" spans="1:4" x14ac:dyDescent="0.25">
      <c r="A38" s="476"/>
      <c r="B38" s="474"/>
      <c r="C38" s="475"/>
      <c r="D38" s="476"/>
    </row>
    <row r="39" spans="1:4" x14ac:dyDescent="0.25">
      <c r="A39" s="476"/>
      <c r="B39" s="475"/>
      <c r="C39" s="475"/>
      <c r="D39" s="476"/>
    </row>
    <row r="40" spans="1:4" x14ac:dyDescent="0.25">
      <c r="A40" s="476"/>
      <c r="B40" s="475"/>
      <c r="C40" s="475"/>
      <c r="D40" s="476"/>
    </row>
    <row r="41" spans="1:4" x14ac:dyDescent="0.25">
      <c r="A41" s="476"/>
      <c r="B41" s="474"/>
      <c r="C41" s="475"/>
      <c r="D41" s="476"/>
    </row>
    <row r="42" spans="1:4" x14ac:dyDescent="0.25">
      <c r="A42" s="476"/>
      <c r="B42" s="474"/>
      <c r="C42" s="475"/>
      <c r="D42" s="476"/>
    </row>
    <row r="43" spans="1:4" x14ac:dyDescent="0.25">
      <c r="A43" s="476"/>
      <c r="B43" s="474"/>
      <c r="C43" s="475"/>
      <c r="D43" s="476"/>
    </row>
    <row r="44" spans="1:4" x14ac:dyDescent="0.25">
      <c r="A44" s="476"/>
      <c r="B44" s="474"/>
      <c r="C44" s="475"/>
      <c r="D44" s="476"/>
    </row>
    <row r="45" spans="1:4" x14ac:dyDescent="0.25">
      <c r="A45" s="476"/>
      <c r="B45" s="474"/>
      <c r="C45" s="475"/>
      <c r="D45" s="476"/>
    </row>
    <row r="46" spans="1:4" x14ac:dyDescent="0.25">
      <c r="A46" s="476"/>
      <c r="B46" s="474"/>
      <c r="C46" s="475"/>
      <c r="D46" s="476"/>
    </row>
    <row r="47" spans="1:4" x14ac:dyDescent="0.25">
      <c r="A47" s="476"/>
      <c r="B47" s="474"/>
      <c r="C47" s="475"/>
      <c r="D47" s="476"/>
    </row>
    <row r="48" spans="1:4" x14ac:dyDescent="0.25">
      <c r="A48" s="476"/>
      <c r="B48" s="474"/>
      <c r="C48" s="475"/>
      <c r="D48" s="476"/>
    </row>
    <row r="49" spans="1:4" x14ac:dyDescent="0.25">
      <c r="A49" s="476"/>
      <c r="B49" s="474"/>
      <c r="C49" s="475"/>
      <c r="D49" s="476"/>
    </row>
    <row r="50" spans="1:4" x14ac:dyDescent="0.25">
      <c r="A50" s="476"/>
      <c r="B50" s="474"/>
      <c r="C50" s="475"/>
      <c r="D50" s="476"/>
    </row>
    <row r="51" spans="1:4" x14ac:dyDescent="0.25">
      <c r="A51" s="476"/>
      <c r="B51" s="474"/>
      <c r="C51" s="475"/>
      <c r="D51" s="476"/>
    </row>
    <row r="52" spans="1:4" x14ac:dyDescent="0.25">
      <c r="A52" s="476"/>
      <c r="B52" s="474"/>
      <c r="C52" s="475"/>
      <c r="D52" s="476"/>
    </row>
    <row r="53" spans="1:4" x14ac:dyDescent="0.25">
      <c r="A53" s="476"/>
      <c r="B53" s="474"/>
      <c r="C53" s="475"/>
      <c r="D53" s="476"/>
    </row>
    <row r="54" spans="1:4" x14ac:dyDescent="0.25">
      <c r="A54" s="476"/>
      <c r="B54" s="474"/>
      <c r="C54" s="475"/>
      <c r="D54" s="476"/>
    </row>
    <row r="55" spans="1:4" x14ac:dyDescent="0.25">
      <c r="A55" s="476"/>
      <c r="B55" s="474"/>
      <c r="C55" s="475"/>
      <c r="D55" s="476"/>
    </row>
    <row r="56" spans="1:4" x14ac:dyDescent="0.25">
      <c r="A56" s="476"/>
      <c r="B56" s="474"/>
      <c r="C56" s="475"/>
      <c r="D56" s="476"/>
    </row>
    <row r="57" spans="1:4" x14ac:dyDescent="0.25">
      <c r="A57" s="476"/>
      <c r="B57" s="474"/>
      <c r="C57" s="475"/>
      <c r="D57" s="476"/>
    </row>
    <row r="58" spans="1:4" x14ac:dyDescent="0.25">
      <c r="A58" s="476"/>
      <c r="B58" s="474"/>
      <c r="C58" s="475"/>
      <c r="D58" s="476"/>
    </row>
    <row r="59" spans="1:4" x14ac:dyDescent="0.25">
      <c r="A59" s="476"/>
      <c r="B59" s="474"/>
      <c r="C59" s="475"/>
      <c r="D59" s="476"/>
    </row>
    <row r="60" spans="1:4" x14ac:dyDescent="0.25">
      <c r="A60" s="476"/>
      <c r="B60" s="474"/>
      <c r="C60" s="475"/>
      <c r="D60" s="476"/>
    </row>
    <row r="61" spans="1:4" x14ac:dyDescent="0.25">
      <c r="A61" s="476"/>
      <c r="B61" s="474"/>
      <c r="C61" s="475"/>
      <c r="D61" s="476"/>
    </row>
    <row r="62" spans="1:4" x14ac:dyDescent="0.25">
      <c r="A62" s="476"/>
      <c r="B62" s="474"/>
      <c r="C62" s="475"/>
      <c r="D62" s="476"/>
    </row>
    <row r="63" spans="1:4" x14ac:dyDescent="0.25">
      <c r="A63" s="476"/>
      <c r="B63" s="474"/>
      <c r="C63" s="475"/>
      <c r="D63" s="476"/>
    </row>
    <row r="64" spans="1:4" x14ac:dyDescent="0.25">
      <c r="A64" s="476"/>
      <c r="B64" s="474"/>
      <c r="C64" s="475"/>
      <c r="D64" s="476"/>
    </row>
    <row r="65" spans="1:4" x14ac:dyDescent="0.25">
      <c r="A65" s="476"/>
      <c r="B65" s="474"/>
      <c r="C65" s="475"/>
      <c r="D65" s="476"/>
    </row>
  </sheetData>
  <autoFilter ref="A1:D65" xr:uid="{00000000-0009-0000-0000-000017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K57"/>
  <sheetViews>
    <sheetView showGridLines="0" zoomScale="90" zoomScaleNormal="90" workbookViewId="0">
      <pane xSplit="2" ySplit="6" topLeftCell="C7" activePane="bottomRight" state="frozen"/>
      <selection activeCell="B10" sqref="B10:C10"/>
      <selection pane="topRight" activeCell="B10" sqref="B10:C10"/>
      <selection pane="bottomLeft" activeCell="B10" sqref="B10:C10"/>
      <selection pane="bottomRight" activeCell="I22" sqref="I22"/>
    </sheetView>
  </sheetViews>
  <sheetFormatPr baseColWidth="10" defaultColWidth="0" defaultRowHeight="12.75" zeroHeight="1" x14ac:dyDescent="0.25"/>
  <cols>
    <col min="1" max="1" width="0.85546875" style="193" customWidth="1"/>
    <col min="2" max="2" width="20.28515625" style="189" customWidth="1"/>
    <col min="3" max="3" width="0.28515625" style="189" customWidth="1"/>
    <col min="4" max="4" width="7.42578125" style="189" customWidth="1"/>
    <col min="5" max="5" width="15" style="189" bestFit="1" customWidth="1"/>
    <col min="6" max="6" width="8.5703125" style="189" customWidth="1"/>
    <col min="7" max="7" width="0.140625" style="189" hidden="1" customWidth="1"/>
    <col min="8" max="8" width="6.42578125" style="218" bestFit="1" customWidth="1"/>
    <col min="9" max="9" width="14.5703125" style="218" customWidth="1"/>
    <col min="10" max="10" width="8.85546875" style="218" customWidth="1"/>
    <col min="11" max="11" width="0.28515625" style="218" customWidth="1"/>
    <col min="12" max="12" width="7.42578125" style="220" bestFit="1" customWidth="1"/>
    <col min="13" max="13" width="14.5703125" style="218" customWidth="1"/>
    <col min="14" max="14" width="6.85546875" style="218" bestFit="1" customWidth="1"/>
    <col min="15" max="15" width="0.5703125" style="218" customWidth="1"/>
    <col min="16" max="16" width="0.140625" style="218" customWidth="1"/>
    <col min="17" max="17" width="12.5703125" style="218" hidden="1" customWidth="1"/>
    <col min="18" max="18" width="8.7109375" style="218" hidden="1" customWidth="1"/>
    <col min="19" max="19" width="7.140625" style="218" hidden="1" customWidth="1"/>
    <col min="20" max="20" width="12.7109375" style="218" bestFit="1" customWidth="1"/>
    <col min="21" max="21" width="1" style="218" customWidth="1"/>
    <col min="22" max="22" width="13.85546875" style="218" bestFit="1" customWidth="1"/>
    <col min="23" max="23" width="13" style="218" hidden="1" customWidth="1"/>
    <col min="24" max="24" width="13.85546875" style="218" bestFit="1" customWidth="1"/>
    <col min="25" max="25" width="12.7109375" style="189" bestFit="1" customWidth="1"/>
    <col min="26" max="26" width="12" style="189" bestFit="1" customWidth="1"/>
    <col min="27" max="28" width="11.140625" style="189" bestFit="1" customWidth="1"/>
    <col min="29" max="29" width="8.140625" style="189" bestFit="1" customWidth="1"/>
    <col min="30" max="30" width="3.7109375" style="189" customWidth="1"/>
    <col min="31" max="37" width="0" style="193" hidden="1" customWidth="1"/>
    <col min="38" max="16384" width="11.42578125" style="193" hidden="1"/>
  </cols>
  <sheetData>
    <row r="1" spans="1:30" s="178" customFormat="1" ht="18.75" x14ac:dyDescent="0.25">
      <c r="A1" s="175"/>
      <c r="B1" s="176"/>
      <c r="C1" s="177"/>
      <c r="D1" s="614" t="s">
        <v>250</v>
      </c>
      <c r="E1" s="615"/>
      <c r="F1" s="615"/>
      <c r="G1" s="615"/>
      <c r="H1" s="615"/>
      <c r="I1" s="615"/>
      <c r="J1" s="615"/>
      <c r="K1" s="615"/>
      <c r="L1" s="615"/>
      <c r="M1" s="615"/>
      <c r="N1" s="615"/>
      <c r="O1" s="615"/>
      <c r="P1" s="615"/>
      <c r="Q1" s="615"/>
      <c r="R1" s="615"/>
      <c r="S1" s="615"/>
      <c r="T1" s="615"/>
      <c r="U1" s="615"/>
      <c r="V1" s="615"/>
      <c r="W1" s="615"/>
      <c r="X1" s="615"/>
      <c r="Y1" s="615"/>
      <c r="Z1" s="615"/>
      <c r="AA1" s="615"/>
      <c r="AB1" s="615"/>
      <c r="AC1" s="615"/>
      <c r="AD1" s="177"/>
    </row>
    <row r="2" spans="1:30" s="182" customFormat="1" ht="21" x14ac:dyDescent="0.25">
      <c r="A2" s="179"/>
      <c r="B2" s="180"/>
      <c r="C2" s="181"/>
      <c r="D2" s="615"/>
      <c r="E2" s="615"/>
      <c r="F2" s="615"/>
      <c r="G2" s="615"/>
      <c r="H2" s="615"/>
      <c r="I2" s="615"/>
      <c r="J2" s="615"/>
      <c r="K2" s="615"/>
      <c r="L2" s="615"/>
      <c r="M2" s="615"/>
      <c r="N2" s="615"/>
      <c r="O2" s="615"/>
      <c r="P2" s="615"/>
      <c r="Q2" s="615"/>
      <c r="R2" s="615"/>
      <c r="S2" s="615"/>
      <c r="T2" s="615"/>
      <c r="U2" s="615"/>
      <c r="V2" s="615"/>
      <c r="W2" s="615"/>
      <c r="X2" s="615"/>
      <c r="Y2" s="615"/>
      <c r="Z2" s="615"/>
      <c r="AA2" s="615"/>
      <c r="AB2" s="615"/>
      <c r="AC2" s="615"/>
      <c r="AD2" s="181"/>
    </row>
    <row r="3" spans="1:30" s="178" customFormat="1" ht="18.75" x14ac:dyDescent="0.25">
      <c r="A3" s="175"/>
      <c r="B3" s="183"/>
      <c r="C3" s="177"/>
      <c r="D3" s="184"/>
      <c r="E3" s="616">
        <v>45900</v>
      </c>
      <c r="F3" s="616"/>
      <c r="G3" s="616"/>
      <c r="H3" s="616"/>
      <c r="I3" s="616"/>
      <c r="J3" s="616"/>
      <c r="K3" s="616"/>
      <c r="L3" s="616"/>
      <c r="M3" s="616"/>
      <c r="N3" s="616"/>
      <c r="O3" s="616"/>
      <c r="P3" s="616"/>
      <c r="Q3" s="616"/>
      <c r="R3" s="616"/>
      <c r="S3" s="616"/>
      <c r="T3" s="616"/>
      <c r="U3" s="616"/>
      <c r="V3" s="616"/>
      <c r="W3" s="616"/>
      <c r="X3" s="616"/>
      <c r="Y3" s="616"/>
      <c r="Z3" s="616"/>
      <c r="AA3" s="185"/>
      <c r="AB3" s="184"/>
      <c r="AC3" s="184"/>
      <c r="AD3" s="177"/>
    </row>
    <row r="4" spans="1:30" s="178" customFormat="1" ht="18.75" x14ac:dyDescent="0.25">
      <c r="A4" s="175"/>
      <c r="B4" s="186"/>
      <c r="C4" s="177"/>
      <c r="D4" s="183"/>
      <c r="E4" s="183"/>
      <c r="F4" s="183"/>
      <c r="G4" s="177"/>
      <c r="H4" s="183"/>
      <c r="I4" s="183"/>
      <c r="J4" s="183"/>
      <c r="K4" s="177"/>
      <c r="L4" s="183"/>
      <c r="M4" s="183"/>
      <c r="N4" s="183"/>
      <c r="O4" s="177"/>
      <c r="P4" s="187"/>
      <c r="Q4" s="183"/>
      <c r="R4" s="183"/>
      <c r="S4" s="183"/>
      <c r="T4" s="183"/>
      <c r="U4" s="177"/>
      <c r="V4" s="183"/>
      <c r="W4" s="183"/>
      <c r="X4" s="183"/>
      <c r="Y4" s="183"/>
      <c r="Z4" s="183"/>
      <c r="AA4" s="183"/>
      <c r="AB4" s="183"/>
      <c r="AC4" s="183"/>
      <c r="AD4" s="177"/>
    </row>
    <row r="5" spans="1:30" ht="15.75" customHeight="1" x14ac:dyDescent="0.25">
      <c r="A5" s="188"/>
      <c r="B5" s="188"/>
      <c r="C5" s="177"/>
      <c r="D5" s="617" t="s">
        <v>1</v>
      </c>
      <c r="E5" s="617"/>
      <c r="F5" s="617"/>
      <c r="H5" s="617" t="s">
        <v>2</v>
      </c>
      <c r="I5" s="617"/>
      <c r="J5" s="617"/>
      <c r="K5" s="189"/>
      <c r="L5" s="617" t="s">
        <v>3</v>
      </c>
      <c r="M5" s="617"/>
      <c r="N5" s="617"/>
      <c r="O5" s="189"/>
      <c r="P5" s="190"/>
      <c r="Q5" s="188"/>
      <c r="R5" s="188"/>
      <c r="S5" s="188"/>
      <c r="T5" s="188"/>
      <c r="U5" s="189"/>
      <c r="V5" s="527" t="s">
        <v>4</v>
      </c>
      <c r="W5" s="191"/>
      <c r="X5" s="188"/>
      <c r="Y5" s="188"/>
      <c r="Z5" s="188"/>
      <c r="AA5" s="188"/>
      <c r="AB5" s="188"/>
      <c r="AC5" s="188"/>
      <c r="AD5" s="192"/>
    </row>
    <row r="6" spans="1:30" ht="25.5" x14ac:dyDescent="0.25">
      <c r="A6" s="188"/>
      <c r="B6" s="194" t="s">
        <v>55</v>
      </c>
      <c r="C6" s="177"/>
      <c r="D6" s="173" t="s">
        <v>5</v>
      </c>
      <c r="E6" s="173" t="s">
        <v>6</v>
      </c>
      <c r="F6" s="174" t="s">
        <v>7</v>
      </c>
      <c r="H6" s="173" t="s">
        <v>5</v>
      </c>
      <c r="I6" s="173" t="s">
        <v>62</v>
      </c>
      <c r="J6" s="174" t="s">
        <v>7</v>
      </c>
      <c r="K6" s="189"/>
      <c r="L6" s="173" t="s">
        <v>5</v>
      </c>
      <c r="M6" s="173" t="s">
        <v>8</v>
      </c>
      <c r="N6" s="174" t="s">
        <v>7</v>
      </c>
      <c r="O6" s="189"/>
      <c r="P6" s="190"/>
      <c r="Q6" s="173" t="s">
        <v>9</v>
      </c>
      <c r="R6" s="173" t="s">
        <v>10</v>
      </c>
      <c r="S6" s="173" t="s">
        <v>382</v>
      </c>
      <c r="T6" s="173" t="s">
        <v>11</v>
      </c>
      <c r="U6" s="195"/>
      <c r="V6" s="173" t="s">
        <v>12</v>
      </c>
      <c r="W6" s="173" t="s">
        <v>143</v>
      </c>
      <c r="X6" s="173" t="s">
        <v>13</v>
      </c>
      <c r="Y6" s="173" t="s">
        <v>14</v>
      </c>
      <c r="Z6" s="173" t="s">
        <v>15</v>
      </c>
      <c r="AA6" s="173" t="s">
        <v>16</v>
      </c>
      <c r="AB6" s="173" t="s">
        <v>17</v>
      </c>
      <c r="AC6" s="173" t="s">
        <v>18</v>
      </c>
      <c r="AD6" s="192"/>
    </row>
    <row r="7" spans="1:30" ht="6.75" customHeight="1" x14ac:dyDescent="0.25">
      <c r="A7" s="189"/>
      <c r="C7" s="177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9"/>
      <c r="U7" s="195"/>
      <c r="V7" s="189"/>
      <c r="W7" s="189"/>
      <c r="X7" s="189"/>
    </row>
    <row r="8" spans="1:30" s="201" customFormat="1" ht="18.75" customHeight="1" x14ac:dyDescent="0.25">
      <c r="A8" s="196"/>
      <c r="B8" s="197" t="s">
        <v>144</v>
      </c>
      <c r="C8" s="177"/>
      <c r="D8" s="198">
        <v>16</v>
      </c>
      <c r="E8" s="198">
        <v>51997121</v>
      </c>
      <c r="F8" s="199">
        <v>2532</v>
      </c>
      <c r="G8" s="189"/>
      <c r="H8" s="198">
        <v>12</v>
      </c>
      <c r="I8" s="198">
        <v>39337990</v>
      </c>
      <c r="J8" s="199">
        <v>1958.1699999999998</v>
      </c>
      <c r="K8" s="189"/>
      <c r="L8" s="198">
        <v>4</v>
      </c>
      <c r="M8" s="198">
        <v>12659131.016000001</v>
      </c>
      <c r="N8" s="199">
        <v>573.55999999999995</v>
      </c>
      <c r="O8" s="189"/>
      <c r="P8" s="190"/>
      <c r="Q8" s="198">
        <v>1273645.45</v>
      </c>
      <c r="R8" s="198"/>
      <c r="S8" s="198">
        <v>0</v>
      </c>
      <c r="T8" s="198">
        <v>1273644</v>
      </c>
      <c r="U8" s="195"/>
      <c r="V8" s="198">
        <v>11385485</v>
      </c>
      <c r="W8" s="198">
        <v>0</v>
      </c>
      <c r="X8" s="198">
        <v>11070756.482000001</v>
      </c>
      <c r="Y8" s="198">
        <v>314729</v>
      </c>
      <c r="Z8" s="198">
        <v>284729.08399999997</v>
      </c>
      <c r="AA8" s="198">
        <v>30000</v>
      </c>
      <c r="AB8" s="198">
        <v>0</v>
      </c>
      <c r="AC8" s="198">
        <v>0</v>
      </c>
      <c r="AD8" s="200"/>
    </row>
    <row r="9" spans="1:30" s="201" customFormat="1" ht="18.75" x14ac:dyDescent="0.25">
      <c r="A9" s="196"/>
      <c r="B9" s="197" t="s">
        <v>368</v>
      </c>
      <c r="C9" s="177"/>
      <c r="D9" s="198">
        <v>36</v>
      </c>
      <c r="E9" s="198">
        <v>38175614</v>
      </c>
      <c r="F9" s="199">
        <v>2587</v>
      </c>
      <c r="G9" s="189"/>
      <c r="H9" s="198">
        <v>32</v>
      </c>
      <c r="I9" s="198">
        <v>32061697</v>
      </c>
      <c r="J9" s="199">
        <v>2154.8200000000002</v>
      </c>
      <c r="K9" s="189"/>
      <c r="L9" s="198">
        <v>4</v>
      </c>
      <c r="M9" s="198">
        <v>6113917.0250000004</v>
      </c>
      <c r="N9" s="199">
        <v>431.8</v>
      </c>
      <c r="O9" s="189"/>
      <c r="P9" s="190"/>
      <c r="Q9" s="198">
        <v>194116.5</v>
      </c>
      <c r="R9" s="198"/>
      <c r="S9" s="198"/>
      <c r="T9" s="198">
        <v>194117</v>
      </c>
      <c r="U9" s="195"/>
      <c r="V9" s="198">
        <v>5919801</v>
      </c>
      <c r="W9" s="198">
        <v>0</v>
      </c>
      <c r="X9" s="198">
        <v>5919800.5250000004</v>
      </c>
      <c r="Y9" s="198">
        <v>0</v>
      </c>
      <c r="Z9" s="198">
        <v>0</v>
      </c>
      <c r="AA9" s="198">
        <v>0</v>
      </c>
      <c r="AB9" s="198">
        <v>0</v>
      </c>
      <c r="AC9" s="198">
        <v>0</v>
      </c>
      <c r="AD9" s="200"/>
    </row>
    <row r="10" spans="1:30" s="201" customFormat="1" ht="18.75" x14ac:dyDescent="0.25">
      <c r="A10" s="196"/>
      <c r="B10" s="197" t="s">
        <v>440</v>
      </c>
      <c r="C10" s="177"/>
      <c r="D10" s="198">
        <v>24</v>
      </c>
      <c r="E10" s="198">
        <v>67321915</v>
      </c>
      <c r="F10" s="199">
        <v>2586</v>
      </c>
      <c r="G10" s="189"/>
      <c r="H10" s="594">
        <v>24</v>
      </c>
      <c r="I10" s="198">
        <v>42157383.751000002</v>
      </c>
      <c r="J10" s="199">
        <v>2586.3099999999995</v>
      </c>
      <c r="K10" s="189"/>
      <c r="L10" s="595">
        <v>10</v>
      </c>
      <c r="M10" s="198">
        <v>25164531.249000002</v>
      </c>
      <c r="N10" s="199">
        <v>0</v>
      </c>
      <c r="O10" s="189"/>
      <c r="P10" s="190"/>
      <c r="Q10" s="198">
        <v>7289999.9979999997</v>
      </c>
      <c r="R10" s="198"/>
      <c r="S10" s="198"/>
      <c r="T10" s="198">
        <v>7290000</v>
      </c>
      <c r="U10" s="195"/>
      <c r="V10" s="198">
        <v>17874531</v>
      </c>
      <c r="W10" s="198">
        <v>0</v>
      </c>
      <c r="X10" s="198">
        <v>17074531.250999998</v>
      </c>
      <c r="Y10" s="198">
        <v>800000</v>
      </c>
      <c r="Z10" s="198">
        <v>550000</v>
      </c>
      <c r="AA10" s="198">
        <v>150000</v>
      </c>
      <c r="AB10" s="198">
        <v>100000</v>
      </c>
      <c r="AC10" s="198">
        <v>0</v>
      </c>
      <c r="AD10" s="200"/>
    </row>
    <row r="11" spans="1:30" s="201" customFormat="1" ht="19.5" hidden="1" thickBot="1" x14ac:dyDescent="0.3">
      <c r="A11" s="196"/>
      <c r="B11" s="202" t="s">
        <v>79</v>
      </c>
      <c r="C11" s="177"/>
      <c r="D11" s="203">
        <v>76</v>
      </c>
      <c r="E11" s="204">
        <v>157494650</v>
      </c>
      <c r="F11" s="205">
        <v>7705</v>
      </c>
      <c r="G11" s="189"/>
      <c r="H11" s="203">
        <v>68</v>
      </c>
      <c r="I11" s="204">
        <v>113557070.751</v>
      </c>
      <c r="J11" s="205">
        <v>6699.2999999999993</v>
      </c>
      <c r="K11" s="189"/>
      <c r="L11" s="203">
        <v>18</v>
      </c>
      <c r="M11" s="204">
        <v>43937579.290000007</v>
      </c>
      <c r="N11" s="205">
        <v>1005.3599999999999</v>
      </c>
      <c r="O11" s="189"/>
      <c r="P11" s="206"/>
      <c r="Q11" s="204">
        <v>8757761.9479999989</v>
      </c>
      <c r="R11" s="204">
        <v>0</v>
      </c>
      <c r="S11" s="204">
        <v>0</v>
      </c>
      <c r="T11" s="204">
        <v>8757761</v>
      </c>
      <c r="U11" s="195"/>
      <c r="V11" s="204">
        <v>35179817</v>
      </c>
      <c r="W11" s="204">
        <v>0</v>
      </c>
      <c r="X11" s="204">
        <v>34065088.258000001</v>
      </c>
      <c r="Y11" s="204">
        <v>1114729</v>
      </c>
      <c r="Z11" s="204">
        <v>834729.08400000003</v>
      </c>
      <c r="AA11" s="204">
        <v>180000</v>
      </c>
      <c r="AB11" s="204">
        <v>100000</v>
      </c>
      <c r="AC11" s="204">
        <v>0</v>
      </c>
      <c r="AD11" s="200"/>
    </row>
    <row r="12" spans="1:30" s="201" customFormat="1" ht="18.75" hidden="1" x14ac:dyDescent="0.25">
      <c r="A12" s="196"/>
      <c r="B12" s="550" t="s">
        <v>95</v>
      </c>
      <c r="C12" s="177"/>
      <c r="D12" s="551"/>
      <c r="E12" s="552"/>
      <c r="F12" s="553"/>
      <c r="G12" s="189"/>
      <c r="H12" s="551"/>
      <c r="I12" s="552"/>
      <c r="J12" s="553"/>
      <c r="K12" s="189"/>
      <c r="L12" s="553"/>
      <c r="M12" s="552"/>
      <c r="N12" s="553"/>
      <c r="O12" s="189"/>
      <c r="P12" s="338"/>
      <c r="Q12" s="552"/>
      <c r="R12" s="552"/>
      <c r="S12" s="552"/>
      <c r="T12" s="552"/>
      <c r="U12" s="195"/>
      <c r="V12" s="552"/>
      <c r="W12" s="552"/>
      <c r="X12" s="552"/>
      <c r="Y12" s="552"/>
      <c r="Z12" s="552"/>
      <c r="AA12" s="552"/>
      <c r="AB12" s="552"/>
      <c r="AC12" s="552"/>
      <c r="AD12" s="200"/>
    </row>
    <row r="13" spans="1:30" s="201" customFormat="1" ht="18.75" hidden="1" x14ac:dyDescent="0.25">
      <c r="A13" s="200"/>
      <c r="B13" s="207" t="s">
        <v>359</v>
      </c>
      <c r="C13" s="177"/>
      <c r="D13" s="208"/>
      <c r="E13" s="208">
        <v>0</v>
      </c>
      <c r="F13" s="209"/>
      <c r="G13" s="189"/>
      <c r="H13" s="208"/>
      <c r="I13" s="208"/>
      <c r="J13" s="209"/>
      <c r="K13" s="189"/>
      <c r="L13" s="210"/>
      <c r="M13" s="208">
        <v>0</v>
      </c>
      <c r="N13" s="209"/>
      <c r="O13" s="189"/>
      <c r="P13" s="211"/>
      <c r="Q13" s="208">
        <v>0</v>
      </c>
      <c r="R13" s="208"/>
      <c r="S13" s="208"/>
      <c r="T13" s="208">
        <v>0</v>
      </c>
      <c r="U13" s="195"/>
      <c r="V13" s="208">
        <v>0</v>
      </c>
      <c r="W13" s="208"/>
      <c r="X13" s="208"/>
      <c r="Y13" s="198"/>
      <c r="Z13" s="208"/>
      <c r="AA13" s="208"/>
      <c r="AB13" s="208"/>
      <c r="AC13" s="198"/>
      <c r="AD13" s="200"/>
    </row>
    <row r="14" spans="1:30" s="201" customFormat="1" ht="18.75" hidden="1" x14ac:dyDescent="0.25">
      <c r="A14" s="200"/>
      <c r="B14" s="207" t="s">
        <v>162</v>
      </c>
      <c r="C14" s="177"/>
      <c r="D14" s="208"/>
      <c r="E14" s="208">
        <v>0</v>
      </c>
      <c r="F14" s="209"/>
      <c r="G14" s="189"/>
      <c r="H14" s="208"/>
      <c r="I14" s="208"/>
      <c r="J14" s="209"/>
      <c r="K14" s="189"/>
      <c r="L14" s="210"/>
      <c r="M14" s="208">
        <v>0</v>
      </c>
      <c r="N14" s="209"/>
      <c r="O14" s="189"/>
      <c r="P14" s="211"/>
      <c r="Q14" s="208">
        <v>0</v>
      </c>
      <c r="R14" s="208"/>
      <c r="S14" s="208"/>
      <c r="T14" s="208">
        <v>0</v>
      </c>
      <c r="U14" s="195"/>
      <c r="V14" s="208">
        <v>0</v>
      </c>
      <c r="W14" s="208"/>
      <c r="X14" s="198"/>
      <c r="Y14" s="198"/>
      <c r="Z14" s="208"/>
      <c r="AA14" s="208"/>
      <c r="AB14" s="208"/>
      <c r="AC14" s="198"/>
      <c r="AD14" s="200"/>
    </row>
    <row r="15" spans="1:30" s="201" customFormat="1" ht="18.75" hidden="1" x14ac:dyDescent="0.25">
      <c r="A15" s="200"/>
      <c r="B15" s="207" t="s">
        <v>163</v>
      </c>
      <c r="C15" s="177"/>
      <c r="D15" s="208"/>
      <c r="E15" s="208">
        <v>0</v>
      </c>
      <c r="F15" s="209"/>
      <c r="G15" s="189"/>
      <c r="H15" s="208"/>
      <c r="I15" s="208"/>
      <c r="J15" s="209"/>
      <c r="K15" s="189"/>
      <c r="L15" s="210"/>
      <c r="M15" s="208">
        <v>0</v>
      </c>
      <c r="N15" s="209"/>
      <c r="O15" s="189"/>
      <c r="P15" s="211"/>
      <c r="Q15" s="208">
        <v>0</v>
      </c>
      <c r="R15" s="208"/>
      <c r="S15" s="208"/>
      <c r="T15" s="208">
        <v>0</v>
      </c>
      <c r="U15" s="195"/>
      <c r="V15" s="208">
        <v>0</v>
      </c>
      <c r="W15" s="208"/>
      <c r="X15" s="198"/>
      <c r="Y15" s="198"/>
      <c r="Z15" s="208"/>
      <c r="AA15" s="208"/>
      <c r="AB15" s="208"/>
      <c r="AC15" s="198"/>
      <c r="AD15" s="200"/>
    </row>
    <row r="16" spans="1:30" s="201" customFormat="1" ht="18.75" hidden="1" x14ac:dyDescent="0.25">
      <c r="A16" s="200"/>
      <c r="B16" s="207" t="s">
        <v>356</v>
      </c>
      <c r="C16" s="177"/>
      <c r="D16" s="208"/>
      <c r="E16" s="208">
        <v>0</v>
      </c>
      <c r="F16" s="209"/>
      <c r="G16" s="189"/>
      <c r="H16" s="208"/>
      <c r="I16" s="208"/>
      <c r="J16" s="209"/>
      <c r="K16" s="189"/>
      <c r="L16" s="210"/>
      <c r="M16" s="208">
        <v>0</v>
      </c>
      <c r="N16" s="209"/>
      <c r="O16" s="189"/>
      <c r="P16" s="211"/>
      <c r="Q16" s="208">
        <v>0</v>
      </c>
      <c r="R16" s="208"/>
      <c r="S16" s="208"/>
      <c r="T16" s="208">
        <v>0</v>
      </c>
      <c r="U16" s="195"/>
      <c r="V16" s="208">
        <v>0</v>
      </c>
      <c r="W16" s="208"/>
      <c r="X16" s="208"/>
      <c r="Y16" s="198"/>
      <c r="Z16" s="208"/>
      <c r="AA16" s="208"/>
      <c r="AB16" s="208"/>
      <c r="AC16" s="208"/>
      <c r="AD16" s="200"/>
    </row>
    <row r="17" spans="1:30" s="201" customFormat="1" ht="18.75" hidden="1" x14ac:dyDescent="0.25">
      <c r="A17" s="196"/>
      <c r="B17" s="212" t="s">
        <v>362</v>
      </c>
      <c r="C17" s="177"/>
      <c r="D17" s="213"/>
      <c r="E17" s="214">
        <v>0</v>
      </c>
      <c r="F17" s="215"/>
      <c r="G17" s="189"/>
      <c r="H17" s="213"/>
      <c r="I17" s="214">
        <v>0</v>
      </c>
      <c r="J17" s="215"/>
      <c r="K17" s="189"/>
      <c r="L17" s="213"/>
      <c r="M17" s="214">
        <v>0</v>
      </c>
      <c r="N17" s="215"/>
      <c r="O17" s="189"/>
      <c r="P17" s="211"/>
      <c r="Q17" s="214">
        <v>0</v>
      </c>
      <c r="R17" s="214">
        <v>0</v>
      </c>
      <c r="S17" s="214">
        <v>0</v>
      </c>
      <c r="T17" s="214">
        <v>0</v>
      </c>
      <c r="U17" s="195"/>
      <c r="V17" s="214">
        <v>0</v>
      </c>
      <c r="W17" s="214">
        <v>0</v>
      </c>
      <c r="X17" s="214">
        <v>0</v>
      </c>
      <c r="Y17" s="214">
        <v>0</v>
      </c>
      <c r="Z17" s="214">
        <v>0</v>
      </c>
      <c r="AA17" s="214">
        <v>0</v>
      </c>
      <c r="AB17" s="214">
        <v>0</v>
      </c>
      <c r="AC17" s="214">
        <v>0</v>
      </c>
      <c r="AD17" s="200"/>
    </row>
    <row r="18" spans="1:30" s="201" customFormat="1" ht="19.5" thickBot="1" x14ac:dyDescent="0.3">
      <c r="A18" s="196"/>
      <c r="B18" s="378" t="s">
        <v>22</v>
      </c>
      <c r="C18" s="177"/>
      <c r="D18" s="379">
        <v>76</v>
      </c>
      <c r="E18" s="380">
        <v>157494650</v>
      </c>
      <c r="F18" s="381">
        <v>7705</v>
      </c>
      <c r="G18" s="189"/>
      <c r="H18" s="379">
        <v>68</v>
      </c>
      <c r="I18" s="380">
        <v>113557070.751</v>
      </c>
      <c r="J18" s="381">
        <v>6699.2999999999993</v>
      </c>
      <c r="K18" s="189"/>
      <c r="L18" s="379">
        <v>8</v>
      </c>
      <c r="M18" s="380">
        <v>43937579.290000007</v>
      </c>
      <c r="N18" s="381">
        <v>1005.3599999999999</v>
      </c>
      <c r="O18" s="189"/>
      <c r="P18" s="211"/>
      <c r="Q18" s="380">
        <v>8757761.9479999989</v>
      </c>
      <c r="R18" s="380">
        <v>0</v>
      </c>
      <c r="S18" s="380">
        <v>0</v>
      </c>
      <c r="T18" s="380">
        <v>8757761</v>
      </c>
      <c r="U18" s="195"/>
      <c r="V18" s="380">
        <v>35179817</v>
      </c>
      <c r="W18" s="380">
        <v>0</v>
      </c>
      <c r="X18" s="380">
        <v>34065088.258000001</v>
      </c>
      <c r="Y18" s="380">
        <v>1114729</v>
      </c>
      <c r="Z18" s="380">
        <v>834729.08400000003</v>
      </c>
      <c r="AA18" s="380">
        <v>180000</v>
      </c>
      <c r="AB18" s="380">
        <v>100000</v>
      </c>
      <c r="AC18" s="380">
        <v>0</v>
      </c>
      <c r="AD18" s="200"/>
    </row>
    <row r="19" spans="1:30" ht="18.75" x14ac:dyDescent="0.25">
      <c r="A19" s="188"/>
      <c r="B19" s="217"/>
      <c r="C19" s="177"/>
      <c r="D19" s="216"/>
      <c r="E19" s="466"/>
      <c r="F19" s="217"/>
      <c r="H19" s="217"/>
      <c r="I19" s="217"/>
      <c r="J19" s="217"/>
      <c r="K19" s="189"/>
      <c r="M19" s="221"/>
      <c r="N19" s="222"/>
      <c r="O19" s="189"/>
      <c r="P19" s="211"/>
      <c r="Q19" s="222"/>
      <c r="R19" s="211"/>
      <c r="S19" s="211"/>
      <c r="T19" s="217"/>
      <c r="U19" s="195"/>
      <c r="V19" s="211"/>
      <c r="W19" s="211"/>
      <c r="X19" s="217"/>
      <c r="Y19" s="487">
        <v>3.168660598774576E-2</v>
      </c>
      <c r="Z19" s="508">
        <v>0.74881794947471536</v>
      </c>
      <c r="AA19" s="508">
        <v>0.1614742237799501</v>
      </c>
      <c r="AB19" s="508">
        <v>8.9707902099972286E-2</v>
      </c>
      <c r="AC19" s="508">
        <v>0</v>
      </c>
    </row>
    <row r="20" spans="1:30" x14ac:dyDescent="0.25">
      <c r="A20" s="188"/>
      <c r="B20" s="217"/>
      <c r="C20" s="218"/>
      <c r="D20" s="216"/>
      <c r="E20" s="223"/>
      <c r="F20" s="226"/>
      <c r="H20" s="217"/>
      <c r="I20" s="217"/>
      <c r="J20" s="196"/>
      <c r="K20" s="189"/>
      <c r="L20" s="224"/>
      <c r="M20" s="225"/>
      <c r="N20" s="211"/>
      <c r="O20" s="189"/>
      <c r="P20" s="211"/>
      <c r="Q20" s="211"/>
      <c r="R20" s="211"/>
      <c r="S20" s="211"/>
      <c r="T20" s="580"/>
      <c r="U20" s="195"/>
      <c r="V20" s="223"/>
      <c r="W20" s="223"/>
      <c r="X20" s="217"/>
      <c r="Y20" s="217"/>
      <c r="Z20" s="188"/>
      <c r="AA20" s="188"/>
      <c r="AB20" s="188"/>
      <c r="AC20" s="188"/>
      <c r="AD20" s="219"/>
    </row>
    <row r="21" spans="1:30" x14ac:dyDescent="0.25">
      <c r="A21" s="188"/>
      <c r="B21" s="217"/>
      <c r="C21" s="218"/>
      <c r="D21" s="216"/>
      <c r="E21" s="225"/>
      <c r="F21" s="217"/>
      <c r="H21" s="217"/>
      <c r="I21" s="217"/>
      <c r="J21" s="196"/>
      <c r="K21" s="189"/>
      <c r="L21" s="224"/>
      <c r="N21" s="211"/>
      <c r="O21" s="189"/>
      <c r="P21" s="226"/>
      <c r="Q21" s="227"/>
      <c r="S21" s="211"/>
      <c r="T21" s="581">
        <v>2.0160000007599592</v>
      </c>
      <c r="U21" s="195"/>
      <c r="V21" s="217"/>
      <c r="W21" s="217"/>
      <c r="X21" s="217"/>
      <c r="Y21" s="217"/>
      <c r="Z21" s="188"/>
      <c r="AA21" s="188"/>
      <c r="AB21" s="188"/>
      <c r="AC21" s="188"/>
      <c r="AD21" s="219"/>
    </row>
    <row r="22" spans="1:30" x14ac:dyDescent="0.25">
      <c r="B22" s="217"/>
      <c r="C22" s="218"/>
      <c r="D22" s="216"/>
      <c r="E22" s="223"/>
      <c r="F22" s="217"/>
      <c r="H22" s="217"/>
      <c r="I22" s="576"/>
      <c r="J22" s="577"/>
      <c r="K22" s="176"/>
      <c r="L22" s="224"/>
      <c r="M22" s="225"/>
      <c r="N22" s="211"/>
      <c r="O22" s="189"/>
      <c r="P22" s="211"/>
      <c r="Q22" s="211"/>
      <c r="R22" s="211"/>
      <c r="S22" s="228"/>
      <c r="T22" s="580"/>
      <c r="U22" s="195"/>
      <c r="Y22" s="218"/>
    </row>
    <row r="23" spans="1:30" s="230" customFormat="1" x14ac:dyDescent="0.25">
      <c r="B23" s="218"/>
      <c r="C23" s="218"/>
      <c r="D23" s="218"/>
      <c r="E23" s="223"/>
      <c r="F23" s="228"/>
      <c r="G23" s="189"/>
      <c r="H23" s="218"/>
      <c r="I23" s="578">
        <v>340671.21225300001</v>
      </c>
      <c r="J23" s="176">
        <v>3.0000000000000001E-3</v>
      </c>
      <c r="K23" s="176"/>
      <c r="L23" s="231"/>
      <c r="M23" s="218"/>
      <c r="N23" s="218"/>
      <c r="O23" s="189"/>
      <c r="P23" s="218"/>
      <c r="S23" s="218"/>
      <c r="T23" s="582">
        <v>8757761.9479999989</v>
      </c>
      <c r="U23" s="195"/>
      <c r="V23" s="232"/>
      <c r="W23" s="232"/>
      <c r="X23" s="218"/>
      <c r="Y23" s="218"/>
      <c r="Z23" s="176"/>
      <c r="AA23" s="176"/>
      <c r="AB23" s="176"/>
      <c r="AC23" s="176"/>
      <c r="AD23" s="176"/>
    </row>
    <row r="24" spans="1:30" s="230" customFormat="1" x14ac:dyDescent="0.25">
      <c r="B24" s="218"/>
      <c r="C24" s="218"/>
      <c r="D24" s="218"/>
      <c r="E24" s="223"/>
      <c r="F24" s="218"/>
      <c r="G24" s="189"/>
      <c r="H24" s="218"/>
      <c r="I24" s="579"/>
      <c r="J24" s="176"/>
      <c r="K24" s="176"/>
      <c r="L24" s="231"/>
      <c r="M24" s="218"/>
      <c r="N24" s="218"/>
      <c r="O24" s="189"/>
      <c r="P24" s="218"/>
      <c r="S24" s="218"/>
      <c r="T24" s="582">
        <v>1273645.45</v>
      </c>
      <c r="U24" s="195"/>
      <c r="V24" s="232"/>
      <c r="W24" s="232"/>
      <c r="X24" s="218"/>
      <c r="Y24" s="218"/>
      <c r="Z24" s="218"/>
      <c r="AA24" s="176"/>
      <c r="AB24" s="176"/>
      <c r="AC24" s="176"/>
      <c r="AD24" s="176"/>
    </row>
    <row r="25" spans="1:30" s="230" customFormat="1" x14ac:dyDescent="0.25">
      <c r="B25" s="218"/>
      <c r="C25" s="218"/>
      <c r="D25" s="218"/>
      <c r="E25" s="223"/>
      <c r="F25" s="218"/>
      <c r="G25" s="218"/>
      <c r="H25" s="218"/>
      <c r="I25" s="579">
        <v>204402.72735179999</v>
      </c>
      <c r="J25" s="176">
        <v>6813.4242450599995</v>
      </c>
      <c r="K25" s="176"/>
      <c r="L25" s="231"/>
      <c r="M25" s="218"/>
      <c r="N25" s="218"/>
      <c r="O25" s="218"/>
      <c r="P25" s="218"/>
      <c r="S25" s="218"/>
      <c r="T25" s="582">
        <v>-7484116.4979999987</v>
      </c>
      <c r="U25" s="195"/>
      <c r="V25" s="233"/>
      <c r="W25" s="233"/>
      <c r="X25" s="218"/>
      <c r="Y25" s="218"/>
      <c r="Z25" s="218"/>
      <c r="AA25" s="176"/>
      <c r="AB25" s="176"/>
      <c r="AC25" s="176"/>
      <c r="AD25" s="176"/>
    </row>
    <row r="26" spans="1:30" s="230" customFormat="1" x14ac:dyDescent="0.25">
      <c r="B26" s="218"/>
      <c r="C26" s="218"/>
      <c r="D26" s="218"/>
      <c r="E26" s="223"/>
      <c r="F26" s="218"/>
      <c r="G26" s="218"/>
      <c r="H26" s="218"/>
      <c r="I26" s="176"/>
      <c r="J26" s="176"/>
      <c r="K26" s="176"/>
      <c r="L26" s="231"/>
      <c r="M26" s="218"/>
      <c r="N26" s="218"/>
      <c r="O26" s="218"/>
      <c r="P26" s="218"/>
      <c r="Q26" s="229"/>
      <c r="R26" s="218"/>
      <c r="S26" s="218"/>
      <c r="T26" s="580"/>
      <c r="U26" s="195"/>
      <c r="V26" s="233"/>
      <c r="W26" s="233"/>
      <c r="X26" s="218"/>
      <c r="Y26" s="218"/>
      <c r="Z26" s="218"/>
      <c r="AA26" s="176"/>
      <c r="AB26" s="176"/>
      <c r="AC26" s="176"/>
      <c r="AD26" s="176"/>
    </row>
    <row r="27" spans="1:30" s="230" customFormat="1" x14ac:dyDescent="0.25">
      <c r="B27" s="218"/>
      <c r="C27" s="218"/>
      <c r="D27" s="218"/>
      <c r="E27" s="218"/>
      <c r="F27" s="218"/>
      <c r="G27" s="218"/>
      <c r="H27" s="218"/>
      <c r="I27" s="176"/>
      <c r="J27" s="176"/>
      <c r="K27" s="176"/>
      <c r="L27" s="231"/>
      <c r="M27" s="218"/>
      <c r="N27" s="218"/>
      <c r="O27" s="218"/>
      <c r="P27" s="218"/>
      <c r="Q27" s="229"/>
      <c r="R27" s="218"/>
      <c r="S27" s="218"/>
      <c r="T27" s="233"/>
      <c r="U27" s="218"/>
      <c r="V27" s="233"/>
      <c r="W27" s="233"/>
      <c r="X27" s="218"/>
      <c r="Y27" s="218"/>
      <c r="Z27" s="218"/>
      <c r="AA27" s="176"/>
      <c r="AB27" s="176"/>
      <c r="AC27" s="176"/>
      <c r="AD27" s="176"/>
    </row>
    <row r="28" spans="1:30" s="230" customFormat="1" x14ac:dyDescent="0.25">
      <c r="B28" s="218"/>
      <c r="C28" s="218"/>
      <c r="D28" s="218"/>
      <c r="E28" s="218"/>
      <c r="F28" s="218"/>
      <c r="G28" s="218"/>
      <c r="H28" s="218"/>
      <c r="I28" s="218"/>
      <c r="J28" s="218"/>
      <c r="K28" s="218"/>
      <c r="L28" s="220"/>
      <c r="M28" s="218"/>
      <c r="N28" s="218"/>
      <c r="O28" s="218"/>
      <c r="P28" s="218"/>
      <c r="Q28" s="218"/>
      <c r="R28" s="218"/>
      <c r="S28" s="218"/>
      <c r="T28" s="218"/>
      <c r="U28" s="218"/>
      <c r="V28" s="218"/>
      <c r="W28" s="218"/>
      <c r="X28" s="218"/>
      <c r="Y28" s="218"/>
      <c r="Z28" s="218"/>
      <c r="AA28" s="176"/>
      <c r="AB28" s="176"/>
      <c r="AC28" s="176"/>
      <c r="AD28" s="176"/>
    </row>
    <row r="29" spans="1:30" s="230" customFormat="1" x14ac:dyDescent="0.25">
      <c r="B29" s="218"/>
      <c r="C29" s="218"/>
      <c r="D29" s="218"/>
      <c r="E29" s="467"/>
      <c r="F29" s="218"/>
      <c r="G29" s="218"/>
      <c r="H29" s="218"/>
      <c r="I29" s="218"/>
      <c r="J29" s="218"/>
      <c r="K29" s="218"/>
      <c r="L29" s="220"/>
      <c r="M29" s="218"/>
      <c r="N29" s="218"/>
      <c r="O29" s="218"/>
      <c r="P29" s="218"/>
      <c r="Q29" s="218"/>
      <c r="R29" s="218"/>
      <c r="S29" s="218"/>
      <c r="T29" s="218"/>
      <c r="U29" s="218"/>
      <c r="V29" s="218"/>
      <c r="W29" s="218"/>
      <c r="X29" s="218"/>
      <c r="Y29" s="218"/>
      <c r="Z29" s="218"/>
      <c r="AA29" s="176"/>
      <c r="AB29" s="176"/>
      <c r="AC29" s="176"/>
      <c r="AD29" s="176"/>
    </row>
    <row r="30" spans="1:30" s="230" customFormat="1" x14ac:dyDescent="0.25">
      <c r="B30" s="218"/>
      <c r="C30" s="218"/>
      <c r="D30" s="218"/>
      <c r="E30" s="217"/>
      <c r="G30" s="218"/>
      <c r="H30" s="218"/>
      <c r="I30" s="233"/>
      <c r="J30" s="218"/>
      <c r="K30" s="218"/>
      <c r="L30" s="220"/>
      <c r="M30" s="218"/>
      <c r="N30" s="218"/>
      <c r="O30" s="218"/>
      <c r="P30" s="218"/>
      <c r="Q30" s="218"/>
      <c r="R30" s="218"/>
      <c r="S30" s="218"/>
      <c r="T30" s="218"/>
      <c r="U30" s="218"/>
      <c r="V30" s="218"/>
      <c r="W30" s="218"/>
      <c r="X30" s="218"/>
      <c r="Y30" s="218"/>
      <c r="Z30" s="218"/>
      <c r="AA30" s="176"/>
      <c r="AB30" s="176"/>
      <c r="AC30" s="176"/>
      <c r="AD30" s="176"/>
    </row>
    <row r="31" spans="1:30" s="230" customFormat="1" x14ac:dyDescent="0.25">
      <c r="B31" s="218"/>
      <c r="C31" s="218"/>
      <c r="D31" s="218"/>
      <c r="E31" s="228"/>
      <c r="F31" s="218"/>
      <c r="G31" s="218"/>
      <c r="H31" s="218"/>
      <c r="I31" s="218"/>
      <c r="J31" s="218"/>
      <c r="K31" s="218"/>
      <c r="L31" s="220"/>
      <c r="M31" s="218"/>
      <c r="N31" s="218"/>
      <c r="O31" s="218"/>
      <c r="P31" s="218"/>
      <c r="Q31" s="218"/>
      <c r="R31" s="218"/>
      <c r="S31" s="218"/>
      <c r="T31" s="218"/>
      <c r="U31" s="218"/>
      <c r="V31" s="218"/>
      <c r="W31" s="218"/>
      <c r="X31" s="218"/>
      <c r="Y31" s="218"/>
      <c r="Z31" s="218"/>
      <c r="AA31" s="176"/>
      <c r="AB31" s="176"/>
      <c r="AC31" s="176"/>
      <c r="AD31" s="176"/>
    </row>
    <row r="32" spans="1:30" s="230" customFormat="1" x14ac:dyDescent="0.25">
      <c r="B32" s="218"/>
      <c r="C32" s="218"/>
      <c r="D32" s="218"/>
      <c r="E32" s="217"/>
      <c r="G32" s="218"/>
      <c r="H32" s="218"/>
      <c r="I32" s="468"/>
      <c r="J32" s="218"/>
      <c r="K32" s="218"/>
      <c r="L32" s="220"/>
      <c r="M32" s="218"/>
      <c r="N32" s="218"/>
      <c r="O32" s="218"/>
      <c r="P32" s="218"/>
      <c r="Q32" s="218"/>
      <c r="R32" s="218"/>
      <c r="S32" s="218"/>
      <c r="T32" s="218"/>
      <c r="U32" s="218"/>
      <c r="V32" s="218"/>
      <c r="W32" s="218"/>
      <c r="X32" s="218"/>
      <c r="Y32" s="218"/>
      <c r="Z32" s="218"/>
      <c r="AA32" s="176"/>
      <c r="AB32" s="176"/>
      <c r="AC32" s="176"/>
      <c r="AD32" s="176"/>
    </row>
    <row r="33" spans="2:30" s="230" customFormat="1" x14ac:dyDescent="0.25">
      <c r="B33" s="218"/>
      <c r="C33" s="218"/>
      <c r="D33" s="218"/>
      <c r="E33" s="228"/>
      <c r="F33" s="218"/>
      <c r="G33" s="218"/>
      <c r="H33" s="218"/>
      <c r="I33" s="218"/>
      <c r="J33" s="218"/>
      <c r="K33" s="218"/>
      <c r="L33" s="220"/>
      <c r="M33" s="218"/>
      <c r="N33" s="218"/>
      <c r="O33" s="218"/>
      <c r="P33" s="218"/>
      <c r="Q33" s="218"/>
      <c r="R33" s="218"/>
      <c r="S33" s="218"/>
      <c r="T33" s="218"/>
      <c r="U33" s="218"/>
      <c r="V33" s="218"/>
      <c r="W33" s="218"/>
      <c r="X33" s="218"/>
      <c r="Y33" s="218"/>
      <c r="Z33" s="218"/>
      <c r="AA33" s="176"/>
      <c r="AB33" s="176"/>
      <c r="AC33" s="176"/>
      <c r="AD33" s="176"/>
    </row>
    <row r="34" spans="2:30" s="230" customFormat="1" hidden="1" x14ac:dyDescent="0.25">
      <c r="B34" s="218"/>
      <c r="C34" s="218"/>
      <c r="D34" s="218"/>
      <c r="E34" s="217"/>
      <c r="F34" s="218"/>
      <c r="G34" s="218"/>
      <c r="H34" s="218"/>
      <c r="I34" s="218"/>
      <c r="J34" s="218"/>
      <c r="K34" s="218"/>
      <c r="L34" s="220"/>
      <c r="M34" s="218"/>
      <c r="N34" s="218"/>
      <c r="O34" s="218"/>
      <c r="P34" s="218"/>
      <c r="Q34" s="218"/>
      <c r="R34" s="218"/>
      <c r="S34" s="218"/>
      <c r="T34" s="218"/>
      <c r="U34" s="218"/>
      <c r="V34" s="218"/>
      <c r="W34" s="218"/>
      <c r="X34" s="218"/>
      <c r="Y34" s="218"/>
      <c r="Z34" s="218"/>
      <c r="AA34" s="176"/>
      <c r="AB34" s="176"/>
      <c r="AC34" s="176"/>
      <c r="AD34" s="176"/>
    </row>
    <row r="35" spans="2:30" s="230" customFormat="1" hidden="1" x14ac:dyDescent="0.25">
      <c r="B35" s="218"/>
      <c r="C35" s="218"/>
      <c r="D35" s="218"/>
      <c r="E35" s="228"/>
      <c r="F35" s="218"/>
      <c r="G35" s="218"/>
      <c r="H35" s="218"/>
      <c r="I35" s="218"/>
      <c r="J35" s="218"/>
      <c r="K35" s="218"/>
      <c r="L35" s="220"/>
      <c r="M35" s="218"/>
      <c r="N35" s="218"/>
      <c r="O35" s="218"/>
      <c r="P35" s="218"/>
      <c r="Q35" s="218"/>
      <c r="R35" s="218"/>
      <c r="S35" s="218"/>
      <c r="T35" s="218"/>
      <c r="U35" s="218"/>
      <c r="V35" s="218"/>
      <c r="W35" s="218"/>
      <c r="X35" s="218"/>
      <c r="Y35" s="218"/>
      <c r="Z35" s="218"/>
      <c r="AA35" s="176"/>
      <c r="AB35" s="176"/>
      <c r="AC35" s="176"/>
      <c r="AD35" s="176"/>
    </row>
    <row r="36" spans="2:30" s="230" customFormat="1" hidden="1" x14ac:dyDescent="0.25">
      <c r="B36" s="218"/>
      <c r="C36" s="218"/>
      <c r="D36" s="218"/>
      <c r="E36" s="217"/>
      <c r="F36" s="218"/>
      <c r="G36" s="218"/>
      <c r="H36" s="218"/>
      <c r="I36" s="218"/>
      <c r="J36" s="218"/>
      <c r="K36" s="218"/>
      <c r="L36" s="220"/>
      <c r="M36" s="218"/>
      <c r="N36" s="218"/>
      <c r="O36" s="218"/>
      <c r="P36" s="218"/>
      <c r="Q36" s="218"/>
      <c r="R36" s="218"/>
      <c r="S36" s="218"/>
      <c r="T36" s="218"/>
      <c r="U36" s="218"/>
      <c r="V36" s="218"/>
      <c r="W36" s="218"/>
      <c r="X36" s="218"/>
      <c r="Y36" s="218"/>
      <c r="Z36" s="218"/>
      <c r="AA36" s="176"/>
      <c r="AB36" s="176"/>
      <c r="AC36" s="176"/>
      <c r="AD36" s="176"/>
    </row>
    <row r="37" spans="2:30" s="230" customFormat="1" hidden="1" x14ac:dyDescent="0.25">
      <c r="B37" s="218"/>
      <c r="C37" s="218"/>
      <c r="D37" s="218"/>
      <c r="E37" s="228"/>
      <c r="F37" s="218"/>
      <c r="G37" s="218"/>
      <c r="H37" s="218"/>
      <c r="I37" s="218"/>
      <c r="J37" s="218"/>
      <c r="K37" s="218"/>
      <c r="L37" s="220"/>
      <c r="M37" s="218"/>
      <c r="N37" s="218"/>
      <c r="O37" s="218"/>
      <c r="P37" s="218"/>
      <c r="Q37" s="218"/>
      <c r="R37" s="218"/>
      <c r="S37" s="218"/>
      <c r="T37" s="218"/>
      <c r="U37" s="218"/>
      <c r="V37" s="218"/>
      <c r="W37" s="218"/>
      <c r="X37" s="218"/>
      <c r="Y37" s="218"/>
      <c r="Z37" s="218"/>
      <c r="AA37" s="176"/>
      <c r="AB37" s="176"/>
      <c r="AC37" s="176"/>
      <c r="AD37" s="176"/>
    </row>
    <row r="38" spans="2:30" s="230" customFormat="1" hidden="1" x14ac:dyDescent="0.25">
      <c r="B38" s="218"/>
      <c r="C38" s="218"/>
      <c r="D38" s="218"/>
      <c r="E38" s="217"/>
      <c r="F38" s="218"/>
      <c r="G38" s="218"/>
      <c r="H38" s="218"/>
      <c r="I38" s="218"/>
      <c r="J38" s="218"/>
      <c r="K38" s="218"/>
      <c r="L38" s="220"/>
      <c r="M38" s="218"/>
      <c r="N38" s="218"/>
      <c r="O38" s="218"/>
      <c r="P38" s="218"/>
      <c r="Q38" s="218"/>
      <c r="R38" s="218"/>
      <c r="S38" s="218"/>
      <c r="T38" s="218"/>
      <c r="U38" s="218"/>
      <c r="V38" s="218"/>
      <c r="W38" s="218"/>
      <c r="X38" s="218"/>
      <c r="Y38" s="218"/>
      <c r="Z38" s="218"/>
      <c r="AA38" s="176"/>
      <c r="AB38" s="176"/>
      <c r="AC38" s="176"/>
      <c r="AD38" s="176"/>
    </row>
    <row r="39" spans="2:30" s="230" customFormat="1" hidden="1" x14ac:dyDescent="0.25">
      <c r="B39" s="218"/>
      <c r="C39" s="218"/>
      <c r="D39" s="218"/>
      <c r="E39" s="228"/>
      <c r="F39" s="218"/>
      <c r="G39" s="218"/>
      <c r="H39" s="218"/>
      <c r="I39" s="218"/>
      <c r="J39" s="218"/>
      <c r="K39" s="218"/>
      <c r="L39" s="220"/>
      <c r="M39" s="218"/>
      <c r="N39" s="218"/>
      <c r="O39" s="218"/>
      <c r="P39" s="218"/>
      <c r="Q39" s="218"/>
      <c r="R39" s="218"/>
      <c r="S39" s="218"/>
      <c r="T39" s="218"/>
      <c r="U39" s="218"/>
      <c r="V39" s="218"/>
      <c r="W39" s="218"/>
      <c r="X39" s="218"/>
      <c r="Y39" s="218"/>
      <c r="Z39" s="218"/>
      <c r="AA39" s="176"/>
      <c r="AB39" s="176"/>
      <c r="AC39" s="176"/>
      <c r="AD39" s="176"/>
    </row>
    <row r="40" spans="2:30" s="230" customFormat="1" hidden="1" x14ac:dyDescent="0.25">
      <c r="B40" s="218"/>
      <c r="C40" s="218"/>
      <c r="D40" s="218"/>
      <c r="E40" s="217"/>
      <c r="F40" s="218"/>
      <c r="G40" s="218"/>
      <c r="H40" s="218"/>
      <c r="I40" s="218"/>
      <c r="J40" s="218"/>
      <c r="K40" s="218"/>
      <c r="L40" s="220"/>
      <c r="M40" s="218"/>
      <c r="N40" s="218"/>
      <c r="O40" s="218"/>
      <c r="P40" s="218"/>
      <c r="Q40" s="218"/>
      <c r="R40" s="218"/>
      <c r="S40" s="218"/>
      <c r="T40" s="218"/>
      <c r="U40" s="218"/>
      <c r="V40" s="218"/>
      <c r="W40" s="218"/>
      <c r="X40" s="218"/>
      <c r="Y40" s="218"/>
      <c r="Z40" s="218"/>
      <c r="AA40" s="176"/>
      <c r="AB40" s="176"/>
      <c r="AC40" s="176"/>
      <c r="AD40" s="176"/>
    </row>
    <row r="41" spans="2:30" s="230" customFormat="1" hidden="1" x14ac:dyDescent="0.25">
      <c r="B41" s="218"/>
      <c r="C41" s="218"/>
      <c r="D41" s="218"/>
      <c r="E41" s="228"/>
      <c r="F41" s="218"/>
      <c r="G41" s="218"/>
      <c r="H41" s="218"/>
      <c r="I41" s="218"/>
      <c r="J41" s="218"/>
      <c r="K41" s="218"/>
      <c r="L41" s="220"/>
      <c r="M41" s="218"/>
      <c r="N41" s="218"/>
      <c r="O41" s="218"/>
      <c r="P41" s="218"/>
      <c r="Q41" s="218"/>
      <c r="R41" s="218"/>
      <c r="S41" s="218"/>
      <c r="T41" s="218"/>
      <c r="U41" s="218"/>
      <c r="V41" s="218"/>
      <c r="W41" s="218"/>
      <c r="X41" s="218"/>
      <c r="Y41" s="218"/>
      <c r="Z41" s="218"/>
      <c r="AA41" s="176"/>
      <c r="AB41" s="176"/>
      <c r="AC41" s="176"/>
      <c r="AD41" s="176"/>
    </row>
    <row r="42" spans="2:30" s="230" customFormat="1" hidden="1" x14ac:dyDescent="0.25">
      <c r="B42" s="218"/>
      <c r="C42" s="218"/>
      <c r="D42" s="218"/>
      <c r="E42" s="217"/>
      <c r="F42" s="218"/>
      <c r="G42" s="218"/>
      <c r="H42" s="218"/>
      <c r="I42" s="218"/>
      <c r="J42" s="218"/>
      <c r="K42" s="218"/>
      <c r="L42" s="220"/>
      <c r="M42" s="218"/>
      <c r="N42" s="218"/>
      <c r="O42" s="218"/>
      <c r="P42" s="218"/>
      <c r="Q42" s="218"/>
      <c r="R42" s="218"/>
      <c r="S42" s="218"/>
      <c r="T42" s="218"/>
      <c r="U42" s="218"/>
      <c r="V42" s="218"/>
      <c r="W42" s="218"/>
      <c r="X42" s="218"/>
      <c r="Y42" s="218"/>
      <c r="Z42" s="218"/>
      <c r="AA42" s="176"/>
      <c r="AB42" s="176"/>
      <c r="AC42" s="176"/>
      <c r="AD42" s="176"/>
    </row>
    <row r="43" spans="2:30" s="230" customFormat="1" hidden="1" x14ac:dyDescent="0.25">
      <c r="B43" s="218"/>
      <c r="C43" s="218"/>
      <c r="D43" s="218"/>
      <c r="E43" s="228"/>
      <c r="F43" s="218"/>
      <c r="G43" s="218"/>
      <c r="H43" s="218"/>
      <c r="I43" s="218"/>
      <c r="J43" s="218"/>
      <c r="K43" s="218"/>
      <c r="L43" s="220"/>
      <c r="M43" s="218"/>
      <c r="N43" s="218"/>
      <c r="O43" s="218"/>
      <c r="P43" s="218"/>
      <c r="Q43" s="218"/>
      <c r="R43" s="218"/>
      <c r="S43" s="218"/>
      <c r="T43" s="218"/>
      <c r="U43" s="218"/>
      <c r="V43" s="218"/>
      <c r="W43" s="218"/>
      <c r="X43" s="218"/>
      <c r="Y43" s="218"/>
      <c r="Z43" s="218"/>
      <c r="AA43" s="176"/>
      <c r="AB43" s="176"/>
      <c r="AC43" s="176"/>
      <c r="AD43" s="176"/>
    </row>
    <row r="44" spans="2:30" s="230" customFormat="1" hidden="1" x14ac:dyDescent="0.25">
      <c r="B44" s="218"/>
      <c r="C44" s="218"/>
      <c r="D44" s="218"/>
      <c r="E44" s="217"/>
      <c r="F44" s="218"/>
      <c r="G44" s="218"/>
      <c r="H44" s="218"/>
      <c r="I44" s="218"/>
      <c r="J44" s="218"/>
      <c r="K44" s="218"/>
      <c r="L44" s="220"/>
      <c r="M44" s="218"/>
      <c r="N44" s="218"/>
      <c r="O44" s="218"/>
      <c r="P44" s="218"/>
      <c r="Q44" s="218"/>
      <c r="R44" s="218"/>
      <c r="S44" s="218"/>
      <c r="T44" s="218"/>
      <c r="U44" s="218"/>
      <c r="V44" s="218"/>
      <c r="W44" s="218"/>
      <c r="X44" s="218"/>
      <c r="Y44" s="218"/>
      <c r="Z44" s="218"/>
      <c r="AA44" s="176"/>
      <c r="AB44" s="176"/>
      <c r="AC44" s="176"/>
      <c r="AD44" s="176"/>
    </row>
    <row r="45" spans="2:30" s="230" customFormat="1" hidden="1" x14ac:dyDescent="0.25">
      <c r="B45" s="218"/>
      <c r="C45" s="218"/>
      <c r="D45" s="218"/>
      <c r="E45" s="228"/>
      <c r="F45" s="218"/>
      <c r="G45" s="218"/>
      <c r="H45" s="218"/>
      <c r="I45" s="218"/>
      <c r="J45" s="218"/>
      <c r="K45" s="218"/>
      <c r="L45" s="220"/>
      <c r="M45" s="218"/>
      <c r="N45" s="218"/>
      <c r="O45" s="218"/>
      <c r="P45" s="218"/>
      <c r="Q45" s="218"/>
      <c r="R45" s="218"/>
      <c r="S45" s="218"/>
      <c r="T45" s="218"/>
      <c r="U45" s="218"/>
      <c r="V45" s="218"/>
      <c r="W45" s="218"/>
      <c r="X45" s="218"/>
      <c r="Y45" s="218"/>
      <c r="Z45" s="218"/>
      <c r="AA45" s="176"/>
      <c r="AB45" s="176"/>
      <c r="AC45" s="176"/>
      <c r="AD45" s="176"/>
    </row>
    <row r="46" spans="2:30" s="230" customFormat="1" hidden="1" x14ac:dyDescent="0.25">
      <c r="B46" s="218"/>
      <c r="C46" s="218"/>
      <c r="D46" s="218"/>
      <c r="E46" s="217"/>
      <c r="F46" s="218"/>
      <c r="G46" s="218"/>
      <c r="H46" s="218"/>
      <c r="I46" s="218"/>
      <c r="J46" s="218"/>
      <c r="K46" s="218"/>
      <c r="L46" s="220"/>
      <c r="M46" s="218"/>
      <c r="N46" s="218"/>
      <c r="O46" s="218"/>
      <c r="P46" s="218"/>
      <c r="Q46" s="218"/>
      <c r="R46" s="218"/>
      <c r="S46" s="218"/>
      <c r="T46" s="218"/>
      <c r="U46" s="218"/>
      <c r="V46" s="218"/>
      <c r="W46" s="218"/>
      <c r="X46" s="218"/>
      <c r="Y46" s="218"/>
      <c r="Z46" s="218"/>
      <c r="AA46" s="176"/>
      <c r="AB46" s="176"/>
      <c r="AC46" s="176"/>
      <c r="AD46" s="176"/>
    </row>
    <row r="47" spans="2:30" s="230" customFormat="1" hidden="1" x14ac:dyDescent="0.25">
      <c r="B47" s="218"/>
      <c r="C47" s="218"/>
      <c r="D47" s="218"/>
      <c r="E47" s="228"/>
      <c r="F47" s="218"/>
      <c r="G47" s="218"/>
      <c r="H47" s="218"/>
      <c r="I47" s="218"/>
      <c r="J47" s="218"/>
      <c r="K47" s="218"/>
      <c r="L47" s="220"/>
      <c r="M47" s="218"/>
      <c r="N47" s="218"/>
      <c r="O47" s="218"/>
      <c r="P47" s="218"/>
      <c r="Q47" s="218"/>
      <c r="R47" s="218"/>
      <c r="S47" s="218"/>
      <c r="T47" s="218"/>
      <c r="U47" s="218"/>
      <c r="V47" s="218"/>
      <c r="W47" s="218"/>
      <c r="X47" s="218"/>
      <c r="Y47" s="218"/>
      <c r="Z47" s="218"/>
      <c r="AA47" s="176"/>
      <c r="AB47" s="176"/>
      <c r="AC47" s="176"/>
      <c r="AD47" s="176"/>
    </row>
    <row r="48" spans="2:30" s="230" customFormat="1" hidden="1" x14ac:dyDescent="0.25">
      <c r="B48" s="218"/>
      <c r="C48" s="218"/>
      <c r="D48" s="218"/>
      <c r="E48" s="217"/>
      <c r="F48" s="218"/>
      <c r="G48" s="218"/>
      <c r="H48" s="218"/>
      <c r="I48" s="218"/>
      <c r="J48" s="218"/>
      <c r="K48" s="218"/>
      <c r="L48" s="220"/>
      <c r="M48" s="218"/>
      <c r="N48" s="218"/>
      <c r="O48" s="218"/>
      <c r="P48" s="218"/>
      <c r="Q48" s="218"/>
      <c r="R48" s="218"/>
      <c r="S48" s="218"/>
      <c r="T48" s="218"/>
      <c r="U48" s="218"/>
      <c r="V48" s="218"/>
      <c r="W48" s="218"/>
      <c r="X48" s="218"/>
      <c r="Y48" s="218"/>
      <c r="Z48" s="218"/>
      <c r="AA48" s="176"/>
      <c r="AB48" s="176"/>
      <c r="AC48" s="176"/>
      <c r="AD48" s="176"/>
    </row>
    <row r="49" spans="2:30" s="230" customFormat="1" hidden="1" x14ac:dyDescent="0.25">
      <c r="B49" s="218"/>
      <c r="C49" s="218"/>
      <c r="D49" s="218"/>
      <c r="E49" s="228"/>
      <c r="F49" s="218"/>
      <c r="G49" s="218"/>
      <c r="H49" s="218"/>
      <c r="I49" s="218"/>
      <c r="J49" s="218"/>
      <c r="K49" s="218"/>
      <c r="L49" s="220"/>
      <c r="M49" s="218"/>
      <c r="N49" s="218"/>
      <c r="O49" s="218"/>
      <c r="P49" s="218"/>
      <c r="Q49" s="218"/>
      <c r="R49" s="218"/>
      <c r="S49" s="218"/>
      <c r="T49" s="218"/>
      <c r="U49" s="218"/>
      <c r="V49" s="218"/>
      <c r="W49" s="218"/>
      <c r="X49" s="218"/>
      <c r="Y49" s="218"/>
      <c r="Z49" s="218"/>
      <c r="AA49" s="176"/>
      <c r="AB49" s="176"/>
      <c r="AC49" s="176"/>
      <c r="AD49" s="176"/>
    </row>
    <row r="50" spans="2:30" s="230" customFormat="1" hidden="1" x14ac:dyDescent="0.25">
      <c r="B50" s="218"/>
      <c r="C50" s="218"/>
      <c r="D50" s="218"/>
      <c r="E50" s="217"/>
      <c r="F50" s="218"/>
      <c r="G50" s="218"/>
      <c r="H50" s="218"/>
      <c r="I50" s="218"/>
      <c r="J50" s="218"/>
      <c r="K50" s="218"/>
      <c r="L50" s="220"/>
      <c r="M50" s="218"/>
      <c r="N50" s="218"/>
      <c r="O50" s="218"/>
      <c r="P50" s="218"/>
      <c r="Q50" s="218"/>
      <c r="R50" s="218"/>
      <c r="S50" s="218"/>
      <c r="T50" s="218"/>
      <c r="U50" s="218"/>
      <c r="V50" s="218"/>
      <c r="W50" s="218"/>
      <c r="X50" s="218"/>
      <c r="Y50" s="218"/>
      <c r="Z50" s="218"/>
      <c r="AA50" s="176"/>
      <c r="AB50" s="176"/>
      <c r="AC50" s="176"/>
      <c r="AD50" s="176"/>
    </row>
    <row r="51" spans="2:30" x14ac:dyDescent="0.25">
      <c r="E51" s="228"/>
    </row>
    <row r="52" spans="2:30" x14ac:dyDescent="0.25">
      <c r="E52" s="217"/>
    </row>
    <row r="53" spans="2:30" x14ac:dyDescent="0.25"/>
    <row r="54" spans="2:30" x14ac:dyDescent="0.25"/>
    <row r="55" spans="2:30" x14ac:dyDescent="0.25"/>
    <row r="56" spans="2:30" x14ac:dyDescent="0.25"/>
    <row r="57" spans="2:30" x14ac:dyDescent="0.25"/>
  </sheetData>
  <mergeCells count="5">
    <mergeCell ref="D1:AC2"/>
    <mergeCell ref="E3:Z3"/>
    <mergeCell ref="D5:F5"/>
    <mergeCell ref="H5:J5"/>
    <mergeCell ref="L5:N5"/>
  </mergeCells>
  <phoneticPr fontId="66" type="noConversion"/>
  <printOptions horizontalCentered="1" verticalCentered="1"/>
  <pageMargins left="0.70866141732283472" right="0.47244094488188981" top="0.55118110236220474" bottom="0.98425196850393704" header="0" footer="0"/>
  <pageSetup scale="46" fitToHeight="2" orientation="landscape" r:id="rId1"/>
  <headerFooter alignWithMargins="0">
    <oddFooter>&amp;C&amp;P&amp;RElaborado por EQUILIBRIUM Inmobiliario S.A.S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150"/>
  <sheetViews>
    <sheetView showGridLines="0" workbookViewId="0">
      <pane xSplit="1" ySplit="1" topLeftCell="B41" activePane="bottomRight" state="frozen"/>
      <selection activeCell="D26" sqref="D26"/>
      <selection pane="topRight" activeCell="D26" sqref="D26"/>
      <selection pane="bottomLeft" activeCell="D26" sqref="D26"/>
      <selection pane="bottomRight" activeCell="H48" sqref="H48"/>
    </sheetView>
  </sheetViews>
  <sheetFormatPr baseColWidth="10" defaultRowHeight="15" x14ac:dyDescent="0.25"/>
  <cols>
    <col min="1" max="1" width="11.42578125" style="7"/>
    <col min="2" max="2" width="14" bestFit="1" customWidth="1"/>
    <col min="4" max="4" width="11.42578125" style="7"/>
    <col min="5" max="5" width="3" customWidth="1"/>
    <col min="8" max="8" width="12.5703125" bestFit="1" customWidth="1"/>
    <col min="9" max="9" width="13.7109375" bestFit="1" customWidth="1"/>
    <col min="10" max="10" width="16.28515625" bestFit="1" customWidth="1"/>
    <col min="11" max="12" width="13.42578125" bestFit="1" customWidth="1"/>
    <col min="13" max="13" width="13.7109375" bestFit="1" customWidth="1"/>
    <col min="14" max="14" width="14.7109375" bestFit="1" customWidth="1"/>
    <col min="15" max="15" width="16.28515625" bestFit="1" customWidth="1"/>
  </cols>
  <sheetData>
    <row r="1" spans="1:15" x14ac:dyDescent="0.25">
      <c r="A1" s="472" t="s">
        <v>51</v>
      </c>
      <c r="B1" s="473" t="s">
        <v>52</v>
      </c>
      <c r="C1" s="472" t="s">
        <v>53</v>
      </c>
      <c r="D1" s="472" t="s">
        <v>41</v>
      </c>
      <c r="G1" s="472" t="s">
        <v>51</v>
      </c>
      <c r="H1" s="473" t="s">
        <v>52</v>
      </c>
      <c r="I1" s="472" t="s">
        <v>53</v>
      </c>
      <c r="J1" s="472" t="s">
        <v>41</v>
      </c>
    </row>
    <row r="2" spans="1:15" x14ac:dyDescent="0.25">
      <c r="A2" s="476">
        <v>101</v>
      </c>
      <c r="B2" s="474">
        <v>256654411</v>
      </c>
      <c r="C2" s="475">
        <v>34.979999999999997</v>
      </c>
      <c r="D2" s="476" t="s">
        <v>331</v>
      </c>
      <c r="G2" s="476" t="s">
        <v>171</v>
      </c>
      <c r="H2" s="474">
        <v>442616678</v>
      </c>
      <c r="I2" s="475">
        <v>60.18</v>
      </c>
      <c r="J2" s="476" t="s">
        <v>331</v>
      </c>
      <c r="K2" s="528">
        <f>+H2-B2</f>
        <v>185962267</v>
      </c>
      <c r="L2" s="514"/>
      <c r="M2" s="514" t="s">
        <v>352</v>
      </c>
      <c r="N2" s="514">
        <f>+SUM(H2:H148)</f>
        <v>259950862055</v>
      </c>
    </row>
    <row r="3" spans="1:15" x14ac:dyDescent="0.25">
      <c r="A3" s="520" t="s">
        <v>338</v>
      </c>
      <c r="B3" s="521">
        <v>185962267</v>
      </c>
      <c r="C3" s="522">
        <v>25.32</v>
      </c>
      <c r="D3" s="520" t="s">
        <v>332</v>
      </c>
      <c r="G3" s="476"/>
      <c r="H3" s="475"/>
      <c r="I3" s="475"/>
      <c r="J3" s="476"/>
      <c r="K3" s="528">
        <f t="shared" ref="K3:K66" si="0">+H3-B3</f>
        <v>-185962267</v>
      </c>
      <c r="M3" t="s">
        <v>353</v>
      </c>
      <c r="N3" s="514">
        <f>+SUM(B2:B148)</f>
        <v>258548613386</v>
      </c>
    </row>
    <row r="4" spans="1:15" x14ac:dyDescent="0.25">
      <c r="A4" s="476">
        <v>102</v>
      </c>
      <c r="B4" s="474">
        <v>380887603</v>
      </c>
      <c r="C4" s="475">
        <v>48.97</v>
      </c>
      <c r="D4" s="476" t="s">
        <v>331</v>
      </c>
      <c r="G4" s="476" t="s">
        <v>172</v>
      </c>
      <c r="H4" s="474">
        <v>380887603</v>
      </c>
      <c r="I4" s="475">
        <v>48.91</v>
      </c>
      <c r="J4" s="476" t="s">
        <v>331</v>
      </c>
      <c r="K4" s="514">
        <f t="shared" si="0"/>
        <v>0</v>
      </c>
      <c r="L4" s="514"/>
      <c r="M4" s="514" t="s">
        <v>354</v>
      </c>
      <c r="N4" s="514">
        <f>+N2-N3</f>
        <v>1402248669</v>
      </c>
      <c r="O4" s="516"/>
    </row>
    <row r="5" spans="1:15" x14ac:dyDescent="0.25">
      <c r="A5" s="476">
        <v>105</v>
      </c>
      <c r="B5" s="475">
        <v>446147020</v>
      </c>
      <c r="C5" s="475">
        <v>60.66</v>
      </c>
      <c r="D5" s="476" t="s">
        <v>332</v>
      </c>
      <c r="G5" s="476" t="s">
        <v>323</v>
      </c>
      <c r="H5" s="474">
        <v>446147020</v>
      </c>
      <c r="I5" s="475">
        <v>60.66</v>
      </c>
      <c r="J5" s="476" t="s">
        <v>332</v>
      </c>
      <c r="K5" s="514">
        <f t="shared" si="0"/>
        <v>0</v>
      </c>
      <c r="L5" s="514"/>
      <c r="M5" s="514"/>
      <c r="O5" s="504"/>
    </row>
    <row r="6" spans="1:15" x14ac:dyDescent="0.25">
      <c r="A6" s="476">
        <v>117</v>
      </c>
      <c r="B6" s="474">
        <v>1212581759</v>
      </c>
      <c r="C6" s="475">
        <v>711.77</v>
      </c>
      <c r="D6" s="476" t="s">
        <v>331</v>
      </c>
      <c r="G6" s="476" t="s">
        <v>173</v>
      </c>
      <c r="H6" s="474">
        <v>1212581759</v>
      </c>
      <c r="I6" s="475">
        <v>560.54999999999995</v>
      </c>
      <c r="J6" s="476" t="s">
        <v>331</v>
      </c>
      <c r="K6" s="514">
        <f t="shared" si="0"/>
        <v>0</v>
      </c>
      <c r="L6" s="514"/>
      <c r="M6" s="514"/>
      <c r="O6" s="516"/>
    </row>
    <row r="7" spans="1:15" x14ac:dyDescent="0.25">
      <c r="A7" s="476" t="s">
        <v>339</v>
      </c>
      <c r="B7" s="474">
        <v>164472422</v>
      </c>
      <c r="C7" s="475">
        <v>21.12</v>
      </c>
      <c r="D7" s="476" t="s">
        <v>332</v>
      </c>
      <c r="G7" s="476" t="s">
        <v>322</v>
      </c>
      <c r="H7" s="474">
        <v>164472422</v>
      </c>
      <c r="I7" s="475">
        <v>21.12</v>
      </c>
      <c r="J7" s="476" t="s">
        <v>332</v>
      </c>
      <c r="K7" s="514">
        <f t="shared" si="0"/>
        <v>0</v>
      </c>
      <c r="L7" s="514"/>
      <c r="M7" s="514"/>
    </row>
    <row r="8" spans="1:15" x14ac:dyDescent="0.25">
      <c r="A8" s="476">
        <v>122</v>
      </c>
      <c r="B8" s="474">
        <v>336109363</v>
      </c>
      <c r="C8" s="475">
        <v>97.11</v>
      </c>
      <c r="D8" s="476" t="s">
        <v>332</v>
      </c>
      <c r="G8" s="476" t="s">
        <v>319</v>
      </c>
      <c r="H8" s="474">
        <v>336109363</v>
      </c>
      <c r="I8" s="475">
        <v>97.11</v>
      </c>
      <c r="J8" s="476" t="s">
        <v>332</v>
      </c>
      <c r="K8" s="514">
        <f t="shared" si="0"/>
        <v>0</v>
      </c>
      <c r="L8" s="514"/>
      <c r="M8" s="514"/>
    </row>
    <row r="9" spans="1:15" x14ac:dyDescent="0.25">
      <c r="A9" s="476">
        <v>123</v>
      </c>
      <c r="B9" s="474">
        <v>733099827</v>
      </c>
      <c r="C9" s="475">
        <v>213.01</v>
      </c>
      <c r="D9" s="476" t="s">
        <v>331</v>
      </c>
      <c r="G9" s="476" t="s">
        <v>225</v>
      </c>
      <c r="H9" s="474">
        <v>733099827</v>
      </c>
      <c r="I9" s="475">
        <v>211.81</v>
      </c>
      <c r="J9" s="476" t="s">
        <v>331</v>
      </c>
      <c r="K9" s="514">
        <f t="shared" si="0"/>
        <v>0</v>
      </c>
      <c r="L9" s="514"/>
      <c r="M9" s="514"/>
    </row>
    <row r="10" spans="1:15" x14ac:dyDescent="0.25">
      <c r="A10" s="476">
        <v>1003</v>
      </c>
      <c r="B10" s="474">
        <v>1147880447</v>
      </c>
      <c r="C10" s="475">
        <v>60.3</v>
      </c>
      <c r="D10" s="476" t="s">
        <v>332</v>
      </c>
      <c r="G10" s="476" t="s">
        <v>174</v>
      </c>
      <c r="H10" s="474">
        <v>1147880447</v>
      </c>
      <c r="I10" s="475">
        <v>60.3</v>
      </c>
      <c r="J10" s="476" t="s">
        <v>332</v>
      </c>
      <c r="K10" s="514">
        <f t="shared" si="0"/>
        <v>0</v>
      </c>
      <c r="L10" s="514"/>
      <c r="M10" s="514"/>
    </row>
    <row r="11" spans="1:15" x14ac:dyDescent="0.25">
      <c r="A11" s="476">
        <v>1004</v>
      </c>
      <c r="B11" s="474">
        <v>1106191257</v>
      </c>
      <c r="C11" s="475">
        <v>58.11</v>
      </c>
      <c r="D11" s="476" t="s">
        <v>332</v>
      </c>
      <c r="G11" s="476" t="s">
        <v>287</v>
      </c>
      <c r="H11" s="474">
        <v>1106191257</v>
      </c>
      <c r="I11" s="475">
        <v>58.11</v>
      </c>
      <c r="J11" s="476" t="s">
        <v>332</v>
      </c>
      <c r="K11" s="514">
        <f t="shared" si="0"/>
        <v>0</v>
      </c>
      <c r="L11" s="514"/>
      <c r="M11" s="514"/>
    </row>
    <row r="12" spans="1:15" x14ac:dyDescent="0.25">
      <c r="A12" s="476">
        <v>1005</v>
      </c>
      <c r="B12" s="474">
        <v>1464841164</v>
      </c>
      <c r="C12" s="475">
        <v>78.739999999999995</v>
      </c>
      <c r="D12" s="476" t="s">
        <v>332</v>
      </c>
      <c r="G12" s="476" t="s">
        <v>263</v>
      </c>
      <c r="H12" s="474">
        <v>1464841164</v>
      </c>
      <c r="I12" s="475">
        <v>78.739999999999995</v>
      </c>
      <c r="J12" s="476" t="s">
        <v>332</v>
      </c>
      <c r="K12" s="514">
        <f t="shared" si="0"/>
        <v>0</v>
      </c>
      <c r="L12" s="514"/>
      <c r="M12" s="514"/>
    </row>
    <row r="13" spans="1:15" x14ac:dyDescent="0.25">
      <c r="A13" s="476">
        <v>1006</v>
      </c>
      <c r="B13" s="474">
        <v>1490886092</v>
      </c>
      <c r="C13" s="475">
        <v>80.14</v>
      </c>
      <c r="D13" s="476" t="s">
        <v>332</v>
      </c>
      <c r="G13" s="476" t="s">
        <v>240</v>
      </c>
      <c r="H13" s="474">
        <v>1490886092</v>
      </c>
      <c r="I13" s="475">
        <v>80.14</v>
      </c>
      <c r="J13" s="476" t="s">
        <v>332</v>
      </c>
      <c r="K13" s="514">
        <f t="shared" si="0"/>
        <v>0</v>
      </c>
      <c r="L13" s="514"/>
      <c r="M13" s="514"/>
    </row>
    <row r="14" spans="1:15" x14ac:dyDescent="0.25">
      <c r="A14" s="476">
        <v>1007</v>
      </c>
      <c r="B14" s="474">
        <v>1607344127</v>
      </c>
      <c r="C14" s="475">
        <v>86.4</v>
      </c>
      <c r="D14" s="476" t="s">
        <v>332</v>
      </c>
      <c r="G14" s="476" t="s">
        <v>285</v>
      </c>
      <c r="H14" s="474">
        <v>1607344127</v>
      </c>
      <c r="I14" s="475">
        <v>86.4</v>
      </c>
      <c r="J14" s="476" t="s">
        <v>332</v>
      </c>
      <c r="K14" s="514">
        <f t="shared" si="0"/>
        <v>0</v>
      </c>
      <c r="L14" s="514"/>
      <c r="M14" s="514"/>
    </row>
    <row r="15" spans="1:15" x14ac:dyDescent="0.25">
      <c r="A15" s="476">
        <v>1008</v>
      </c>
      <c r="B15" s="474">
        <v>1724918373</v>
      </c>
      <c r="C15" s="475">
        <v>92.72</v>
      </c>
      <c r="D15" s="476" t="s">
        <v>332</v>
      </c>
      <c r="G15" s="476" t="s">
        <v>273</v>
      </c>
      <c r="H15" s="474">
        <v>1724918373</v>
      </c>
      <c r="I15" s="475">
        <v>92.72</v>
      </c>
      <c r="J15" s="476" t="s">
        <v>332</v>
      </c>
      <c r="K15" s="514">
        <f t="shared" si="0"/>
        <v>0</v>
      </c>
      <c r="L15" s="514"/>
      <c r="M15" s="514"/>
    </row>
    <row r="16" spans="1:15" x14ac:dyDescent="0.25">
      <c r="A16" s="476">
        <v>1009</v>
      </c>
      <c r="B16" s="474">
        <v>2201847729</v>
      </c>
      <c r="C16" s="475">
        <v>121.95</v>
      </c>
      <c r="D16" s="476" t="s">
        <v>331</v>
      </c>
      <c r="G16" s="476" t="s">
        <v>175</v>
      </c>
      <c r="H16" s="474">
        <v>2201847729</v>
      </c>
      <c r="I16" s="475">
        <v>124.13</v>
      </c>
      <c r="J16" s="476" t="s">
        <v>331</v>
      </c>
      <c r="K16" s="514">
        <f t="shared" si="0"/>
        <v>0</v>
      </c>
      <c r="L16" s="514"/>
      <c r="M16" s="514"/>
    </row>
    <row r="17" spans="1:14" x14ac:dyDescent="0.25">
      <c r="A17" s="476" t="s">
        <v>340</v>
      </c>
      <c r="B17" s="474">
        <v>829440102</v>
      </c>
      <c r="C17" s="475">
        <v>46.76</v>
      </c>
      <c r="D17" s="476" t="s">
        <v>332</v>
      </c>
      <c r="G17" s="476" t="s">
        <v>226</v>
      </c>
      <c r="H17" s="474">
        <v>829440102</v>
      </c>
      <c r="I17" s="475">
        <v>46.76</v>
      </c>
      <c r="J17" s="476" t="s">
        <v>332</v>
      </c>
      <c r="K17" s="514">
        <f t="shared" si="0"/>
        <v>0</v>
      </c>
      <c r="L17" s="514"/>
      <c r="M17" s="514"/>
    </row>
    <row r="18" spans="1:14" x14ac:dyDescent="0.25">
      <c r="A18" s="476">
        <v>1010</v>
      </c>
      <c r="B18" s="474">
        <v>2186238078</v>
      </c>
      <c r="C18" s="475">
        <v>123.25</v>
      </c>
      <c r="D18" s="476" t="s">
        <v>332</v>
      </c>
      <c r="G18" s="476" t="s">
        <v>176</v>
      </c>
      <c r="H18" s="474">
        <v>2186238078</v>
      </c>
      <c r="I18" s="490">
        <v>123.25</v>
      </c>
      <c r="J18" s="476" t="s">
        <v>332</v>
      </c>
      <c r="K18" s="514">
        <f t="shared" si="0"/>
        <v>0</v>
      </c>
      <c r="L18" s="514"/>
      <c r="M18" s="514"/>
    </row>
    <row r="19" spans="1:14" x14ac:dyDescent="0.25">
      <c r="A19" s="476">
        <v>1013</v>
      </c>
      <c r="B19" s="474">
        <v>10647375955</v>
      </c>
      <c r="C19" s="475">
        <v>3238.19</v>
      </c>
      <c r="D19" s="476" t="s">
        <v>332</v>
      </c>
      <c r="G19" s="476" t="s">
        <v>177</v>
      </c>
      <c r="H19" s="474">
        <v>10647375955</v>
      </c>
      <c r="I19" s="475">
        <v>3238.19</v>
      </c>
      <c r="J19" s="476" t="s">
        <v>332</v>
      </c>
      <c r="K19" s="514">
        <f t="shared" si="0"/>
        <v>0</v>
      </c>
      <c r="L19" s="514"/>
      <c r="M19" s="514"/>
    </row>
    <row r="20" spans="1:14" x14ac:dyDescent="0.25">
      <c r="A20" s="476">
        <v>1014</v>
      </c>
      <c r="B20" s="474">
        <v>7186167699</v>
      </c>
      <c r="C20" s="475">
        <v>448.92</v>
      </c>
      <c r="D20" s="476" t="s">
        <v>332</v>
      </c>
      <c r="G20" s="476" t="s">
        <v>178</v>
      </c>
      <c r="H20" s="474">
        <v>7186167699</v>
      </c>
      <c r="I20" s="475">
        <v>448.92</v>
      </c>
      <c r="J20" s="476" t="s">
        <v>332</v>
      </c>
      <c r="K20" s="514">
        <f t="shared" si="0"/>
        <v>0</v>
      </c>
      <c r="L20" s="514"/>
      <c r="M20" s="514"/>
    </row>
    <row r="21" spans="1:14" x14ac:dyDescent="0.25">
      <c r="A21" s="476">
        <v>1019</v>
      </c>
      <c r="B21" s="474">
        <v>4207285552</v>
      </c>
      <c r="C21" s="475">
        <v>347.31</v>
      </c>
      <c r="D21" s="476" t="s">
        <v>332</v>
      </c>
      <c r="G21" s="476" t="s">
        <v>179</v>
      </c>
      <c r="H21" s="474">
        <v>4207285552</v>
      </c>
      <c r="I21" s="475">
        <v>347.31</v>
      </c>
      <c r="J21" s="476" t="s">
        <v>332</v>
      </c>
      <c r="K21" s="514">
        <f t="shared" si="0"/>
        <v>0</v>
      </c>
      <c r="L21" s="514"/>
      <c r="M21" s="514"/>
    </row>
    <row r="22" spans="1:14" x14ac:dyDescent="0.25">
      <c r="A22" s="476">
        <v>1023</v>
      </c>
      <c r="B22" s="474">
        <v>5726371118</v>
      </c>
      <c r="C22" s="475">
        <v>472.71</v>
      </c>
      <c r="D22" s="476" t="s">
        <v>332</v>
      </c>
      <c r="G22" s="476" t="s">
        <v>180</v>
      </c>
      <c r="H22" s="474">
        <v>5726371118</v>
      </c>
      <c r="I22" s="475">
        <v>472.71</v>
      </c>
      <c r="J22" s="476" t="s">
        <v>332</v>
      </c>
      <c r="K22" s="514">
        <f t="shared" si="0"/>
        <v>0</v>
      </c>
      <c r="L22" s="514"/>
      <c r="M22" s="514"/>
    </row>
    <row r="23" spans="1:14" x14ac:dyDescent="0.25">
      <c r="A23" s="476">
        <v>1024</v>
      </c>
      <c r="B23" s="474">
        <v>1616645887</v>
      </c>
      <c r="C23" s="475">
        <v>86.9</v>
      </c>
      <c r="D23" s="476" t="s">
        <v>332</v>
      </c>
      <c r="G23" s="476" t="s">
        <v>181</v>
      </c>
      <c r="H23" s="474">
        <v>1616645887</v>
      </c>
      <c r="I23" s="475">
        <v>86.9</v>
      </c>
      <c r="J23" s="476" t="s">
        <v>332</v>
      </c>
      <c r="K23" s="514">
        <f t="shared" si="0"/>
        <v>0</v>
      </c>
      <c r="L23" s="514"/>
      <c r="M23" s="514"/>
    </row>
    <row r="24" spans="1:14" x14ac:dyDescent="0.25">
      <c r="A24" s="476">
        <v>1025</v>
      </c>
      <c r="B24" s="474">
        <v>1717104895</v>
      </c>
      <c r="C24" s="475">
        <v>92.82</v>
      </c>
      <c r="D24" s="476" t="s">
        <v>331</v>
      </c>
      <c r="G24" s="476" t="s">
        <v>182</v>
      </c>
      <c r="H24" s="474">
        <v>1717104895</v>
      </c>
      <c r="I24" s="475">
        <v>92.3</v>
      </c>
      <c r="J24" s="476" t="s">
        <v>331</v>
      </c>
      <c r="K24" s="514">
        <f t="shared" si="0"/>
        <v>0</v>
      </c>
      <c r="L24" s="514"/>
      <c r="M24" s="514"/>
    </row>
    <row r="25" spans="1:14" x14ac:dyDescent="0.25">
      <c r="A25" s="476">
        <v>1028</v>
      </c>
      <c r="B25" s="474">
        <v>1657945701</v>
      </c>
      <c r="C25" s="475">
        <v>89.12</v>
      </c>
      <c r="D25" s="476" t="s">
        <v>332</v>
      </c>
      <c r="G25" s="476" t="s">
        <v>272</v>
      </c>
      <c r="H25" s="474">
        <v>1657945701</v>
      </c>
      <c r="I25" s="475">
        <v>89.12</v>
      </c>
      <c r="J25" s="476" t="s">
        <v>332</v>
      </c>
      <c r="K25" s="514">
        <f t="shared" si="0"/>
        <v>0</v>
      </c>
      <c r="L25" s="514"/>
      <c r="M25" s="514"/>
    </row>
    <row r="26" spans="1:14" x14ac:dyDescent="0.25">
      <c r="A26" s="476">
        <v>1040</v>
      </c>
      <c r="B26" s="474">
        <v>1525674674</v>
      </c>
      <c r="C26" s="475">
        <v>82.01</v>
      </c>
      <c r="D26" s="476" t="s">
        <v>332</v>
      </c>
      <c r="G26" s="476" t="s">
        <v>183</v>
      </c>
      <c r="H26" s="474">
        <v>1525674674</v>
      </c>
      <c r="I26" s="475">
        <v>82.01</v>
      </c>
      <c r="J26" s="476" t="s">
        <v>332</v>
      </c>
      <c r="K26" s="514">
        <f t="shared" si="0"/>
        <v>0</v>
      </c>
      <c r="L26" s="514"/>
      <c r="M26" s="514"/>
    </row>
    <row r="27" spans="1:14" x14ac:dyDescent="0.25">
      <c r="A27" s="476">
        <v>1041</v>
      </c>
      <c r="B27" s="474">
        <v>1728504959</v>
      </c>
      <c r="C27" s="475">
        <v>114.4</v>
      </c>
      <c r="D27" s="476" t="s">
        <v>331</v>
      </c>
      <c r="G27" s="476" t="s">
        <v>184</v>
      </c>
      <c r="H27" s="474">
        <v>1728504959</v>
      </c>
      <c r="I27" s="475">
        <v>114.15</v>
      </c>
      <c r="J27" s="476" t="s">
        <v>331</v>
      </c>
      <c r="K27" s="514">
        <f t="shared" si="0"/>
        <v>0</v>
      </c>
      <c r="L27" s="514"/>
      <c r="M27" s="514"/>
    </row>
    <row r="28" spans="1:14" x14ac:dyDescent="0.25">
      <c r="A28" s="476">
        <v>1046</v>
      </c>
      <c r="B28" s="474">
        <v>1053145266</v>
      </c>
      <c r="C28" s="475">
        <v>56.61</v>
      </c>
      <c r="D28" s="476" t="s">
        <v>332</v>
      </c>
      <c r="G28" s="476" t="s">
        <v>251</v>
      </c>
      <c r="H28" s="474">
        <v>1053145266</v>
      </c>
      <c r="I28" s="475">
        <v>56.61</v>
      </c>
      <c r="J28" s="476" t="s">
        <v>332</v>
      </c>
      <c r="K28" s="514">
        <f t="shared" si="0"/>
        <v>0</v>
      </c>
      <c r="L28" s="514"/>
      <c r="M28" s="514"/>
    </row>
    <row r="29" spans="1:14" x14ac:dyDescent="0.25">
      <c r="A29" s="476">
        <v>1047</v>
      </c>
      <c r="B29" s="474">
        <v>7464135438</v>
      </c>
      <c r="C29" s="475">
        <v>2292.73</v>
      </c>
      <c r="D29" s="476" t="s">
        <v>331</v>
      </c>
      <c r="G29" s="476" t="s">
        <v>185</v>
      </c>
      <c r="H29" s="474">
        <v>7464135438</v>
      </c>
      <c r="I29" s="475">
        <v>2270.0700000000002</v>
      </c>
      <c r="J29" s="476" t="s">
        <v>331</v>
      </c>
      <c r="K29" s="514">
        <f t="shared" si="0"/>
        <v>0</v>
      </c>
      <c r="L29" s="514"/>
      <c r="M29" s="514"/>
    </row>
    <row r="30" spans="1:14" x14ac:dyDescent="0.25">
      <c r="A30" s="476">
        <v>1048</v>
      </c>
      <c r="B30" s="474">
        <v>0</v>
      </c>
      <c r="C30" s="475">
        <v>0</v>
      </c>
      <c r="D30" s="476" t="s">
        <v>331</v>
      </c>
      <c r="G30" s="476" t="s">
        <v>186</v>
      </c>
      <c r="H30" s="474">
        <v>0</v>
      </c>
      <c r="I30" s="475">
        <v>0</v>
      </c>
      <c r="J30" s="476" t="s">
        <v>331</v>
      </c>
      <c r="K30" s="514">
        <f t="shared" si="0"/>
        <v>0</v>
      </c>
      <c r="L30" s="514"/>
      <c r="M30" s="514"/>
      <c r="N30" s="514"/>
    </row>
    <row r="31" spans="1:14" x14ac:dyDescent="0.25">
      <c r="A31" s="476">
        <v>1049</v>
      </c>
      <c r="B31" s="474">
        <v>0</v>
      </c>
      <c r="C31" s="475">
        <v>0</v>
      </c>
      <c r="D31" s="476" t="s">
        <v>331</v>
      </c>
      <c r="G31" s="476" t="s">
        <v>241</v>
      </c>
      <c r="H31" s="474">
        <v>0</v>
      </c>
      <c r="I31" s="475">
        <v>0</v>
      </c>
      <c r="J31" s="476" t="s">
        <v>331</v>
      </c>
      <c r="K31" s="514">
        <f t="shared" si="0"/>
        <v>0</v>
      </c>
      <c r="L31" s="514"/>
      <c r="M31" s="514"/>
      <c r="N31" s="514"/>
    </row>
    <row r="32" spans="1:14" x14ac:dyDescent="0.25">
      <c r="A32" s="476">
        <v>1051</v>
      </c>
      <c r="B32" s="474">
        <v>7664063574</v>
      </c>
      <c r="C32" s="475">
        <v>2216</v>
      </c>
      <c r="D32" s="476" t="s">
        <v>332</v>
      </c>
      <c r="G32" s="476" t="s">
        <v>187</v>
      </c>
      <c r="H32" s="474">
        <v>7664063574</v>
      </c>
      <c r="I32" s="475">
        <v>1121.18</v>
      </c>
      <c r="J32" s="476" t="s">
        <v>331</v>
      </c>
      <c r="K32" s="514">
        <f t="shared" si="0"/>
        <v>0</v>
      </c>
      <c r="L32" s="514"/>
      <c r="M32" s="514"/>
    </row>
    <row r="33" spans="1:14" x14ac:dyDescent="0.25">
      <c r="A33" s="476">
        <v>1052</v>
      </c>
      <c r="B33" s="474">
        <v>9165937856</v>
      </c>
      <c r="C33" s="475">
        <v>1340.89</v>
      </c>
      <c r="D33" s="476" t="s">
        <v>331</v>
      </c>
      <c r="G33" s="476" t="s">
        <v>242</v>
      </c>
      <c r="H33" s="474">
        <v>9165937856</v>
      </c>
      <c r="I33" s="475">
        <v>1340.89</v>
      </c>
      <c r="J33" s="476" t="s">
        <v>331</v>
      </c>
      <c r="K33" s="514">
        <f t="shared" si="0"/>
        <v>0</v>
      </c>
      <c r="L33" s="514"/>
      <c r="M33" s="514"/>
    </row>
    <row r="34" spans="1:14" x14ac:dyDescent="0.25">
      <c r="A34" s="476">
        <v>1054</v>
      </c>
      <c r="B34" s="474">
        <v>446614272</v>
      </c>
      <c r="C34" s="475">
        <v>22.94</v>
      </c>
      <c r="D34" s="476" t="s">
        <v>332</v>
      </c>
      <c r="G34" s="476" t="s">
        <v>295</v>
      </c>
      <c r="H34" s="474">
        <v>446614272</v>
      </c>
      <c r="I34" s="475">
        <v>22.94</v>
      </c>
      <c r="J34" s="476" t="s">
        <v>332</v>
      </c>
      <c r="K34" s="514">
        <f t="shared" si="0"/>
        <v>0</v>
      </c>
      <c r="L34" s="514"/>
      <c r="M34" s="514"/>
    </row>
    <row r="35" spans="1:14" x14ac:dyDescent="0.25">
      <c r="A35" s="476">
        <v>1072</v>
      </c>
      <c r="B35" s="474">
        <v>13252598184</v>
      </c>
      <c r="C35" s="475">
        <v>827.89</v>
      </c>
      <c r="D35" s="476" t="s">
        <v>332</v>
      </c>
      <c r="G35" s="476" t="s">
        <v>286</v>
      </c>
      <c r="H35" s="474">
        <v>13252598184</v>
      </c>
      <c r="I35" s="475">
        <v>827.89</v>
      </c>
      <c r="J35" s="476" t="s">
        <v>332</v>
      </c>
      <c r="K35" s="514">
        <f t="shared" si="0"/>
        <v>0</v>
      </c>
      <c r="L35" s="514"/>
      <c r="M35" s="514"/>
    </row>
    <row r="36" spans="1:14" x14ac:dyDescent="0.25">
      <c r="A36" s="476">
        <v>1077</v>
      </c>
      <c r="B36" s="474">
        <v>1460004248</v>
      </c>
      <c r="C36" s="475">
        <v>78.48</v>
      </c>
      <c r="D36" s="476" t="s">
        <v>332</v>
      </c>
      <c r="G36" s="476" t="s">
        <v>188</v>
      </c>
      <c r="H36" s="474">
        <v>1460004248</v>
      </c>
      <c r="I36" s="475">
        <v>78.48</v>
      </c>
      <c r="J36" s="476" t="s">
        <v>332</v>
      </c>
      <c r="K36" s="514">
        <f t="shared" si="0"/>
        <v>0</v>
      </c>
      <c r="L36" s="514"/>
      <c r="M36" s="514"/>
    </row>
    <row r="37" spans="1:14" x14ac:dyDescent="0.25">
      <c r="A37" s="476" t="s">
        <v>341</v>
      </c>
      <c r="B37" s="474">
        <v>1428564300</v>
      </c>
      <c r="C37" s="475">
        <v>77</v>
      </c>
      <c r="D37" s="476" t="s">
        <v>332</v>
      </c>
      <c r="G37" s="476" t="s">
        <v>276</v>
      </c>
      <c r="H37" s="474">
        <v>1428564300</v>
      </c>
      <c r="I37" s="475">
        <v>77</v>
      </c>
      <c r="J37" s="476" t="s">
        <v>332</v>
      </c>
      <c r="K37" s="514">
        <f t="shared" si="0"/>
        <v>0</v>
      </c>
      <c r="L37" s="514"/>
      <c r="M37" s="514"/>
    </row>
    <row r="38" spans="1:14" x14ac:dyDescent="0.25">
      <c r="A38" s="476" t="s">
        <v>342</v>
      </c>
      <c r="B38" s="474">
        <v>3729629360</v>
      </c>
      <c r="C38" s="475">
        <v>232.99</v>
      </c>
      <c r="D38" s="476" t="s">
        <v>332</v>
      </c>
      <c r="G38" s="476" t="s">
        <v>309</v>
      </c>
      <c r="H38" s="474">
        <v>3729629360</v>
      </c>
      <c r="I38" s="475">
        <v>232.99</v>
      </c>
      <c r="J38" s="476" t="s">
        <v>332</v>
      </c>
      <c r="K38" s="514">
        <f t="shared" si="0"/>
        <v>0</v>
      </c>
      <c r="L38" s="514"/>
      <c r="M38" s="514"/>
    </row>
    <row r="39" spans="1:14" x14ac:dyDescent="0.25">
      <c r="A39" s="476">
        <v>1081</v>
      </c>
      <c r="B39" s="474">
        <v>1742435967</v>
      </c>
      <c r="C39" s="475">
        <v>109.92</v>
      </c>
      <c r="D39" s="476" t="s">
        <v>331</v>
      </c>
      <c r="G39" s="476" t="s">
        <v>189</v>
      </c>
      <c r="H39" s="474">
        <v>1742435967</v>
      </c>
      <c r="I39" s="475">
        <v>108.85</v>
      </c>
      <c r="J39" s="476" t="s">
        <v>331</v>
      </c>
      <c r="K39" s="514">
        <f t="shared" si="0"/>
        <v>0</v>
      </c>
      <c r="L39" s="514"/>
      <c r="M39" s="514"/>
    </row>
    <row r="40" spans="1:14" x14ac:dyDescent="0.25">
      <c r="A40" s="476" t="s">
        <v>343</v>
      </c>
      <c r="B40" s="474">
        <v>1826316206</v>
      </c>
      <c r="C40" s="475">
        <v>114.09</v>
      </c>
      <c r="D40" s="476" t="s">
        <v>332</v>
      </c>
      <c r="G40" s="476" t="s">
        <v>243</v>
      </c>
      <c r="H40" s="474">
        <v>1826316206</v>
      </c>
      <c r="I40" s="475">
        <v>114.09</v>
      </c>
      <c r="J40" s="476" t="s">
        <v>332</v>
      </c>
      <c r="K40" s="514">
        <f t="shared" si="0"/>
        <v>0</v>
      </c>
      <c r="L40" s="514"/>
      <c r="M40" s="514"/>
    </row>
    <row r="41" spans="1:14" x14ac:dyDescent="0.25">
      <c r="A41" s="476">
        <v>1082</v>
      </c>
      <c r="B41" s="474">
        <v>1632826623</v>
      </c>
      <c r="C41" s="475">
        <v>80.66</v>
      </c>
      <c r="D41" s="476" t="s">
        <v>331</v>
      </c>
      <c r="G41" s="476" t="s">
        <v>190</v>
      </c>
      <c r="H41" s="474">
        <v>1632826623</v>
      </c>
      <c r="I41" s="475">
        <v>80.3</v>
      </c>
      <c r="J41" s="476" t="s">
        <v>331</v>
      </c>
      <c r="K41" s="514">
        <f t="shared" si="0"/>
        <v>0</v>
      </c>
      <c r="L41" s="514"/>
      <c r="M41" s="514"/>
    </row>
    <row r="42" spans="1:14" x14ac:dyDescent="0.25">
      <c r="A42" s="476">
        <v>1083</v>
      </c>
      <c r="B42" s="474">
        <v>1071562751</v>
      </c>
      <c r="C42" s="475">
        <v>82.85</v>
      </c>
      <c r="D42" s="476" t="s">
        <v>331</v>
      </c>
      <c r="G42" s="476" t="s">
        <v>191</v>
      </c>
      <c r="H42" s="474">
        <v>1071562751</v>
      </c>
      <c r="I42" s="475">
        <v>82.56</v>
      </c>
      <c r="J42" s="476" t="s">
        <v>331</v>
      </c>
      <c r="K42" s="514">
        <f t="shared" si="0"/>
        <v>0</v>
      </c>
      <c r="L42" s="514"/>
      <c r="M42" s="514"/>
    </row>
    <row r="43" spans="1:14" x14ac:dyDescent="0.25">
      <c r="A43" s="476">
        <v>1084</v>
      </c>
      <c r="B43" s="474">
        <v>618458879</v>
      </c>
      <c r="C43" s="475">
        <v>47.65</v>
      </c>
      <c r="D43" s="476" t="s">
        <v>332</v>
      </c>
      <c r="G43" s="476" t="s">
        <v>192</v>
      </c>
      <c r="H43" s="474">
        <v>618458879</v>
      </c>
      <c r="I43" s="475">
        <v>47.65</v>
      </c>
      <c r="J43" s="476" t="s">
        <v>332</v>
      </c>
      <c r="K43" s="514">
        <f t="shared" si="0"/>
        <v>0</v>
      </c>
      <c r="L43" s="514"/>
      <c r="M43" s="514"/>
    </row>
    <row r="44" spans="1:14" x14ac:dyDescent="0.25">
      <c r="A44" s="476">
        <v>1086</v>
      </c>
      <c r="B44" s="474">
        <v>2327036440</v>
      </c>
      <c r="C44" s="475">
        <v>145.37</v>
      </c>
      <c r="D44" s="476" t="s">
        <v>332</v>
      </c>
      <c r="G44" s="476" t="s">
        <v>193</v>
      </c>
      <c r="H44" s="474">
        <v>2327036440</v>
      </c>
      <c r="I44" s="475">
        <v>145.37</v>
      </c>
      <c r="J44" s="476" t="s">
        <v>332</v>
      </c>
      <c r="K44" s="514">
        <f t="shared" si="0"/>
        <v>0</v>
      </c>
      <c r="L44" s="514"/>
      <c r="M44" s="514"/>
    </row>
    <row r="45" spans="1:14" x14ac:dyDescent="0.25">
      <c r="A45" s="476">
        <v>1095</v>
      </c>
      <c r="B45" s="474">
        <v>1995551998</v>
      </c>
      <c r="C45" s="475">
        <v>153.75</v>
      </c>
      <c r="D45" s="476" t="s">
        <v>331</v>
      </c>
      <c r="G45" s="476" t="s">
        <v>194</v>
      </c>
      <c r="H45" s="474">
        <v>1995551998</v>
      </c>
      <c r="I45" s="475">
        <v>153.75</v>
      </c>
      <c r="J45" s="476" t="s">
        <v>331</v>
      </c>
      <c r="K45" s="514">
        <f t="shared" si="0"/>
        <v>0</v>
      </c>
      <c r="L45" s="514"/>
      <c r="M45" s="514"/>
    </row>
    <row r="46" spans="1:14" x14ac:dyDescent="0.25">
      <c r="A46" s="476">
        <v>2003</v>
      </c>
      <c r="B46" s="474">
        <v>1298335333</v>
      </c>
      <c r="C46" s="475">
        <v>83.36</v>
      </c>
      <c r="D46" s="476" t="s">
        <v>332</v>
      </c>
      <c r="G46" s="476" t="s">
        <v>318</v>
      </c>
      <c r="H46" s="474">
        <v>1298335333</v>
      </c>
      <c r="I46" s="475">
        <v>83.36</v>
      </c>
      <c r="J46" s="476" t="s">
        <v>332</v>
      </c>
      <c r="K46" s="514">
        <f t="shared" si="0"/>
        <v>0</v>
      </c>
      <c r="L46" s="514"/>
      <c r="M46" s="514"/>
      <c r="N46" s="514"/>
    </row>
    <row r="47" spans="1:14" x14ac:dyDescent="0.25">
      <c r="A47" s="476">
        <v>2006</v>
      </c>
      <c r="B47" s="474">
        <v>1403155352</v>
      </c>
      <c r="C47" s="475">
        <v>90.01</v>
      </c>
      <c r="D47" s="476" t="s">
        <v>331</v>
      </c>
      <c r="G47" s="476" t="s">
        <v>314</v>
      </c>
      <c r="H47" s="474">
        <v>1403155352</v>
      </c>
      <c r="I47" s="475">
        <v>90.09</v>
      </c>
      <c r="J47" s="476" t="s">
        <v>331</v>
      </c>
      <c r="K47" s="514">
        <f t="shared" si="0"/>
        <v>0</v>
      </c>
      <c r="N47" s="514"/>
    </row>
    <row r="48" spans="1:14" x14ac:dyDescent="0.25">
      <c r="A48" s="529">
        <v>2007</v>
      </c>
      <c r="B48" s="530">
        <v>27540000</v>
      </c>
      <c r="C48" s="531">
        <v>91.71</v>
      </c>
      <c r="D48" s="529" t="s">
        <v>332</v>
      </c>
      <c r="E48" s="532"/>
      <c r="F48" s="532"/>
      <c r="G48" s="529" t="s">
        <v>199</v>
      </c>
      <c r="H48" s="530">
        <v>1429788671</v>
      </c>
      <c r="I48" s="531">
        <v>91.8</v>
      </c>
      <c r="J48" s="529" t="s">
        <v>331</v>
      </c>
      <c r="K48" s="533">
        <f t="shared" si="0"/>
        <v>1402248671</v>
      </c>
    </row>
    <row r="49" spans="1:11" x14ac:dyDescent="0.25">
      <c r="A49" s="476">
        <v>2008</v>
      </c>
      <c r="B49" s="474">
        <v>1485858815</v>
      </c>
      <c r="C49" s="475">
        <v>95.35</v>
      </c>
      <c r="D49" s="476" t="s">
        <v>331</v>
      </c>
      <c r="G49" s="476" t="s">
        <v>200</v>
      </c>
      <c r="H49" s="474">
        <v>1485858815</v>
      </c>
      <c r="I49" s="475">
        <v>95.4</v>
      </c>
      <c r="J49" s="476" t="s">
        <v>331</v>
      </c>
      <c r="K49" s="514">
        <f t="shared" si="0"/>
        <v>0</v>
      </c>
    </row>
    <row r="50" spans="1:11" x14ac:dyDescent="0.25">
      <c r="A50" s="476">
        <v>2009</v>
      </c>
      <c r="B50" s="474">
        <v>1565914520</v>
      </c>
      <c r="C50" s="475">
        <v>100.54</v>
      </c>
      <c r="D50" s="476" t="s">
        <v>332</v>
      </c>
      <c r="G50" s="476" t="s">
        <v>201</v>
      </c>
      <c r="H50" s="474">
        <v>1565914520</v>
      </c>
      <c r="I50" s="475">
        <v>100.54</v>
      </c>
      <c r="J50" s="476" t="s">
        <v>332</v>
      </c>
      <c r="K50" s="514">
        <f t="shared" si="0"/>
        <v>0</v>
      </c>
    </row>
    <row r="51" spans="1:11" x14ac:dyDescent="0.25">
      <c r="A51" s="476">
        <v>2012</v>
      </c>
      <c r="B51" s="474">
        <v>782438092</v>
      </c>
      <c r="C51" s="475">
        <v>43.06</v>
      </c>
      <c r="D51" s="476" t="s">
        <v>332</v>
      </c>
      <c r="G51" s="476" t="s">
        <v>292</v>
      </c>
      <c r="H51" s="474">
        <v>782438092</v>
      </c>
      <c r="I51" s="475">
        <v>43.06</v>
      </c>
      <c r="J51" s="476" t="s">
        <v>332</v>
      </c>
      <c r="K51" s="514">
        <f t="shared" si="0"/>
        <v>0</v>
      </c>
    </row>
    <row r="52" spans="1:11" x14ac:dyDescent="0.25">
      <c r="A52" s="476">
        <v>2013</v>
      </c>
      <c r="B52" s="474">
        <v>7350406496</v>
      </c>
      <c r="C52" s="475">
        <v>943.76</v>
      </c>
      <c r="D52" s="476" t="s">
        <v>331</v>
      </c>
      <c r="G52" s="476" t="s">
        <v>202</v>
      </c>
      <c r="H52" s="474">
        <v>7350406496</v>
      </c>
      <c r="I52" s="475">
        <v>943.87</v>
      </c>
      <c r="J52" s="476" t="s">
        <v>331</v>
      </c>
      <c r="K52" s="514">
        <f t="shared" si="0"/>
        <v>0</v>
      </c>
    </row>
    <row r="53" spans="1:11" x14ac:dyDescent="0.25">
      <c r="A53" s="476">
        <v>2014</v>
      </c>
      <c r="B53" s="474">
        <v>3389595952</v>
      </c>
      <c r="C53" s="475">
        <v>435.26</v>
      </c>
      <c r="D53" s="476" t="s">
        <v>332</v>
      </c>
      <c r="G53" s="476" t="s">
        <v>203</v>
      </c>
      <c r="H53" s="474">
        <v>3389595952</v>
      </c>
      <c r="I53" s="475">
        <v>435.26</v>
      </c>
      <c r="J53" s="476" t="s">
        <v>332</v>
      </c>
      <c r="K53" s="514">
        <f t="shared" si="0"/>
        <v>0</v>
      </c>
    </row>
    <row r="54" spans="1:11" x14ac:dyDescent="0.25">
      <c r="A54" s="476">
        <v>2023</v>
      </c>
      <c r="B54" s="474">
        <v>1067175781</v>
      </c>
      <c r="C54" s="475">
        <v>58.73</v>
      </c>
      <c r="D54" s="476" t="s">
        <v>332</v>
      </c>
      <c r="G54" s="476" t="s">
        <v>316</v>
      </c>
      <c r="H54" s="474">
        <v>1067175781</v>
      </c>
      <c r="I54" s="475">
        <v>58.73</v>
      </c>
      <c r="J54" s="476" t="s">
        <v>332</v>
      </c>
      <c r="K54" s="514">
        <f t="shared" si="0"/>
        <v>0</v>
      </c>
    </row>
    <row r="55" spans="1:11" x14ac:dyDescent="0.25">
      <c r="A55" s="476">
        <v>2025</v>
      </c>
      <c r="B55" s="474">
        <v>1519288907</v>
      </c>
      <c r="C55" s="475">
        <v>94.91</v>
      </c>
      <c r="D55" s="476" t="s">
        <v>332</v>
      </c>
      <c r="G55" s="476" t="s">
        <v>291</v>
      </c>
      <c r="H55" s="474">
        <v>1519288907</v>
      </c>
      <c r="I55" s="475">
        <v>94.91</v>
      </c>
      <c r="J55" s="476" t="s">
        <v>332</v>
      </c>
      <c r="K55" s="514">
        <f t="shared" si="0"/>
        <v>0</v>
      </c>
    </row>
    <row r="56" spans="1:11" x14ac:dyDescent="0.25">
      <c r="A56" s="476">
        <v>2037</v>
      </c>
      <c r="B56" s="474">
        <v>1361613260</v>
      </c>
      <c r="C56" s="475">
        <v>84.78</v>
      </c>
      <c r="D56" s="476" t="s">
        <v>332</v>
      </c>
      <c r="G56" s="476" t="s">
        <v>204</v>
      </c>
      <c r="H56" s="474">
        <v>1361613260</v>
      </c>
      <c r="I56" s="475">
        <v>84.78</v>
      </c>
      <c r="J56" s="476" t="s">
        <v>332</v>
      </c>
      <c r="K56" s="514">
        <f t="shared" si="0"/>
        <v>0</v>
      </c>
    </row>
    <row r="57" spans="1:11" x14ac:dyDescent="0.25">
      <c r="A57" s="476">
        <v>2038</v>
      </c>
      <c r="B57" s="474">
        <v>1310795365</v>
      </c>
      <c r="C57" s="475">
        <v>84.16</v>
      </c>
      <c r="D57" s="476" t="s">
        <v>332</v>
      </c>
      <c r="G57" s="476" t="s">
        <v>205</v>
      </c>
      <c r="H57" s="474">
        <v>1310795365</v>
      </c>
      <c r="I57" s="475">
        <v>84.16</v>
      </c>
      <c r="J57" s="476" t="s">
        <v>332</v>
      </c>
      <c r="K57" s="514">
        <f t="shared" si="0"/>
        <v>0</v>
      </c>
    </row>
    <row r="58" spans="1:11" x14ac:dyDescent="0.25">
      <c r="A58" s="476">
        <v>2045</v>
      </c>
      <c r="B58" s="474">
        <v>5476464410</v>
      </c>
      <c r="C58" s="475">
        <v>1758.32</v>
      </c>
      <c r="D58" s="476" t="s">
        <v>331</v>
      </c>
      <c r="G58" s="476" t="s">
        <v>206</v>
      </c>
      <c r="H58" s="474">
        <v>5476464410</v>
      </c>
      <c r="I58" s="475">
        <v>1758.09</v>
      </c>
      <c r="J58" s="476" t="s">
        <v>331</v>
      </c>
      <c r="K58" s="514">
        <f t="shared" si="0"/>
        <v>0</v>
      </c>
    </row>
    <row r="59" spans="1:11" x14ac:dyDescent="0.25">
      <c r="A59" s="476">
        <v>2049</v>
      </c>
      <c r="B59" s="474">
        <v>3169364887</v>
      </c>
      <c r="C59" s="475">
        <v>408.55</v>
      </c>
      <c r="D59" s="476" t="s">
        <v>331</v>
      </c>
      <c r="G59" s="476" t="s">
        <v>222</v>
      </c>
      <c r="H59" s="474">
        <v>3169364887</v>
      </c>
      <c r="I59" s="475">
        <v>406.98</v>
      </c>
      <c r="J59" s="476" t="s">
        <v>331</v>
      </c>
      <c r="K59" s="514">
        <f t="shared" si="0"/>
        <v>0</v>
      </c>
    </row>
    <row r="60" spans="1:11" x14ac:dyDescent="0.25">
      <c r="A60" s="476" t="s">
        <v>344</v>
      </c>
      <c r="B60" s="474">
        <v>390859955</v>
      </c>
      <c r="C60" s="475">
        <v>21.01</v>
      </c>
      <c r="D60" s="476" t="s">
        <v>332</v>
      </c>
      <c r="G60" s="476" t="s">
        <v>317</v>
      </c>
      <c r="H60" s="474">
        <v>390859955</v>
      </c>
      <c r="I60" s="475">
        <v>21.01</v>
      </c>
      <c r="J60" s="476" t="s">
        <v>332</v>
      </c>
      <c r="K60" s="514">
        <f t="shared" si="0"/>
        <v>0</v>
      </c>
    </row>
    <row r="61" spans="1:11" x14ac:dyDescent="0.25">
      <c r="A61" s="476">
        <v>2054</v>
      </c>
      <c r="B61" s="474">
        <v>958639385</v>
      </c>
      <c r="C61" s="475">
        <v>51.53</v>
      </c>
      <c r="D61" s="476" t="s">
        <v>332</v>
      </c>
      <c r="G61" s="476" t="s">
        <v>296</v>
      </c>
      <c r="H61" s="474">
        <v>958639385</v>
      </c>
      <c r="I61" s="475">
        <v>51.53</v>
      </c>
      <c r="J61" s="476" t="s">
        <v>332</v>
      </c>
      <c r="K61" s="514">
        <f t="shared" si="0"/>
        <v>0</v>
      </c>
    </row>
    <row r="62" spans="1:11" x14ac:dyDescent="0.25">
      <c r="A62" s="476">
        <v>2057</v>
      </c>
      <c r="B62" s="474">
        <v>1620141618</v>
      </c>
      <c r="C62" s="475">
        <v>96.02</v>
      </c>
      <c r="D62" s="476" t="s">
        <v>332</v>
      </c>
      <c r="G62" s="476" t="s">
        <v>267</v>
      </c>
      <c r="H62" s="474">
        <v>1620141618</v>
      </c>
      <c r="I62" s="475">
        <v>96.02</v>
      </c>
      <c r="J62" s="476" t="s">
        <v>332</v>
      </c>
      <c r="K62" s="514">
        <f t="shared" si="0"/>
        <v>0</v>
      </c>
    </row>
    <row r="63" spans="1:11" x14ac:dyDescent="0.25">
      <c r="A63" s="476">
        <v>2059</v>
      </c>
      <c r="B63" s="474">
        <v>1302224767</v>
      </c>
      <c r="C63" s="475">
        <v>81.58</v>
      </c>
      <c r="D63" s="476" t="s">
        <v>332</v>
      </c>
      <c r="G63" s="476" t="s">
        <v>207</v>
      </c>
      <c r="H63" s="474">
        <v>1302224767</v>
      </c>
      <c r="I63" s="475">
        <v>81.58</v>
      </c>
      <c r="J63" s="476" t="s">
        <v>332</v>
      </c>
      <c r="K63" s="514">
        <f t="shared" si="0"/>
        <v>0</v>
      </c>
    </row>
    <row r="64" spans="1:11" x14ac:dyDescent="0.25">
      <c r="A64" s="476">
        <v>2061</v>
      </c>
      <c r="B64" s="474">
        <v>3240400048</v>
      </c>
      <c r="C64" s="475">
        <v>258.08999999999997</v>
      </c>
      <c r="D64" s="476" t="s">
        <v>331</v>
      </c>
      <c r="G64" s="476" t="s">
        <v>208</v>
      </c>
      <c r="H64" s="474">
        <v>3240400048</v>
      </c>
      <c r="I64" s="475">
        <v>258.27</v>
      </c>
      <c r="J64" s="476" t="s">
        <v>331</v>
      </c>
      <c r="K64" s="514">
        <f t="shared" si="0"/>
        <v>0</v>
      </c>
    </row>
    <row r="65" spans="1:11" x14ac:dyDescent="0.25">
      <c r="A65" s="476">
        <v>2068</v>
      </c>
      <c r="B65" s="474">
        <v>5018623996</v>
      </c>
      <c r="C65" s="475">
        <v>400.06</v>
      </c>
      <c r="D65" s="476" t="s">
        <v>331</v>
      </c>
      <c r="G65" s="476" t="s">
        <v>209</v>
      </c>
      <c r="H65" s="474">
        <v>5018623996</v>
      </c>
      <c r="I65" s="475">
        <v>400</v>
      </c>
      <c r="J65" s="476" t="s">
        <v>331</v>
      </c>
      <c r="K65" s="514">
        <f t="shared" si="0"/>
        <v>0</v>
      </c>
    </row>
    <row r="66" spans="1:11" x14ac:dyDescent="0.25">
      <c r="A66" s="476">
        <v>2069</v>
      </c>
      <c r="B66" s="474">
        <v>786435686</v>
      </c>
      <c r="C66" s="475">
        <v>43.15</v>
      </c>
      <c r="D66" s="476" t="s">
        <v>332</v>
      </c>
      <c r="G66" s="476" t="s">
        <v>210</v>
      </c>
      <c r="H66" s="474">
        <v>786435686</v>
      </c>
      <c r="I66" s="475">
        <v>43.28</v>
      </c>
      <c r="J66" s="476" t="s">
        <v>331</v>
      </c>
      <c r="K66" s="514">
        <f t="shared" si="0"/>
        <v>0</v>
      </c>
    </row>
    <row r="67" spans="1:11" x14ac:dyDescent="0.25">
      <c r="A67" s="476">
        <v>2070</v>
      </c>
      <c r="B67" s="474">
        <v>766447718</v>
      </c>
      <c r="C67" s="475">
        <v>42.09</v>
      </c>
      <c r="D67" s="476" t="s">
        <v>332</v>
      </c>
      <c r="G67" s="476" t="s">
        <v>211</v>
      </c>
      <c r="H67" s="474">
        <v>766447718</v>
      </c>
      <c r="I67" s="475">
        <v>42.09</v>
      </c>
      <c r="J67" s="476" t="s">
        <v>332</v>
      </c>
      <c r="K67" s="514">
        <f t="shared" ref="K67:K130" si="1">+H67-B67</f>
        <v>0</v>
      </c>
    </row>
    <row r="68" spans="1:11" x14ac:dyDescent="0.25">
      <c r="A68" s="476">
        <v>2071</v>
      </c>
      <c r="B68" s="474">
        <v>623564031</v>
      </c>
      <c r="C68" s="475">
        <v>41.19</v>
      </c>
      <c r="D68" s="476" t="s">
        <v>332</v>
      </c>
      <c r="G68" s="476" t="s">
        <v>310</v>
      </c>
      <c r="H68" s="474">
        <v>623564031</v>
      </c>
      <c r="I68" s="475">
        <v>41.19</v>
      </c>
      <c r="J68" s="476" t="s">
        <v>332</v>
      </c>
      <c r="K68" s="514">
        <f t="shared" si="1"/>
        <v>0</v>
      </c>
    </row>
    <row r="69" spans="1:11" x14ac:dyDescent="0.25">
      <c r="A69" s="476">
        <v>2072</v>
      </c>
      <c r="B69" s="474">
        <v>666650649</v>
      </c>
      <c r="C69" s="475">
        <v>39.51</v>
      </c>
      <c r="D69" s="476" t="s">
        <v>332</v>
      </c>
      <c r="G69" s="476" t="s">
        <v>311</v>
      </c>
      <c r="H69" s="474">
        <v>666650649</v>
      </c>
      <c r="I69" s="475">
        <v>39.51</v>
      </c>
      <c r="J69" s="476" t="s">
        <v>332</v>
      </c>
      <c r="K69" s="514">
        <f t="shared" si="1"/>
        <v>0</v>
      </c>
    </row>
    <row r="70" spans="1:11" x14ac:dyDescent="0.25">
      <c r="A70" s="476">
        <v>2073</v>
      </c>
      <c r="B70" s="474">
        <v>636448051</v>
      </c>
      <c r="C70" s="475">
        <v>37.72</v>
      </c>
      <c r="D70" s="476" t="s">
        <v>332</v>
      </c>
      <c r="G70" s="476" t="s">
        <v>312</v>
      </c>
      <c r="H70" s="474">
        <v>636448051</v>
      </c>
      <c r="I70" s="475">
        <v>37.72</v>
      </c>
      <c r="J70" s="476" t="s">
        <v>332</v>
      </c>
      <c r="K70" s="514">
        <f t="shared" si="1"/>
        <v>0</v>
      </c>
    </row>
    <row r="71" spans="1:11" x14ac:dyDescent="0.25">
      <c r="A71" s="476">
        <v>2074</v>
      </c>
      <c r="B71" s="474">
        <v>976079103</v>
      </c>
      <c r="C71" s="475">
        <v>64.459999999999994</v>
      </c>
      <c r="D71" s="476" t="s">
        <v>332</v>
      </c>
      <c r="G71" s="476" t="s">
        <v>313</v>
      </c>
      <c r="H71" s="474">
        <v>976079103</v>
      </c>
      <c r="I71" s="475">
        <v>64.459999999999994</v>
      </c>
      <c r="J71" s="476" t="s">
        <v>332</v>
      </c>
      <c r="K71" s="514">
        <f t="shared" si="1"/>
        <v>0</v>
      </c>
    </row>
    <row r="72" spans="1:11" x14ac:dyDescent="0.25">
      <c r="A72" s="476">
        <v>2075</v>
      </c>
      <c r="B72" s="474">
        <v>1250701669</v>
      </c>
      <c r="C72" s="475">
        <v>68.83</v>
      </c>
      <c r="D72" s="476" t="s">
        <v>332</v>
      </c>
      <c r="G72" s="476" t="s">
        <v>239</v>
      </c>
      <c r="H72" s="474">
        <v>1250701669</v>
      </c>
      <c r="I72" s="475">
        <v>68.83</v>
      </c>
      <c r="J72" s="476" t="s">
        <v>332</v>
      </c>
      <c r="K72" s="514">
        <f t="shared" si="1"/>
        <v>0</v>
      </c>
    </row>
    <row r="73" spans="1:11" x14ac:dyDescent="0.25">
      <c r="A73" s="476">
        <v>2076</v>
      </c>
      <c r="B73" s="474">
        <v>1191282892</v>
      </c>
      <c r="C73" s="475">
        <v>65.510000000000005</v>
      </c>
      <c r="D73" s="476" t="s">
        <v>332</v>
      </c>
      <c r="G73" s="476" t="s">
        <v>307</v>
      </c>
      <c r="H73" s="474">
        <v>1191282892</v>
      </c>
      <c r="I73" s="475">
        <v>65.510000000000005</v>
      </c>
      <c r="J73" s="476" t="s">
        <v>332</v>
      </c>
      <c r="K73" s="514">
        <f t="shared" si="1"/>
        <v>0</v>
      </c>
    </row>
    <row r="74" spans="1:11" x14ac:dyDescent="0.25">
      <c r="A74" s="476" t="s">
        <v>345</v>
      </c>
      <c r="B74" s="474">
        <v>2491370417</v>
      </c>
      <c r="C74" s="475">
        <v>198.42</v>
      </c>
      <c r="D74" s="476" t="s">
        <v>332</v>
      </c>
      <c r="G74" s="476" t="s">
        <v>301</v>
      </c>
      <c r="H74" s="474">
        <v>2491370417</v>
      </c>
      <c r="I74" s="475">
        <v>198.42</v>
      </c>
      <c r="J74" s="476" t="s">
        <v>332</v>
      </c>
      <c r="K74" s="514">
        <f t="shared" si="1"/>
        <v>0</v>
      </c>
    </row>
    <row r="75" spans="1:11" x14ac:dyDescent="0.25">
      <c r="A75" s="476">
        <v>2082</v>
      </c>
      <c r="B75" s="474">
        <v>1124362137</v>
      </c>
      <c r="C75" s="475">
        <v>72.19</v>
      </c>
      <c r="D75" s="476" t="s">
        <v>332</v>
      </c>
      <c r="G75" s="476" t="s">
        <v>315</v>
      </c>
      <c r="H75" s="474">
        <v>1124362137</v>
      </c>
      <c r="I75" s="475">
        <v>72.19</v>
      </c>
      <c r="J75" s="476" t="s">
        <v>332</v>
      </c>
      <c r="K75" s="514">
        <f t="shared" si="1"/>
        <v>0</v>
      </c>
    </row>
    <row r="76" spans="1:11" x14ac:dyDescent="0.25">
      <c r="A76" s="476">
        <v>2086</v>
      </c>
      <c r="B76" s="474">
        <v>982006271</v>
      </c>
      <c r="C76" s="475">
        <v>63.05</v>
      </c>
      <c r="D76" s="476" t="s">
        <v>332</v>
      </c>
      <c r="G76" s="476" t="s">
        <v>298</v>
      </c>
      <c r="H76" s="474">
        <v>982006271</v>
      </c>
      <c r="I76" s="475">
        <v>63.05</v>
      </c>
      <c r="J76" s="476" t="s">
        <v>332</v>
      </c>
      <c r="K76" s="514">
        <f t="shared" si="1"/>
        <v>0</v>
      </c>
    </row>
    <row r="77" spans="1:11" x14ac:dyDescent="0.25">
      <c r="A77" s="476">
        <v>2087</v>
      </c>
      <c r="B77" s="474">
        <v>1012533350</v>
      </c>
      <c r="C77" s="475">
        <v>65.010000000000005</v>
      </c>
      <c r="D77" s="476" t="s">
        <v>332</v>
      </c>
      <c r="G77" s="476" t="s">
        <v>299</v>
      </c>
      <c r="H77" s="474">
        <v>1012533350</v>
      </c>
      <c r="I77" s="475">
        <v>65.010000000000005</v>
      </c>
      <c r="J77" s="476" t="s">
        <v>332</v>
      </c>
      <c r="K77" s="514">
        <f t="shared" si="1"/>
        <v>0</v>
      </c>
    </row>
    <row r="78" spans="1:11" x14ac:dyDescent="0.25">
      <c r="A78" s="476">
        <v>2093</v>
      </c>
      <c r="B78" s="474">
        <v>1101155327</v>
      </c>
      <c r="C78" s="475">
        <v>70.67</v>
      </c>
      <c r="D78" s="476" t="s">
        <v>332</v>
      </c>
      <c r="G78" s="476" t="s">
        <v>270</v>
      </c>
      <c r="H78" s="474">
        <v>1101155327</v>
      </c>
      <c r="I78" s="475">
        <v>70.67</v>
      </c>
      <c r="J78" s="476" t="s">
        <v>332</v>
      </c>
      <c r="K78" s="514">
        <f t="shared" si="1"/>
        <v>0</v>
      </c>
    </row>
    <row r="79" spans="1:11" x14ac:dyDescent="0.25">
      <c r="A79" s="476">
        <v>2094</v>
      </c>
      <c r="B79" s="474">
        <v>1200368332</v>
      </c>
      <c r="C79" s="475">
        <v>77.08</v>
      </c>
      <c r="D79" s="476" t="s">
        <v>332</v>
      </c>
      <c r="G79" s="476" t="s">
        <v>277</v>
      </c>
      <c r="H79" s="474">
        <v>1200368332</v>
      </c>
      <c r="I79" s="475">
        <v>77.08</v>
      </c>
      <c r="J79" s="476" t="s">
        <v>332</v>
      </c>
      <c r="K79" s="514">
        <f t="shared" si="1"/>
        <v>0</v>
      </c>
    </row>
    <row r="80" spans="1:11" x14ac:dyDescent="0.25">
      <c r="A80" s="476">
        <v>3001</v>
      </c>
      <c r="B80" s="474">
        <v>1029077503</v>
      </c>
      <c r="C80" s="475">
        <v>66.680000000000007</v>
      </c>
      <c r="D80" s="476" t="s">
        <v>331</v>
      </c>
      <c r="G80" s="476" t="s">
        <v>228</v>
      </c>
      <c r="H80" s="474">
        <v>1029077503</v>
      </c>
      <c r="I80" s="475">
        <v>67.959999999999994</v>
      </c>
      <c r="J80" s="476" t="s">
        <v>331</v>
      </c>
      <c r="K80" s="514">
        <f t="shared" si="1"/>
        <v>0</v>
      </c>
    </row>
    <row r="81" spans="1:11" x14ac:dyDescent="0.25">
      <c r="A81" s="476">
        <v>3004</v>
      </c>
      <c r="B81" s="475">
        <v>1259544831</v>
      </c>
      <c r="C81" s="475">
        <v>81.75</v>
      </c>
      <c r="D81" s="476" t="s">
        <v>331</v>
      </c>
      <c r="G81" s="476" t="s">
        <v>170</v>
      </c>
      <c r="H81" s="474">
        <v>1259544831</v>
      </c>
      <c r="I81" s="475">
        <v>83.18</v>
      </c>
      <c r="J81" s="476" t="s">
        <v>331</v>
      </c>
      <c r="K81" s="514">
        <f t="shared" si="1"/>
        <v>0</v>
      </c>
    </row>
    <row r="82" spans="1:11" x14ac:dyDescent="0.25">
      <c r="A82" s="476">
        <v>3005</v>
      </c>
      <c r="B82" s="474">
        <v>1217483570</v>
      </c>
      <c r="C82" s="475">
        <v>87.94</v>
      </c>
      <c r="D82" s="476" t="s">
        <v>332</v>
      </c>
      <c r="G82" s="476" t="s">
        <v>212</v>
      </c>
      <c r="H82" s="474">
        <v>1217483570</v>
      </c>
      <c r="I82" s="475">
        <v>87.94</v>
      </c>
      <c r="J82" s="476" t="s">
        <v>332</v>
      </c>
      <c r="K82" s="514">
        <f t="shared" si="1"/>
        <v>0</v>
      </c>
    </row>
    <row r="83" spans="1:11" x14ac:dyDescent="0.25">
      <c r="A83" s="476">
        <v>3006</v>
      </c>
      <c r="B83" s="474">
        <v>1358424703</v>
      </c>
      <c r="C83" s="475">
        <v>89.71</v>
      </c>
      <c r="D83" s="476" t="s">
        <v>332</v>
      </c>
      <c r="G83" s="476" t="s">
        <v>213</v>
      </c>
      <c r="H83" s="474">
        <v>1358424703</v>
      </c>
      <c r="I83" s="475">
        <v>89.71</v>
      </c>
      <c r="J83" s="476" t="s">
        <v>332</v>
      </c>
      <c r="K83" s="514">
        <f t="shared" si="1"/>
        <v>0</v>
      </c>
    </row>
    <row r="84" spans="1:11" x14ac:dyDescent="0.25">
      <c r="A84" s="476">
        <v>3007</v>
      </c>
      <c r="B84" s="474">
        <v>1473204095</v>
      </c>
      <c r="C84" s="475">
        <v>97.29</v>
      </c>
      <c r="D84" s="476" t="s">
        <v>332</v>
      </c>
      <c r="G84" s="476" t="s">
        <v>214</v>
      </c>
      <c r="H84" s="474">
        <v>1473204095</v>
      </c>
      <c r="I84" s="475">
        <v>97.29</v>
      </c>
      <c r="J84" s="476" t="s">
        <v>332</v>
      </c>
      <c r="K84" s="514">
        <f t="shared" si="1"/>
        <v>0</v>
      </c>
    </row>
    <row r="85" spans="1:11" x14ac:dyDescent="0.25">
      <c r="A85" s="476">
        <v>3008</v>
      </c>
      <c r="B85" s="474">
        <v>2044310526</v>
      </c>
      <c r="C85" s="475">
        <v>236.26</v>
      </c>
      <c r="D85" s="476" t="s">
        <v>332</v>
      </c>
      <c r="G85" s="476" t="s">
        <v>320</v>
      </c>
      <c r="H85" s="474">
        <v>2044310526</v>
      </c>
      <c r="I85" s="475">
        <v>236.26</v>
      </c>
      <c r="J85" s="476" t="s">
        <v>332</v>
      </c>
      <c r="K85" s="514">
        <f t="shared" si="1"/>
        <v>0</v>
      </c>
    </row>
    <row r="86" spans="1:11" x14ac:dyDescent="0.25">
      <c r="A86" s="476">
        <v>3013</v>
      </c>
      <c r="B86" s="474">
        <v>532095283</v>
      </c>
      <c r="C86" s="475">
        <v>16.62</v>
      </c>
      <c r="D86" s="476" t="s">
        <v>332</v>
      </c>
      <c r="G86" s="476" t="s">
        <v>268</v>
      </c>
      <c r="H86" s="474">
        <v>532095283</v>
      </c>
      <c r="I86" s="475">
        <v>16.62</v>
      </c>
      <c r="J86" s="476" t="s">
        <v>332</v>
      </c>
      <c r="K86" s="514">
        <f t="shared" si="1"/>
        <v>0</v>
      </c>
    </row>
    <row r="87" spans="1:11" x14ac:dyDescent="0.25">
      <c r="A87" s="476">
        <v>3014</v>
      </c>
      <c r="B87" s="474">
        <v>1184741375</v>
      </c>
      <c r="C87" s="475">
        <v>45.64</v>
      </c>
      <c r="D87" s="476" t="s">
        <v>332</v>
      </c>
      <c r="G87" s="476" t="s">
        <v>257</v>
      </c>
      <c r="H87" s="474">
        <v>1184741375</v>
      </c>
      <c r="I87" s="475">
        <v>45.64</v>
      </c>
      <c r="J87" s="476" t="s">
        <v>332</v>
      </c>
      <c r="K87" s="514">
        <f t="shared" si="1"/>
        <v>0</v>
      </c>
    </row>
    <row r="88" spans="1:11" x14ac:dyDescent="0.25">
      <c r="A88" s="476">
        <v>3015</v>
      </c>
      <c r="B88" s="474">
        <v>891930623</v>
      </c>
      <c r="C88" s="475">
        <v>34.36</v>
      </c>
      <c r="D88" s="476" t="s">
        <v>332</v>
      </c>
      <c r="G88" s="476" t="s">
        <v>281</v>
      </c>
      <c r="H88" s="474">
        <v>891930623</v>
      </c>
      <c r="I88" s="475">
        <v>34.36</v>
      </c>
      <c r="J88" s="476" t="s">
        <v>332</v>
      </c>
      <c r="K88" s="514">
        <f t="shared" si="1"/>
        <v>0</v>
      </c>
    </row>
    <row r="89" spans="1:11" x14ac:dyDescent="0.25">
      <c r="A89" s="476">
        <v>3016</v>
      </c>
      <c r="B89" s="474">
        <v>932944895</v>
      </c>
      <c r="C89" s="475">
        <v>35.94</v>
      </c>
      <c r="D89" s="476" t="s">
        <v>331</v>
      </c>
      <c r="G89" s="476" t="s">
        <v>252</v>
      </c>
      <c r="H89" s="474">
        <v>932944895</v>
      </c>
      <c r="I89" s="475">
        <v>35.94</v>
      </c>
      <c r="J89" s="476" t="s">
        <v>332</v>
      </c>
      <c r="K89" s="514">
        <f t="shared" si="1"/>
        <v>0</v>
      </c>
    </row>
    <row r="90" spans="1:11" x14ac:dyDescent="0.25">
      <c r="A90" s="476">
        <v>3017</v>
      </c>
      <c r="B90" s="474">
        <v>1693526015</v>
      </c>
      <c r="C90" s="475">
        <v>65.239999999999995</v>
      </c>
      <c r="D90" s="476" t="s">
        <v>332</v>
      </c>
      <c r="G90" s="476" t="s">
        <v>274</v>
      </c>
      <c r="H90" s="474">
        <v>1693526015</v>
      </c>
      <c r="I90" s="475">
        <v>65.239999999999995</v>
      </c>
      <c r="J90" s="476" t="s">
        <v>332</v>
      </c>
      <c r="K90" s="514">
        <f t="shared" si="1"/>
        <v>0</v>
      </c>
    </row>
    <row r="91" spans="1:11" x14ac:dyDescent="0.25">
      <c r="A91" s="476">
        <v>3018</v>
      </c>
      <c r="B91" s="474">
        <v>1020165119</v>
      </c>
      <c r="C91" s="475">
        <v>39.299999999999997</v>
      </c>
      <c r="D91" s="476" t="s">
        <v>332</v>
      </c>
      <c r="G91" s="476" t="s">
        <v>308</v>
      </c>
      <c r="H91" s="474">
        <v>1020165119</v>
      </c>
      <c r="I91" s="475">
        <v>39.299999999999997</v>
      </c>
      <c r="J91" s="476" t="s">
        <v>332</v>
      </c>
      <c r="K91" s="514">
        <f t="shared" si="1"/>
        <v>0</v>
      </c>
    </row>
    <row r="92" spans="1:11" x14ac:dyDescent="0.25">
      <c r="A92" s="476">
        <v>3019</v>
      </c>
      <c r="B92" s="474">
        <v>913735679</v>
      </c>
      <c r="C92" s="475">
        <v>35.200000000000003</v>
      </c>
      <c r="D92" s="476" t="s">
        <v>332</v>
      </c>
      <c r="G92" s="476" t="s">
        <v>253</v>
      </c>
      <c r="H92" s="474">
        <v>913735679</v>
      </c>
      <c r="I92" s="475">
        <v>35.200000000000003</v>
      </c>
      <c r="J92" s="476" t="s">
        <v>332</v>
      </c>
      <c r="K92" s="514">
        <f t="shared" si="1"/>
        <v>0</v>
      </c>
    </row>
    <row r="93" spans="1:11" x14ac:dyDescent="0.25">
      <c r="A93" s="476">
        <v>3020</v>
      </c>
      <c r="B93" s="474">
        <v>995504639</v>
      </c>
      <c r="C93" s="475">
        <v>38.46</v>
      </c>
      <c r="D93" s="476" t="s">
        <v>332</v>
      </c>
      <c r="G93" s="476" t="s">
        <v>256</v>
      </c>
      <c r="H93" s="474">
        <v>995504639</v>
      </c>
      <c r="I93" s="475">
        <v>38.46</v>
      </c>
      <c r="J93" s="476" t="s">
        <v>332</v>
      </c>
      <c r="K93" s="514">
        <f t="shared" si="1"/>
        <v>0</v>
      </c>
    </row>
    <row r="94" spans="1:11" x14ac:dyDescent="0.25">
      <c r="A94" s="476">
        <v>3021</v>
      </c>
      <c r="B94" s="474">
        <v>976079103</v>
      </c>
      <c r="C94" s="475">
        <v>32.229999999999997</v>
      </c>
      <c r="D94" s="476" t="s">
        <v>332</v>
      </c>
      <c r="G94" s="476" t="s">
        <v>215</v>
      </c>
      <c r="H94" s="474">
        <v>976079103</v>
      </c>
      <c r="I94" s="475">
        <v>32.229999999999997</v>
      </c>
      <c r="J94" s="476" t="s">
        <v>332</v>
      </c>
      <c r="K94" s="514">
        <f t="shared" si="1"/>
        <v>0</v>
      </c>
    </row>
    <row r="95" spans="1:11" x14ac:dyDescent="0.25">
      <c r="A95" s="476">
        <v>3022</v>
      </c>
      <c r="B95" s="474">
        <v>956567039</v>
      </c>
      <c r="C95" s="475">
        <v>36.85</v>
      </c>
      <c r="D95" s="476" t="s">
        <v>332</v>
      </c>
      <c r="G95" s="476" t="s">
        <v>264</v>
      </c>
      <c r="H95" s="474">
        <v>956567039</v>
      </c>
      <c r="I95" s="475">
        <v>36.85</v>
      </c>
      <c r="J95" s="476" t="s">
        <v>332</v>
      </c>
      <c r="K95" s="514">
        <f t="shared" si="1"/>
        <v>0</v>
      </c>
    </row>
    <row r="96" spans="1:11" x14ac:dyDescent="0.25">
      <c r="A96" s="476">
        <v>3023</v>
      </c>
      <c r="B96" s="474">
        <v>686080511</v>
      </c>
      <c r="C96" s="475">
        <v>26.43</v>
      </c>
      <c r="D96" s="476" t="s">
        <v>332</v>
      </c>
      <c r="G96" s="476" t="s">
        <v>261</v>
      </c>
      <c r="H96" s="474">
        <v>686080511</v>
      </c>
      <c r="I96" s="475">
        <v>26.43</v>
      </c>
      <c r="J96" s="476" t="s">
        <v>332</v>
      </c>
      <c r="K96" s="514">
        <f t="shared" si="1"/>
        <v>0</v>
      </c>
    </row>
    <row r="97" spans="1:11" x14ac:dyDescent="0.25">
      <c r="A97" s="476">
        <v>3024</v>
      </c>
      <c r="B97" s="474">
        <v>967209983</v>
      </c>
      <c r="C97" s="475">
        <v>37.18</v>
      </c>
      <c r="D97" s="476" t="s">
        <v>332</v>
      </c>
      <c r="G97" s="476" t="s">
        <v>255</v>
      </c>
      <c r="H97" s="474">
        <v>967209983</v>
      </c>
      <c r="I97" s="475">
        <v>37.18</v>
      </c>
      <c r="J97" s="476" t="s">
        <v>332</v>
      </c>
      <c r="K97" s="514">
        <f t="shared" si="1"/>
        <v>0</v>
      </c>
    </row>
    <row r="98" spans="1:11" x14ac:dyDescent="0.25">
      <c r="A98" s="476">
        <v>3025</v>
      </c>
      <c r="B98" s="474">
        <v>1223159807</v>
      </c>
      <c r="C98" s="475">
        <v>47.12</v>
      </c>
      <c r="D98" s="476" t="s">
        <v>332</v>
      </c>
      <c r="G98" s="476" t="s">
        <v>216</v>
      </c>
      <c r="H98" s="474">
        <v>1223159807</v>
      </c>
      <c r="I98" s="475">
        <v>47.12</v>
      </c>
      <c r="J98" s="476" t="s">
        <v>332</v>
      </c>
      <c r="K98" s="514">
        <f t="shared" si="1"/>
        <v>0</v>
      </c>
    </row>
    <row r="99" spans="1:11" x14ac:dyDescent="0.25">
      <c r="A99" s="476">
        <v>3026</v>
      </c>
      <c r="B99" s="474">
        <v>1338674687</v>
      </c>
      <c r="C99" s="475">
        <v>51.57</v>
      </c>
      <c r="D99" s="476" t="s">
        <v>332</v>
      </c>
      <c r="G99" s="476" t="s">
        <v>290</v>
      </c>
      <c r="H99" s="474">
        <v>1338674687</v>
      </c>
      <c r="I99" s="475">
        <v>51.57</v>
      </c>
      <c r="J99" s="476" t="s">
        <v>332</v>
      </c>
      <c r="K99" s="514">
        <f t="shared" si="1"/>
        <v>0</v>
      </c>
    </row>
    <row r="100" spans="1:11" x14ac:dyDescent="0.25">
      <c r="A100" s="476">
        <v>3027</v>
      </c>
      <c r="B100" s="474">
        <v>1613314559</v>
      </c>
      <c r="C100" s="475">
        <v>62.15</v>
      </c>
      <c r="D100" s="476" t="s">
        <v>332</v>
      </c>
      <c r="G100" s="476" t="s">
        <v>254</v>
      </c>
      <c r="H100" s="474">
        <v>1613314559</v>
      </c>
      <c r="I100" s="475">
        <v>62.15</v>
      </c>
      <c r="J100" s="476" t="s">
        <v>332</v>
      </c>
      <c r="K100" s="514">
        <f t="shared" si="1"/>
        <v>0</v>
      </c>
    </row>
    <row r="101" spans="1:11" x14ac:dyDescent="0.25">
      <c r="A101" s="476">
        <v>3028</v>
      </c>
      <c r="B101" s="474">
        <v>921782783</v>
      </c>
      <c r="C101" s="475">
        <v>35.51</v>
      </c>
      <c r="D101" s="476" t="s">
        <v>332</v>
      </c>
      <c r="G101" s="476" t="s">
        <v>271</v>
      </c>
      <c r="H101" s="474">
        <v>921782783</v>
      </c>
      <c r="I101" s="475">
        <v>35.51</v>
      </c>
      <c r="J101" s="476" t="s">
        <v>332</v>
      </c>
      <c r="K101" s="514">
        <f t="shared" si="1"/>
        <v>0</v>
      </c>
    </row>
    <row r="102" spans="1:11" x14ac:dyDescent="0.25">
      <c r="A102" s="476">
        <v>3029</v>
      </c>
      <c r="B102" s="474">
        <v>921782783</v>
      </c>
      <c r="C102" s="475">
        <v>35.56</v>
      </c>
      <c r="D102" s="476" t="s">
        <v>332</v>
      </c>
      <c r="G102" s="517" t="s">
        <v>217</v>
      </c>
      <c r="H102" s="518">
        <v>921782783</v>
      </c>
      <c r="I102" s="519">
        <v>35.51</v>
      </c>
      <c r="J102" s="517" t="s">
        <v>331</v>
      </c>
      <c r="K102" s="514">
        <f t="shared" si="1"/>
        <v>0</v>
      </c>
    </row>
    <row r="103" spans="1:11" x14ac:dyDescent="0.25">
      <c r="A103" s="476">
        <v>3030</v>
      </c>
      <c r="B103" s="474">
        <v>921782783</v>
      </c>
      <c r="C103" s="475">
        <v>35.51</v>
      </c>
      <c r="D103" s="476" t="s">
        <v>332</v>
      </c>
      <c r="G103" s="476" t="s">
        <v>258</v>
      </c>
      <c r="H103" s="474">
        <v>921782783</v>
      </c>
      <c r="I103" s="475">
        <v>35.51</v>
      </c>
      <c r="J103" s="476" t="s">
        <v>332</v>
      </c>
      <c r="K103" s="514">
        <f t="shared" si="1"/>
        <v>0</v>
      </c>
    </row>
    <row r="104" spans="1:11" x14ac:dyDescent="0.25">
      <c r="A104" s="476">
        <v>3031</v>
      </c>
      <c r="B104" s="474">
        <v>921782783</v>
      </c>
      <c r="C104" s="475">
        <v>35.51</v>
      </c>
      <c r="D104" s="476" t="s">
        <v>332</v>
      </c>
      <c r="G104" s="476" t="s">
        <v>266</v>
      </c>
      <c r="H104" s="474">
        <v>921782783</v>
      </c>
      <c r="I104" s="475">
        <v>35.51</v>
      </c>
      <c r="J104" s="476" t="s">
        <v>332</v>
      </c>
      <c r="K104" s="514">
        <f t="shared" si="1"/>
        <v>0</v>
      </c>
    </row>
    <row r="105" spans="1:11" x14ac:dyDescent="0.25">
      <c r="A105" s="476">
        <v>3032</v>
      </c>
      <c r="B105" s="474">
        <v>921782783</v>
      </c>
      <c r="C105" s="475">
        <v>35.51</v>
      </c>
      <c r="D105" s="476" t="s">
        <v>332</v>
      </c>
      <c r="G105" s="476" t="s">
        <v>284</v>
      </c>
      <c r="H105" s="474">
        <v>921782783</v>
      </c>
      <c r="I105" s="475">
        <v>35.51</v>
      </c>
      <c r="J105" s="476" t="s">
        <v>332</v>
      </c>
      <c r="K105" s="514">
        <f t="shared" si="1"/>
        <v>0</v>
      </c>
    </row>
    <row r="106" spans="1:11" x14ac:dyDescent="0.25">
      <c r="A106" s="476">
        <v>3033</v>
      </c>
      <c r="B106" s="474">
        <v>921782783</v>
      </c>
      <c r="C106" s="475">
        <v>35.51</v>
      </c>
      <c r="D106" s="476" t="s">
        <v>332</v>
      </c>
      <c r="G106" s="476" t="s">
        <v>278</v>
      </c>
      <c r="H106" s="474">
        <v>921782783</v>
      </c>
      <c r="I106" s="475">
        <v>35.51</v>
      </c>
      <c r="J106" s="476" t="s">
        <v>332</v>
      </c>
      <c r="K106" s="514">
        <f t="shared" si="1"/>
        <v>0</v>
      </c>
    </row>
    <row r="107" spans="1:11" x14ac:dyDescent="0.25">
      <c r="A107" s="476">
        <v>3034</v>
      </c>
      <c r="B107" s="474">
        <v>1282604543</v>
      </c>
      <c r="C107" s="475">
        <v>49.41</v>
      </c>
      <c r="D107" s="476" t="s">
        <v>332</v>
      </c>
      <c r="G107" s="476" t="s">
        <v>279</v>
      </c>
      <c r="H107" s="474">
        <v>1282604543</v>
      </c>
      <c r="I107" s="475">
        <v>49.41</v>
      </c>
      <c r="J107" s="476" t="s">
        <v>332</v>
      </c>
      <c r="K107" s="514">
        <f t="shared" si="1"/>
        <v>0</v>
      </c>
    </row>
    <row r="108" spans="1:11" x14ac:dyDescent="0.25">
      <c r="A108" s="476">
        <v>3038</v>
      </c>
      <c r="B108" s="474">
        <v>597973375</v>
      </c>
      <c r="C108" s="475">
        <v>39.049999999999997</v>
      </c>
      <c r="D108" s="476" t="s">
        <v>332</v>
      </c>
      <c r="G108" s="476" t="s">
        <v>303</v>
      </c>
      <c r="H108" s="474">
        <v>597973375</v>
      </c>
      <c r="I108" s="475">
        <v>39.049999999999997</v>
      </c>
      <c r="J108" s="476" t="s">
        <v>332</v>
      </c>
      <c r="K108" s="514">
        <f t="shared" si="1"/>
        <v>0</v>
      </c>
    </row>
    <row r="109" spans="1:11" x14ac:dyDescent="0.25">
      <c r="A109" s="476">
        <v>3039</v>
      </c>
      <c r="B109" s="474">
        <v>653545983</v>
      </c>
      <c r="C109" s="475">
        <v>43.16</v>
      </c>
      <c r="D109" s="476" t="s">
        <v>332</v>
      </c>
      <c r="G109" s="476" t="s">
        <v>304</v>
      </c>
      <c r="H109" s="474">
        <v>653545983</v>
      </c>
      <c r="I109" s="475">
        <v>43.16</v>
      </c>
      <c r="J109" s="476" t="s">
        <v>332</v>
      </c>
      <c r="K109" s="514">
        <f t="shared" si="1"/>
        <v>0</v>
      </c>
    </row>
    <row r="110" spans="1:11" x14ac:dyDescent="0.25">
      <c r="A110" s="476">
        <v>3043</v>
      </c>
      <c r="B110" s="474">
        <v>1896607230</v>
      </c>
      <c r="C110" s="475">
        <v>219.19</v>
      </c>
      <c r="D110" s="476" t="s">
        <v>332</v>
      </c>
      <c r="G110" s="476" t="s">
        <v>260</v>
      </c>
      <c r="H110" s="474">
        <v>1896607230</v>
      </c>
      <c r="I110" s="475">
        <v>219.19</v>
      </c>
      <c r="J110" s="476" t="s">
        <v>332</v>
      </c>
      <c r="K110" s="514">
        <f t="shared" si="1"/>
        <v>0</v>
      </c>
    </row>
    <row r="111" spans="1:11" x14ac:dyDescent="0.25">
      <c r="A111" s="476">
        <v>3044</v>
      </c>
      <c r="B111" s="474">
        <v>2209752062</v>
      </c>
      <c r="C111" s="475">
        <v>255.38</v>
      </c>
      <c r="D111" s="476" t="s">
        <v>332</v>
      </c>
      <c r="G111" s="476" t="s">
        <v>275</v>
      </c>
      <c r="H111" s="474">
        <v>2209752062</v>
      </c>
      <c r="I111" s="475">
        <v>255.38</v>
      </c>
      <c r="J111" s="476" t="s">
        <v>332</v>
      </c>
      <c r="K111" s="514">
        <f t="shared" si="1"/>
        <v>0</v>
      </c>
    </row>
    <row r="112" spans="1:11" x14ac:dyDescent="0.25">
      <c r="A112" s="476">
        <v>3045</v>
      </c>
      <c r="B112" s="474">
        <v>1855419902</v>
      </c>
      <c r="C112" s="475">
        <v>214.43</v>
      </c>
      <c r="D112" s="476" t="s">
        <v>332</v>
      </c>
      <c r="G112" s="476" t="s">
        <v>262</v>
      </c>
      <c r="H112" s="474">
        <v>1855419902</v>
      </c>
      <c r="I112" s="475">
        <v>214.43</v>
      </c>
      <c r="J112" s="476" t="s">
        <v>332</v>
      </c>
      <c r="K112" s="514">
        <f t="shared" si="1"/>
        <v>0</v>
      </c>
    </row>
    <row r="113" spans="1:11" x14ac:dyDescent="0.25">
      <c r="A113" s="476">
        <v>3047</v>
      </c>
      <c r="B113" s="474">
        <v>992908799</v>
      </c>
      <c r="C113" s="475">
        <v>114.75</v>
      </c>
      <c r="D113" s="476" t="s">
        <v>332</v>
      </c>
      <c r="G113" s="476" t="s">
        <v>289</v>
      </c>
      <c r="H113" s="474">
        <v>992908799</v>
      </c>
      <c r="I113" s="475">
        <v>114.75</v>
      </c>
      <c r="J113" s="476" t="s">
        <v>332</v>
      </c>
      <c r="K113" s="514">
        <f t="shared" si="1"/>
        <v>0</v>
      </c>
    </row>
    <row r="114" spans="1:11" x14ac:dyDescent="0.25">
      <c r="A114" s="476">
        <v>3048</v>
      </c>
      <c r="B114" s="474">
        <v>1294026239</v>
      </c>
      <c r="C114" s="475">
        <v>149.55000000000001</v>
      </c>
      <c r="D114" s="476" t="s">
        <v>332</v>
      </c>
      <c r="G114" s="476" t="s">
        <v>269</v>
      </c>
      <c r="H114" s="474">
        <v>1294026239</v>
      </c>
      <c r="I114" s="475">
        <v>149.55000000000001</v>
      </c>
      <c r="J114" s="476" t="s">
        <v>332</v>
      </c>
      <c r="K114" s="514">
        <f t="shared" si="1"/>
        <v>0</v>
      </c>
    </row>
    <row r="115" spans="1:11" x14ac:dyDescent="0.25">
      <c r="A115" s="476">
        <v>3049</v>
      </c>
      <c r="B115" s="474">
        <v>1277932031</v>
      </c>
      <c r="C115" s="475">
        <v>147.69</v>
      </c>
      <c r="D115" s="476" t="s">
        <v>332</v>
      </c>
      <c r="G115" s="476" t="s">
        <v>306</v>
      </c>
      <c r="H115" s="474">
        <v>1277932031</v>
      </c>
      <c r="I115" s="475">
        <v>147.69</v>
      </c>
      <c r="J115" s="476" t="s">
        <v>332</v>
      </c>
      <c r="K115" s="514">
        <f t="shared" si="1"/>
        <v>0</v>
      </c>
    </row>
    <row r="116" spans="1:11" x14ac:dyDescent="0.25">
      <c r="A116" s="476">
        <v>3050</v>
      </c>
      <c r="B116" s="474">
        <v>1494252031</v>
      </c>
      <c r="C116" s="475">
        <v>172.69</v>
      </c>
      <c r="D116" s="476" t="s">
        <v>332</v>
      </c>
      <c r="G116" s="476" t="s">
        <v>297</v>
      </c>
      <c r="H116" s="474">
        <v>1494252031</v>
      </c>
      <c r="I116" s="475">
        <v>172.69</v>
      </c>
      <c r="J116" s="476" t="s">
        <v>332</v>
      </c>
      <c r="K116" s="514">
        <f t="shared" si="1"/>
        <v>0</v>
      </c>
    </row>
    <row r="117" spans="1:11" x14ac:dyDescent="0.25">
      <c r="A117" s="476">
        <v>3051</v>
      </c>
      <c r="B117" s="474">
        <v>784137502</v>
      </c>
      <c r="C117" s="475">
        <v>238.48</v>
      </c>
      <c r="D117" s="476" t="s">
        <v>332</v>
      </c>
      <c r="G117" s="476" t="s">
        <v>259</v>
      </c>
      <c r="H117" s="474">
        <v>784137502</v>
      </c>
      <c r="I117" s="475">
        <v>238.48</v>
      </c>
      <c r="J117" s="476" t="s">
        <v>332</v>
      </c>
      <c r="K117" s="514">
        <f t="shared" si="1"/>
        <v>0</v>
      </c>
    </row>
    <row r="118" spans="1:11" x14ac:dyDescent="0.25">
      <c r="A118" s="476">
        <v>3052</v>
      </c>
      <c r="B118" s="474">
        <v>961499135</v>
      </c>
      <c r="C118" s="475">
        <v>110.7</v>
      </c>
      <c r="D118" s="476" t="s">
        <v>332</v>
      </c>
      <c r="G118" s="476" t="s">
        <v>280</v>
      </c>
      <c r="H118" s="474">
        <v>961499135</v>
      </c>
      <c r="I118" s="475">
        <v>110.7</v>
      </c>
      <c r="J118" s="476" t="s">
        <v>332</v>
      </c>
      <c r="K118" s="514">
        <f t="shared" si="1"/>
        <v>0</v>
      </c>
    </row>
    <row r="119" spans="1:11" x14ac:dyDescent="0.25">
      <c r="A119" s="476">
        <v>3053</v>
      </c>
      <c r="B119" s="474">
        <v>1140364218</v>
      </c>
      <c r="C119" s="475">
        <v>131.72999999999999</v>
      </c>
      <c r="D119" s="476" t="s">
        <v>332</v>
      </c>
      <c r="G119" s="476" t="s">
        <v>305</v>
      </c>
      <c r="H119" s="474">
        <v>2230432254</v>
      </c>
      <c r="I119" s="475">
        <v>257.77</v>
      </c>
      <c r="J119" s="476" t="s">
        <v>331</v>
      </c>
      <c r="K119" s="528">
        <f t="shared" si="1"/>
        <v>1090068036</v>
      </c>
    </row>
    <row r="120" spans="1:11" x14ac:dyDescent="0.25">
      <c r="A120" s="476">
        <v>3054</v>
      </c>
      <c r="B120" s="474">
        <v>1090068036</v>
      </c>
      <c r="C120" s="475">
        <v>125.92</v>
      </c>
      <c r="D120" s="476" t="s">
        <v>332</v>
      </c>
      <c r="G120" s="476"/>
      <c r="H120" s="474"/>
      <c r="I120" s="475"/>
      <c r="J120" s="476"/>
      <c r="K120" s="528">
        <f t="shared" si="1"/>
        <v>-1090068036</v>
      </c>
    </row>
    <row r="121" spans="1:11" x14ac:dyDescent="0.25">
      <c r="A121" s="476">
        <v>3055</v>
      </c>
      <c r="B121" s="474">
        <v>3428790540</v>
      </c>
      <c r="C121" s="475">
        <v>705.69</v>
      </c>
      <c r="D121" s="476" t="s">
        <v>332</v>
      </c>
      <c r="G121" s="476" t="s">
        <v>229</v>
      </c>
      <c r="H121" s="474">
        <v>3428790540</v>
      </c>
      <c r="I121" s="475">
        <v>628.99</v>
      </c>
      <c r="J121" s="476" t="s">
        <v>331</v>
      </c>
      <c r="K121" s="514">
        <f t="shared" si="1"/>
        <v>0</v>
      </c>
    </row>
    <row r="122" spans="1:11" x14ac:dyDescent="0.25">
      <c r="A122" s="476">
        <v>3056</v>
      </c>
      <c r="B122" s="474">
        <v>1476946431</v>
      </c>
      <c r="C122" s="475">
        <v>170.69</v>
      </c>
      <c r="D122" s="476" t="s">
        <v>332</v>
      </c>
      <c r="G122" s="476" t="s">
        <v>288</v>
      </c>
      <c r="H122" s="474">
        <v>1476946431</v>
      </c>
      <c r="I122" s="475">
        <v>170.69</v>
      </c>
      <c r="J122" s="476" t="s">
        <v>332</v>
      </c>
      <c r="K122" s="514">
        <f t="shared" si="1"/>
        <v>0</v>
      </c>
    </row>
    <row r="123" spans="1:11" x14ac:dyDescent="0.25">
      <c r="A123" s="476" t="s">
        <v>346</v>
      </c>
      <c r="B123" s="474">
        <v>1606392319</v>
      </c>
      <c r="C123" s="490">
        <v>185.65</v>
      </c>
      <c r="D123" s="476" t="s">
        <v>332</v>
      </c>
      <c r="G123" s="476" t="s">
        <v>302</v>
      </c>
      <c r="H123" s="474">
        <v>1606392319</v>
      </c>
      <c r="I123" s="475">
        <v>185.65</v>
      </c>
      <c r="J123" s="476" t="s">
        <v>332</v>
      </c>
      <c r="K123" s="514">
        <f t="shared" si="1"/>
        <v>0</v>
      </c>
    </row>
    <row r="124" spans="1:11" x14ac:dyDescent="0.25">
      <c r="A124" s="476">
        <v>3058</v>
      </c>
      <c r="B124" s="474">
        <v>837071871</v>
      </c>
      <c r="C124" s="475">
        <v>96.74</v>
      </c>
      <c r="D124" s="476" t="s">
        <v>332</v>
      </c>
      <c r="G124" s="476" t="s">
        <v>293</v>
      </c>
      <c r="H124" s="474">
        <v>837071871</v>
      </c>
      <c r="I124" s="475">
        <v>96.74</v>
      </c>
      <c r="J124" s="476" t="s">
        <v>332</v>
      </c>
      <c r="K124" s="514">
        <f t="shared" si="1"/>
        <v>0</v>
      </c>
    </row>
    <row r="125" spans="1:11" x14ac:dyDescent="0.25">
      <c r="A125" s="476" t="s">
        <v>347</v>
      </c>
      <c r="B125" s="474">
        <v>1223678975</v>
      </c>
      <c r="C125" s="475">
        <v>141.41999999999999</v>
      </c>
      <c r="D125" s="476" t="s">
        <v>332</v>
      </c>
      <c r="G125" s="476" t="s">
        <v>294</v>
      </c>
      <c r="H125" s="474">
        <v>1223678975</v>
      </c>
      <c r="I125" s="475">
        <v>141.41999999999999</v>
      </c>
      <c r="J125" s="476" t="s">
        <v>332</v>
      </c>
      <c r="K125" s="514">
        <f t="shared" si="1"/>
        <v>0</v>
      </c>
    </row>
    <row r="126" spans="1:11" x14ac:dyDescent="0.25">
      <c r="A126" s="476">
        <v>3059</v>
      </c>
      <c r="B126" s="474">
        <v>6099292953</v>
      </c>
      <c r="C126" s="475">
        <v>1854.98</v>
      </c>
      <c r="D126" s="476" t="s">
        <v>332</v>
      </c>
      <c r="G126" s="476" t="s">
        <v>324</v>
      </c>
      <c r="H126" s="474">
        <v>6099292953</v>
      </c>
      <c r="I126" s="475">
        <v>1854.98</v>
      </c>
      <c r="J126" s="476" t="s">
        <v>332</v>
      </c>
      <c r="K126" s="514">
        <f t="shared" si="1"/>
        <v>0</v>
      </c>
    </row>
    <row r="127" spans="1:11" x14ac:dyDescent="0.25">
      <c r="A127" s="476" t="s">
        <v>348</v>
      </c>
      <c r="B127" s="474">
        <v>1310033919</v>
      </c>
      <c r="C127" s="475">
        <v>151.4</v>
      </c>
      <c r="D127" s="476" t="s">
        <v>332</v>
      </c>
      <c r="G127" s="476" t="s">
        <v>321</v>
      </c>
      <c r="H127" s="474">
        <v>1310033919</v>
      </c>
      <c r="I127" s="475">
        <v>151.4</v>
      </c>
      <c r="J127" s="476" t="s">
        <v>332</v>
      </c>
      <c r="K127" s="514">
        <f t="shared" si="1"/>
        <v>0</v>
      </c>
    </row>
    <row r="128" spans="1:11" x14ac:dyDescent="0.25">
      <c r="A128" s="476">
        <v>3060</v>
      </c>
      <c r="B128" s="474">
        <v>1180761087</v>
      </c>
      <c r="C128" s="475">
        <v>170.15</v>
      </c>
      <c r="D128" s="476" t="s">
        <v>331</v>
      </c>
      <c r="G128" s="476" t="s">
        <v>218</v>
      </c>
      <c r="H128" s="474">
        <v>1180761087</v>
      </c>
      <c r="I128" s="475">
        <v>136.46</v>
      </c>
      <c r="J128" s="476" t="s">
        <v>331</v>
      </c>
      <c r="K128" s="514">
        <f t="shared" si="1"/>
        <v>0</v>
      </c>
    </row>
    <row r="129" spans="1:11" x14ac:dyDescent="0.25">
      <c r="A129" s="476">
        <v>3061</v>
      </c>
      <c r="B129" s="474">
        <v>2513032702</v>
      </c>
      <c r="C129" s="475">
        <v>253.86</v>
      </c>
      <c r="D129" s="476" t="s">
        <v>331</v>
      </c>
      <c r="G129" s="476" t="s">
        <v>231</v>
      </c>
      <c r="H129" s="474">
        <v>2513032702</v>
      </c>
      <c r="I129" s="475">
        <v>290.43</v>
      </c>
      <c r="J129" s="476" t="s">
        <v>331</v>
      </c>
      <c r="K129" s="514">
        <f t="shared" si="1"/>
        <v>0</v>
      </c>
    </row>
    <row r="130" spans="1:11" x14ac:dyDescent="0.25">
      <c r="A130" s="476">
        <v>3064</v>
      </c>
      <c r="B130" s="474">
        <v>932477644</v>
      </c>
      <c r="C130" s="475">
        <v>59.87</v>
      </c>
      <c r="D130" s="476" t="s">
        <v>332</v>
      </c>
      <c r="G130" s="476" t="s">
        <v>219</v>
      </c>
      <c r="H130" s="474">
        <v>932477644</v>
      </c>
      <c r="I130" s="475">
        <v>59.87</v>
      </c>
      <c r="J130" s="476" t="s">
        <v>332</v>
      </c>
      <c r="K130" s="514">
        <f t="shared" si="1"/>
        <v>0</v>
      </c>
    </row>
    <row r="131" spans="1:11" x14ac:dyDescent="0.25">
      <c r="A131" s="476">
        <v>3070</v>
      </c>
      <c r="B131" s="474">
        <v>1122458521</v>
      </c>
      <c r="C131" s="475">
        <v>70.12</v>
      </c>
      <c r="D131" s="476" t="s">
        <v>332</v>
      </c>
      <c r="G131" s="476" t="s">
        <v>220</v>
      </c>
      <c r="H131" s="474">
        <v>1122458521</v>
      </c>
      <c r="I131" s="475">
        <v>70.12</v>
      </c>
      <c r="J131" s="476" t="s">
        <v>331</v>
      </c>
      <c r="K131" s="514">
        <f t="shared" ref="K131:K148" si="2">+H131-B131</f>
        <v>0</v>
      </c>
    </row>
    <row r="132" spans="1:11" x14ac:dyDescent="0.25">
      <c r="A132" s="476">
        <v>3072</v>
      </c>
      <c r="B132" s="474">
        <v>1691501259</v>
      </c>
      <c r="C132" s="475">
        <v>126.57</v>
      </c>
      <c r="D132" s="476" t="s">
        <v>331</v>
      </c>
      <c r="G132" s="476" t="s">
        <v>221</v>
      </c>
      <c r="H132" s="474">
        <v>1691501259</v>
      </c>
      <c r="I132" s="475">
        <v>126.12</v>
      </c>
      <c r="J132" s="476" t="s">
        <v>331</v>
      </c>
      <c r="K132" s="514">
        <f t="shared" si="2"/>
        <v>0</v>
      </c>
    </row>
    <row r="133" spans="1:11" x14ac:dyDescent="0.25">
      <c r="A133" s="476">
        <v>3075</v>
      </c>
      <c r="B133" s="474">
        <v>1113723519</v>
      </c>
      <c r="C133" s="475">
        <v>74.010000000000005</v>
      </c>
      <c r="D133" s="476" t="s">
        <v>331</v>
      </c>
      <c r="G133" s="476" t="s">
        <v>232</v>
      </c>
      <c r="H133" s="474">
        <v>1113723519</v>
      </c>
      <c r="I133" s="475">
        <v>73.55</v>
      </c>
      <c r="J133" s="476" t="s">
        <v>331</v>
      </c>
      <c r="K133" s="514">
        <f t="shared" si="2"/>
        <v>0</v>
      </c>
    </row>
    <row r="134" spans="1:11" x14ac:dyDescent="0.25">
      <c r="A134" s="476">
        <v>3078</v>
      </c>
      <c r="B134" s="474">
        <v>816443596</v>
      </c>
      <c r="C134" s="475">
        <v>52.42</v>
      </c>
      <c r="D134" s="476" t="s">
        <v>332</v>
      </c>
      <c r="G134" s="476" t="s">
        <v>300</v>
      </c>
      <c r="H134" s="474">
        <v>816443596</v>
      </c>
      <c r="I134" s="475">
        <v>52.42</v>
      </c>
      <c r="J134" s="476" t="s">
        <v>332</v>
      </c>
      <c r="K134" s="514">
        <f t="shared" si="2"/>
        <v>0</v>
      </c>
    </row>
    <row r="135" spans="1:11" x14ac:dyDescent="0.25">
      <c r="A135" s="476">
        <v>3079</v>
      </c>
      <c r="B135" s="474">
        <v>3859321853</v>
      </c>
      <c r="C135" s="475">
        <v>307.62</v>
      </c>
      <c r="D135" s="476" t="s">
        <v>332</v>
      </c>
      <c r="G135" s="476" t="s">
        <v>282</v>
      </c>
      <c r="H135" s="474">
        <v>3859321853</v>
      </c>
      <c r="I135" s="475">
        <v>307.62</v>
      </c>
      <c r="J135" s="476" t="s">
        <v>332</v>
      </c>
      <c r="K135" s="514">
        <f t="shared" si="2"/>
        <v>0</v>
      </c>
    </row>
    <row r="136" spans="1:11" x14ac:dyDescent="0.25">
      <c r="A136" s="476">
        <v>3082</v>
      </c>
      <c r="B136" s="474">
        <v>844167167</v>
      </c>
      <c r="C136" s="475">
        <v>54.2</v>
      </c>
      <c r="D136" s="476" t="s">
        <v>332</v>
      </c>
      <c r="G136" s="476" t="s">
        <v>233</v>
      </c>
      <c r="H136" s="474">
        <v>844167167</v>
      </c>
      <c r="I136" s="475">
        <v>54.2</v>
      </c>
      <c r="J136" s="476" t="s">
        <v>332</v>
      </c>
      <c r="K136" s="514">
        <f t="shared" si="2"/>
        <v>0</v>
      </c>
    </row>
    <row r="137" spans="1:11" x14ac:dyDescent="0.25">
      <c r="A137" s="476">
        <v>3099</v>
      </c>
      <c r="B137" s="474">
        <v>954126950</v>
      </c>
      <c r="C137" s="475">
        <v>61.55</v>
      </c>
      <c r="D137" s="476" t="s">
        <v>331</v>
      </c>
      <c r="G137" s="476" t="s">
        <v>234</v>
      </c>
      <c r="H137" s="474">
        <v>954126950</v>
      </c>
      <c r="I137" s="475">
        <v>61.26</v>
      </c>
      <c r="J137" s="476" t="s">
        <v>331</v>
      </c>
      <c r="K137" s="514">
        <f t="shared" si="2"/>
        <v>0</v>
      </c>
    </row>
    <row r="138" spans="1:11" x14ac:dyDescent="0.25">
      <c r="A138" s="476">
        <v>3101</v>
      </c>
      <c r="B138" s="474">
        <v>895097548</v>
      </c>
      <c r="C138" s="475">
        <v>57.09</v>
      </c>
      <c r="D138" s="476" t="s">
        <v>332</v>
      </c>
      <c r="G138" s="476" t="s">
        <v>283</v>
      </c>
      <c r="H138" s="474">
        <v>895097548</v>
      </c>
      <c r="I138" s="475">
        <v>57.09</v>
      </c>
      <c r="J138" s="476" t="s">
        <v>332</v>
      </c>
      <c r="K138" s="514">
        <f t="shared" si="2"/>
        <v>0</v>
      </c>
    </row>
    <row r="139" spans="1:11" x14ac:dyDescent="0.25">
      <c r="A139" s="476">
        <v>3103</v>
      </c>
      <c r="B139" s="474">
        <v>994353817</v>
      </c>
      <c r="C139" s="475">
        <v>74.489999999999995</v>
      </c>
      <c r="D139" s="476" t="s">
        <v>331</v>
      </c>
      <c r="G139" s="476" t="s">
        <v>235</v>
      </c>
      <c r="H139" s="474">
        <v>994353817</v>
      </c>
      <c r="I139" s="475">
        <v>74.14</v>
      </c>
      <c r="J139" s="476" t="s">
        <v>331</v>
      </c>
      <c r="K139" s="514">
        <f t="shared" si="2"/>
        <v>0</v>
      </c>
    </row>
    <row r="140" spans="1:11" x14ac:dyDescent="0.25">
      <c r="A140" s="476">
        <v>3104</v>
      </c>
      <c r="B140" s="474">
        <v>1274384383</v>
      </c>
      <c r="C140" s="475">
        <v>84.49</v>
      </c>
      <c r="D140" s="476" t="s">
        <v>332</v>
      </c>
      <c r="G140" s="476" t="s">
        <v>265</v>
      </c>
      <c r="H140" s="474">
        <v>1274384383</v>
      </c>
      <c r="I140" s="475">
        <v>84.49</v>
      </c>
      <c r="J140" s="476" t="s">
        <v>332</v>
      </c>
      <c r="K140" s="514">
        <f t="shared" si="2"/>
        <v>0</v>
      </c>
    </row>
    <row r="141" spans="1:11" x14ac:dyDescent="0.25">
      <c r="A141" s="529">
        <v>4036</v>
      </c>
      <c r="B141" s="530">
        <v>4656293190</v>
      </c>
      <c r="C141" s="531">
        <v>1374.61</v>
      </c>
      <c r="D141" s="529" t="s">
        <v>331</v>
      </c>
      <c r="E141" s="532"/>
      <c r="F141" s="532"/>
      <c r="G141" s="529" t="s">
        <v>236</v>
      </c>
      <c r="H141" s="534">
        <v>4656293188</v>
      </c>
      <c r="I141" s="531">
        <v>1416.12</v>
      </c>
      <c r="J141" s="529" t="s">
        <v>331</v>
      </c>
      <c r="K141" s="533">
        <f t="shared" si="2"/>
        <v>-2</v>
      </c>
    </row>
    <row r="142" spans="1:11" x14ac:dyDescent="0.25">
      <c r="A142" s="476" t="s">
        <v>334</v>
      </c>
      <c r="B142" s="474">
        <v>440946688</v>
      </c>
      <c r="C142" s="475">
        <v>7.67</v>
      </c>
      <c r="D142" s="476" t="s">
        <v>331</v>
      </c>
      <c r="G142" s="476" t="s">
        <v>230</v>
      </c>
      <c r="H142" s="475">
        <v>440946688</v>
      </c>
      <c r="I142" s="475">
        <v>7.84</v>
      </c>
      <c r="J142" s="476" t="s">
        <v>331</v>
      </c>
      <c r="K142" s="514">
        <f t="shared" si="2"/>
        <v>0</v>
      </c>
    </row>
    <row r="143" spans="1:11" x14ac:dyDescent="0.25">
      <c r="A143" s="476" t="s">
        <v>335</v>
      </c>
      <c r="B143" s="474">
        <v>610455039</v>
      </c>
      <c r="C143" s="475">
        <v>67.900000000000006</v>
      </c>
      <c r="D143" s="476" t="s">
        <v>331</v>
      </c>
      <c r="G143" s="476" t="s">
        <v>195</v>
      </c>
      <c r="H143" s="474">
        <v>610455039</v>
      </c>
      <c r="I143" s="475">
        <v>41.5</v>
      </c>
      <c r="J143" s="476" t="s">
        <v>331</v>
      </c>
      <c r="K143" s="514">
        <f t="shared" si="2"/>
        <v>0</v>
      </c>
    </row>
    <row r="144" spans="1:11" x14ac:dyDescent="0.25">
      <c r="A144" s="476" t="s">
        <v>336</v>
      </c>
      <c r="B144" s="474">
        <v>440946688</v>
      </c>
      <c r="C144" s="475">
        <v>7.67</v>
      </c>
      <c r="D144" s="476" t="s">
        <v>331</v>
      </c>
      <c r="G144" s="476" t="s">
        <v>196</v>
      </c>
      <c r="H144" s="474">
        <v>440946688</v>
      </c>
      <c r="I144" s="475">
        <v>7.84</v>
      </c>
      <c r="J144" s="476" t="s">
        <v>331</v>
      </c>
      <c r="K144" s="514">
        <f t="shared" si="2"/>
        <v>0</v>
      </c>
    </row>
    <row r="145" spans="1:11" x14ac:dyDescent="0.25">
      <c r="A145" s="476" t="s">
        <v>349</v>
      </c>
      <c r="B145" s="474">
        <v>440946688</v>
      </c>
      <c r="C145" s="475">
        <v>7.67</v>
      </c>
      <c r="D145" s="476" t="s">
        <v>332</v>
      </c>
      <c r="G145" s="476" t="s">
        <v>197</v>
      </c>
      <c r="H145" s="474">
        <v>440946688</v>
      </c>
      <c r="I145" s="475">
        <v>7.84</v>
      </c>
      <c r="J145" s="476" t="s">
        <v>331</v>
      </c>
      <c r="K145" s="514">
        <f t="shared" si="2"/>
        <v>0</v>
      </c>
    </row>
    <row r="146" spans="1:11" x14ac:dyDescent="0.25">
      <c r="A146" s="476" t="s">
        <v>350</v>
      </c>
      <c r="B146" s="474">
        <v>440946688</v>
      </c>
      <c r="C146" s="475">
        <v>7.84</v>
      </c>
      <c r="D146" s="476" t="s">
        <v>332</v>
      </c>
      <c r="G146" s="476" t="s">
        <v>198</v>
      </c>
      <c r="H146" s="474">
        <v>440946688</v>
      </c>
      <c r="I146" s="475">
        <v>7.84</v>
      </c>
      <c r="J146" s="476" t="s">
        <v>332</v>
      </c>
      <c r="K146" s="514">
        <f t="shared" si="2"/>
        <v>0</v>
      </c>
    </row>
    <row r="147" spans="1:11" x14ac:dyDescent="0.25">
      <c r="A147" s="476" t="s">
        <v>337</v>
      </c>
      <c r="B147" s="474">
        <v>440946688</v>
      </c>
      <c r="C147" s="475">
        <v>7.67</v>
      </c>
      <c r="D147" s="476" t="s">
        <v>331</v>
      </c>
      <c r="G147" s="476" t="s">
        <v>227</v>
      </c>
      <c r="H147" s="474">
        <v>440946688</v>
      </c>
      <c r="I147" s="475">
        <v>7.84</v>
      </c>
      <c r="J147" s="476" t="s">
        <v>331</v>
      </c>
      <c r="K147" s="514">
        <f t="shared" si="2"/>
        <v>0</v>
      </c>
    </row>
    <row r="148" spans="1:11" x14ac:dyDescent="0.25">
      <c r="A148" s="476" t="s">
        <v>351</v>
      </c>
      <c r="B148" s="474">
        <v>617809919</v>
      </c>
      <c r="C148" s="475">
        <v>42.57</v>
      </c>
      <c r="D148" s="476" t="s">
        <v>332</v>
      </c>
      <c r="G148" s="476" t="s">
        <v>224</v>
      </c>
      <c r="H148" s="474">
        <v>617809919</v>
      </c>
      <c r="I148" s="475">
        <v>42</v>
      </c>
      <c r="J148" s="476" t="s">
        <v>331</v>
      </c>
      <c r="K148" s="514">
        <f t="shared" si="2"/>
        <v>0</v>
      </c>
    </row>
    <row r="149" spans="1:11" x14ac:dyDescent="0.25">
      <c r="G149" s="476"/>
      <c r="H149" s="474"/>
      <c r="I149" s="475"/>
      <c r="J149" s="476"/>
    </row>
    <row r="150" spans="1:11" x14ac:dyDescent="0.25">
      <c r="G150" s="476"/>
      <c r="H150" s="474"/>
      <c r="I150" s="475"/>
      <c r="J150" s="476"/>
    </row>
  </sheetData>
  <autoFilter ref="A1:D146" xr:uid="{00000000-0009-0000-0000-000018000000}"/>
  <sortState xmlns:xlrd2="http://schemas.microsoft.com/office/spreadsheetml/2017/richdata2" ref="A2:D148">
    <sortCondition ref="A1:A148"/>
  </sortState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4"/>
  <sheetViews>
    <sheetView zoomScaleNormal="100" workbookViewId="0">
      <pane xSplit="5" ySplit="5" topLeftCell="F6" activePane="bottomRight" state="frozen"/>
      <selection activeCell="B10" sqref="B10:C10"/>
      <selection pane="topRight" activeCell="B10" sqref="B10:C10"/>
      <selection pane="bottomLeft" activeCell="B10" sqref="B10:C10"/>
      <selection pane="bottomRight" activeCell="E25" sqref="E25"/>
    </sheetView>
  </sheetViews>
  <sheetFormatPr baseColWidth="10" defaultColWidth="0" defaultRowHeight="12.75" x14ac:dyDescent="0.2"/>
  <cols>
    <col min="1" max="1" width="0.5703125" style="239" customWidth="1"/>
    <col min="2" max="2" width="9.5703125" style="239" customWidth="1"/>
    <col min="3" max="3" width="12.5703125" style="273" bestFit="1" customWidth="1"/>
    <col min="4" max="4" width="27" style="239" customWidth="1"/>
    <col min="5" max="5" width="14.140625" style="239" bestFit="1" customWidth="1"/>
    <col min="6" max="6" width="16" style="239" customWidth="1"/>
    <col min="7" max="9" width="15.42578125" style="239" bestFit="1" customWidth="1"/>
    <col min="10" max="10" width="14.42578125" style="239" bestFit="1" customWidth="1"/>
    <col min="11" max="11" width="14.42578125" style="273" bestFit="1" customWidth="1"/>
    <col min="12" max="14" width="14.42578125" style="239" bestFit="1" customWidth="1"/>
    <col min="15" max="16" width="4.7109375" style="239" customWidth="1"/>
    <col min="17" max="16384" width="4.7109375" style="239" hidden="1"/>
  </cols>
  <sheetData>
    <row r="1" spans="1:16" ht="4.5" customHeight="1" x14ac:dyDescent="0.2">
      <c r="B1" s="256"/>
      <c r="C1" s="257"/>
      <c r="D1" s="238"/>
      <c r="E1" s="257"/>
      <c r="F1" s="258"/>
      <c r="G1" s="258"/>
      <c r="H1" s="258"/>
      <c r="I1" s="238"/>
      <c r="J1" s="238"/>
      <c r="K1" s="257"/>
      <c r="L1" s="238"/>
      <c r="M1" s="238"/>
      <c r="N1" s="238"/>
    </row>
    <row r="2" spans="1:16" ht="21" x14ac:dyDescent="0.35">
      <c r="B2" s="256"/>
      <c r="C2" s="257"/>
      <c r="D2" s="618" t="s">
        <v>169</v>
      </c>
      <c r="E2" s="618"/>
      <c r="F2" s="618"/>
      <c r="G2" s="618"/>
      <c r="H2" s="618"/>
      <c r="I2" s="618"/>
      <c r="J2" s="618"/>
      <c r="K2" s="618"/>
      <c r="L2" s="618"/>
      <c r="M2" s="618"/>
      <c r="N2" s="238"/>
      <c r="O2" s="259"/>
    </row>
    <row r="3" spans="1:16" ht="15.75" x14ac:dyDescent="0.25">
      <c r="B3" s="256"/>
      <c r="C3" s="257"/>
      <c r="D3" s="619">
        <v>45900</v>
      </c>
      <c r="E3" s="619"/>
      <c r="F3" s="619"/>
      <c r="G3" s="619"/>
      <c r="H3" s="619"/>
      <c r="I3" s="619"/>
      <c r="J3" s="619"/>
      <c r="K3" s="619"/>
      <c r="L3" s="619"/>
      <c r="M3" s="619"/>
      <c r="N3" s="238"/>
    </row>
    <row r="4" spans="1:16" x14ac:dyDescent="0.2">
      <c r="B4" s="256"/>
      <c r="C4" s="257"/>
      <c r="D4" s="238"/>
      <c r="E4" s="257"/>
      <c r="F4" s="258"/>
      <c r="G4" s="258"/>
      <c r="H4" s="258"/>
      <c r="I4" s="238"/>
      <c r="J4" s="238"/>
      <c r="K4" s="260"/>
      <c r="L4" s="238"/>
      <c r="M4" s="238"/>
      <c r="N4" s="238"/>
    </row>
    <row r="5" spans="1:16" s="189" customFormat="1" x14ac:dyDescent="0.25">
      <c r="A5" s="261"/>
      <c r="B5" s="262" t="s">
        <v>26</v>
      </c>
      <c r="C5" s="523" t="s">
        <v>27</v>
      </c>
      <c r="D5" s="524" t="s">
        <v>28</v>
      </c>
      <c r="E5" s="524" t="s">
        <v>29</v>
      </c>
      <c r="F5" s="524" t="s">
        <v>139</v>
      </c>
      <c r="G5" s="524" t="s">
        <v>30</v>
      </c>
      <c r="H5" s="524" t="s">
        <v>31</v>
      </c>
      <c r="I5" s="524" t="s">
        <v>145</v>
      </c>
      <c r="J5" s="524" t="s">
        <v>146</v>
      </c>
      <c r="K5" s="524" t="s">
        <v>32</v>
      </c>
      <c r="L5" s="524" t="s">
        <v>33</v>
      </c>
      <c r="M5" s="524" t="s">
        <v>34</v>
      </c>
      <c r="N5" s="524" t="s">
        <v>35</v>
      </c>
    </row>
    <row r="6" spans="1:16" s="189" customFormat="1" ht="15" customHeight="1" x14ac:dyDescent="0.25">
      <c r="A6" s="609"/>
      <c r="B6" s="626" t="s">
        <v>369</v>
      </c>
      <c r="C6" s="610" t="s">
        <v>500</v>
      </c>
      <c r="D6" s="669" t="s">
        <v>492</v>
      </c>
      <c r="E6" s="669" t="s">
        <v>519</v>
      </c>
      <c r="F6" s="670">
        <v>3425201524</v>
      </c>
      <c r="G6" s="671">
        <v>0</v>
      </c>
      <c r="H6" s="670">
        <v>3425201524</v>
      </c>
      <c r="I6" s="670">
        <v>3365201524</v>
      </c>
      <c r="J6" s="671">
        <v>60000000</v>
      </c>
      <c r="K6" s="670">
        <v>30000000</v>
      </c>
      <c r="L6" s="670">
        <v>30000000</v>
      </c>
      <c r="M6" s="558">
        <v>0</v>
      </c>
      <c r="N6" s="558">
        <v>0</v>
      </c>
    </row>
    <row r="7" spans="1:16" s="430" customFormat="1" ht="13.5" customHeight="1" x14ac:dyDescent="0.25">
      <c r="A7" s="585" t="s">
        <v>369</v>
      </c>
      <c r="B7" s="627"/>
      <c r="C7" s="622" t="s">
        <v>391</v>
      </c>
      <c r="D7" s="622" t="s">
        <v>392</v>
      </c>
      <c r="E7" s="610" t="s">
        <v>519</v>
      </c>
      <c r="F7" s="558">
        <v>2426274870</v>
      </c>
      <c r="G7" s="559">
        <v>418323260</v>
      </c>
      <c r="H7" s="558">
        <v>2007951610</v>
      </c>
      <c r="I7" s="558">
        <v>1924286964</v>
      </c>
      <c r="J7" s="559">
        <v>83664646</v>
      </c>
      <c r="K7" s="558">
        <v>83664646</v>
      </c>
      <c r="L7" s="558">
        <v>0</v>
      </c>
      <c r="M7" s="558">
        <v>0</v>
      </c>
      <c r="N7" s="558">
        <v>0</v>
      </c>
      <c r="O7" s="189"/>
      <c r="P7" s="189"/>
    </row>
    <row r="8" spans="1:16" s="430" customFormat="1" ht="13.5" customHeight="1" x14ac:dyDescent="0.25">
      <c r="A8" s="585"/>
      <c r="B8" s="627"/>
      <c r="C8" s="623"/>
      <c r="D8" s="623"/>
      <c r="E8" s="610" t="s">
        <v>438</v>
      </c>
      <c r="F8" s="558">
        <v>606568718</v>
      </c>
      <c r="G8" s="559">
        <v>0</v>
      </c>
      <c r="H8" s="558">
        <v>606568718</v>
      </c>
      <c r="I8" s="558">
        <v>606568718</v>
      </c>
      <c r="J8" s="559">
        <v>0</v>
      </c>
      <c r="K8" s="558">
        <v>0</v>
      </c>
      <c r="L8" s="558">
        <v>0</v>
      </c>
      <c r="M8" s="558">
        <v>0</v>
      </c>
      <c r="N8" s="558">
        <v>0</v>
      </c>
      <c r="O8" s="189"/>
      <c r="P8" s="189"/>
    </row>
    <row r="9" spans="1:16" s="430" customFormat="1" ht="13.5" customHeight="1" x14ac:dyDescent="0.25">
      <c r="A9" s="585"/>
      <c r="B9" s="627"/>
      <c r="C9" s="622" t="s">
        <v>393</v>
      </c>
      <c r="D9" s="622" t="s">
        <v>394</v>
      </c>
      <c r="E9" s="610" t="s">
        <v>519</v>
      </c>
      <c r="F9" s="558">
        <v>2480434361</v>
      </c>
      <c r="G9" s="559">
        <v>427661095</v>
      </c>
      <c r="H9" s="558">
        <v>2052773266</v>
      </c>
      <c r="I9" s="558">
        <v>1967241047</v>
      </c>
      <c r="J9" s="559">
        <v>85532219</v>
      </c>
      <c r="K9" s="558">
        <v>85532219</v>
      </c>
      <c r="L9" s="558">
        <v>0</v>
      </c>
      <c r="M9" s="558">
        <v>0</v>
      </c>
      <c r="N9" s="558">
        <v>0</v>
      </c>
      <c r="O9" s="189"/>
      <c r="P9" s="189"/>
    </row>
    <row r="10" spans="1:16" s="430" customFormat="1" ht="13.5" customHeight="1" x14ac:dyDescent="0.25">
      <c r="A10" s="585"/>
      <c r="B10" s="627"/>
      <c r="C10" s="623"/>
      <c r="D10" s="623"/>
      <c r="E10" s="610" t="s">
        <v>438</v>
      </c>
      <c r="F10" s="558">
        <v>620108591</v>
      </c>
      <c r="G10" s="559">
        <v>0</v>
      </c>
      <c r="H10" s="558">
        <v>620108591</v>
      </c>
      <c r="I10" s="558">
        <v>620108591</v>
      </c>
      <c r="J10" s="559">
        <v>0</v>
      </c>
      <c r="K10" s="558">
        <v>0</v>
      </c>
      <c r="L10" s="558">
        <v>0</v>
      </c>
      <c r="M10" s="558">
        <v>0</v>
      </c>
      <c r="N10" s="558">
        <v>0</v>
      </c>
      <c r="O10" s="189"/>
      <c r="P10" s="189"/>
    </row>
    <row r="11" spans="1:16" s="430" customFormat="1" ht="13.5" customHeight="1" x14ac:dyDescent="0.25">
      <c r="A11" s="585"/>
      <c r="B11" s="627"/>
      <c r="C11" s="622" t="s">
        <v>395</v>
      </c>
      <c r="D11" s="622" t="s">
        <v>392</v>
      </c>
      <c r="E11" s="610" t="s">
        <v>519</v>
      </c>
      <c r="F11" s="558">
        <v>2480434361</v>
      </c>
      <c r="G11" s="559">
        <v>427661095</v>
      </c>
      <c r="H11" s="558">
        <v>2052773266</v>
      </c>
      <c r="I11" s="558">
        <v>1967241047</v>
      </c>
      <c r="J11" s="559">
        <v>85532219</v>
      </c>
      <c r="K11" s="558">
        <v>85532219</v>
      </c>
      <c r="L11" s="558">
        <v>0</v>
      </c>
      <c r="M11" s="558">
        <v>0</v>
      </c>
      <c r="N11" s="558">
        <v>0</v>
      </c>
      <c r="O11" s="189"/>
      <c r="P11" s="189"/>
    </row>
    <row r="12" spans="1:16" s="430" customFormat="1" ht="13.5" customHeight="1" x14ac:dyDescent="0.2">
      <c r="A12" s="585"/>
      <c r="B12" s="627"/>
      <c r="C12" s="623"/>
      <c r="D12" s="623"/>
      <c r="E12" s="611" t="s">
        <v>438</v>
      </c>
      <c r="F12" s="600">
        <v>620108591</v>
      </c>
      <c r="G12" s="601">
        <v>0</v>
      </c>
      <c r="H12" s="600">
        <v>620108591</v>
      </c>
      <c r="I12" s="600">
        <v>620108591</v>
      </c>
      <c r="J12" s="601">
        <v>0</v>
      </c>
      <c r="K12" s="600">
        <v>0</v>
      </c>
      <c r="L12" s="600">
        <v>0</v>
      </c>
      <c r="M12" s="600">
        <v>0</v>
      </c>
      <c r="N12" s="600">
        <v>0</v>
      </c>
      <c r="O12" s="431"/>
    </row>
    <row r="13" spans="1:16" s="430" customFormat="1" ht="13.5" customHeight="1" x14ac:dyDescent="0.2">
      <c r="A13" s="585"/>
      <c r="B13" s="586"/>
      <c r="C13" s="587">
        <v>4</v>
      </c>
      <c r="D13" s="587" t="s">
        <v>396</v>
      </c>
      <c r="E13" s="586"/>
      <c r="F13" s="586">
        <v>12659131016</v>
      </c>
      <c r="G13" s="586">
        <v>1273645450</v>
      </c>
      <c r="H13" s="586">
        <v>11385485566</v>
      </c>
      <c r="I13" s="586">
        <v>11070756482</v>
      </c>
      <c r="J13" s="586">
        <v>314729084</v>
      </c>
      <c r="K13" s="586">
        <v>284729084</v>
      </c>
      <c r="L13" s="586">
        <v>30000000</v>
      </c>
      <c r="M13" s="586">
        <v>0</v>
      </c>
      <c r="N13" s="586">
        <v>0</v>
      </c>
      <c r="O13" s="431"/>
    </row>
    <row r="14" spans="1:16" s="430" customFormat="1" ht="13.5" customHeight="1" x14ac:dyDescent="0.2">
      <c r="A14" s="585"/>
      <c r="B14" s="624" t="s">
        <v>368</v>
      </c>
      <c r="C14" s="561" t="s">
        <v>520</v>
      </c>
      <c r="D14" s="561" t="s">
        <v>521</v>
      </c>
      <c r="E14" s="560" t="s">
        <v>519</v>
      </c>
      <c r="F14" s="558">
        <v>3670250000</v>
      </c>
      <c r="G14" s="559">
        <v>20000000</v>
      </c>
      <c r="H14" s="558">
        <v>3650250000</v>
      </c>
      <c r="I14" s="558">
        <v>3650250000</v>
      </c>
      <c r="J14" s="559">
        <v>0</v>
      </c>
      <c r="K14" s="558">
        <v>0</v>
      </c>
      <c r="L14" s="558">
        <v>0</v>
      </c>
      <c r="M14" s="558">
        <v>0</v>
      </c>
      <c r="N14" s="558">
        <v>0</v>
      </c>
      <c r="O14" s="431"/>
    </row>
    <row r="15" spans="1:16" s="430" customFormat="1" ht="13.5" customHeight="1" x14ac:dyDescent="0.2">
      <c r="A15" s="585"/>
      <c r="B15" s="625"/>
      <c r="C15" s="598" t="s">
        <v>476</v>
      </c>
      <c r="D15" s="598" t="s">
        <v>477</v>
      </c>
      <c r="E15" s="599" t="s">
        <v>519</v>
      </c>
      <c r="F15" s="600">
        <v>768765900</v>
      </c>
      <c r="G15" s="601">
        <v>60000000</v>
      </c>
      <c r="H15" s="600">
        <v>708765900</v>
      </c>
      <c r="I15" s="600">
        <v>708765900</v>
      </c>
      <c r="J15" s="601">
        <v>0</v>
      </c>
      <c r="K15" s="600">
        <v>0</v>
      </c>
      <c r="L15" s="600">
        <v>0</v>
      </c>
      <c r="M15" s="600">
        <v>0</v>
      </c>
      <c r="N15" s="600">
        <v>0</v>
      </c>
      <c r="O15" s="431"/>
    </row>
    <row r="16" spans="1:16" s="430" customFormat="1" ht="13.5" customHeight="1" x14ac:dyDescent="0.2">
      <c r="A16" s="585"/>
      <c r="B16" s="625"/>
      <c r="C16" s="598" t="s">
        <v>485</v>
      </c>
      <c r="D16" s="598" t="s">
        <v>486</v>
      </c>
      <c r="E16" s="599" t="s">
        <v>519</v>
      </c>
      <c r="F16" s="600">
        <v>961969125</v>
      </c>
      <c r="G16" s="601">
        <v>25000000</v>
      </c>
      <c r="H16" s="600">
        <v>936969125</v>
      </c>
      <c r="I16" s="600">
        <v>936969125</v>
      </c>
      <c r="J16" s="601">
        <v>0</v>
      </c>
      <c r="K16" s="600">
        <v>0</v>
      </c>
      <c r="L16" s="600">
        <v>0</v>
      </c>
      <c r="M16" s="600">
        <v>0</v>
      </c>
      <c r="N16" s="600">
        <v>0</v>
      </c>
      <c r="O16" s="431"/>
    </row>
    <row r="17" spans="1:15" s="430" customFormat="1" ht="13.5" customHeight="1" x14ac:dyDescent="0.2">
      <c r="A17" s="585"/>
      <c r="B17" s="625"/>
      <c r="C17" s="598" t="s">
        <v>478</v>
      </c>
      <c r="D17" s="598" t="s">
        <v>479</v>
      </c>
      <c r="E17" s="599" t="s">
        <v>519</v>
      </c>
      <c r="F17" s="600">
        <v>712932000</v>
      </c>
      <c r="G17" s="601">
        <v>89116500</v>
      </c>
      <c r="H17" s="600">
        <v>623815500</v>
      </c>
      <c r="I17" s="600">
        <v>623815500</v>
      </c>
      <c r="J17" s="601">
        <v>0</v>
      </c>
      <c r="K17" s="600">
        <v>0</v>
      </c>
      <c r="L17" s="600">
        <v>0</v>
      </c>
      <c r="M17" s="600">
        <v>0</v>
      </c>
      <c r="N17" s="600">
        <v>0</v>
      </c>
      <c r="O17" s="431"/>
    </row>
    <row r="18" spans="1:15" s="430" customFormat="1" ht="13.5" customHeight="1" x14ac:dyDescent="0.2">
      <c r="A18" s="585"/>
      <c r="B18" s="606"/>
      <c r="C18" s="587">
        <v>4</v>
      </c>
      <c r="D18" s="587" t="s">
        <v>480</v>
      </c>
      <c r="E18" s="606"/>
      <c r="F18" s="606">
        <v>6113917025</v>
      </c>
      <c r="G18" s="606">
        <v>194116500</v>
      </c>
      <c r="H18" s="606">
        <v>5919800525</v>
      </c>
      <c r="I18" s="606">
        <v>5919800525</v>
      </c>
      <c r="J18" s="606">
        <v>0</v>
      </c>
      <c r="K18" s="606">
        <v>0</v>
      </c>
      <c r="L18" s="606">
        <v>0</v>
      </c>
      <c r="M18" s="606">
        <v>0</v>
      </c>
      <c r="N18" s="606">
        <v>0</v>
      </c>
      <c r="O18" s="431"/>
    </row>
    <row r="19" spans="1:15" s="430" customFormat="1" ht="13.5" customHeight="1" x14ac:dyDescent="0.2">
      <c r="A19" s="585"/>
      <c r="B19" s="620" t="s">
        <v>440</v>
      </c>
      <c r="C19" s="602" t="s">
        <v>397</v>
      </c>
      <c r="D19" s="602" t="s">
        <v>398</v>
      </c>
      <c r="E19" s="603" t="s">
        <v>519</v>
      </c>
      <c r="F19" s="604">
        <v>3120000000</v>
      </c>
      <c r="G19" s="605">
        <v>720000000</v>
      </c>
      <c r="H19" s="604">
        <v>2400000000</v>
      </c>
      <c r="I19" s="604">
        <v>2400000000</v>
      </c>
      <c r="J19" s="605">
        <v>0</v>
      </c>
      <c r="K19" s="604">
        <v>0</v>
      </c>
      <c r="L19" s="604">
        <v>0</v>
      </c>
      <c r="M19" s="604">
        <v>0</v>
      </c>
      <c r="N19" s="604">
        <v>0</v>
      </c>
      <c r="O19" s="431"/>
    </row>
    <row r="20" spans="1:15" s="430" customFormat="1" ht="13.5" customHeight="1" x14ac:dyDescent="0.2">
      <c r="A20" s="585"/>
      <c r="B20" s="620"/>
      <c r="C20" s="561" t="s">
        <v>399</v>
      </c>
      <c r="D20" s="561" t="s">
        <v>400</v>
      </c>
      <c r="E20" s="560" t="s">
        <v>519</v>
      </c>
      <c r="F20" s="558">
        <v>2500000000</v>
      </c>
      <c r="G20" s="559">
        <v>499999998</v>
      </c>
      <c r="H20" s="558">
        <v>2000000002</v>
      </c>
      <c r="I20" s="558">
        <v>2000000002</v>
      </c>
      <c r="J20" s="559">
        <v>0</v>
      </c>
      <c r="K20" s="558">
        <v>0</v>
      </c>
      <c r="L20" s="558">
        <v>0</v>
      </c>
      <c r="M20" s="558">
        <v>0</v>
      </c>
      <c r="N20" s="558">
        <v>0</v>
      </c>
      <c r="O20" s="431"/>
    </row>
    <row r="21" spans="1:15" s="430" customFormat="1" ht="13.5" customHeight="1" x14ac:dyDescent="0.2">
      <c r="A21" s="585"/>
      <c r="B21" s="620"/>
      <c r="C21" s="561" t="s">
        <v>401</v>
      </c>
      <c r="D21" s="561" t="s">
        <v>402</v>
      </c>
      <c r="E21" s="560" t="s">
        <v>519</v>
      </c>
      <c r="F21" s="558">
        <v>3000000000</v>
      </c>
      <c r="G21" s="559">
        <v>3000000000</v>
      </c>
      <c r="H21" s="558">
        <v>0</v>
      </c>
      <c r="I21" s="558">
        <v>0</v>
      </c>
      <c r="J21" s="559">
        <v>0</v>
      </c>
      <c r="K21" s="558">
        <v>0</v>
      </c>
      <c r="L21" s="558">
        <v>0</v>
      </c>
      <c r="M21" s="558">
        <v>0</v>
      </c>
      <c r="N21" s="558">
        <v>0</v>
      </c>
      <c r="O21" s="431"/>
    </row>
    <row r="22" spans="1:15" s="430" customFormat="1" ht="13.5" customHeight="1" x14ac:dyDescent="0.2">
      <c r="A22" s="585"/>
      <c r="B22" s="620"/>
      <c r="C22" s="561" t="s">
        <v>445</v>
      </c>
      <c r="D22" s="561" t="s">
        <v>446</v>
      </c>
      <c r="E22" s="560" t="s">
        <v>519</v>
      </c>
      <c r="F22" s="558">
        <v>1000000000</v>
      </c>
      <c r="G22" s="559">
        <v>220000000</v>
      </c>
      <c r="H22" s="558">
        <v>780000000</v>
      </c>
      <c r="I22" s="558">
        <v>780000000</v>
      </c>
      <c r="J22" s="559">
        <v>0</v>
      </c>
      <c r="K22" s="558">
        <v>0</v>
      </c>
      <c r="L22" s="558">
        <v>0</v>
      </c>
      <c r="M22" s="558">
        <v>0</v>
      </c>
      <c r="N22" s="558">
        <v>0</v>
      </c>
      <c r="O22" s="431"/>
    </row>
    <row r="23" spans="1:15" s="430" customFormat="1" ht="13.5" customHeight="1" x14ac:dyDescent="0.2">
      <c r="A23" s="585"/>
      <c r="B23" s="620"/>
      <c r="C23" s="561" t="s">
        <v>470</v>
      </c>
      <c r="D23" s="561" t="s">
        <v>471</v>
      </c>
      <c r="E23" s="560" t="s">
        <v>519</v>
      </c>
      <c r="F23" s="558">
        <v>2343746684</v>
      </c>
      <c r="G23" s="559">
        <v>1900000000</v>
      </c>
      <c r="H23" s="558">
        <v>443746684</v>
      </c>
      <c r="I23" s="558">
        <v>343746684</v>
      </c>
      <c r="J23" s="671">
        <v>100000000</v>
      </c>
      <c r="K23" s="670">
        <v>0</v>
      </c>
      <c r="L23" s="670">
        <v>100000000</v>
      </c>
      <c r="M23" s="558">
        <v>0</v>
      </c>
      <c r="N23" s="558">
        <v>0</v>
      </c>
      <c r="O23" s="431"/>
    </row>
    <row r="24" spans="1:15" s="430" customFormat="1" ht="13.5" customHeight="1" x14ac:dyDescent="0.2">
      <c r="A24" s="585"/>
      <c r="B24" s="620"/>
      <c r="C24" s="561" t="s">
        <v>472</v>
      </c>
      <c r="D24" s="561" t="s">
        <v>473</v>
      </c>
      <c r="E24" s="560" t="s">
        <v>519</v>
      </c>
      <c r="F24" s="558">
        <v>1977944452</v>
      </c>
      <c r="G24" s="559">
        <v>600000000</v>
      </c>
      <c r="H24" s="558">
        <v>1377944452</v>
      </c>
      <c r="I24" s="558">
        <v>1377944452</v>
      </c>
      <c r="J24" s="559">
        <v>0</v>
      </c>
      <c r="K24" s="558">
        <v>0</v>
      </c>
      <c r="L24" s="558">
        <v>0</v>
      </c>
      <c r="M24" s="558">
        <v>0</v>
      </c>
      <c r="N24" s="558">
        <v>0</v>
      </c>
      <c r="O24" s="431"/>
    </row>
    <row r="25" spans="1:15" s="430" customFormat="1" ht="13.5" customHeight="1" x14ac:dyDescent="0.2">
      <c r="A25" s="585"/>
      <c r="B25" s="620"/>
      <c r="C25" s="561" t="s">
        <v>474</v>
      </c>
      <c r="D25" s="561" t="s">
        <v>475</v>
      </c>
      <c r="E25" s="560" t="s">
        <v>519</v>
      </c>
      <c r="F25" s="558">
        <v>986169486</v>
      </c>
      <c r="G25" s="559">
        <v>200000000</v>
      </c>
      <c r="H25" s="558">
        <v>786169486</v>
      </c>
      <c r="I25" s="558">
        <v>786169486</v>
      </c>
      <c r="J25" s="559">
        <v>0</v>
      </c>
      <c r="K25" s="558">
        <v>0</v>
      </c>
      <c r="L25" s="558">
        <v>0</v>
      </c>
      <c r="M25" s="558">
        <v>0</v>
      </c>
      <c r="N25" s="558">
        <v>0</v>
      </c>
      <c r="O25" s="431"/>
    </row>
    <row r="26" spans="1:15" s="430" customFormat="1" ht="13.5" customHeight="1" x14ac:dyDescent="0.2">
      <c r="A26" s="585"/>
      <c r="B26" s="620"/>
      <c r="C26" s="561" t="s">
        <v>487</v>
      </c>
      <c r="D26" s="561" t="s">
        <v>488</v>
      </c>
      <c r="E26" s="560" t="s">
        <v>519</v>
      </c>
      <c r="F26" s="558">
        <v>2000000000</v>
      </c>
      <c r="G26" s="559">
        <v>150000000</v>
      </c>
      <c r="H26" s="558">
        <v>1850000000</v>
      </c>
      <c r="I26" s="558">
        <v>1850000000</v>
      </c>
      <c r="J26" s="559">
        <v>0</v>
      </c>
      <c r="K26" s="558">
        <v>0</v>
      </c>
      <c r="L26" s="558">
        <v>0</v>
      </c>
      <c r="M26" s="558">
        <v>0</v>
      </c>
      <c r="N26" s="558">
        <v>0</v>
      </c>
      <c r="O26" s="431"/>
    </row>
    <row r="27" spans="1:15" s="430" customFormat="1" ht="13.5" customHeight="1" x14ac:dyDescent="0.2">
      <c r="A27" s="585"/>
      <c r="B27" s="620"/>
      <c r="C27" s="561" t="s">
        <v>489</v>
      </c>
      <c r="D27" s="561" t="s">
        <v>490</v>
      </c>
      <c r="E27" s="560" t="s">
        <v>519</v>
      </c>
      <c r="F27" s="558">
        <v>4036670627</v>
      </c>
      <c r="G27" s="559">
        <v>0</v>
      </c>
      <c r="H27" s="558">
        <v>4036670627</v>
      </c>
      <c r="I27" s="558">
        <v>3536670627</v>
      </c>
      <c r="J27" s="559">
        <v>500000000</v>
      </c>
      <c r="K27" s="558">
        <v>500000000</v>
      </c>
      <c r="L27" s="558">
        <v>0</v>
      </c>
      <c r="M27" s="558">
        <v>0</v>
      </c>
      <c r="N27" s="558">
        <v>0</v>
      </c>
      <c r="O27" s="431"/>
    </row>
    <row r="28" spans="1:15" s="430" customFormat="1" ht="13.5" customHeight="1" x14ac:dyDescent="0.2">
      <c r="A28" s="585"/>
      <c r="B28" s="621"/>
      <c r="C28" s="561" t="s">
        <v>491</v>
      </c>
      <c r="D28" s="672" t="s">
        <v>492</v>
      </c>
      <c r="E28" s="673" t="s">
        <v>519</v>
      </c>
      <c r="F28" s="670">
        <v>4200000000</v>
      </c>
      <c r="G28" s="671">
        <v>0</v>
      </c>
      <c r="H28" s="670">
        <v>4200000000</v>
      </c>
      <c r="I28" s="670">
        <v>4000000000</v>
      </c>
      <c r="J28" s="671">
        <v>200000000</v>
      </c>
      <c r="K28" s="670">
        <v>50000000</v>
      </c>
      <c r="L28" s="670">
        <v>50000000</v>
      </c>
      <c r="M28" s="670">
        <v>100000000</v>
      </c>
      <c r="N28" s="670">
        <v>0</v>
      </c>
      <c r="O28" s="431"/>
    </row>
    <row r="29" spans="1:15" s="430" customFormat="1" ht="13.5" customHeight="1" x14ac:dyDescent="0.2">
      <c r="A29" s="585"/>
      <c r="B29" s="586"/>
      <c r="C29" s="587">
        <v>10</v>
      </c>
      <c r="D29" s="587" t="s">
        <v>444</v>
      </c>
      <c r="E29" s="586"/>
      <c r="F29" s="586">
        <v>25164531249</v>
      </c>
      <c r="G29" s="586">
        <v>7289999998</v>
      </c>
      <c r="H29" s="586">
        <v>17874531251</v>
      </c>
      <c r="I29" s="586">
        <v>17074531251</v>
      </c>
      <c r="J29" s="586">
        <v>800000000</v>
      </c>
      <c r="K29" s="586">
        <v>550000000</v>
      </c>
      <c r="L29" s="586">
        <v>150000000</v>
      </c>
      <c r="M29" s="586">
        <v>100000000</v>
      </c>
      <c r="N29" s="586">
        <v>0</v>
      </c>
      <c r="O29" s="431"/>
    </row>
    <row r="30" spans="1:15" ht="13.5" thickBot="1" x14ac:dyDescent="0.25">
      <c r="A30" s="265"/>
      <c r="B30" s="525"/>
      <c r="C30" s="525">
        <v>18</v>
      </c>
      <c r="D30" s="526"/>
      <c r="E30" s="542"/>
      <c r="F30" s="543">
        <v>43937579290</v>
      </c>
      <c r="G30" s="543">
        <v>8757761948</v>
      </c>
      <c r="H30" s="543">
        <v>35179817342</v>
      </c>
      <c r="I30" s="543">
        <v>34065088258</v>
      </c>
      <c r="J30" s="543">
        <v>1114729084</v>
      </c>
      <c r="K30" s="543">
        <v>834729084</v>
      </c>
      <c r="L30" s="543">
        <v>180000000</v>
      </c>
      <c r="M30" s="543">
        <v>100000000</v>
      </c>
      <c r="N30" s="543">
        <v>0</v>
      </c>
    </row>
    <row r="31" spans="1:15" x14ac:dyDescent="0.2">
      <c r="J31" s="499"/>
    </row>
    <row r="32" spans="1:15" x14ac:dyDescent="0.2">
      <c r="G32" s="469"/>
    </row>
    <row r="33" spans="7:11" x14ac:dyDescent="0.2">
      <c r="G33" s="498"/>
      <c r="J33" s="469"/>
      <c r="K33" s="500"/>
    </row>
    <row r="34" spans="7:11" x14ac:dyDescent="0.2">
      <c r="G34" s="469"/>
    </row>
  </sheetData>
  <autoFilter ref="B5:N30" xr:uid="{00000000-0009-0000-0000-000002000000}"/>
  <mergeCells count="11">
    <mergeCell ref="D2:M2"/>
    <mergeCell ref="D3:M3"/>
    <mergeCell ref="B19:B28"/>
    <mergeCell ref="C7:C8"/>
    <mergeCell ref="D7:D8"/>
    <mergeCell ref="C9:C10"/>
    <mergeCell ref="D9:D10"/>
    <mergeCell ref="C11:C12"/>
    <mergeCell ref="D11:D12"/>
    <mergeCell ref="B14:B17"/>
    <mergeCell ref="B6:B12"/>
  </mergeCells>
  <printOptions horizontalCentered="1" verticalCentered="1"/>
  <pageMargins left="0.51181102362204722" right="0.47244094488188981" top="0.35433070866141736" bottom="0.39370078740157483" header="0" footer="0"/>
  <pageSetup scale="65" fitToHeight="0" orientation="landscape" r:id="rId1"/>
  <headerFooter alignWithMargins="0">
    <oddFooter>&amp;C&amp;P&amp;RElaborado por EQUILIBRIUM Inmobiliario S.A.S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L122"/>
  <sheetViews>
    <sheetView showGridLines="0" zoomScale="85" workbookViewId="0">
      <pane xSplit="1" ySplit="10" topLeftCell="B11" activePane="bottomRight" state="frozen"/>
      <selection activeCell="B10" sqref="B10:C10"/>
      <selection pane="topRight" activeCell="B10" sqref="B10:C10"/>
      <selection pane="bottomLeft" activeCell="B10" sqref="B10:C10"/>
      <selection pane="bottomRight" activeCell="C14" sqref="C14"/>
    </sheetView>
  </sheetViews>
  <sheetFormatPr baseColWidth="10" defaultColWidth="0" defaultRowHeight="12.75" zeroHeight="1" x14ac:dyDescent="0.2"/>
  <cols>
    <col min="1" max="1" width="17.85546875" style="245" customWidth="1"/>
    <col min="2" max="2" width="14.85546875" style="245" customWidth="1"/>
    <col min="3" max="3" width="20.42578125" style="245" bestFit="1" customWidth="1"/>
    <col min="4" max="4" width="15.42578125" style="272" customWidth="1"/>
    <col min="5" max="5" width="19.28515625" style="278" bestFit="1" customWidth="1"/>
    <col min="6" max="6" width="16.140625" style="278" bestFit="1" customWidth="1"/>
    <col min="7" max="7" width="20.42578125" style="278" bestFit="1" customWidth="1"/>
    <col min="8" max="8" width="20.42578125" style="245" bestFit="1" customWidth="1"/>
    <col min="9" max="9" width="11.42578125" style="245" customWidth="1"/>
    <col min="10" max="12" width="0" style="245" hidden="1" customWidth="1"/>
    <col min="13" max="16384" width="11.42578125" style="245" hidden="1"/>
  </cols>
  <sheetData>
    <row r="1" spans="1:8" ht="2.25" customHeight="1" x14ac:dyDescent="0.2">
      <c r="A1" s="238"/>
      <c r="B1" s="238"/>
      <c r="C1" s="238"/>
      <c r="D1" s="238"/>
      <c r="E1" s="238"/>
      <c r="F1" s="238"/>
      <c r="G1" s="238"/>
      <c r="H1" s="238"/>
    </row>
    <row r="2" spans="1:8" ht="24" customHeight="1" x14ac:dyDescent="0.35">
      <c r="A2" s="238"/>
      <c r="B2" s="618" t="s">
        <v>141</v>
      </c>
      <c r="C2" s="618"/>
      <c r="D2" s="618"/>
      <c r="E2" s="618"/>
      <c r="F2" s="618"/>
      <c r="G2" s="618"/>
      <c r="H2" s="238"/>
    </row>
    <row r="3" spans="1:8" s="274" customFormat="1" ht="18.75" x14ac:dyDescent="0.3">
      <c r="A3" s="241"/>
      <c r="B3" s="628">
        <f>+'Datos globales '!B9:C9</f>
        <v>45900</v>
      </c>
      <c r="C3" s="628"/>
      <c r="D3" s="628"/>
      <c r="E3" s="628"/>
      <c r="F3" s="628"/>
      <c r="G3" s="628"/>
      <c r="H3" s="241"/>
    </row>
    <row r="4" spans="1:8" ht="0.75" customHeight="1" x14ac:dyDescent="0.2">
      <c r="A4" s="238"/>
      <c r="B4" s="238"/>
      <c r="C4" s="238"/>
      <c r="D4" s="238"/>
      <c r="E4" s="238"/>
      <c r="F4" s="238"/>
      <c r="G4" s="238"/>
      <c r="H4" s="238"/>
    </row>
    <row r="5" spans="1:8" ht="22.5" customHeight="1" x14ac:dyDescent="0.2">
      <c r="A5" s="238"/>
      <c r="B5" s="238"/>
      <c r="C5" s="275" t="s">
        <v>102</v>
      </c>
      <c r="D5" s="276">
        <v>18</v>
      </c>
      <c r="E5" s="257"/>
      <c r="F5" s="277" t="s">
        <v>103</v>
      </c>
      <c r="G5" s="276">
        <v>0</v>
      </c>
      <c r="H5" s="238"/>
    </row>
    <row r="6" spans="1:8" x14ac:dyDescent="0.2">
      <c r="A6" s="238"/>
      <c r="B6" s="238"/>
      <c r="C6" s="279" t="s">
        <v>104</v>
      </c>
      <c r="D6" s="280">
        <v>43937579290</v>
      </c>
      <c r="E6" s="257"/>
      <c r="F6" s="277" t="s">
        <v>104</v>
      </c>
      <c r="G6" s="276">
        <v>0</v>
      </c>
      <c r="H6" s="238"/>
    </row>
    <row r="7" spans="1:8" x14ac:dyDescent="0.2">
      <c r="A7" s="238"/>
      <c r="B7" s="238"/>
      <c r="C7" s="279" t="s">
        <v>105</v>
      </c>
      <c r="D7" s="276">
        <v>3</v>
      </c>
      <c r="E7" s="238"/>
      <c r="F7" s="238"/>
      <c r="G7" s="238"/>
      <c r="H7" s="238"/>
    </row>
    <row r="8" spans="1:8" ht="9" customHeight="1" x14ac:dyDescent="0.2">
      <c r="A8" s="238"/>
      <c r="B8" s="238"/>
      <c r="C8" s="238"/>
      <c r="D8" s="238"/>
      <c r="E8" s="238"/>
      <c r="F8" s="238"/>
      <c r="G8" s="238"/>
      <c r="H8" s="238"/>
    </row>
    <row r="9" spans="1:8" hidden="1" x14ac:dyDescent="0.2">
      <c r="A9" s="238"/>
      <c r="B9" s="238"/>
      <c r="C9" s="238"/>
      <c r="D9" s="238"/>
      <c r="E9" s="238"/>
      <c r="F9" s="238"/>
      <c r="G9" s="238"/>
      <c r="H9" s="238"/>
    </row>
    <row r="10" spans="1:8" s="285" customFormat="1" ht="25.5" x14ac:dyDescent="0.2">
      <c r="A10" s="492" t="s">
        <v>94</v>
      </c>
      <c r="B10" s="282" t="s">
        <v>147</v>
      </c>
      <c r="C10" s="282" t="s">
        <v>148</v>
      </c>
      <c r="D10" s="282" t="s">
        <v>149</v>
      </c>
      <c r="E10" s="282" t="s">
        <v>150</v>
      </c>
      <c r="F10" s="283" t="s">
        <v>151</v>
      </c>
      <c r="G10" s="284" t="s">
        <v>79</v>
      </c>
      <c r="H10" s="501" t="s">
        <v>237</v>
      </c>
    </row>
    <row r="11" spans="1:8" s="287" customFormat="1" x14ac:dyDescent="0.2">
      <c r="A11" s="493" t="s">
        <v>379</v>
      </c>
      <c r="B11" s="288">
        <v>0</v>
      </c>
      <c r="C11" s="286">
        <v>0</v>
      </c>
      <c r="D11" s="428">
        <v>0</v>
      </c>
      <c r="E11" s="429">
        <v>0</v>
      </c>
      <c r="F11" s="406">
        <v>0</v>
      </c>
      <c r="G11" s="407">
        <v>0</v>
      </c>
      <c r="H11" s="427">
        <v>0</v>
      </c>
    </row>
    <row r="12" spans="1:8" s="287" customFormat="1" x14ac:dyDescent="0.2">
      <c r="A12" s="493">
        <v>45748</v>
      </c>
      <c r="B12" s="288">
        <v>6</v>
      </c>
      <c r="C12" s="286">
        <v>17853929492</v>
      </c>
      <c r="D12" s="428">
        <v>0</v>
      </c>
      <c r="E12" s="429">
        <v>0</v>
      </c>
      <c r="F12" s="406">
        <v>6</v>
      </c>
      <c r="G12" s="407">
        <v>17853929492</v>
      </c>
      <c r="H12" s="427">
        <v>0</v>
      </c>
    </row>
    <row r="13" spans="1:8" s="287" customFormat="1" x14ac:dyDescent="0.2">
      <c r="A13" s="493">
        <v>45778</v>
      </c>
      <c r="B13" s="288">
        <v>1</v>
      </c>
      <c r="C13" s="286">
        <v>1000000000</v>
      </c>
      <c r="D13" s="428">
        <v>0</v>
      </c>
      <c r="E13" s="429">
        <v>0</v>
      </c>
      <c r="F13" s="406">
        <v>1</v>
      </c>
      <c r="G13" s="407">
        <v>1000000000</v>
      </c>
      <c r="H13" s="427">
        <v>0</v>
      </c>
    </row>
    <row r="14" spans="1:8" s="287" customFormat="1" x14ac:dyDescent="0.2">
      <c r="A14" s="493">
        <v>45809</v>
      </c>
      <c r="B14" s="288">
        <v>5</v>
      </c>
      <c r="C14" s="286">
        <v>6945811838</v>
      </c>
      <c r="D14" s="428">
        <v>0</v>
      </c>
      <c r="E14" s="429">
        <v>0</v>
      </c>
      <c r="F14" s="406">
        <v>5</v>
      </c>
      <c r="G14" s="407">
        <v>6945811838</v>
      </c>
      <c r="H14" s="427">
        <v>0</v>
      </c>
    </row>
    <row r="15" spans="1:8" s="289" customFormat="1" x14ac:dyDescent="0.2">
      <c r="A15" s="493">
        <v>45839</v>
      </c>
      <c r="B15" s="288">
        <v>5</v>
      </c>
      <c r="C15" s="286">
        <v>14467587960</v>
      </c>
      <c r="D15" s="428">
        <v>0</v>
      </c>
      <c r="E15" s="429">
        <v>0</v>
      </c>
      <c r="F15" s="406">
        <v>5</v>
      </c>
      <c r="G15" s="407">
        <v>14467587960</v>
      </c>
      <c r="H15" s="427">
        <v>0</v>
      </c>
    </row>
    <row r="16" spans="1:8" s="289" customFormat="1" x14ac:dyDescent="0.2">
      <c r="A16" s="493">
        <v>45870</v>
      </c>
      <c r="B16" s="288">
        <v>1</v>
      </c>
      <c r="C16" s="286">
        <v>3670250000</v>
      </c>
      <c r="D16" s="428">
        <v>0</v>
      </c>
      <c r="E16" s="429">
        <v>0</v>
      </c>
      <c r="F16" s="406">
        <v>1</v>
      </c>
      <c r="G16" s="407">
        <v>3670250000</v>
      </c>
      <c r="H16" s="427">
        <v>0</v>
      </c>
    </row>
    <row r="17" spans="1:8" s="289" customFormat="1" hidden="1" x14ac:dyDescent="0.2">
      <c r="A17" s="493">
        <v>45901</v>
      </c>
      <c r="B17" s="288">
        <v>0</v>
      </c>
      <c r="C17" s="286">
        <v>0</v>
      </c>
      <c r="D17" s="428">
        <v>0</v>
      </c>
      <c r="E17" s="429">
        <v>0</v>
      </c>
      <c r="F17" s="406">
        <v>0</v>
      </c>
      <c r="G17" s="407">
        <v>0</v>
      </c>
      <c r="H17" s="427">
        <v>0</v>
      </c>
    </row>
    <row r="18" spans="1:8" s="289" customFormat="1" hidden="1" x14ac:dyDescent="0.2">
      <c r="A18" s="493">
        <v>45931</v>
      </c>
      <c r="B18" s="288">
        <v>0</v>
      </c>
      <c r="C18" s="286">
        <v>0</v>
      </c>
      <c r="D18" s="428">
        <v>0</v>
      </c>
      <c r="E18" s="429">
        <v>0</v>
      </c>
      <c r="F18" s="406">
        <v>0</v>
      </c>
      <c r="G18" s="407">
        <v>0</v>
      </c>
      <c r="H18" s="427">
        <v>0</v>
      </c>
    </row>
    <row r="19" spans="1:8" s="289" customFormat="1" hidden="1" x14ac:dyDescent="0.2">
      <c r="A19" s="493">
        <v>45962</v>
      </c>
      <c r="B19" s="288">
        <v>0</v>
      </c>
      <c r="C19" s="286">
        <v>0</v>
      </c>
      <c r="D19" s="428">
        <v>0</v>
      </c>
      <c r="E19" s="429">
        <v>0</v>
      </c>
      <c r="F19" s="406">
        <v>0</v>
      </c>
      <c r="G19" s="407">
        <v>0</v>
      </c>
      <c r="H19" s="427">
        <v>0</v>
      </c>
    </row>
    <row r="20" spans="1:8" s="289" customFormat="1" hidden="1" x14ac:dyDescent="0.2">
      <c r="A20" s="493">
        <v>45992</v>
      </c>
      <c r="B20" s="288">
        <v>0</v>
      </c>
      <c r="C20" s="286">
        <v>0</v>
      </c>
      <c r="D20" s="428">
        <v>0</v>
      </c>
      <c r="E20" s="429">
        <v>0</v>
      </c>
      <c r="F20" s="406">
        <v>0</v>
      </c>
      <c r="G20" s="407">
        <v>0</v>
      </c>
      <c r="H20" s="427">
        <v>0</v>
      </c>
    </row>
    <row r="21" spans="1:8" s="289" customFormat="1" hidden="1" x14ac:dyDescent="0.2">
      <c r="A21" s="493">
        <v>46023</v>
      </c>
      <c r="B21" s="288">
        <v>0</v>
      </c>
      <c r="C21" s="286">
        <v>0</v>
      </c>
      <c r="D21" s="428">
        <v>0</v>
      </c>
      <c r="E21" s="429">
        <v>0</v>
      </c>
      <c r="F21" s="406">
        <v>0</v>
      </c>
      <c r="G21" s="407">
        <v>0</v>
      </c>
      <c r="H21" s="427">
        <v>0</v>
      </c>
    </row>
    <row r="22" spans="1:8" s="289" customFormat="1" hidden="1" x14ac:dyDescent="0.2">
      <c r="A22" s="493">
        <v>46054</v>
      </c>
      <c r="B22" s="288">
        <v>0</v>
      </c>
      <c r="C22" s="286">
        <v>0</v>
      </c>
      <c r="D22" s="428">
        <v>0</v>
      </c>
      <c r="E22" s="429">
        <v>0</v>
      </c>
      <c r="F22" s="406">
        <v>0</v>
      </c>
      <c r="G22" s="407">
        <v>0</v>
      </c>
      <c r="H22" s="427">
        <v>0</v>
      </c>
    </row>
    <row r="23" spans="1:8" s="289" customFormat="1" hidden="1" x14ac:dyDescent="0.2">
      <c r="A23" s="493">
        <v>46082</v>
      </c>
      <c r="B23" s="288">
        <v>0</v>
      </c>
      <c r="C23" s="286">
        <v>0</v>
      </c>
      <c r="D23" s="428">
        <v>0</v>
      </c>
      <c r="E23" s="429">
        <v>0</v>
      </c>
      <c r="F23" s="406">
        <v>0</v>
      </c>
      <c r="G23" s="407">
        <v>0</v>
      </c>
      <c r="H23" s="427">
        <v>0</v>
      </c>
    </row>
    <row r="24" spans="1:8" s="289" customFormat="1" hidden="1" x14ac:dyDescent="0.2">
      <c r="A24" s="493">
        <v>46113</v>
      </c>
      <c r="B24" s="288">
        <v>0</v>
      </c>
      <c r="C24" s="286">
        <v>0</v>
      </c>
      <c r="D24" s="428">
        <v>0</v>
      </c>
      <c r="E24" s="429">
        <v>0</v>
      </c>
      <c r="F24" s="406">
        <v>0</v>
      </c>
      <c r="G24" s="407">
        <v>0</v>
      </c>
      <c r="H24" s="427">
        <v>0</v>
      </c>
    </row>
    <row r="25" spans="1:8" s="289" customFormat="1" hidden="1" x14ac:dyDescent="0.2">
      <c r="A25" s="493">
        <v>46143</v>
      </c>
      <c r="B25" s="288">
        <v>0</v>
      </c>
      <c r="C25" s="286">
        <v>0</v>
      </c>
      <c r="D25" s="428">
        <v>0</v>
      </c>
      <c r="E25" s="429">
        <v>0</v>
      </c>
      <c r="F25" s="406">
        <v>0</v>
      </c>
      <c r="G25" s="407">
        <v>0</v>
      </c>
      <c r="H25" s="427">
        <v>0</v>
      </c>
    </row>
    <row r="26" spans="1:8" s="289" customFormat="1" hidden="1" x14ac:dyDescent="0.2">
      <c r="A26" s="493">
        <v>46174</v>
      </c>
      <c r="B26" s="288">
        <v>0</v>
      </c>
      <c r="C26" s="286">
        <v>0</v>
      </c>
      <c r="D26" s="428">
        <v>0</v>
      </c>
      <c r="E26" s="429">
        <v>0</v>
      </c>
      <c r="F26" s="406">
        <v>0</v>
      </c>
      <c r="G26" s="407">
        <v>0</v>
      </c>
      <c r="H26" s="427">
        <v>0</v>
      </c>
    </row>
    <row r="27" spans="1:8" s="289" customFormat="1" hidden="1" x14ac:dyDescent="0.2">
      <c r="A27" s="493">
        <v>46204</v>
      </c>
      <c r="B27" s="288">
        <v>0</v>
      </c>
      <c r="C27" s="286">
        <v>0</v>
      </c>
      <c r="D27" s="428">
        <v>0</v>
      </c>
      <c r="E27" s="429">
        <v>0</v>
      </c>
      <c r="F27" s="406">
        <v>0</v>
      </c>
      <c r="G27" s="407">
        <v>0</v>
      </c>
      <c r="H27" s="427">
        <v>0</v>
      </c>
    </row>
    <row r="28" spans="1:8" s="289" customFormat="1" hidden="1" x14ac:dyDescent="0.2">
      <c r="A28" s="493">
        <v>46235</v>
      </c>
      <c r="B28" s="288">
        <v>0</v>
      </c>
      <c r="C28" s="286">
        <v>0</v>
      </c>
      <c r="D28" s="428">
        <v>0</v>
      </c>
      <c r="E28" s="429">
        <v>0</v>
      </c>
      <c r="F28" s="406">
        <v>0</v>
      </c>
      <c r="G28" s="407">
        <v>0</v>
      </c>
      <c r="H28" s="427">
        <v>0</v>
      </c>
    </row>
    <row r="29" spans="1:8" s="289" customFormat="1" hidden="1" x14ac:dyDescent="0.2">
      <c r="A29" s="493">
        <v>46266</v>
      </c>
      <c r="B29" s="288">
        <v>0</v>
      </c>
      <c r="C29" s="286">
        <v>0</v>
      </c>
      <c r="D29" s="428">
        <v>0</v>
      </c>
      <c r="E29" s="429">
        <v>0</v>
      </c>
      <c r="F29" s="406">
        <v>0</v>
      </c>
      <c r="G29" s="407">
        <v>0</v>
      </c>
      <c r="H29" s="427">
        <v>0</v>
      </c>
    </row>
    <row r="30" spans="1:8" s="289" customFormat="1" hidden="1" x14ac:dyDescent="0.2">
      <c r="A30" s="493">
        <v>46296</v>
      </c>
      <c r="B30" s="288">
        <v>0</v>
      </c>
      <c r="C30" s="286">
        <v>0</v>
      </c>
      <c r="D30" s="428">
        <v>0</v>
      </c>
      <c r="E30" s="429">
        <v>0</v>
      </c>
      <c r="F30" s="406">
        <v>0</v>
      </c>
      <c r="G30" s="407">
        <v>0</v>
      </c>
      <c r="H30" s="427">
        <v>0</v>
      </c>
    </row>
    <row r="31" spans="1:8" s="289" customFormat="1" hidden="1" x14ac:dyDescent="0.2">
      <c r="A31" s="493">
        <v>46327</v>
      </c>
      <c r="B31" s="288">
        <v>0</v>
      </c>
      <c r="C31" s="286">
        <v>0</v>
      </c>
      <c r="D31" s="428">
        <v>0</v>
      </c>
      <c r="E31" s="429">
        <v>0</v>
      </c>
      <c r="F31" s="406">
        <v>0</v>
      </c>
      <c r="G31" s="407">
        <v>0</v>
      </c>
      <c r="H31" s="427">
        <v>0</v>
      </c>
    </row>
    <row r="32" spans="1:8" s="289" customFormat="1" hidden="1" x14ac:dyDescent="0.2">
      <c r="A32" s="493">
        <v>46357</v>
      </c>
      <c r="B32" s="288">
        <v>0</v>
      </c>
      <c r="C32" s="286">
        <v>0</v>
      </c>
      <c r="D32" s="428">
        <v>0</v>
      </c>
      <c r="E32" s="429">
        <v>0</v>
      </c>
      <c r="F32" s="406">
        <v>0</v>
      </c>
      <c r="G32" s="407">
        <v>0</v>
      </c>
      <c r="H32" s="427">
        <v>0</v>
      </c>
    </row>
    <row r="33" spans="1:8" s="289" customFormat="1" hidden="1" x14ac:dyDescent="0.2">
      <c r="A33" s="493">
        <v>46388</v>
      </c>
      <c r="B33" s="288">
        <v>0</v>
      </c>
      <c r="C33" s="286">
        <v>0</v>
      </c>
      <c r="D33" s="428">
        <v>0</v>
      </c>
      <c r="E33" s="429">
        <v>0</v>
      </c>
      <c r="F33" s="406">
        <v>0</v>
      </c>
      <c r="G33" s="407">
        <v>0</v>
      </c>
      <c r="H33" s="427">
        <v>0</v>
      </c>
    </row>
    <row r="34" spans="1:8" s="289" customFormat="1" hidden="1" x14ac:dyDescent="0.2">
      <c r="A34" s="493">
        <v>46419</v>
      </c>
      <c r="B34" s="288">
        <v>0</v>
      </c>
      <c r="C34" s="286">
        <v>0</v>
      </c>
      <c r="D34" s="428">
        <v>0</v>
      </c>
      <c r="E34" s="429">
        <v>0</v>
      </c>
      <c r="F34" s="406">
        <v>0</v>
      </c>
      <c r="G34" s="407">
        <v>0</v>
      </c>
      <c r="H34" s="427">
        <v>0</v>
      </c>
    </row>
    <row r="35" spans="1:8" s="289" customFormat="1" hidden="1" x14ac:dyDescent="0.2">
      <c r="A35" s="493">
        <v>46447</v>
      </c>
      <c r="B35" s="288">
        <v>0</v>
      </c>
      <c r="C35" s="286">
        <v>0</v>
      </c>
      <c r="D35" s="428">
        <v>0</v>
      </c>
      <c r="E35" s="429">
        <v>0</v>
      </c>
      <c r="F35" s="406">
        <v>0</v>
      </c>
      <c r="G35" s="407">
        <v>0</v>
      </c>
      <c r="H35" s="427">
        <v>0</v>
      </c>
    </row>
    <row r="36" spans="1:8" s="289" customFormat="1" hidden="1" x14ac:dyDescent="0.2">
      <c r="A36" s="493">
        <v>46478</v>
      </c>
      <c r="B36" s="288">
        <v>0</v>
      </c>
      <c r="C36" s="286">
        <v>0</v>
      </c>
      <c r="D36" s="428">
        <v>0</v>
      </c>
      <c r="E36" s="429">
        <v>0</v>
      </c>
      <c r="F36" s="406">
        <v>0</v>
      </c>
      <c r="G36" s="407">
        <v>0</v>
      </c>
      <c r="H36" s="427">
        <v>0</v>
      </c>
    </row>
    <row r="37" spans="1:8" s="289" customFormat="1" hidden="1" x14ac:dyDescent="0.2">
      <c r="A37" s="493">
        <v>46508</v>
      </c>
      <c r="B37" s="288">
        <v>0</v>
      </c>
      <c r="C37" s="286">
        <v>0</v>
      </c>
      <c r="D37" s="428">
        <v>0</v>
      </c>
      <c r="E37" s="429">
        <v>0</v>
      </c>
      <c r="F37" s="406">
        <v>0</v>
      </c>
      <c r="G37" s="407">
        <v>0</v>
      </c>
      <c r="H37" s="427">
        <v>0</v>
      </c>
    </row>
    <row r="38" spans="1:8" s="289" customFormat="1" hidden="1" x14ac:dyDescent="0.2">
      <c r="A38" s="493">
        <v>46539</v>
      </c>
      <c r="B38" s="288">
        <v>0</v>
      </c>
      <c r="C38" s="286">
        <v>0</v>
      </c>
      <c r="D38" s="428">
        <v>0</v>
      </c>
      <c r="E38" s="429">
        <v>0</v>
      </c>
      <c r="F38" s="406">
        <v>0</v>
      </c>
      <c r="G38" s="407">
        <v>0</v>
      </c>
      <c r="H38" s="427">
        <v>0</v>
      </c>
    </row>
    <row r="39" spans="1:8" s="289" customFormat="1" hidden="1" x14ac:dyDescent="0.2">
      <c r="A39" s="493">
        <v>46569</v>
      </c>
      <c r="B39" s="288">
        <v>0</v>
      </c>
      <c r="C39" s="286">
        <v>0</v>
      </c>
      <c r="D39" s="428">
        <v>0</v>
      </c>
      <c r="E39" s="429">
        <v>0</v>
      </c>
      <c r="F39" s="406">
        <v>0</v>
      </c>
      <c r="G39" s="407">
        <v>0</v>
      </c>
      <c r="H39" s="427">
        <v>0</v>
      </c>
    </row>
    <row r="40" spans="1:8" s="289" customFormat="1" hidden="1" x14ac:dyDescent="0.2">
      <c r="A40" s="493">
        <v>46600</v>
      </c>
      <c r="B40" s="288">
        <v>0</v>
      </c>
      <c r="C40" s="286">
        <v>0</v>
      </c>
      <c r="D40" s="428">
        <v>0</v>
      </c>
      <c r="E40" s="429">
        <v>0</v>
      </c>
      <c r="F40" s="406">
        <v>0</v>
      </c>
      <c r="G40" s="407">
        <v>0</v>
      </c>
      <c r="H40" s="427">
        <v>0</v>
      </c>
    </row>
    <row r="41" spans="1:8" s="289" customFormat="1" hidden="1" x14ac:dyDescent="0.2">
      <c r="A41" s="493">
        <v>46631</v>
      </c>
      <c r="B41" s="288">
        <v>0</v>
      </c>
      <c r="C41" s="286">
        <v>0</v>
      </c>
      <c r="D41" s="428">
        <v>0</v>
      </c>
      <c r="E41" s="429">
        <v>0</v>
      </c>
      <c r="F41" s="406">
        <v>0</v>
      </c>
      <c r="G41" s="407">
        <v>0</v>
      </c>
      <c r="H41" s="427">
        <v>0</v>
      </c>
    </row>
    <row r="42" spans="1:8" s="289" customFormat="1" hidden="1" x14ac:dyDescent="0.2">
      <c r="A42" s="493">
        <v>46661</v>
      </c>
      <c r="B42" s="288">
        <v>0</v>
      </c>
      <c r="C42" s="286">
        <v>0</v>
      </c>
      <c r="D42" s="428">
        <v>0</v>
      </c>
      <c r="E42" s="429">
        <v>0</v>
      </c>
      <c r="F42" s="406">
        <v>0</v>
      </c>
      <c r="G42" s="407">
        <v>0</v>
      </c>
      <c r="H42" s="427">
        <v>0</v>
      </c>
    </row>
    <row r="43" spans="1:8" s="289" customFormat="1" hidden="1" x14ac:dyDescent="0.2">
      <c r="A43" s="493">
        <v>46692</v>
      </c>
      <c r="B43" s="288">
        <v>0</v>
      </c>
      <c r="C43" s="286">
        <v>0</v>
      </c>
      <c r="D43" s="428">
        <v>0</v>
      </c>
      <c r="E43" s="429">
        <v>0</v>
      </c>
      <c r="F43" s="406">
        <v>0</v>
      </c>
      <c r="G43" s="407">
        <v>0</v>
      </c>
      <c r="H43" s="427">
        <v>0</v>
      </c>
    </row>
    <row r="44" spans="1:8" s="289" customFormat="1" hidden="1" x14ac:dyDescent="0.2">
      <c r="A44" s="493">
        <v>46722</v>
      </c>
      <c r="B44" s="288">
        <v>0</v>
      </c>
      <c r="C44" s="286">
        <v>0</v>
      </c>
      <c r="D44" s="428">
        <v>0</v>
      </c>
      <c r="E44" s="429">
        <v>0</v>
      </c>
      <c r="F44" s="406">
        <v>0</v>
      </c>
      <c r="G44" s="407">
        <v>0</v>
      </c>
      <c r="H44" s="427">
        <v>0</v>
      </c>
    </row>
    <row r="45" spans="1:8" s="289" customFormat="1" hidden="1" x14ac:dyDescent="0.2">
      <c r="A45" s="493">
        <v>46753</v>
      </c>
      <c r="B45" s="288">
        <v>0</v>
      </c>
      <c r="C45" s="286">
        <v>0</v>
      </c>
      <c r="D45" s="428">
        <v>0</v>
      </c>
      <c r="E45" s="429">
        <v>0</v>
      </c>
      <c r="F45" s="406">
        <v>0</v>
      </c>
      <c r="G45" s="407">
        <v>0</v>
      </c>
      <c r="H45" s="427">
        <v>0</v>
      </c>
    </row>
    <row r="46" spans="1:8" s="289" customFormat="1" hidden="1" x14ac:dyDescent="0.2">
      <c r="A46" s="493">
        <v>46784</v>
      </c>
      <c r="B46" s="288">
        <v>0</v>
      </c>
      <c r="C46" s="286">
        <v>0</v>
      </c>
      <c r="D46" s="428">
        <v>0</v>
      </c>
      <c r="E46" s="429">
        <v>0</v>
      </c>
      <c r="F46" s="406">
        <v>0</v>
      </c>
      <c r="G46" s="407">
        <v>0</v>
      </c>
      <c r="H46" s="427">
        <v>0</v>
      </c>
    </row>
    <row r="47" spans="1:8" s="289" customFormat="1" hidden="1" x14ac:dyDescent="0.2">
      <c r="A47" s="493">
        <v>46813</v>
      </c>
      <c r="B47" s="288">
        <v>0</v>
      </c>
      <c r="C47" s="286">
        <v>0</v>
      </c>
      <c r="D47" s="428">
        <v>0</v>
      </c>
      <c r="E47" s="429">
        <v>0</v>
      </c>
      <c r="F47" s="406">
        <v>0</v>
      </c>
      <c r="G47" s="407">
        <v>0</v>
      </c>
      <c r="H47" s="427">
        <v>0</v>
      </c>
    </row>
    <row r="48" spans="1:8" s="289" customFormat="1" hidden="1" x14ac:dyDescent="0.2">
      <c r="A48" s="493">
        <v>46844</v>
      </c>
      <c r="B48" s="288">
        <v>0</v>
      </c>
      <c r="C48" s="286">
        <v>0</v>
      </c>
      <c r="D48" s="428">
        <v>0</v>
      </c>
      <c r="E48" s="429">
        <v>0</v>
      </c>
      <c r="F48" s="406">
        <v>0</v>
      </c>
      <c r="G48" s="407">
        <v>0</v>
      </c>
      <c r="H48" s="427">
        <v>0</v>
      </c>
    </row>
    <row r="49" spans="1:8" s="289" customFormat="1" hidden="1" x14ac:dyDescent="0.2">
      <c r="A49" s="493">
        <v>46874</v>
      </c>
      <c r="B49" s="288">
        <v>0</v>
      </c>
      <c r="C49" s="286">
        <v>0</v>
      </c>
      <c r="D49" s="428">
        <v>0</v>
      </c>
      <c r="E49" s="429">
        <v>0</v>
      </c>
      <c r="F49" s="406">
        <v>0</v>
      </c>
      <c r="G49" s="407">
        <v>0</v>
      </c>
      <c r="H49" s="427">
        <v>0</v>
      </c>
    </row>
    <row r="50" spans="1:8" s="289" customFormat="1" hidden="1" x14ac:dyDescent="0.2">
      <c r="A50" s="493">
        <v>46905</v>
      </c>
      <c r="B50" s="288">
        <v>0</v>
      </c>
      <c r="C50" s="286">
        <v>0</v>
      </c>
      <c r="D50" s="428">
        <v>0</v>
      </c>
      <c r="E50" s="429">
        <v>0</v>
      </c>
      <c r="F50" s="406">
        <v>0</v>
      </c>
      <c r="G50" s="407">
        <v>0</v>
      </c>
      <c r="H50" s="427">
        <v>0</v>
      </c>
    </row>
    <row r="51" spans="1:8" s="289" customFormat="1" hidden="1" x14ac:dyDescent="0.2">
      <c r="A51" s="493">
        <v>46935</v>
      </c>
      <c r="B51" s="288">
        <v>0</v>
      </c>
      <c r="C51" s="286">
        <v>0</v>
      </c>
      <c r="D51" s="428">
        <v>0</v>
      </c>
      <c r="E51" s="429">
        <v>0</v>
      </c>
      <c r="F51" s="406">
        <v>0</v>
      </c>
      <c r="G51" s="407">
        <v>0</v>
      </c>
      <c r="H51" s="427">
        <v>0</v>
      </c>
    </row>
    <row r="52" spans="1:8" s="289" customFormat="1" hidden="1" x14ac:dyDescent="0.2">
      <c r="A52" s="493">
        <v>46966</v>
      </c>
      <c r="B52" s="288">
        <v>0</v>
      </c>
      <c r="C52" s="286">
        <v>0</v>
      </c>
      <c r="D52" s="428">
        <v>0</v>
      </c>
      <c r="E52" s="429">
        <v>0</v>
      </c>
      <c r="F52" s="406">
        <v>0</v>
      </c>
      <c r="G52" s="407">
        <v>0</v>
      </c>
      <c r="H52" s="427">
        <v>0</v>
      </c>
    </row>
    <row r="53" spans="1:8" s="289" customFormat="1" hidden="1" x14ac:dyDescent="0.2">
      <c r="A53" s="493">
        <v>46997</v>
      </c>
      <c r="B53" s="288">
        <v>0</v>
      </c>
      <c r="C53" s="286">
        <v>0</v>
      </c>
      <c r="D53" s="428">
        <v>0</v>
      </c>
      <c r="E53" s="429">
        <v>0</v>
      </c>
      <c r="F53" s="406">
        <v>0</v>
      </c>
      <c r="G53" s="407">
        <v>0</v>
      </c>
      <c r="H53" s="427">
        <v>0</v>
      </c>
    </row>
    <row r="54" spans="1:8" s="289" customFormat="1" hidden="1" x14ac:dyDescent="0.2">
      <c r="A54" s="493">
        <v>47027</v>
      </c>
      <c r="B54" s="288">
        <v>0</v>
      </c>
      <c r="C54" s="286">
        <v>0</v>
      </c>
      <c r="D54" s="428">
        <v>0</v>
      </c>
      <c r="E54" s="429">
        <v>0</v>
      </c>
      <c r="F54" s="406">
        <v>0</v>
      </c>
      <c r="G54" s="407">
        <v>0</v>
      </c>
      <c r="H54" s="427">
        <v>0</v>
      </c>
    </row>
    <row r="55" spans="1:8" s="289" customFormat="1" hidden="1" x14ac:dyDescent="0.2">
      <c r="A55" s="493">
        <v>47058</v>
      </c>
      <c r="B55" s="288">
        <v>0</v>
      </c>
      <c r="C55" s="286">
        <v>0</v>
      </c>
      <c r="D55" s="428">
        <v>0</v>
      </c>
      <c r="E55" s="429">
        <v>0</v>
      </c>
      <c r="F55" s="406">
        <v>0</v>
      </c>
      <c r="G55" s="407">
        <v>0</v>
      </c>
      <c r="H55" s="427">
        <v>0</v>
      </c>
    </row>
    <row r="56" spans="1:8" s="289" customFormat="1" hidden="1" x14ac:dyDescent="0.2">
      <c r="A56" s="493">
        <v>47088</v>
      </c>
      <c r="B56" s="288">
        <v>0</v>
      </c>
      <c r="C56" s="286">
        <v>0</v>
      </c>
      <c r="D56" s="428">
        <v>0</v>
      </c>
      <c r="E56" s="429">
        <v>0</v>
      </c>
      <c r="F56" s="406">
        <v>0</v>
      </c>
      <c r="G56" s="407">
        <v>0</v>
      </c>
      <c r="H56" s="427">
        <v>0</v>
      </c>
    </row>
    <row r="57" spans="1:8" s="289" customFormat="1" hidden="1" x14ac:dyDescent="0.2">
      <c r="A57" s="493">
        <v>47119</v>
      </c>
      <c r="B57" s="288">
        <v>0</v>
      </c>
      <c r="C57" s="286">
        <v>0</v>
      </c>
      <c r="D57" s="428">
        <v>0</v>
      </c>
      <c r="E57" s="429">
        <v>0</v>
      </c>
      <c r="F57" s="406">
        <v>0</v>
      </c>
      <c r="G57" s="407">
        <v>0</v>
      </c>
      <c r="H57" s="427">
        <v>0</v>
      </c>
    </row>
    <row r="58" spans="1:8" s="289" customFormat="1" hidden="1" x14ac:dyDescent="0.2">
      <c r="A58" s="493">
        <v>47150</v>
      </c>
      <c r="B58" s="288">
        <v>0</v>
      </c>
      <c r="C58" s="286">
        <v>0</v>
      </c>
      <c r="D58" s="428">
        <v>0</v>
      </c>
      <c r="E58" s="429">
        <v>0</v>
      </c>
      <c r="F58" s="406">
        <v>0</v>
      </c>
      <c r="G58" s="407">
        <v>0</v>
      </c>
      <c r="H58" s="427">
        <v>0</v>
      </c>
    </row>
    <row r="59" spans="1:8" s="289" customFormat="1" hidden="1" x14ac:dyDescent="0.2">
      <c r="A59" s="493">
        <v>47178</v>
      </c>
      <c r="B59" s="288">
        <v>0</v>
      </c>
      <c r="C59" s="286">
        <v>0</v>
      </c>
      <c r="D59" s="428">
        <v>0</v>
      </c>
      <c r="E59" s="429">
        <v>0</v>
      </c>
      <c r="F59" s="406">
        <v>0</v>
      </c>
      <c r="G59" s="407">
        <v>0</v>
      </c>
      <c r="H59" s="427">
        <v>0</v>
      </c>
    </row>
    <row r="60" spans="1:8" s="289" customFormat="1" hidden="1" x14ac:dyDescent="0.2">
      <c r="A60" s="493">
        <v>47209</v>
      </c>
      <c r="B60" s="288">
        <v>0</v>
      </c>
      <c r="C60" s="286">
        <v>0</v>
      </c>
      <c r="D60" s="428">
        <v>0</v>
      </c>
      <c r="E60" s="429">
        <v>0</v>
      </c>
      <c r="F60" s="406">
        <v>0</v>
      </c>
      <c r="G60" s="407">
        <v>0</v>
      </c>
      <c r="H60" s="427">
        <v>0</v>
      </c>
    </row>
    <row r="61" spans="1:8" s="289" customFormat="1" hidden="1" x14ac:dyDescent="0.2">
      <c r="A61" s="493">
        <v>47239</v>
      </c>
      <c r="B61" s="288">
        <v>0</v>
      </c>
      <c r="C61" s="286">
        <v>0</v>
      </c>
      <c r="D61" s="428">
        <v>0</v>
      </c>
      <c r="E61" s="429">
        <v>0</v>
      </c>
      <c r="F61" s="406">
        <v>0</v>
      </c>
      <c r="G61" s="407">
        <v>0</v>
      </c>
      <c r="H61" s="427">
        <v>0</v>
      </c>
    </row>
    <row r="62" spans="1:8" s="289" customFormat="1" hidden="1" x14ac:dyDescent="0.2">
      <c r="A62" s="493">
        <v>47270</v>
      </c>
      <c r="B62" s="288">
        <v>0</v>
      </c>
      <c r="C62" s="286">
        <v>0</v>
      </c>
      <c r="D62" s="428">
        <v>0</v>
      </c>
      <c r="E62" s="429">
        <v>0</v>
      </c>
      <c r="F62" s="406">
        <v>0</v>
      </c>
      <c r="G62" s="407">
        <v>0</v>
      </c>
      <c r="H62" s="427">
        <v>0</v>
      </c>
    </row>
    <row r="63" spans="1:8" s="289" customFormat="1" hidden="1" x14ac:dyDescent="0.2">
      <c r="A63" s="493">
        <v>47300</v>
      </c>
      <c r="B63" s="288">
        <v>0</v>
      </c>
      <c r="C63" s="286">
        <v>0</v>
      </c>
      <c r="D63" s="428">
        <v>0</v>
      </c>
      <c r="E63" s="429">
        <v>0</v>
      </c>
      <c r="F63" s="406">
        <v>0</v>
      </c>
      <c r="G63" s="407">
        <v>0</v>
      </c>
      <c r="H63" s="427">
        <v>0</v>
      </c>
    </row>
    <row r="64" spans="1:8" s="289" customFormat="1" hidden="1" x14ac:dyDescent="0.2">
      <c r="A64" s="493">
        <v>47331</v>
      </c>
      <c r="B64" s="288">
        <v>0</v>
      </c>
      <c r="C64" s="286">
        <v>0</v>
      </c>
      <c r="D64" s="428">
        <v>0</v>
      </c>
      <c r="E64" s="429">
        <v>0</v>
      </c>
      <c r="F64" s="406">
        <v>0</v>
      </c>
      <c r="G64" s="407">
        <v>0</v>
      </c>
      <c r="H64" s="427">
        <v>0</v>
      </c>
    </row>
    <row r="65" spans="1:8" s="289" customFormat="1" hidden="1" x14ac:dyDescent="0.2">
      <c r="A65" s="493">
        <v>47362</v>
      </c>
      <c r="B65" s="288">
        <v>0</v>
      </c>
      <c r="C65" s="286">
        <v>0</v>
      </c>
      <c r="D65" s="428">
        <v>0</v>
      </c>
      <c r="E65" s="429">
        <v>0</v>
      </c>
      <c r="F65" s="406">
        <v>0</v>
      </c>
      <c r="G65" s="407">
        <v>0</v>
      </c>
      <c r="H65" s="427">
        <v>0</v>
      </c>
    </row>
    <row r="66" spans="1:8" s="289" customFormat="1" hidden="1" x14ac:dyDescent="0.2">
      <c r="A66" s="493">
        <v>47392</v>
      </c>
      <c r="B66" s="288">
        <v>0</v>
      </c>
      <c r="C66" s="286">
        <v>0</v>
      </c>
      <c r="D66" s="428">
        <v>0</v>
      </c>
      <c r="E66" s="429">
        <v>0</v>
      </c>
      <c r="F66" s="406">
        <v>0</v>
      </c>
      <c r="G66" s="407">
        <v>0</v>
      </c>
      <c r="H66" s="427">
        <v>0</v>
      </c>
    </row>
    <row r="67" spans="1:8" s="289" customFormat="1" hidden="1" x14ac:dyDescent="0.2">
      <c r="A67" s="493">
        <v>47423</v>
      </c>
      <c r="B67" s="288">
        <v>0</v>
      </c>
      <c r="C67" s="286">
        <v>0</v>
      </c>
      <c r="D67" s="428">
        <v>0</v>
      </c>
      <c r="E67" s="429">
        <v>0</v>
      </c>
      <c r="F67" s="406">
        <v>0</v>
      </c>
      <c r="G67" s="407">
        <v>0</v>
      </c>
      <c r="H67" s="427">
        <v>0</v>
      </c>
    </row>
    <row r="68" spans="1:8" s="289" customFormat="1" hidden="1" x14ac:dyDescent="0.2">
      <c r="A68" s="493">
        <v>47453</v>
      </c>
      <c r="B68" s="288">
        <v>0</v>
      </c>
      <c r="C68" s="286">
        <v>0</v>
      </c>
      <c r="D68" s="428">
        <v>0</v>
      </c>
      <c r="E68" s="429">
        <v>0</v>
      </c>
      <c r="F68" s="406">
        <v>0</v>
      </c>
      <c r="G68" s="407">
        <v>0</v>
      </c>
      <c r="H68" s="427">
        <v>0</v>
      </c>
    </row>
    <row r="69" spans="1:8" s="289" customFormat="1" hidden="1" x14ac:dyDescent="0.2">
      <c r="A69" s="493">
        <v>47484</v>
      </c>
      <c r="B69" s="288">
        <v>0</v>
      </c>
      <c r="C69" s="286">
        <v>0</v>
      </c>
      <c r="D69" s="428">
        <v>0</v>
      </c>
      <c r="E69" s="429">
        <v>0</v>
      </c>
      <c r="F69" s="406">
        <v>0</v>
      </c>
      <c r="G69" s="407">
        <v>0</v>
      </c>
      <c r="H69" s="427">
        <v>0</v>
      </c>
    </row>
    <row r="70" spans="1:8" s="289" customFormat="1" hidden="1" x14ac:dyDescent="0.2">
      <c r="A70" s="493">
        <v>47515</v>
      </c>
      <c r="B70" s="288">
        <v>0</v>
      </c>
      <c r="C70" s="286">
        <v>0</v>
      </c>
      <c r="D70" s="428">
        <v>0</v>
      </c>
      <c r="E70" s="429">
        <v>0</v>
      </c>
      <c r="F70" s="406">
        <v>0</v>
      </c>
      <c r="G70" s="407">
        <v>0</v>
      </c>
      <c r="H70" s="427">
        <v>0</v>
      </c>
    </row>
    <row r="71" spans="1:8" s="289" customFormat="1" hidden="1" x14ac:dyDescent="0.2">
      <c r="A71" s="493">
        <v>47543</v>
      </c>
      <c r="B71" s="288">
        <v>0</v>
      </c>
      <c r="C71" s="286">
        <v>0</v>
      </c>
      <c r="D71" s="428">
        <v>0</v>
      </c>
      <c r="E71" s="429">
        <v>0</v>
      </c>
      <c r="F71" s="406">
        <v>0</v>
      </c>
      <c r="G71" s="407">
        <v>0</v>
      </c>
      <c r="H71" s="427">
        <v>0</v>
      </c>
    </row>
    <row r="72" spans="1:8" s="289" customFormat="1" hidden="1" x14ac:dyDescent="0.2">
      <c r="A72" s="493">
        <v>47574</v>
      </c>
      <c r="B72" s="288">
        <v>0</v>
      </c>
      <c r="C72" s="286">
        <v>0</v>
      </c>
      <c r="D72" s="428">
        <v>0</v>
      </c>
      <c r="E72" s="429">
        <v>0</v>
      </c>
      <c r="F72" s="406">
        <v>0</v>
      </c>
      <c r="G72" s="407">
        <v>0</v>
      </c>
      <c r="H72" s="427">
        <v>0</v>
      </c>
    </row>
    <row r="73" spans="1:8" s="289" customFormat="1" hidden="1" x14ac:dyDescent="0.2">
      <c r="A73" s="493">
        <v>47604</v>
      </c>
      <c r="B73" s="288">
        <v>0</v>
      </c>
      <c r="C73" s="286">
        <v>0</v>
      </c>
      <c r="D73" s="428">
        <v>0</v>
      </c>
      <c r="E73" s="429">
        <v>0</v>
      </c>
      <c r="F73" s="406">
        <v>0</v>
      </c>
      <c r="G73" s="407">
        <v>0</v>
      </c>
      <c r="H73" s="427">
        <v>0</v>
      </c>
    </row>
    <row r="74" spans="1:8" s="289" customFormat="1" hidden="1" x14ac:dyDescent="0.2">
      <c r="A74" s="493">
        <v>47635</v>
      </c>
      <c r="B74" s="288">
        <v>0</v>
      </c>
      <c r="C74" s="286">
        <v>0</v>
      </c>
      <c r="D74" s="428">
        <v>0</v>
      </c>
      <c r="E74" s="429">
        <v>0</v>
      </c>
      <c r="F74" s="406">
        <v>0</v>
      </c>
      <c r="G74" s="407">
        <v>0</v>
      </c>
      <c r="H74" s="427">
        <v>0</v>
      </c>
    </row>
    <row r="75" spans="1:8" s="289" customFormat="1" hidden="1" x14ac:dyDescent="0.2">
      <c r="A75" s="493">
        <v>47665</v>
      </c>
      <c r="B75" s="288">
        <v>0</v>
      </c>
      <c r="C75" s="286">
        <v>0</v>
      </c>
      <c r="D75" s="428">
        <v>0</v>
      </c>
      <c r="E75" s="429">
        <v>0</v>
      </c>
      <c r="F75" s="406">
        <v>0</v>
      </c>
      <c r="G75" s="407">
        <v>0</v>
      </c>
      <c r="H75" s="427">
        <v>0</v>
      </c>
    </row>
    <row r="76" spans="1:8" s="289" customFormat="1" hidden="1" x14ac:dyDescent="0.2">
      <c r="A76" s="493">
        <v>47696</v>
      </c>
      <c r="B76" s="288">
        <v>0</v>
      </c>
      <c r="C76" s="286">
        <v>0</v>
      </c>
      <c r="D76" s="428">
        <v>0</v>
      </c>
      <c r="E76" s="429">
        <v>0</v>
      </c>
      <c r="F76" s="406">
        <v>0</v>
      </c>
      <c r="G76" s="407">
        <v>0</v>
      </c>
      <c r="H76" s="427">
        <v>0</v>
      </c>
    </row>
    <row r="77" spans="1:8" s="289" customFormat="1" hidden="1" x14ac:dyDescent="0.2">
      <c r="A77" s="493">
        <v>47727</v>
      </c>
      <c r="B77" s="288">
        <v>0</v>
      </c>
      <c r="C77" s="286">
        <v>0</v>
      </c>
      <c r="D77" s="428">
        <v>0</v>
      </c>
      <c r="E77" s="429">
        <v>0</v>
      </c>
      <c r="F77" s="406">
        <v>0</v>
      </c>
      <c r="G77" s="407">
        <v>0</v>
      </c>
      <c r="H77" s="427">
        <v>0</v>
      </c>
    </row>
    <row r="78" spans="1:8" s="289" customFormat="1" hidden="1" x14ac:dyDescent="0.2">
      <c r="A78" s="493">
        <v>47757</v>
      </c>
      <c r="B78" s="288">
        <v>0</v>
      </c>
      <c r="C78" s="286">
        <v>0</v>
      </c>
      <c r="D78" s="428">
        <v>0</v>
      </c>
      <c r="E78" s="429">
        <v>0</v>
      </c>
      <c r="F78" s="406">
        <v>0</v>
      </c>
      <c r="G78" s="407">
        <v>0</v>
      </c>
      <c r="H78" s="427">
        <v>0</v>
      </c>
    </row>
    <row r="79" spans="1:8" s="289" customFormat="1" hidden="1" x14ac:dyDescent="0.2">
      <c r="A79" s="493">
        <v>47788</v>
      </c>
      <c r="B79" s="288">
        <v>0</v>
      </c>
      <c r="C79" s="286">
        <v>0</v>
      </c>
      <c r="D79" s="428">
        <v>0</v>
      </c>
      <c r="E79" s="429">
        <v>0</v>
      </c>
      <c r="F79" s="406">
        <v>0</v>
      </c>
      <c r="G79" s="407">
        <v>0</v>
      </c>
      <c r="H79" s="427">
        <v>0</v>
      </c>
    </row>
    <row r="80" spans="1:8" s="289" customFormat="1" hidden="1" x14ac:dyDescent="0.2">
      <c r="A80" s="493">
        <v>47818</v>
      </c>
      <c r="B80" s="288">
        <v>0</v>
      </c>
      <c r="C80" s="286">
        <v>0</v>
      </c>
      <c r="D80" s="428">
        <v>0</v>
      </c>
      <c r="E80" s="429">
        <v>0</v>
      </c>
      <c r="F80" s="406">
        <v>0</v>
      </c>
      <c r="G80" s="407">
        <v>0</v>
      </c>
      <c r="H80" s="427">
        <v>0</v>
      </c>
    </row>
    <row r="81" spans="1:8" s="289" customFormat="1" hidden="1" x14ac:dyDescent="0.2">
      <c r="A81" s="493">
        <v>47849</v>
      </c>
      <c r="B81" s="288">
        <v>0</v>
      </c>
      <c r="C81" s="286">
        <v>0</v>
      </c>
      <c r="D81" s="428">
        <v>0</v>
      </c>
      <c r="E81" s="429">
        <v>0</v>
      </c>
      <c r="F81" s="406">
        <v>0</v>
      </c>
      <c r="G81" s="407">
        <v>0</v>
      </c>
      <c r="H81" s="427">
        <v>0</v>
      </c>
    </row>
    <row r="82" spans="1:8" s="289" customFormat="1" hidden="1" x14ac:dyDescent="0.2">
      <c r="A82" s="493">
        <v>47880</v>
      </c>
      <c r="B82" s="288">
        <v>0</v>
      </c>
      <c r="C82" s="286">
        <v>0</v>
      </c>
      <c r="D82" s="428">
        <v>0</v>
      </c>
      <c r="E82" s="429">
        <v>0</v>
      </c>
      <c r="F82" s="406">
        <v>0</v>
      </c>
      <c r="G82" s="407">
        <v>0</v>
      </c>
      <c r="H82" s="427">
        <v>0</v>
      </c>
    </row>
    <row r="83" spans="1:8" s="289" customFormat="1" hidden="1" x14ac:dyDescent="0.2">
      <c r="A83" s="493">
        <v>47908</v>
      </c>
      <c r="B83" s="288">
        <v>0</v>
      </c>
      <c r="C83" s="286">
        <v>0</v>
      </c>
      <c r="D83" s="428">
        <v>0</v>
      </c>
      <c r="E83" s="429">
        <v>0</v>
      </c>
      <c r="F83" s="406">
        <v>0</v>
      </c>
      <c r="G83" s="407">
        <v>0</v>
      </c>
      <c r="H83" s="427">
        <v>0</v>
      </c>
    </row>
    <row r="84" spans="1:8" s="289" customFormat="1" hidden="1" x14ac:dyDescent="0.2">
      <c r="A84" s="493">
        <v>47939</v>
      </c>
      <c r="B84" s="288">
        <v>0</v>
      </c>
      <c r="C84" s="286">
        <v>0</v>
      </c>
      <c r="D84" s="428">
        <v>0</v>
      </c>
      <c r="E84" s="429">
        <v>0</v>
      </c>
      <c r="F84" s="406">
        <v>0</v>
      </c>
      <c r="G84" s="407">
        <v>0</v>
      </c>
      <c r="H84" s="427">
        <v>0</v>
      </c>
    </row>
    <row r="85" spans="1:8" s="289" customFormat="1" hidden="1" x14ac:dyDescent="0.2">
      <c r="A85" s="493">
        <v>47969</v>
      </c>
      <c r="B85" s="288">
        <v>0</v>
      </c>
      <c r="C85" s="286">
        <v>0</v>
      </c>
      <c r="D85" s="428">
        <v>0</v>
      </c>
      <c r="E85" s="429">
        <v>0</v>
      </c>
      <c r="F85" s="406">
        <v>0</v>
      </c>
      <c r="G85" s="407">
        <v>0</v>
      </c>
      <c r="H85" s="427">
        <v>0</v>
      </c>
    </row>
    <row r="86" spans="1:8" s="289" customFormat="1" hidden="1" x14ac:dyDescent="0.2">
      <c r="A86" s="493">
        <v>48000</v>
      </c>
      <c r="B86" s="288">
        <v>0</v>
      </c>
      <c r="C86" s="286">
        <v>0</v>
      </c>
      <c r="D86" s="428">
        <v>0</v>
      </c>
      <c r="E86" s="429">
        <v>0</v>
      </c>
      <c r="F86" s="406">
        <v>0</v>
      </c>
      <c r="G86" s="407">
        <v>0</v>
      </c>
      <c r="H86" s="427">
        <v>0</v>
      </c>
    </row>
    <row r="87" spans="1:8" s="289" customFormat="1" hidden="1" x14ac:dyDescent="0.2">
      <c r="A87" s="493">
        <v>48030</v>
      </c>
      <c r="B87" s="288">
        <v>0</v>
      </c>
      <c r="C87" s="286">
        <v>0</v>
      </c>
      <c r="D87" s="428">
        <v>0</v>
      </c>
      <c r="E87" s="429">
        <v>0</v>
      </c>
      <c r="F87" s="406">
        <v>0</v>
      </c>
      <c r="G87" s="407">
        <v>0</v>
      </c>
      <c r="H87" s="427">
        <v>0</v>
      </c>
    </row>
    <row r="88" spans="1:8" s="289" customFormat="1" hidden="1" x14ac:dyDescent="0.2">
      <c r="A88" s="493">
        <v>48061</v>
      </c>
      <c r="B88" s="288">
        <v>0</v>
      </c>
      <c r="C88" s="286">
        <v>0</v>
      </c>
      <c r="D88" s="428">
        <v>0</v>
      </c>
      <c r="E88" s="429">
        <v>0</v>
      </c>
      <c r="F88" s="406">
        <v>0</v>
      </c>
      <c r="G88" s="407">
        <v>0</v>
      </c>
      <c r="H88" s="427">
        <v>0</v>
      </c>
    </row>
    <row r="89" spans="1:8" s="289" customFormat="1" hidden="1" x14ac:dyDescent="0.2">
      <c r="A89" s="493">
        <v>48092</v>
      </c>
      <c r="B89" s="288">
        <v>0</v>
      </c>
      <c r="C89" s="286">
        <v>0</v>
      </c>
      <c r="D89" s="428">
        <v>0</v>
      </c>
      <c r="E89" s="429">
        <v>0</v>
      </c>
      <c r="F89" s="406">
        <v>0</v>
      </c>
      <c r="G89" s="407">
        <v>0</v>
      </c>
      <c r="H89" s="427">
        <v>0</v>
      </c>
    </row>
    <row r="90" spans="1:8" s="292" customFormat="1" ht="15.75" x14ac:dyDescent="0.25">
      <c r="A90" s="290" t="s">
        <v>36</v>
      </c>
      <c r="B90" s="291">
        <v>18</v>
      </c>
      <c r="C90" s="291">
        <v>43937579290</v>
      </c>
      <c r="D90" s="291">
        <v>0</v>
      </c>
      <c r="E90" s="291">
        <v>0</v>
      </c>
      <c r="F90" s="291">
        <v>18</v>
      </c>
      <c r="G90" s="291">
        <v>43937579290</v>
      </c>
      <c r="H90" s="291">
        <v>0</v>
      </c>
    </row>
    <row r="91" spans="1:8" s="295" customFormat="1" x14ac:dyDescent="0.2">
      <c r="A91" s="252"/>
      <c r="B91" s="293"/>
      <c r="C91" s="293"/>
      <c r="D91" s="294"/>
      <c r="E91" s="294"/>
      <c r="F91" s="486"/>
      <c r="G91" s="491"/>
      <c r="H91" s="548"/>
    </row>
    <row r="92" spans="1:8" x14ac:dyDescent="0.2">
      <c r="A92" s="296"/>
      <c r="B92" s="297"/>
      <c r="C92" s="297"/>
      <c r="D92" s="298"/>
      <c r="E92" s="298"/>
      <c r="F92" s="298"/>
      <c r="G92" s="298"/>
      <c r="H92" s="296"/>
    </row>
    <row r="93" spans="1:8" x14ac:dyDescent="0.2">
      <c r="A93" s="296"/>
      <c r="B93" s="296"/>
      <c r="C93" s="296"/>
      <c r="D93" s="298"/>
      <c r="E93" s="298"/>
      <c r="F93" s="298"/>
      <c r="G93" s="298"/>
      <c r="H93" s="505"/>
    </row>
    <row r="94" spans="1:8" x14ac:dyDescent="0.2">
      <c r="A94" s="296"/>
      <c r="B94" s="296"/>
      <c r="C94" s="296"/>
      <c r="D94" s="298"/>
      <c r="E94" s="298"/>
      <c r="F94" s="298"/>
      <c r="G94" s="298"/>
      <c r="H94" s="296"/>
    </row>
    <row r="95" spans="1:8" x14ac:dyDescent="0.2">
      <c r="A95" s="296"/>
      <c r="B95" s="296"/>
      <c r="C95" s="296"/>
      <c r="D95" s="298"/>
      <c r="E95" s="298"/>
      <c r="F95" s="298"/>
      <c r="G95" s="298"/>
      <c r="H95" s="506"/>
    </row>
    <row r="96" spans="1:8" x14ac:dyDescent="0.2">
      <c r="A96" s="296"/>
      <c r="B96" s="296"/>
      <c r="C96" s="296"/>
      <c r="D96" s="298"/>
      <c r="E96" s="298"/>
      <c r="F96" s="298"/>
      <c r="G96" s="298"/>
      <c r="H96" s="296"/>
    </row>
    <row r="97" spans="1:8" x14ac:dyDescent="0.2">
      <c r="A97" s="296"/>
      <c r="B97" s="296"/>
      <c r="C97" s="296"/>
      <c r="D97" s="298"/>
      <c r="E97" s="298"/>
      <c r="F97" s="298"/>
      <c r="G97" s="298"/>
      <c r="H97" s="296"/>
    </row>
    <row r="98" spans="1:8" x14ac:dyDescent="0.2">
      <c r="A98" s="296"/>
      <c r="B98" s="296"/>
      <c r="C98" s="296"/>
      <c r="D98" s="298"/>
      <c r="E98" s="298"/>
      <c r="F98" s="298"/>
      <c r="G98" s="298"/>
      <c r="H98" s="296"/>
    </row>
    <row r="99" spans="1:8" x14ac:dyDescent="0.2">
      <c r="A99" s="296"/>
      <c r="B99" s="296"/>
      <c r="C99" s="296"/>
      <c r="D99" s="298"/>
      <c r="E99" s="298"/>
      <c r="F99" s="298"/>
      <c r="G99" s="298"/>
      <c r="H99" s="296"/>
    </row>
    <row r="100" spans="1:8" x14ac:dyDescent="0.2">
      <c r="A100" s="296"/>
      <c r="B100" s="296"/>
      <c r="C100" s="296"/>
      <c r="D100" s="298"/>
      <c r="E100" s="298"/>
      <c r="F100" s="298"/>
      <c r="G100" s="298"/>
      <c r="H100" s="296"/>
    </row>
    <row r="101" spans="1:8" x14ac:dyDescent="0.2">
      <c r="A101" s="296"/>
      <c r="B101" s="296"/>
      <c r="C101" s="296"/>
      <c r="D101" s="298"/>
      <c r="E101" s="298"/>
      <c r="F101" s="298"/>
      <c r="G101" s="298"/>
      <c r="H101" s="296"/>
    </row>
    <row r="102" spans="1:8" x14ac:dyDescent="0.2">
      <c r="A102" s="238"/>
      <c r="B102" s="296"/>
      <c r="C102" s="296"/>
      <c r="D102" s="299"/>
      <c r="E102" s="299"/>
      <c r="F102" s="299"/>
      <c r="G102" s="299"/>
      <c r="H102" s="296"/>
    </row>
    <row r="103" spans="1:8" x14ac:dyDescent="0.2">
      <c r="A103" s="238"/>
      <c r="B103" s="296"/>
      <c r="C103" s="296"/>
      <c r="D103" s="299"/>
      <c r="E103" s="299"/>
      <c r="F103" s="299"/>
      <c r="G103" s="299"/>
      <c r="H103" s="296"/>
    </row>
    <row r="104" spans="1:8" x14ac:dyDescent="0.2">
      <c r="A104" s="238"/>
      <c r="B104" s="296"/>
      <c r="C104" s="296"/>
      <c r="D104" s="299"/>
      <c r="E104" s="299"/>
      <c r="F104" s="299"/>
      <c r="G104" s="299"/>
      <c r="H104" s="296"/>
    </row>
    <row r="105" spans="1:8" x14ac:dyDescent="0.2">
      <c r="A105" s="238"/>
      <c r="B105" s="296"/>
      <c r="C105" s="296"/>
      <c r="D105" s="299"/>
      <c r="E105" s="299"/>
      <c r="F105" s="299"/>
      <c r="G105" s="299"/>
      <c r="H105" s="296"/>
    </row>
    <row r="106" spans="1:8" x14ac:dyDescent="0.2">
      <c r="A106" s="238"/>
      <c r="B106" s="296"/>
      <c r="C106" s="296"/>
      <c r="D106" s="299"/>
      <c r="E106" s="299"/>
      <c r="F106" s="299"/>
      <c r="G106" s="299"/>
      <c r="H106" s="296"/>
    </row>
    <row r="107" spans="1:8" x14ac:dyDescent="0.2">
      <c r="A107" s="238"/>
      <c r="B107" s="296"/>
      <c r="C107" s="296"/>
      <c r="D107" s="299"/>
      <c r="E107" s="299"/>
      <c r="F107" s="299"/>
      <c r="G107" s="299"/>
      <c r="H107" s="296"/>
    </row>
    <row r="108" spans="1:8" x14ac:dyDescent="0.2">
      <c r="A108" s="238"/>
      <c r="B108" s="296"/>
      <c r="C108" s="296"/>
      <c r="D108" s="299"/>
      <c r="E108" s="299"/>
      <c r="F108" s="299"/>
      <c r="G108" s="299"/>
      <c r="H108" s="296"/>
    </row>
    <row r="109" spans="1:8" x14ac:dyDescent="0.2">
      <c r="A109" s="238"/>
      <c r="B109" s="296"/>
      <c r="C109" s="296"/>
      <c r="D109" s="298"/>
      <c r="E109" s="298"/>
      <c r="F109" s="298"/>
      <c r="G109" s="298"/>
      <c r="H109" s="296"/>
    </row>
    <row r="110" spans="1:8" x14ac:dyDescent="0.2">
      <c r="A110" s="238"/>
      <c r="B110" s="238"/>
      <c r="C110" s="238"/>
      <c r="D110" s="257"/>
      <c r="E110" s="298"/>
      <c r="F110" s="298"/>
      <c r="G110" s="298"/>
      <c r="H110" s="238"/>
    </row>
    <row r="111" spans="1:8" x14ac:dyDescent="0.2">
      <c r="A111" s="238"/>
      <c r="B111" s="238"/>
      <c r="C111" s="238"/>
      <c r="D111" s="257"/>
      <c r="E111" s="298"/>
      <c r="F111" s="298"/>
      <c r="G111" s="298"/>
      <c r="H111" s="238"/>
    </row>
    <row r="112" spans="1:8" hidden="1" x14ac:dyDescent="0.2">
      <c r="A112" s="238"/>
      <c r="B112" s="238"/>
      <c r="C112" s="238"/>
      <c r="D112" s="257"/>
      <c r="E112" s="298"/>
      <c r="F112" s="298"/>
      <c r="G112" s="298"/>
      <c r="H112" s="238"/>
    </row>
    <row r="113" spans="1:8" hidden="1" x14ac:dyDescent="0.2">
      <c r="A113" s="238"/>
      <c r="B113" s="238"/>
      <c r="C113" s="238"/>
      <c r="D113" s="257"/>
      <c r="E113" s="298"/>
      <c r="F113" s="298"/>
      <c r="G113" s="298"/>
      <c r="H113" s="238"/>
    </row>
    <row r="114" spans="1:8" hidden="1" x14ac:dyDescent="0.2">
      <c r="A114" s="238"/>
      <c r="B114" s="238"/>
      <c r="C114" s="238"/>
      <c r="D114" s="257"/>
      <c r="E114" s="298"/>
      <c r="F114" s="298"/>
      <c r="G114" s="298"/>
      <c r="H114" s="238"/>
    </row>
    <row r="115" spans="1:8" hidden="1" x14ac:dyDescent="0.2">
      <c r="A115" s="238"/>
      <c r="B115" s="238"/>
      <c r="C115" s="238"/>
      <c r="D115" s="257"/>
      <c r="E115" s="298"/>
      <c r="F115" s="298"/>
      <c r="G115" s="298"/>
      <c r="H115" s="238"/>
    </row>
    <row r="116" spans="1:8" hidden="1" x14ac:dyDescent="0.2">
      <c r="A116" s="238"/>
      <c r="B116" s="238"/>
      <c r="C116" s="281" t="s">
        <v>21</v>
      </c>
      <c r="D116" s="257"/>
      <c r="E116" s="298"/>
      <c r="F116" s="300"/>
      <c r="G116" s="298"/>
      <c r="H116" s="238" t="s">
        <v>21</v>
      </c>
    </row>
    <row r="117" spans="1:8" hidden="1" x14ac:dyDescent="0.2">
      <c r="A117" s="238"/>
      <c r="B117" s="238"/>
      <c r="C117" s="238"/>
      <c r="D117" s="257"/>
      <c r="E117" s="298"/>
      <c r="F117" s="298"/>
      <c r="G117" s="298"/>
      <c r="H117" s="281" t="s">
        <v>21</v>
      </c>
    </row>
    <row r="118" spans="1:8" hidden="1" x14ac:dyDescent="0.2">
      <c r="A118" s="238"/>
      <c r="B118" s="238"/>
      <c r="C118" s="238"/>
      <c r="D118" s="257"/>
      <c r="E118" s="298"/>
      <c r="F118" s="298"/>
      <c r="G118" s="298"/>
      <c r="H118" s="281" t="s">
        <v>21</v>
      </c>
    </row>
    <row r="119" spans="1:8" hidden="1" x14ac:dyDescent="0.2">
      <c r="A119" s="238"/>
      <c r="B119" s="238"/>
      <c r="C119" s="238"/>
      <c r="D119" s="257"/>
      <c r="E119" s="298"/>
      <c r="F119" s="298"/>
      <c r="G119" s="298"/>
      <c r="H119" s="281" t="s">
        <v>21</v>
      </c>
    </row>
    <row r="120" spans="1:8" hidden="1" x14ac:dyDescent="0.2">
      <c r="H120" s="245" t="s">
        <v>21</v>
      </c>
    </row>
    <row r="121" spans="1:8" x14ac:dyDescent="0.2"/>
    <row r="122" spans="1:8" x14ac:dyDescent="0.2"/>
  </sheetData>
  <mergeCells count="2">
    <mergeCell ref="B2:G2"/>
    <mergeCell ref="B3:G3"/>
  </mergeCells>
  <printOptions horizontalCentered="1" verticalCentered="1"/>
  <pageMargins left="0.70866141732283472" right="0.47244094488188981" top="0.55118110236220474" bottom="0.98425196850393704" header="0" footer="0"/>
  <pageSetup scale="56" orientation="landscape" r:id="rId1"/>
  <headerFooter alignWithMargins="0">
    <oddFooter>&amp;C&amp;P&amp;RElaborado por EQUILIBRIUM Inmobiliario S.A.S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M49"/>
  <sheetViews>
    <sheetView showGridLines="0" zoomScaleNormal="100" workbookViewId="0">
      <pane xSplit="1" ySplit="6" topLeftCell="B21" activePane="bottomRight" state="frozen"/>
      <selection pane="topRight" activeCell="B1" sqref="B1"/>
      <selection pane="bottomLeft" activeCell="A7" sqref="A7"/>
      <selection pane="bottomRight" activeCell="E43" sqref="E43"/>
    </sheetView>
  </sheetViews>
  <sheetFormatPr baseColWidth="10" defaultColWidth="0" defaultRowHeight="12.75" customHeight="1" x14ac:dyDescent="0.25"/>
  <cols>
    <col min="1" max="1" width="16.28515625" customWidth="1"/>
    <col min="2" max="2" width="16.140625" customWidth="1"/>
    <col min="3" max="3" width="13.42578125" bestFit="1" customWidth="1"/>
    <col min="4" max="4" width="11.28515625" hidden="1" customWidth="1"/>
    <col min="5" max="5" width="14.85546875" bestFit="1" customWidth="1"/>
    <col min="6" max="6" width="10" hidden="1" customWidth="1"/>
    <col min="7" max="7" width="7.42578125" hidden="1" customWidth="1"/>
    <col min="8" max="8" width="9.28515625" hidden="1" customWidth="1"/>
    <col min="9" max="9" width="15.42578125" bestFit="1" customWidth="1"/>
    <col min="10" max="10" width="16.28515625" customWidth="1"/>
    <col min="11" max="13" width="0" hidden="1" customWidth="1"/>
    <col min="14" max="16384" width="16.28515625" hidden="1"/>
  </cols>
  <sheetData>
    <row r="1" spans="1:10" s="239" customFormat="1" x14ac:dyDescent="0.2">
      <c r="A1" s="237"/>
      <c r="B1" s="238"/>
      <c r="C1" s="238"/>
      <c r="D1" s="238"/>
      <c r="E1" s="238"/>
      <c r="F1" s="238"/>
      <c r="G1" s="238"/>
      <c r="H1" s="238"/>
      <c r="I1" s="238"/>
    </row>
    <row r="2" spans="1:10" s="239" customFormat="1" ht="18.75" x14ac:dyDescent="0.3">
      <c r="A2" s="240"/>
      <c r="B2" s="405" t="s">
        <v>168</v>
      </c>
      <c r="C2" s="405"/>
      <c r="D2" s="405"/>
      <c r="E2" s="405"/>
      <c r="F2" s="405"/>
      <c r="G2" s="405"/>
      <c r="H2" s="405"/>
      <c r="I2" s="405"/>
    </row>
    <row r="3" spans="1:10" s="239" customFormat="1" ht="15" x14ac:dyDescent="0.2">
      <c r="A3" s="629">
        <f>+'Datos globales '!B9:B9</f>
        <v>45900</v>
      </c>
      <c r="B3" s="629"/>
      <c r="C3" s="629"/>
      <c r="D3" s="629"/>
      <c r="E3" s="629"/>
      <c r="F3" s="629"/>
      <c r="G3" s="629"/>
      <c r="H3" s="629"/>
      <c r="I3" s="629"/>
    </row>
    <row r="4" spans="1:10" s="239" customFormat="1" ht="15" x14ac:dyDescent="0.2">
      <c r="A4" s="546"/>
      <c r="B4" s="546"/>
      <c r="C4" s="546"/>
      <c r="D4" s="546"/>
      <c r="E4" s="546"/>
      <c r="F4" s="546"/>
      <c r="G4" s="546"/>
      <c r="H4" s="546"/>
      <c r="I4" s="546"/>
    </row>
    <row r="5" spans="1:10" s="239" customFormat="1" ht="15.75" hidden="1" x14ac:dyDescent="0.25">
      <c r="A5" s="241"/>
      <c r="B5" s="546"/>
      <c r="C5" s="546"/>
      <c r="D5" s="546"/>
      <c r="E5" s="546"/>
      <c r="F5" s="546"/>
      <c r="G5" s="546"/>
      <c r="H5" s="546"/>
      <c r="I5" s="546"/>
    </row>
    <row r="6" spans="1:10" s="245" customFormat="1" ht="25.5" x14ac:dyDescent="0.2">
      <c r="A6" s="238"/>
      <c r="B6" s="242" t="s">
        <v>144</v>
      </c>
      <c r="C6" s="242" t="s">
        <v>368</v>
      </c>
      <c r="D6" s="242" t="s">
        <v>385</v>
      </c>
      <c r="E6" s="242" t="s">
        <v>440</v>
      </c>
      <c r="F6" s="242" t="s">
        <v>357</v>
      </c>
      <c r="G6" s="242" t="s">
        <v>162</v>
      </c>
      <c r="H6" s="242" t="s">
        <v>358</v>
      </c>
      <c r="I6" s="243" t="s">
        <v>37</v>
      </c>
      <c r="J6" s="244"/>
    </row>
    <row r="7" spans="1:10" s="245" customFormat="1" hidden="1" x14ac:dyDescent="0.2">
      <c r="A7" s="246">
        <v>45658</v>
      </c>
      <c r="B7" s="247">
        <v>0</v>
      </c>
      <c r="C7" s="247">
        <v>0</v>
      </c>
      <c r="D7" s="247">
        <v>0</v>
      </c>
      <c r="E7" s="247">
        <v>0</v>
      </c>
      <c r="F7" s="242"/>
      <c r="G7" s="242"/>
      <c r="H7" s="242"/>
      <c r="I7" s="248">
        <v>0</v>
      </c>
      <c r="J7" s="244"/>
    </row>
    <row r="8" spans="1:10" s="245" customFormat="1" hidden="1" x14ac:dyDescent="0.2">
      <c r="A8" s="246">
        <v>45689</v>
      </c>
      <c r="B8" s="247">
        <v>0</v>
      </c>
      <c r="C8" s="247">
        <v>0</v>
      </c>
      <c r="D8" s="247">
        <v>0</v>
      </c>
      <c r="E8" s="247">
        <v>0</v>
      </c>
      <c r="F8" s="242"/>
      <c r="G8" s="242"/>
      <c r="H8" s="242"/>
      <c r="I8" s="248">
        <v>0</v>
      </c>
      <c r="J8" s="244"/>
    </row>
    <row r="9" spans="1:10" s="245" customFormat="1" hidden="1" x14ac:dyDescent="0.2">
      <c r="A9" s="246">
        <v>45717</v>
      </c>
      <c r="B9" s="247">
        <v>0</v>
      </c>
      <c r="C9" s="247">
        <v>0</v>
      </c>
      <c r="D9" s="247">
        <v>0</v>
      </c>
      <c r="E9" s="247">
        <v>0</v>
      </c>
      <c r="F9" s="242"/>
      <c r="G9" s="242"/>
      <c r="H9" s="242"/>
      <c r="I9" s="248">
        <v>0</v>
      </c>
      <c r="J9" s="244"/>
    </row>
    <row r="10" spans="1:10" s="252" customFormat="1" hidden="1" x14ac:dyDescent="0.2">
      <c r="A10" s="246">
        <v>45748</v>
      </c>
      <c r="B10" s="247">
        <v>0</v>
      </c>
      <c r="C10" s="247">
        <v>0</v>
      </c>
      <c r="D10" s="247">
        <v>0</v>
      </c>
      <c r="E10" s="247">
        <v>0</v>
      </c>
      <c r="F10" s="247">
        <v>0</v>
      </c>
      <c r="G10" s="247">
        <v>0</v>
      </c>
      <c r="H10" s="247">
        <v>0</v>
      </c>
      <c r="I10" s="248">
        <v>0</v>
      </c>
    </row>
    <row r="11" spans="1:10" s="252" customFormat="1" hidden="1" x14ac:dyDescent="0.2">
      <c r="A11" s="246">
        <v>45778</v>
      </c>
      <c r="B11" s="247">
        <v>0</v>
      </c>
      <c r="C11" s="247">
        <v>0</v>
      </c>
      <c r="D11" s="247">
        <v>0</v>
      </c>
      <c r="E11" s="247">
        <v>0</v>
      </c>
      <c r="F11" s="247">
        <v>0</v>
      </c>
      <c r="G11" s="247">
        <v>0</v>
      </c>
      <c r="H11" s="247">
        <v>0</v>
      </c>
      <c r="I11" s="248">
        <v>0</v>
      </c>
    </row>
    <row r="12" spans="1:10" s="252" customFormat="1" x14ac:dyDescent="0.2">
      <c r="A12" s="246">
        <v>45809</v>
      </c>
      <c r="B12" s="247">
        <v>0</v>
      </c>
      <c r="C12" s="247">
        <v>0</v>
      </c>
      <c r="D12" s="247">
        <v>0</v>
      </c>
      <c r="E12" s="247">
        <v>100000000</v>
      </c>
      <c r="F12" s="247">
        <v>0</v>
      </c>
      <c r="G12" s="247">
        <v>0</v>
      </c>
      <c r="H12" s="247">
        <v>0</v>
      </c>
      <c r="I12" s="248">
        <v>100000000</v>
      </c>
    </row>
    <row r="13" spans="1:10" s="252" customFormat="1" x14ac:dyDescent="0.2">
      <c r="A13" s="246">
        <v>45839</v>
      </c>
      <c r="B13" s="247">
        <v>30000000</v>
      </c>
      <c r="C13" s="247">
        <v>0</v>
      </c>
      <c r="D13" s="247">
        <v>0</v>
      </c>
      <c r="E13" s="247">
        <v>150000000</v>
      </c>
      <c r="F13" s="247">
        <v>0</v>
      </c>
      <c r="G13" s="247">
        <v>0</v>
      </c>
      <c r="H13" s="247">
        <v>0</v>
      </c>
      <c r="I13" s="248">
        <v>180000000</v>
      </c>
    </row>
    <row r="14" spans="1:10" s="252" customFormat="1" x14ac:dyDescent="0.2">
      <c r="A14" s="246">
        <v>45870</v>
      </c>
      <c r="B14" s="247">
        <v>284729084</v>
      </c>
      <c r="C14" s="247">
        <v>0</v>
      </c>
      <c r="D14" s="247">
        <v>0</v>
      </c>
      <c r="E14" s="247">
        <v>550000000</v>
      </c>
      <c r="F14" s="247">
        <v>0</v>
      </c>
      <c r="G14" s="247">
        <v>0</v>
      </c>
      <c r="H14" s="247">
        <v>0</v>
      </c>
      <c r="I14" s="248">
        <v>834729084</v>
      </c>
    </row>
    <row r="15" spans="1:10" s="252" customFormat="1" x14ac:dyDescent="0.2">
      <c r="A15" s="246">
        <v>45901</v>
      </c>
      <c r="B15" s="247">
        <v>284729089</v>
      </c>
      <c r="C15" s="247">
        <v>64705500</v>
      </c>
      <c r="D15" s="247">
        <v>0</v>
      </c>
      <c r="E15" s="247">
        <v>353333333</v>
      </c>
      <c r="F15" s="247">
        <v>0</v>
      </c>
      <c r="G15" s="247">
        <v>0</v>
      </c>
      <c r="H15" s="247">
        <v>0</v>
      </c>
      <c r="I15" s="248">
        <v>702767922</v>
      </c>
    </row>
    <row r="16" spans="1:10" s="252" customFormat="1" x14ac:dyDescent="0.2">
      <c r="A16" s="246">
        <v>45931</v>
      </c>
      <c r="B16" s="247">
        <v>284729089</v>
      </c>
      <c r="C16" s="247">
        <v>167047167</v>
      </c>
      <c r="D16" s="247">
        <v>0</v>
      </c>
      <c r="E16" s="247">
        <v>353333333</v>
      </c>
      <c r="F16" s="247">
        <v>0</v>
      </c>
      <c r="G16" s="247">
        <v>0</v>
      </c>
      <c r="H16" s="247">
        <v>0</v>
      </c>
      <c r="I16" s="248">
        <v>805109589</v>
      </c>
    </row>
    <row r="17" spans="1:9" s="252" customFormat="1" x14ac:dyDescent="0.2">
      <c r="A17" s="246">
        <v>45962</v>
      </c>
      <c r="B17" s="247">
        <v>284729089</v>
      </c>
      <c r="C17" s="247">
        <v>187047167</v>
      </c>
      <c r="D17" s="247">
        <v>0</v>
      </c>
      <c r="E17" s="247">
        <v>1013333333</v>
      </c>
      <c r="F17" s="247">
        <v>0</v>
      </c>
      <c r="G17" s="247">
        <v>0</v>
      </c>
      <c r="H17" s="247">
        <v>0</v>
      </c>
      <c r="I17" s="248">
        <v>1485109589</v>
      </c>
    </row>
    <row r="18" spans="1:9" s="252" customFormat="1" x14ac:dyDescent="0.2">
      <c r="A18" s="246">
        <v>45992</v>
      </c>
      <c r="B18" s="247">
        <v>284729089</v>
      </c>
      <c r="C18" s="247">
        <v>187047167</v>
      </c>
      <c r="D18" s="247">
        <v>0</v>
      </c>
      <c r="E18" s="247">
        <v>373333333</v>
      </c>
      <c r="F18" s="247">
        <v>0</v>
      </c>
      <c r="G18" s="247">
        <v>0</v>
      </c>
      <c r="H18" s="247">
        <v>0</v>
      </c>
      <c r="I18" s="248">
        <v>845109589</v>
      </c>
    </row>
    <row r="19" spans="1:9" s="252" customFormat="1" x14ac:dyDescent="0.2">
      <c r="A19" s="246">
        <v>46023</v>
      </c>
      <c r="B19" s="247">
        <v>284729089</v>
      </c>
      <c r="C19" s="247">
        <v>187047167</v>
      </c>
      <c r="D19" s="247">
        <v>0</v>
      </c>
      <c r="E19" s="247">
        <v>496333333</v>
      </c>
      <c r="F19" s="247">
        <v>0</v>
      </c>
      <c r="G19" s="247">
        <v>0</v>
      </c>
      <c r="H19" s="247">
        <v>0</v>
      </c>
      <c r="I19" s="248">
        <v>968109589</v>
      </c>
    </row>
    <row r="20" spans="1:9" s="252" customFormat="1" x14ac:dyDescent="0.2">
      <c r="A20" s="246">
        <v>46054</v>
      </c>
      <c r="B20" s="247">
        <v>284729089</v>
      </c>
      <c r="C20" s="247">
        <v>572047167</v>
      </c>
      <c r="D20" s="247">
        <v>0</v>
      </c>
      <c r="E20" s="247">
        <v>496333333</v>
      </c>
      <c r="F20" s="247">
        <v>0</v>
      </c>
      <c r="G20" s="247">
        <v>0</v>
      </c>
      <c r="H20" s="247">
        <v>0</v>
      </c>
      <c r="I20" s="248">
        <v>1353109589</v>
      </c>
    </row>
    <row r="21" spans="1:9" s="252" customFormat="1" x14ac:dyDescent="0.2">
      <c r="A21" s="246">
        <v>46082</v>
      </c>
      <c r="B21" s="247">
        <v>284729089</v>
      </c>
      <c r="C21" s="247">
        <v>199221821</v>
      </c>
      <c r="D21" s="247">
        <v>0</v>
      </c>
      <c r="E21" s="247">
        <v>1671333333</v>
      </c>
      <c r="F21" s="247" t="s">
        <v>21</v>
      </c>
      <c r="G21" s="247">
        <v>0</v>
      </c>
      <c r="H21" s="247">
        <v>0</v>
      </c>
      <c r="I21" s="248">
        <v>2155284243</v>
      </c>
    </row>
    <row r="22" spans="1:9" s="252" customFormat="1" x14ac:dyDescent="0.2">
      <c r="A22" s="246">
        <v>46113</v>
      </c>
      <c r="B22" s="247">
        <v>439729089</v>
      </c>
      <c r="C22" s="247">
        <v>199221821</v>
      </c>
      <c r="D22" s="247">
        <v>0</v>
      </c>
      <c r="E22" s="247">
        <v>511333333</v>
      </c>
      <c r="F22" s="247">
        <v>0</v>
      </c>
      <c r="G22" s="247">
        <v>0</v>
      </c>
      <c r="H22" s="247">
        <v>0</v>
      </c>
      <c r="I22" s="248">
        <v>1150284243</v>
      </c>
    </row>
    <row r="23" spans="1:9" s="252" customFormat="1" x14ac:dyDescent="0.2">
      <c r="A23" s="246">
        <v>46143</v>
      </c>
      <c r="B23" s="247">
        <v>439729089</v>
      </c>
      <c r="C23" s="247">
        <v>199221821</v>
      </c>
      <c r="D23" s="247">
        <v>0</v>
      </c>
      <c r="E23" s="247">
        <v>511333333</v>
      </c>
      <c r="F23" s="247">
        <v>0</v>
      </c>
      <c r="G23" s="247">
        <v>0</v>
      </c>
      <c r="H23" s="247">
        <v>0</v>
      </c>
      <c r="I23" s="248">
        <v>1150284243</v>
      </c>
    </row>
    <row r="24" spans="1:9" s="252" customFormat="1" x14ac:dyDescent="0.2">
      <c r="A24" s="246">
        <v>46174</v>
      </c>
      <c r="B24" s="247">
        <v>439729089</v>
      </c>
      <c r="C24" s="247">
        <v>199221821</v>
      </c>
      <c r="D24" s="247">
        <v>0</v>
      </c>
      <c r="E24" s="247">
        <v>1511333333</v>
      </c>
      <c r="F24" s="247">
        <v>0</v>
      </c>
      <c r="G24" s="247">
        <v>0</v>
      </c>
      <c r="H24" s="247">
        <v>0</v>
      </c>
      <c r="I24" s="248">
        <v>2150284243</v>
      </c>
    </row>
    <row r="25" spans="1:9" s="252" customFormat="1" x14ac:dyDescent="0.2">
      <c r="A25" s="246">
        <v>46204</v>
      </c>
      <c r="B25" s="247">
        <v>439729089</v>
      </c>
      <c r="C25" s="247">
        <v>279221821</v>
      </c>
      <c r="D25" s="247">
        <v>0</v>
      </c>
      <c r="E25" s="247">
        <v>676333333</v>
      </c>
      <c r="F25" s="247">
        <v>0</v>
      </c>
      <c r="G25" s="247">
        <v>0</v>
      </c>
      <c r="H25" s="247">
        <v>0</v>
      </c>
      <c r="I25" s="248">
        <v>1395284243</v>
      </c>
    </row>
    <row r="26" spans="1:9" s="252" customFormat="1" x14ac:dyDescent="0.2">
      <c r="A26" s="246">
        <v>46235</v>
      </c>
      <c r="B26" s="247">
        <v>439729089</v>
      </c>
      <c r="C26" s="247">
        <v>199221821</v>
      </c>
      <c r="D26" s="247">
        <v>0</v>
      </c>
      <c r="E26" s="247">
        <v>516333333</v>
      </c>
      <c r="F26" s="247">
        <v>0</v>
      </c>
      <c r="G26" s="247">
        <v>0</v>
      </c>
      <c r="H26" s="247">
        <v>0</v>
      </c>
      <c r="I26" s="248">
        <v>1155284243</v>
      </c>
    </row>
    <row r="27" spans="1:9" s="252" customFormat="1" x14ac:dyDescent="0.2">
      <c r="A27" s="246">
        <v>46266</v>
      </c>
      <c r="B27" s="247">
        <v>439729089</v>
      </c>
      <c r="C27" s="247">
        <v>199221821</v>
      </c>
      <c r="D27" s="247">
        <v>0</v>
      </c>
      <c r="E27" s="247">
        <v>516333333</v>
      </c>
      <c r="F27" s="247">
        <v>0</v>
      </c>
      <c r="G27" s="247">
        <v>0</v>
      </c>
      <c r="H27" s="247">
        <v>0</v>
      </c>
      <c r="I27" s="248">
        <v>1155284243</v>
      </c>
    </row>
    <row r="28" spans="1:9" s="252" customFormat="1" x14ac:dyDescent="0.2">
      <c r="A28" s="246">
        <v>46296</v>
      </c>
      <c r="B28" s="247">
        <v>439729089</v>
      </c>
      <c r="C28" s="247">
        <v>199221821</v>
      </c>
      <c r="D28" s="247">
        <v>0</v>
      </c>
      <c r="E28" s="247">
        <v>516333333</v>
      </c>
      <c r="F28" s="247">
        <v>0</v>
      </c>
      <c r="G28" s="247">
        <v>0</v>
      </c>
      <c r="H28" s="247">
        <v>0</v>
      </c>
      <c r="I28" s="248">
        <v>1155284243</v>
      </c>
    </row>
    <row r="29" spans="1:9" s="252" customFormat="1" x14ac:dyDescent="0.2">
      <c r="A29" s="246">
        <v>46327</v>
      </c>
      <c r="B29" s="247">
        <v>439729089</v>
      </c>
      <c r="C29" s="247">
        <v>199221821</v>
      </c>
      <c r="D29" s="247">
        <v>0</v>
      </c>
      <c r="E29" s="247">
        <v>1676333333</v>
      </c>
      <c r="F29" s="247">
        <v>0</v>
      </c>
      <c r="G29" s="247">
        <v>0</v>
      </c>
      <c r="H29" s="247">
        <v>0</v>
      </c>
      <c r="I29" s="248">
        <v>2315284243</v>
      </c>
    </row>
    <row r="30" spans="1:9" s="252" customFormat="1" x14ac:dyDescent="0.2">
      <c r="A30" s="246">
        <v>46357</v>
      </c>
      <c r="B30" s="247">
        <v>439729089</v>
      </c>
      <c r="C30" s="247">
        <v>199221821</v>
      </c>
      <c r="D30" s="247">
        <v>0</v>
      </c>
      <c r="E30" s="247">
        <v>516333333</v>
      </c>
      <c r="F30" s="247">
        <v>0</v>
      </c>
      <c r="G30" s="247">
        <v>0</v>
      </c>
      <c r="H30" s="247">
        <v>0</v>
      </c>
      <c r="I30" s="248">
        <v>1155284243</v>
      </c>
    </row>
    <row r="31" spans="1:9" s="252" customFormat="1" x14ac:dyDescent="0.2">
      <c r="A31" s="246">
        <v>46388</v>
      </c>
      <c r="B31" s="247">
        <v>439729089</v>
      </c>
      <c r="C31" s="247">
        <v>199221821</v>
      </c>
      <c r="D31" s="247">
        <v>0</v>
      </c>
      <c r="E31" s="247">
        <v>586333333</v>
      </c>
      <c r="F31" s="247">
        <v>0</v>
      </c>
      <c r="G31" s="247">
        <v>0</v>
      </c>
      <c r="H31" s="247">
        <v>0</v>
      </c>
      <c r="I31" s="248">
        <v>1225284243</v>
      </c>
    </row>
    <row r="32" spans="1:9" s="252" customFormat="1" x14ac:dyDescent="0.2">
      <c r="A32" s="246">
        <v>46419</v>
      </c>
      <c r="B32" s="247">
        <v>439729089</v>
      </c>
      <c r="C32" s="247">
        <v>199221821</v>
      </c>
      <c r="D32" s="247">
        <v>0</v>
      </c>
      <c r="E32" s="247">
        <v>586333333</v>
      </c>
      <c r="F32" s="247">
        <v>0</v>
      </c>
      <c r="G32" s="247">
        <v>0</v>
      </c>
      <c r="H32" s="247">
        <v>0</v>
      </c>
      <c r="I32" s="248">
        <v>1225284243</v>
      </c>
    </row>
    <row r="33" spans="1:9" s="252" customFormat="1" x14ac:dyDescent="0.2">
      <c r="A33" s="246">
        <v>46447</v>
      </c>
      <c r="B33" s="247">
        <v>439729089</v>
      </c>
      <c r="C33" s="247">
        <v>199221821</v>
      </c>
      <c r="D33" s="247">
        <v>0</v>
      </c>
      <c r="E33" s="247">
        <v>769173446</v>
      </c>
      <c r="F33" s="247">
        <v>0</v>
      </c>
      <c r="G33" s="247">
        <v>0</v>
      </c>
      <c r="H33" s="247">
        <v>0</v>
      </c>
      <c r="I33" s="248">
        <v>1408124356</v>
      </c>
    </row>
    <row r="34" spans="1:9" s="252" customFormat="1" x14ac:dyDescent="0.2">
      <c r="A34" s="246">
        <v>46478</v>
      </c>
      <c r="B34" s="247">
        <v>439729089</v>
      </c>
      <c r="C34" s="247">
        <v>199221821</v>
      </c>
      <c r="D34" s="247">
        <v>0</v>
      </c>
      <c r="E34" s="247">
        <v>586333333</v>
      </c>
      <c r="F34" s="247">
        <v>0</v>
      </c>
      <c r="G34" s="247">
        <v>0</v>
      </c>
      <c r="H34" s="247">
        <v>0</v>
      </c>
      <c r="I34" s="248">
        <v>1225284243</v>
      </c>
    </row>
    <row r="35" spans="1:9" s="252" customFormat="1" x14ac:dyDescent="0.2">
      <c r="A35" s="246">
        <v>46508</v>
      </c>
      <c r="B35" s="247">
        <v>439729089</v>
      </c>
      <c r="C35" s="247">
        <v>199221821</v>
      </c>
      <c r="D35" s="247">
        <v>0</v>
      </c>
      <c r="E35" s="247">
        <v>426333333</v>
      </c>
      <c r="F35" s="247">
        <v>0</v>
      </c>
      <c r="G35" s="247">
        <v>0</v>
      </c>
      <c r="H35" s="247">
        <v>0</v>
      </c>
      <c r="I35" s="248">
        <v>1065284243</v>
      </c>
    </row>
    <row r="36" spans="1:9" s="252" customFormat="1" x14ac:dyDescent="0.2">
      <c r="A36" s="246">
        <v>46539</v>
      </c>
      <c r="B36" s="247">
        <v>439729089</v>
      </c>
      <c r="C36" s="247">
        <v>358282221</v>
      </c>
      <c r="D36" s="247">
        <v>0</v>
      </c>
      <c r="E36" s="247">
        <v>350080017</v>
      </c>
      <c r="F36" s="247">
        <v>0</v>
      </c>
      <c r="G36" s="247">
        <v>0</v>
      </c>
      <c r="H36" s="247">
        <v>0</v>
      </c>
      <c r="I36" s="248">
        <v>1148091327</v>
      </c>
    </row>
    <row r="37" spans="1:9" s="252" customFormat="1" x14ac:dyDescent="0.2">
      <c r="A37" s="246">
        <v>46569</v>
      </c>
      <c r="B37" s="247">
        <v>439729100</v>
      </c>
      <c r="C37" s="247">
        <v>149516328</v>
      </c>
      <c r="D37" s="247">
        <v>0</v>
      </c>
      <c r="E37" s="247">
        <v>574277785</v>
      </c>
      <c r="F37" s="247">
        <v>0</v>
      </c>
      <c r="G37" s="247">
        <v>0</v>
      </c>
      <c r="H37" s="247">
        <v>0</v>
      </c>
      <c r="I37" s="248">
        <v>1163523213</v>
      </c>
    </row>
    <row r="38" spans="1:9" s="252" customFormat="1" x14ac:dyDescent="0.2">
      <c r="A38" s="246">
        <v>46600</v>
      </c>
      <c r="B38" s="247">
        <v>2041987424</v>
      </c>
      <c r="C38" s="247">
        <v>122341667</v>
      </c>
      <c r="D38" s="247">
        <v>0</v>
      </c>
      <c r="E38" s="247">
        <v>296333343</v>
      </c>
      <c r="F38" s="247">
        <v>0</v>
      </c>
      <c r="G38" s="247">
        <v>0</v>
      </c>
      <c r="H38" s="247">
        <v>0</v>
      </c>
      <c r="I38" s="248">
        <v>2460662434</v>
      </c>
    </row>
    <row r="39" spans="1:9" s="252" customFormat="1" x14ac:dyDescent="0.2">
      <c r="A39" s="246">
        <v>46631</v>
      </c>
      <c r="B39" s="247">
        <v>0</v>
      </c>
      <c r="C39" s="247">
        <v>122341667</v>
      </c>
      <c r="D39" s="247"/>
      <c r="E39" s="247">
        <v>213000000</v>
      </c>
      <c r="F39" s="608"/>
      <c r="G39" s="608"/>
      <c r="H39" s="608"/>
      <c r="I39" s="248">
        <v>335341667</v>
      </c>
    </row>
    <row r="40" spans="1:9" s="252" customFormat="1" x14ac:dyDescent="0.2">
      <c r="A40" s="246">
        <v>46661</v>
      </c>
      <c r="B40" s="247">
        <v>0</v>
      </c>
      <c r="C40" s="247">
        <v>122341667</v>
      </c>
      <c r="D40" s="247"/>
      <c r="E40" s="247">
        <v>427000000</v>
      </c>
      <c r="F40" s="608"/>
      <c r="G40" s="608"/>
      <c r="H40" s="608"/>
      <c r="I40" s="248">
        <v>549341667</v>
      </c>
    </row>
    <row r="41" spans="1:9" s="252" customFormat="1" x14ac:dyDescent="0.2">
      <c r="A41" s="246">
        <v>46692</v>
      </c>
      <c r="B41" s="247">
        <v>0</v>
      </c>
      <c r="C41" s="247">
        <v>122341667</v>
      </c>
      <c r="D41" s="247"/>
      <c r="E41" s="247">
        <v>550000000</v>
      </c>
      <c r="F41" s="608"/>
      <c r="G41" s="608"/>
      <c r="H41" s="608"/>
      <c r="I41" s="248">
        <v>672341667</v>
      </c>
    </row>
    <row r="42" spans="1:9" s="252" customFormat="1" x14ac:dyDescent="0.2">
      <c r="A42" s="246">
        <v>46722</v>
      </c>
      <c r="B42" s="247">
        <v>0</v>
      </c>
      <c r="C42" s="247">
        <v>122341667</v>
      </c>
      <c r="D42" s="247"/>
      <c r="E42" s="247"/>
      <c r="F42" s="608"/>
      <c r="G42" s="608"/>
      <c r="H42" s="608"/>
      <c r="I42" s="248">
        <v>122341667</v>
      </c>
    </row>
    <row r="43" spans="1:9" s="252" customFormat="1" x14ac:dyDescent="0.2">
      <c r="A43" s="246">
        <v>46753</v>
      </c>
      <c r="B43" s="247">
        <v>0</v>
      </c>
      <c r="C43" s="247">
        <v>122341667</v>
      </c>
      <c r="D43" s="247"/>
      <c r="E43" s="247"/>
      <c r="F43" s="608"/>
      <c r="G43" s="608"/>
      <c r="H43" s="608"/>
      <c r="I43" s="248">
        <v>122341667</v>
      </c>
    </row>
    <row r="44" spans="1:9" s="252" customFormat="1" x14ac:dyDescent="0.2">
      <c r="A44" s="246">
        <v>46784</v>
      </c>
      <c r="B44" s="247">
        <v>0</v>
      </c>
      <c r="C44" s="247">
        <v>122341667</v>
      </c>
      <c r="D44" s="247"/>
      <c r="E44" s="247"/>
      <c r="F44" s="608"/>
      <c r="G44" s="608"/>
      <c r="H44" s="608"/>
      <c r="I44" s="248">
        <v>122341667</v>
      </c>
    </row>
    <row r="45" spans="1:9" s="252" customFormat="1" x14ac:dyDescent="0.2">
      <c r="A45" s="246">
        <v>46813</v>
      </c>
      <c r="B45" s="247">
        <v>0</v>
      </c>
      <c r="C45" s="247">
        <v>122341657</v>
      </c>
      <c r="D45" s="247"/>
      <c r="E45" s="247"/>
      <c r="F45" s="608"/>
      <c r="G45" s="608"/>
      <c r="H45" s="608"/>
      <c r="I45" s="248">
        <v>122341657</v>
      </c>
    </row>
    <row r="46" spans="1:9" s="252" customFormat="1" x14ac:dyDescent="0.2">
      <c r="A46" s="250" t="s">
        <v>36</v>
      </c>
      <c r="B46" s="251">
        <v>11385485566</v>
      </c>
      <c r="C46" s="251">
        <v>5919800525</v>
      </c>
      <c r="D46" s="251">
        <v>0</v>
      </c>
      <c r="E46" s="251">
        <v>17874531251</v>
      </c>
      <c r="F46" s="251">
        <v>0</v>
      </c>
      <c r="G46" s="251">
        <v>0</v>
      </c>
      <c r="H46" s="251">
        <v>0</v>
      </c>
      <c r="I46" s="251">
        <v>35179817342</v>
      </c>
    </row>
    <row r="47" spans="1:9" s="252" customFormat="1" x14ac:dyDescent="0.2">
      <c r="B47" s="253"/>
      <c r="C47" s="253"/>
      <c r="D47" s="253"/>
      <c r="E47" s="253"/>
      <c r="F47" s="253"/>
      <c r="G47" s="253"/>
      <c r="H47" s="253"/>
      <c r="I47" s="372"/>
    </row>
    <row r="48" spans="1:9" s="252" customFormat="1" x14ac:dyDescent="0.2">
      <c r="B48" s="249"/>
      <c r="C48" s="249"/>
      <c r="D48" s="249"/>
      <c r="E48" s="249"/>
      <c r="F48" s="249"/>
      <c r="G48" s="249"/>
      <c r="H48" s="249"/>
      <c r="I48" s="372"/>
    </row>
    <row r="49" spans="2:9" s="252" customFormat="1" ht="12.75" customHeight="1" x14ac:dyDescent="0.2">
      <c r="B49" s="254"/>
      <c r="C49" s="254"/>
      <c r="D49" s="254"/>
      <c r="E49" s="254"/>
      <c r="F49" s="254"/>
      <c r="G49" s="254"/>
      <c r="H49" s="254"/>
      <c r="I49" s="255"/>
    </row>
  </sheetData>
  <mergeCells count="1">
    <mergeCell ref="A3:I3"/>
  </mergeCells>
  <printOptions horizontalCentered="1" verticalCentered="1"/>
  <pageMargins left="0.70866141732283472" right="0.47244094488188981" top="0.55118110236220474" bottom="0.98425196850393704" header="0" footer="0"/>
  <pageSetup scale="99" orientation="portrait" r:id="rId1"/>
  <headerFooter alignWithMargins="0">
    <oddFooter>&amp;C&amp;P&amp;RElaborado por EQUILIBRIUM Inmobiliario S.A.S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4"/>
  <dimension ref="A1:DR52"/>
  <sheetViews>
    <sheetView showGridLines="0" zoomScaleNormal="100" workbookViewId="0">
      <pane xSplit="4" ySplit="3" topLeftCell="AF18" activePane="bottomRight" state="frozen"/>
      <selection activeCell="B10" sqref="B10:C10"/>
      <selection pane="topRight" activeCell="B10" sqref="B10:C10"/>
      <selection pane="bottomLeft" activeCell="B10" sqref="B10:C10"/>
      <selection pane="bottomRight" activeCell="AJ23" sqref="AJ23"/>
    </sheetView>
  </sheetViews>
  <sheetFormatPr baseColWidth="10" defaultColWidth="0" defaultRowHeight="12" x14ac:dyDescent="0.2"/>
  <cols>
    <col min="1" max="1" width="0.5703125" style="236" customWidth="1"/>
    <col min="2" max="2" width="4.42578125" style="236" customWidth="1"/>
    <col min="3" max="3" width="29.85546875" style="236" customWidth="1"/>
    <col min="4" max="4" width="16.42578125" style="236" bestFit="1" customWidth="1"/>
    <col min="5" max="5" width="9.85546875" style="236" hidden="1" customWidth="1"/>
    <col min="6" max="6" width="10.42578125" style="236" hidden="1" customWidth="1"/>
    <col min="7" max="7" width="9.85546875" style="236" hidden="1" customWidth="1"/>
    <col min="8" max="8" width="11.42578125" style="236" bestFit="1" customWidth="1"/>
    <col min="9" max="9" width="10.140625" style="236" bestFit="1" customWidth="1"/>
    <col min="10" max="10" width="11.42578125" style="236" bestFit="1" customWidth="1"/>
    <col min="11" max="11" width="9.85546875" style="236" bestFit="1" customWidth="1"/>
    <col min="12" max="12" width="10.140625" style="236" bestFit="1" customWidth="1"/>
    <col min="13" max="13" width="11.42578125" style="236" bestFit="1" customWidth="1"/>
    <col min="14" max="14" width="10.28515625" style="236" bestFit="1" customWidth="1"/>
    <col min="15" max="15" width="9.85546875" style="236" bestFit="1" customWidth="1"/>
    <col min="16" max="34" width="11.42578125" style="236" bestFit="1" customWidth="1"/>
    <col min="35" max="35" width="10" style="236" bestFit="1" customWidth="1"/>
    <col min="36" max="36" width="9.85546875" style="236" bestFit="1" customWidth="1"/>
    <col min="37" max="37" width="10.140625" style="236" customWidth="1"/>
    <col min="38" max="38" width="10.140625" style="236" bestFit="1" customWidth="1"/>
    <col min="39" max="39" width="10.28515625" style="236" bestFit="1" customWidth="1"/>
    <col min="40" max="40" width="9.85546875" style="236" bestFit="1" customWidth="1"/>
    <col min="41" max="41" width="10.28515625" style="236" bestFit="1" customWidth="1"/>
    <col min="42" max="42" width="9.85546875" style="236" hidden="1" customWidth="1"/>
    <col min="43" max="43" width="10.42578125" style="236" hidden="1" customWidth="1"/>
    <col min="44" max="44" width="9.85546875" style="236" hidden="1" customWidth="1"/>
    <col min="45" max="45" width="9.42578125" style="236" hidden="1" customWidth="1"/>
    <col min="46" max="47" width="10" style="236" hidden="1" customWidth="1"/>
    <col min="48" max="48" width="9.85546875" style="236" hidden="1" customWidth="1"/>
    <col min="49" max="49" width="10.140625" style="236" hidden="1" customWidth="1"/>
    <col min="50" max="50" width="9.7109375" style="236" hidden="1" customWidth="1"/>
    <col min="51" max="51" width="10.28515625" style="236" hidden="1" customWidth="1"/>
    <col min="52" max="52" width="9.85546875" style="236" hidden="1" customWidth="1"/>
    <col min="53" max="53" width="10.28515625" style="236" hidden="1" customWidth="1"/>
    <col min="54" max="54" width="9.85546875" style="236" hidden="1" customWidth="1"/>
    <col min="55" max="55" width="10.42578125" style="236" hidden="1" customWidth="1"/>
    <col min="56" max="56" width="9.85546875" style="236" hidden="1" customWidth="1"/>
    <col min="57" max="57" width="9.42578125" style="236" hidden="1" customWidth="1"/>
    <col min="58" max="59" width="10" style="236" hidden="1" customWidth="1"/>
    <col min="60" max="60" width="12.28515625" style="236" bestFit="1" customWidth="1"/>
    <col min="61" max="61" width="9.7109375" style="236" bestFit="1" customWidth="1"/>
    <col min="62" max="62" width="15.42578125" style="236" hidden="1" customWidth="1"/>
    <col min="63" max="64" width="10.5703125" style="236" hidden="1" customWidth="1"/>
    <col min="65" max="65" width="12.7109375" style="236" hidden="1" customWidth="1"/>
    <col min="66" max="122" width="0" style="236" hidden="1" customWidth="1"/>
    <col min="123" max="16384" width="11.42578125" style="236" hidden="1"/>
  </cols>
  <sheetData>
    <row r="1" spans="2:122" s="235" customFormat="1" ht="21" x14ac:dyDescent="0.25">
      <c r="C1" s="404" t="s">
        <v>115</v>
      </c>
    </row>
    <row r="2" spans="2:122" s="235" customFormat="1" ht="18.75" x14ac:dyDescent="0.25">
      <c r="C2" s="630">
        <f>+'Datos globales '!B9:B9</f>
        <v>45900</v>
      </c>
      <c r="D2" s="630"/>
    </row>
    <row r="3" spans="2:122" s="443" customFormat="1" ht="12.6" customHeight="1" x14ac:dyDescent="0.2">
      <c r="C3" s="441" t="s">
        <v>158</v>
      </c>
      <c r="D3" s="441" t="s">
        <v>159</v>
      </c>
      <c r="E3" s="442">
        <v>45717</v>
      </c>
      <c r="F3" s="442">
        <v>45748</v>
      </c>
      <c r="G3" s="442">
        <v>45778</v>
      </c>
      <c r="H3" s="442">
        <v>45809</v>
      </c>
      <c r="I3" s="442">
        <v>45839</v>
      </c>
      <c r="J3" s="442">
        <v>45870</v>
      </c>
      <c r="K3" s="442">
        <v>45901</v>
      </c>
      <c r="L3" s="442">
        <v>45931</v>
      </c>
      <c r="M3" s="442">
        <v>45962</v>
      </c>
      <c r="N3" s="442">
        <v>45992</v>
      </c>
      <c r="O3" s="442">
        <v>46023</v>
      </c>
      <c r="P3" s="442">
        <v>46054</v>
      </c>
      <c r="Q3" s="442">
        <v>46082</v>
      </c>
      <c r="R3" s="442">
        <v>46113</v>
      </c>
      <c r="S3" s="442">
        <v>46143</v>
      </c>
      <c r="T3" s="442">
        <v>46174</v>
      </c>
      <c r="U3" s="442">
        <v>46204</v>
      </c>
      <c r="V3" s="442">
        <v>46235</v>
      </c>
      <c r="W3" s="442">
        <v>46266</v>
      </c>
      <c r="X3" s="442">
        <v>46296</v>
      </c>
      <c r="Y3" s="442">
        <v>46327</v>
      </c>
      <c r="Z3" s="442">
        <v>46357</v>
      </c>
      <c r="AA3" s="442">
        <v>46388</v>
      </c>
      <c r="AB3" s="442">
        <v>46419</v>
      </c>
      <c r="AC3" s="442">
        <v>46447</v>
      </c>
      <c r="AD3" s="442">
        <v>46478</v>
      </c>
      <c r="AE3" s="442">
        <v>46508</v>
      </c>
      <c r="AF3" s="442">
        <v>46539</v>
      </c>
      <c r="AG3" s="442">
        <v>46569</v>
      </c>
      <c r="AH3" s="442">
        <v>46600</v>
      </c>
      <c r="AI3" s="442">
        <v>46631</v>
      </c>
      <c r="AJ3" s="442">
        <v>46661</v>
      </c>
      <c r="AK3" s="442">
        <v>46692</v>
      </c>
      <c r="AL3" s="442">
        <v>46722</v>
      </c>
      <c r="AM3" s="442">
        <v>46753</v>
      </c>
      <c r="AN3" s="442">
        <v>46784</v>
      </c>
      <c r="AO3" s="442">
        <v>46813</v>
      </c>
      <c r="AP3" s="442">
        <v>46844</v>
      </c>
      <c r="AQ3" s="442">
        <v>46874</v>
      </c>
      <c r="AR3" s="442">
        <v>46905</v>
      </c>
      <c r="AS3" s="442">
        <v>46935</v>
      </c>
      <c r="AT3" s="442">
        <v>46966</v>
      </c>
      <c r="AU3" s="442">
        <v>46997</v>
      </c>
      <c r="AV3" s="442">
        <v>47027</v>
      </c>
      <c r="AW3" s="442">
        <v>47058</v>
      </c>
      <c r="AX3" s="442">
        <v>47088</v>
      </c>
      <c r="AY3" s="442">
        <v>47119</v>
      </c>
      <c r="AZ3" s="442">
        <v>47150</v>
      </c>
      <c r="BA3" s="442">
        <v>47178</v>
      </c>
      <c r="BB3" s="442">
        <v>47209</v>
      </c>
      <c r="BC3" s="442">
        <v>47239</v>
      </c>
      <c r="BD3" s="442">
        <v>47270</v>
      </c>
      <c r="BE3" s="442">
        <v>47300</v>
      </c>
      <c r="BF3" s="442">
        <v>47331</v>
      </c>
      <c r="BG3" s="442">
        <v>47362</v>
      </c>
      <c r="BH3" s="442" t="s">
        <v>36</v>
      </c>
      <c r="BI3" s="235"/>
      <c r="BJ3" s="235"/>
      <c r="BK3" s="235"/>
      <c r="BL3" s="235"/>
      <c r="BM3" s="235"/>
      <c r="BN3" s="235"/>
      <c r="BO3" s="235"/>
      <c r="BP3" s="235"/>
      <c r="BQ3" s="235"/>
      <c r="BR3" s="235"/>
      <c r="BS3" s="235"/>
      <c r="BT3" s="235"/>
      <c r="BU3" s="235"/>
      <c r="BV3" s="235"/>
      <c r="BW3" s="235"/>
      <c r="BX3" s="235"/>
      <c r="BY3" s="235"/>
      <c r="BZ3" s="235"/>
      <c r="CA3" s="235"/>
      <c r="CB3" s="235"/>
      <c r="CC3" s="235"/>
      <c r="CD3" s="235"/>
      <c r="CE3" s="235"/>
      <c r="CF3" s="235"/>
      <c r="CG3" s="235"/>
      <c r="CH3" s="235"/>
      <c r="CI3" s="235"/>
      <c r="CJ3" s="235"/>
      <c r="CK3" s="235"/>
      <c r="CL3" s="235"/>
      <c r="CM3" s="235"/>
      <c r="CN3" s="235"/>
      <c r="CO3" s="235"/>
      <c r="CP3" s="235"/>
      <c r="CQ3" s="235"/>
      <c r="CR3" s="235"/>
      <c r="CS3" s="235"/>
      <c r="CT3" s="235"/>
      <c r="CU3" s="235"/>
      <c r="CV3" s="235"/>
      <c r="CW3" s="235"/>
      <c r="CX3" s="235"/>
      <c r="CY3" s="235"/>
      <c r="CZ3" s="235"/>
      <c r="DA3" s="235"/>
      <c r="DB3" s="235"/>
      <c r="DC3" s="235"/>
      <c r="DD3" s="235"/>
      <c r="DE3" s="235"/>
      <c r="DF3" s="235"/>
      <c r="DG3" s="235"/>
      <c r="DH3" s="235"/>
      <c r="DI3" s="235"/>
      <c r="DJ3" s="235"/>
      <c r="DK3" s="235"/>
      <c r="DL3" s="235"/>
      <c r="DM3" s="235"/>
      <c r="DN3" s="235"/>
      <c r="DO3" s="235"/>
      <c r="DP3" s="235"/>
      <c r="DQ3" s="235"/>
      <c r="DR3" s="235"/>
    </row>
    <row r="4" spans="2:122" s="443" customFormat="1" ht="18.75" x14ac:dyDescent="0.2">
      <c r="B4" s="631" t="s">
        <v>376</v>
      </c>
      <c r="C4" s="444" t="s">
        <v>492</v>
      </c>
      <c r="D4" s="444" t="s">
        <v>500</v>
      </c>
      <c r="E4" s="445">
        <v>0</v>
      </c>
      <c r="F4" s="445">
        <v>0</v>
      </c>
      <c r="G4" s="445">
        <v>0</v>
      </c>
      <c r="H4" s="445">
        <v>0</v>
      </c>
      <c r="I4" s="445">
        <v>30000000</v>
      </c>
      <c r="J4" s="445">
        <v>30000000</v>
      </c>
      <c r="K4" s="445">
        <v>30000000</v>
      </c>
      <c r="L4" s="445">
        <v>30000000</v>
      </c>
      <c r="M4" s="445">
        <v>30000000</v>
      </c>
      <c r="N4" s="445">
        <v>30000000</v>
      </c>
      <c r="O4" s="445">
        <v>30000000</v>
      </c>
      <c r="P4" s="445">
        <v>30000000</v>
      </c>
      <c r="Q4" s="445">
        <v>30000000</v>
      </c>
      <c r="R4" s="445">
        <v>185000000</v>
      </c>
      <c r="S4" s="445">
        <v>185000000</v>
      </c>
      <c r="T4" s="445">
        <v>185000000</v>
      </c>
      <c r="U4" s="445">
        <v>185000000</v>
      </c>
      <c r="V4" s="445">
        <v>185000000</v>
      </c>
      <c r="W4" s="445">
        <v>185000000</v>
      </c>
      <c r="X4" s="445">
        <v>185000000</v>
      </c>
      <c r="Y4" s="445">
        <v>185000000</v>
      </c>
      <c r="Z4" s="445">
        <v>185000000</v>
      </c>
      <c r="AA4" s="445">
        <v>185000000</v>
      </c>
      <c r="AB4" s="445">
        <v>185000000</v>
      </c>
      <c r="AC4" s="445">
        <v>185000000</v>
      </c>
      <c r="AD4" s="445">
        <v>185000000</v>
      </c>
      <c r="AE4" s="445">
        <v>185000000</v>
      </c>
      <c r="AF4" s="445">
        <v>185000000</v>
      </c>
      <c r="AG4" s="445">
        <v>185000000</v>
      </c>
      <c r="AH4" s="445">
        <v>195201524</v>
      </c>
      <c r="AI4" s="445">
        <v>0</v>
      </c>
      <c r="AJ4" s="445">
        <v>0</v>
      </c>
      <c r="AK4" s="445">
        <v>0</v>
      </c>
      <c r="AL4" s="445">
        <v>0</v>
      </c>
      <c r="AM4" s="445">
        <v>0</v>
      </c>
      <c r="AN4" s="445">
        <v>0</v>
      </c>
      <c r="AO4" s="445">
        <v>0</v>
      </c>
      <c r="AP4" s="445">
        <v>0</v>
      </c>
      <c r="AQ4" s="445">
        <v>0</v>
      </c>
      <c r="AR4" s="445">
        <v>0</v>
      </c>
      <c r="AS4" s="445">
        <v>0</v>
      </c>
      <c r="AT4" s="445">
        <v>0</v>
      </c>
      <c r="AU4" s="445">
        <v>0</v>
      </c>
      <c r="AV4" s="445">
        <v>0</v>
      </c>
      <c r="AW4" s="445">
        <v>0</v>
      </c>
      <c r="AX4" s="445">
        <v>0</v>
      </c>
      <c r="AY4" s="445">
        <v>0</v>
      </c>
      <c r="AZ4" s="445">
        <v>0</v>
      </c>
      <c r="BA4" s="445">
        <v>0</v>
      </c>
      <c r="BB4" s="445">
        <v>0</v>
      </c>
      <c r="BC4" s="445">
        <v>0</v>
      </c>
      <c r="BD4" s="445">
        <v>0</v>
      </c>
      <c r="BE4" s="445">
        <v>0</v>
      </c>
      <c r="BF4" s="445">
        <v>0</v>
      </c>
      <c r="BG4" s="445">
        <v>0</v>
      </c>
      <c r="BH4" s="446">
        <f>SUM(E4:BG4)</f>
        <v>3425201524</v>
      </c>
      <c r="BI4" s="235"/>
      <c r="BJ4" s="235"/>
      <c r="BK4" s="235"/>
      <c r="BL4" s="235"/>
      <c r="BM4" s="235"/>
      <c r="BN4" s="235"/>
      <c r="BO4" s="235"/>
      <c r="BP4" s="235"/>
      <c r="BQ4" s="235"/>
      <c r="BR4" s="235"/>
      <c r="BS4" s="235"/>
      <c r="BT4" s="235"/>
      <c r="BU4" s="235"/>
      <c r="BV4" s="235"/>
      <c r="BW4" s="235"/>
      <c r="BX4" s="235"/>
      <c r="BY4" s="235"/>
      <c r="BZ4" s="235"/>
      <c r="CA4" s="235"/>
      <c r="CB4" s="235"/>
      <c r="CC4" s="235"/>
      <c r="CD4" s="235"/>
      <c r="CE4" s="235"/>
      <c r="CF4" s="235"/>
      <c r="CG4" s="235"/>
      <c r="CH4" s="235"/>
      <c r="CI4" s="235"/>
      <c r="CJ4" s="235"/>
      <c r="CK4" s="235"/>
      <c r="CL4" s="235"/>
      <c r="CM4" s="235"/>
      <c r="CN4" s="235"/>
      <c r="CO4" s="235"/>
      <c r="CP4" s="235"/>
      <c r="CQ4" s="235"/>
      <c r="CR4" s="235"/>
      <c r="CS4" s="235"/>
      <c r="CT4" s="235"/>
      <c r="CU4" s="235"/>
      <c r="CV4" s="235"/>
      <c r="CW4" s="235"/>
      <c r="CX4" s="235"/>
      <c r="CY4" s="235"/>
      <c r="CZ4" s="235"/>
      <c r="DA4" s="235"/>
      <c r="DB4" s="235"/>
      <c r="DC4" s="235"/>
      <c r="DD4" s="235"/>
      <c r="DE4" s="235"/>
      <c r="DF4" s="235"/>
      <c r="DG4" s="235"/>
      <c r="DH4" s="235"/>
      <c r="DI4" s="235"/>
      <c r="DJ4" s="235"/>
      <c r="DK4" s="235"/>
      <c r="DL4" s="235"/>
      <c r="DM4" s="235"/>
      <c r="DN4" s="235"/>
      <c r="DO4" s="235"/>
      <c r="DP4" s="235"/>
      <c r="DQ4" s="235"/>
      <c r="DR4" s="235"/>
    </row>
    <row r="5" spans="2:122" s="443" customFormat="1" ht="18.75" x14ac:dyDescent="0.2">
      <c r="B5" s="631"/>
      <c r="C5" s="444" t="s">
        <v>392</v>
      </c>
      <c r="D5" s="444" t="s">
        <v>391</v>
      </c>
      <c r="E5" s="445">
        <v>0</v>
      </c>
      <c r="F5" s="445">
        <v>0</v>
      </c>
      <c r="G5" s="445">
        <v>0</v>
      </c>
      <c r="H5" s="445">
        <v>0</v>
      </c>
      <c r="I5" s="445">
        <v>0</v>
      </c>
      <c r="J5" s="445">
        <v>83664646</v>
      </c>
      <c r="K5" s="445">
        <v>83664651</v>
      </c>
      <c r="L5" s="445">
        <v>83664651</v>
      </c>
      <c r="M5" s="445">
        <v>83664651</v>
      </c>
      <c r="N5" s="445">
        <v>83664651</v>
      </c>
      <c r="O5" s="445">
        <v>83664651</v>
      </c>
      <c r="P5" s="445">
        <v>83664651</v>
      </c>
      <c r="Q5" s="445">
        <v>83664651</v>
      </c>
      <c r="R5" s="445">
        <v>83664651</v>
      </c>
      <c r="S5" s="445">
        <v>83664651</v>
      </c>
      <c r="T5" s="445">
        <v>83664651</v>
      </c>
      <c r="U5" s="445">
        <v>83664651</v>
      </c>
      <c r="V5" s="445">
        <v>83664651</v>
      </c>
      <c r="W5" s="445">
        <v>83664651</v>
      </c>
      <c r="X5" s="445">
        <v>83664651</v>
      </c>
      <c r="Y5" s="445">
        <v>83664651</v>
      </c>
      <c r="Z5" s="445">
        <v>83664651</v>
      </c>
      <c r="AA5" s="445">
        <v>83664651</v>
      </c>
      <c r="AB5" s="445">
        <v>83664651</v>
      </c>
      <c r="AC5" s="445">
        <v>83664651</v>
      </c>
      <c r="AD5" s="445">
        <v>83664651</v>
      </c>
      <c r="AE5" s="445">
        <v>83664651</v>
      </c>
      <c r="AF5" s="445">
        <v>83664651</v>
      </c>
      <c r="AG5" s="445">
        <v>83664642</v>
      </c>
      <c r="AH5" s="445">
        <v>606568718</v>
      </c>
      <c r="AI5" s="445">
        <v>0</v>
      </c>
      <c r="AJ5" s="445">
        <v>0</v>
      </c>
      <c r="AK5" s="445">
        <v>0</v>
      </c>
      <c r="AL5" s="445">
        <v>0</v>
      </c>
      <c r="AM5" s="445">
        <v>0</v>
      </c>
      <c r="AN5" s="445">
        <v>0</v>
      </c>
      <c r="AO5" s="445">
        <v>0</v>
      </c>
      <c r="AP5" s="445"/>
      <c r="AQ5" s="445"/>
      <c r="AR5" s="445"/>
      <c r="AS5" s="445"/>
      <c r="AT5" s="445"/>
      <c r="AU5" s="445"/>
      <c r="AV5" s="445"/>
      <c r="AW5" s="445"/>
      <c r="AX5" s="445"/>
      <c r="AY5" s="445"/>
      <c r="AZ5" s="445"/>
      <c r="BA5" s="445"/>
      <c r="BB5" s="445"/>
      <c r="BC5" s="445"/>
      <c r="BD5" s="445"/>
      <c r="BE5" s="445"/>
      <c r="BF5" s="445"/>
      <c r="BG5" s="445"/>
      <c r="BH5" s="446">
        <f>SUM(E5:BG5)</f>
        <v>2614520328</v>
      </c>
      <c r="BI5" s="235"/>
      <c r="BJ5" s="235"/>
      <c r="BK5" s="235"/>
      <c r="BL5" s="235"/>
      <c r="BM5" s="235"/>
      <c r="BN5" s="235"/>
      <c r="BO5" s="235"/>
      <c r="BP5" s="235"/>
      <c r="BQ5" s="235"/>
      <c r="BR5" s="235"/>
      <c r="BS5" s="235"/>
      <c r="BT5" s="235"/>
      <c r="BU5" s="235"/>
      <c r="BV5" s="235"/>
      <c r="BW5" s="235"/>
      <c r="BX5" s="235"/>
      <c r="BY5" s="235"/>
      <c r="BZ5" s="235"/>
      <c r="CA5" s="235"/>
      <c r="CB5" s="235"/>
      <c r="CC5" s="235"/>
      <c r="CD5" s="235"/>
      <c r="CE5" s="235"/>
      <c r="CF5" s="235"/>
      <c r="CG5" s="235"/>
      <c r="CH5" s="235"/>
      <c r="CI5" s="235"/>
      <c r="CJ5" s="235"/>
      <c r="CK5" s="235"/>
      <c r="CL5" s="235"/>
      <c r="CM5" s="235"/>
      <c r="CN5" s="235"/>
      <c r="CO5" s="235"/>
      <c r="CP5" s="235"/>
      <c r="CQ5" s="235"/>
      <c r="CR5" s="235"/>
      <c r="CS5" s="235"/>
      <c r="CT5" s="235"/>
      <c r="CU5" s="235"/>
      <c r="CV5" s="235"/>
      <c r="CW5" s="235"/>
      <c r="CX5" s="235"/>
      <c r="CY5" s="235"/>
      <c r="CZ5" s="235"/>
      <c r="DA5" s="235"/>
      <c r="DB5" s="235"/>
      <c r="DC5" s="235"/>
      <c r="DD5" s="235"/>
      <c r="DE5" s="235"/>
      <c r="DF5" s="235"/>
      <c r="DG5" s="235"/>
      <c r="DH5" s="235"/>
      <c r="DI5" s="235"/>
      <c r="DJ5" s="235"/>
      <c r="DK5" s="235"/>
      <c r="DL5" s="235"/>
      <c r="DM5" s="235"/>
      <c r="DN5" s="235"/>
      <c r="DO5" s="235"/>
      <c r="DP5" s="235"/>
      <c r="DQ5" s="235"/>
      <c r="DR5" s="235"/>
    </row>
    <row r="6" spans="2:122" s="443" customFormat="1" ht="18.75" x14ac:dyDescent="0.2">
      <c r="B6" s="631"/>
      <c r="C6" s="444" t="s">
        <v>394</v>
      </c>
      <c r="D6" s="444" t="s">
        <v>393</v>
      </c>
      <c r="E6" s="445">
        <v>0</v>
      </c>
      <c r="F6" s="445">
        <v>0</v>
      </c>
      <c r="G6" s="445">
        <v>0</v>
      </c>
      <c r="H6" s="445">
        <v>0</v>
      </c>
      <c r="I6" s="445">
        <v>0</v>
      </c>
      <c r="J6" s="445">
        <v>85532219</v>
      </c>
      <c r="K6" s="445">
        <v>85532219</v>
      </c>
      <c r="L6" s="445">
        <v>85532219</v>
      </c>
      <c r="M6" s="445">
        <v>85532219</v>
      </c>
      <c r="N6" s="445">
        <v>85532219</v>
      </c>
      <c r="O6" s="445">
        <v>85532219</v>
      </c>
      <c r="P6" s="445">
        <v>85532219</v>
      </c>
      <c r="Q6" s="445">
        <v>85532219</v>
      </c>
      <c r="R6" s="445">
        <v>85532219</v>
      </c>
      <c r="S6" s="445">
        <v>85532219</v>
      </c>
      <c r="T6" s="445">
        <v>85532219</v>
      </c>
      <c r="U6" s="445">
        <v>85532219</v>
      </c>
      <c r="V6" s="445">
        <v>85532219</v>
      </c>
      <c r="W6" s="445">
        <v>85532219</v>
      </c>
      <c r="X6" s="445">
        <v>85532219</v>
      </c>
      <c r="Y6" s="445">
        <v>85532219</v>
      </c>
      <c r="Z6" s="445">
        <v>85532219</v>
      </c>
      <c r="AA6" s="445">
        <v>85532219</v>
      </c>
      <c r="AB6" s="445">
        <v>85532219</v>
      </c>
      <c r="AC6" s="445">
        <v>85532219</v>
      </c>
      <c r="AD6" s="445">
        <v>85532219</v>
      </c>
      <c r="AE6" s="445">
        <v>85532219</v>
      </c>
      <c r="AF6" s="445">
        <v>85532219</v>
      </c>
      <c r="AG6" s="445">
        <v>85532229</v>
      </c>
      <c r="AH6" s="445">
        <v>620108591</v>
      </c>
      <c r="AI6" s="445">
        <v>0</v>
      </c>
      <c r="AJ6" s="445">
        <v>0</v>
      </c>
      <c r="AK6" s="445">
        <v>0</v>
      </c>
      <c r="AL6" s="445">
        <v>0</v>
      </c>
      <c r="AM6" s="445">
        <v>0</v>
      </c>
      <c r="AN6" s="445">
        <v>0</v>
      </c>
      <c r="AO6" s="445">
        <v>0</v>
      </c>
      <c r="AP6" s="445">
        <v>0</v>
      </c>
      <c r="AQ6" s="445">
        <v>0</v>
      </c>
      <c r="AR6" s="445">
        <v>0</v>
      </c>
      <c r="AS6" s="445">
        <v>0</v>
      </c>
      <c r="AT6" s="445">
        <v>0</v>
      </c>
      <c r="AU6" s="445">
        <v>0</v>
      </c>
      <c r="AV6" s="445">
        <v>0</v>
      </c>
      <c r="AW6" s="445">
        <v>0</v>
      </c>
      <c r="AX6" s="445">
        <v>0</v>
      </c>
      <c r="AY6" s="445">
        <v>0</v>
      </c>
      <c r="AZ6" s="445">
        <v>0</v>
      </c>
      <c r="BA6" s="445">
        <v>0</v>
      </c>
      <c r="BB6" s="445">
        <v>0</v>
      </c>
      <c r="BC6" s="445">
        <v>0</v>
      </c>
      <c r="BD6" s="445">
        <v>0</v>
      </c>
      <c r="BE6" s="445">
        <v>0</v>
      </c>
      <c r="BF6" s="445">
        <v>0</v>
      </c>
      <c r="BG6" s="445">
        <v>0</v>
      </c>
      <c r="BH6" s="446">
        <f t="shared" ref="BH6:BH12" si="0">SUM(E6:BG6)</f>
        <v>2672881857</v>
      </c>
      <c r="BI6" s="235"/>
      <c r="BJ6" s="235"/>
      <c r="BK6" s="235"/>
      <c r="BL6" s="235"/>
      <c r="BM6" s="235"/>
      <c r="BN6" s="235"/>
      <c r="BO6" s="235"/>
      <c r="BP6" s="235"/>
      <c r="BQ6" s="235"/>
      <c r="BR6" s="235"/>
      <c r="BS6" s="235"/>
      <c r="BT6" s="235"/>
      <c r="BU6" s="235"/>
      <c r="BV6" s="235"/>
      <c r="BW6" s="235"/>
      <c r="BX6" s="235"/>
      <c r="BY6" s="235"/>
      <c r="BZ6" s="235"/>
      <c r="CA6" s="235"/>
      <c r="CB6" s="235"/>
      <c r="CC6" s="235"/>
      <c r="CD6" s="235"/>
      <c r="CE6" s="235"/>
      <c r="CF6" s="235"/>
      <c r="CG6" s="235"/>
      <c r="CH6" s="235"/>
      <c r="CI6" s="235"/>
      <c r="CJ6" s="235"/>
      <c r="CK6" s="235"/>
      <c r="CL6" s="235"/>
      <c r="CM6" s="235"/>
      <c r="CN6" s="235"/>
      <c r="CO6" s="235"/>
      <c r="CP6" s="235"/>
      <c r="CQ6" s="235"/>
      <c r="CR6" s="235"/>
      <c r="CS6" s="235"/>
      <c r="CT6" s="235"/>
      <c r="CU6" s="235"/>
      <c r="CV6" s="235"/>
      <c r="CW6" s="235"/>
      <c r="CX6" s="235"/>
      <c r="CY6" s="235"/>
      <c r="CZ6" s="235"/>
      <c r="DA6" s="235"/>
      <c r="DB6" s="235"/>
      <c r="DC6" s="235"/>
      <c r="DD6" s="235"/>
      <c r="DE6" s="235"/>
      <c r="DF6" s="235"/>
      <c r="DG6" s="235"/>
      <c r="DH6" s="235"/>
      <c r="DI6" s="235"/>
      <c r="DJ6" s="235"/>
      <c r="DK6" s="235"/>
      <c r="DL6" s="235"/>
      <c r="DM6" s="235"/>
      <c r="DN6" s="235"/>
      <c r="DO6" s="235"/>
      <c r="DP6" s="235"/>
      <c r="DQ6" s="235"/>
      <c r="DR6" s="235"/>
    </row>
    <row r="7" spans="2:122" s="443" customFormat="1" ht="11.25" x14ac:dyDescent="0.2">
      <c r="B7" s="631"/>
      <c r="C7" s="444" t="s">
        <v>392</v>
      </c>
      <c r="D7" s="444" t="s">
        <v>395</v>
      </c>
      <c r="E7" s="445">
        <v>0</v>
      </c>
      <c r="F7" s="445">
        <v>0</v>
      </c>
      <c r="G7" s="445">
        <v>0</v>
      </c>
      <c r="H7" s="445">
        <v>0</v>
      </c>
      <c r="I7" s="445">
        <v>0</v>
      </c>
      <c r="J7" s="445">
        <v>85532219</v>
      </c>
      <c r="K7" s="445">
        <v>85532219</v>
      </c>
      <c r="L7" s="445">
        <v>85532219</v>
      </c>
      <c r="M7" s="445">
        <v>85532219</v>
      </c>
      <c r="N7" s="445">
        <v>85532219</v>
      </c>
      <c r="O7" s="445">
        <v>85532219</v>
      </c>
      <c r="P7" s="445">
        <v>85532219</v>
      </c>
      <c r="Q7" s="445">
        <v>85532219</v>
      </c>
      <c r="R7" s="445">
        <v>85532219</v>
      </c>
      <c r="S7" s="445">
        <v>85532219</v>
      </c>
      <c r="T7" s="445">
        <v>85532219</v>
      </c>
      <c r="U7" s="445">
        <v>85532219</v>
      </c>
      <c r="V7" s="445">
        <v>85532219</v>
      </c>
      <c r="W7" s="445">
        <v>85532219</v>
      </c>
      <c r="X7" s="445">
        <v>85532219</v>
      </c>
      <c r="Y7" s="445">
        <v>85532219</v>
      </c>
      <c r="Z7" s="445">
        <v>85532219</v>
      </c>
      <c r="AA7" s="445">
        <v>85532219</v>
      </c>
      <c r="AB7" s="445">
        <v>85532219</v>
      </c>
      <c r="AC7" s="445">
        <v>85532219</v>
      </c>
      <c r="AD7" s="445">
        <v>85532219</v>
      </c>
      <c r="AE7" s="445">
        <v>85532219</v>
      </c>
      <c r="AF7" s="445">
        <v>85532219</v>
      </c>
      <c r="AG7" s="445">
        <v>85532229</v>
      </c>
      <c r="AH7" s="445">
        <v>620108591</v>
      </c>
      <c r="AI7" s="445">
        <v>0</v>
      </c>
      <c r="AJ7" s="445">
        <v>0</v>
      </c>
      <c r="AK7" s="445">
        <v>0</v>
      </c>
      <c r="AL7" s="445">
        <v>0</v>
      </c>
      <c r="AM7" s="445">
        <v>0</v>
      </c>
      <c r="AN7" s="445">
        <v>0</v>
      </c>
      <c r="AO7" s="445">
        <v>0</v>
      </c>
      <c r="AP7" s="445">
        <v>0</v>
      </c>
      <c r="AQ7" s="445">
        <v>0</v>
      </c>
      <c r="AR7" s="445">
        <v>0</v>
      </c>
      <c r="AS7" s="445">
        <v>0</v>
      </c>
      <c r="AT7" s="445">
        <v>0</v>
      </c>
      <c r="AU7" s="445">
        <v>0</v>
      </c>
      <c r="AV7" s="445">
        <v>0</v>
      </c>
      <c r="AW7" s="445">
        <v>0</v>
      </c>
      <c r="AX7" s="445">
        <v>0</v>
      </c>
      <c r="AY7" s="445">
        <v>0</v>
      </c>
      <c r="AZ7" s="445">
        <v>0</v>
      </c>
      <c r="BA7" s="445">
        <v>0</v>
      </c>
      <c r="BB7" s="445">
        <v>0</v>
      </c>
      <c r="BC7" s="445">
        <v>0</v>
      </c>
      <c r="BD7" s="445">
        <v>0</v>
      </c>
      <c r="BE7" s="445">
        <v>0</v>
      </c>
      <c r="BF7" s="445">
        <v>0</v>
      </c>
      <c r="BG7" s="445">
        <v>0</v>
      </c>
      <c r="BH7" s="446">
        <f t="shared" si="0"/>
        <v>2672881857</v>
      </c>
      <c r="BL7" s="547"/>
    </row>
    <row r="8" spans="2:122" s="443" customFormat="1" ht="11.25" x14ac:dyDescent="0.2">
      <c r="B8" s="570"/>
      <c r="C8" s="571" t="s">
        <v>377</v>
      </c>
      <c r="D8" s="571">
        <f>++COUNTA(D4:D7)</f>
        <v>4</v>
      </c>
      <c r="E8" s="572">
        <f t="shared" ref="E8:BG8" si="1">SUM(E4:E7)</f>
        <v>0</v>
      </c>
      <c r="F8" s="572">
        <f t="shared" si="1"/>
        <v>0</v>
      </c>
      <c r="G8" s="572">
        <f t="shared" si="1"/>
        <v>0</v>
      </c>
      <c r="H8" s="572">
        <f t="shared" si="1"/>
        <v>0</v>
      </c>
      <c r="I8" s="572">
        <f t="shared" si="1"/>
        <v>30000000</v>
      </c>
      <c r="J8" s="572">
        <f t="shared" si="1"/>
        <v>284729084</v>
      </c>
      <c r="K8" s="572">
        <f t="shared" si="1"/>
        <v>284729089</v>
      </c>
      <c r="L8" s="572">
        <f t="shared" si="1"/>
        <v>284729089</v>
      </c>
      <c r="M8" s="572">
        <f t="shared" si="1"/>
        <v>284729089</v>
      </c>
      <c r="N8" s="572">
        <f t="shared" si="1"/>
        <v>284729089</v>
      </c>
      <c r="O8" s="572">
        <f t="shared" si="1"/>
        <v>284729089</v>
      </c>
      <c r="P8" s="572">
        <f t="shared" si="1"/>
        <v>284729089</v>
      </c>
      <c r="Q8" s="572">
        <f t="shared" si="1"/>
        <v>284729089</v>
      </c>
      <c r="R8" s="572">
        <f t="shared" si="1"/>
        <v>439729089</v>
      </c>
      <c r="S8" s="572">
        <f t="shared" si="1"/>
        <v>439729089</v>
      </c>
      <c r="T8" s="572">
        <f t="shared" si="1"/>
        <v>439729089</v>
      </c>
      <c r="U8" s="572">
        <f t="shared" si="1"/>
        <v>439729089</v>
      </c>
      <c r="V8" s="572">
        <f t="shared" si="1"/>
        <v>439729089</v>
      </c>
      <c r="W8" s="572">
        <f t="shared" si="1"/>
        <v>439729089</v>
      </c>
      <c r="X8" s="572">
        <f t="shared" si="1"/>
        <v>439729089</v>
      </c>
      <c r="Y8" s="572">
        <f t="shared" si="1"/>
        <v>439729089</v>
      </c>
      <c r="Z8" s="572">
        <f t="shared" si="1"/>
        <v>439729089</v>
      </c>
      <c r="AA8" s="572">
        <f t="shared" si="1"/>
        <v>439729089</v>
      </c>
      <c r="AB8" s="572">
        <f t="shared" si="1"/>
        <v>439729089</v>
      </c>
      <c r="AC8" s="572">
        <f t="shared" si="1"/>
        <v>439729089</v>
      </c>
      <c r="AD8" s="572">
        <f t="shared" si="1"/>
        <v>439729089</v>
      </c>
      <c r="AE8" s="572">
        <f t="shared" si="1"/>
        <v>439729089</v>
      </c>
      <c r="AF8" s="572">
        <f t="shared" si="1"/>
        <v>439729089</v>
      </c>
      <c r="AG8" s="572">
        <f t="shared" si="1"/>
        <v>439729100</v>
      </c>
      <c r="AH8" s="572">
        <f t="shared" si="1"/>
        <v>2041987424</v>
      </c>
      <c r="AI8" s="572">
        <f t="shared" si="1"/>
        <v>0</v>
      </c>
      <c r="AJ8" s="572">
        <f t="shared" si="1"/>
        <v>0</v>
      </c>
      <c r="AK8" s="572">
        <f t="shared" si="1"/>
        <v>0</v>
      </c>
      <c r="AL8" s="572">
        <f t="shared" si="1"/>
        <v>0</v>
      </c>
      <c r="AM8" s="572">
        <f t="shared" si="1"/>
        <v>0</v>
      </c>
      <c r="AN8" s="572">
        <f t="shared" si="1"/>
        <v>0</v>
      </c>
      <c r="AO8" s="572">
        <f t="shared" si="1"/>
        <v>0</v>
      </c>
      <c r="AP8" s="572">
        <f t="shared" si="1"/>
        <v>0</v>
      </c>
      <c r="AQ8" s="572">
        <f t="shared" si="1"/>
        <v>0</v>
      </c>
      <c r="AR8" s="572">
        <f t="shared" si="1"/>
        <v>0</v>
      </c>
      <c r="AS8" s="572">
        <f t="shared" si="1"/>
        <v>0</v>
      </c>
      <c r="AT8" s="572">
        <f t="shared" si="1"/>
        <v>0</v>
      </c>
      <c r="AU8" s="572">
        <f t="shared" si="1"/>
        <v>0</v>
      </c>
      <c r="AV8" s="572">
        <f t="shared" si="1"/>
        <v>0</v>
      </c>
      <c r="AW8" s="572">
        <f t="shared" si="1"/>
        <v>0</v>
      </c>
      <c r="AX8" s="572">
        <f t="shared" si="1"/>
        <v>0</v>
      </c>
      <c r="AY8" s="572">
        <f t="shared" si="1"/>
        <v>0</v>
      </c>
      <c r="AZ8" s="572">
        <f t="shared" si="1"/>
        <v>0</v>
      </c>
      <c r="BA8" s="572">
        <f t="shared" si="1"/>
        <v>0</v>
      </c>
      <c r="BB8" s="572">
        <f t="shared" si="1"/>
        <v>0</v>
      </c>
      <c r="BC8" s="572">
        <f t="shared" si="1"/>
        <v>0</v>
      </c>
      <c r="BD8" s="572">
        <f t="shared" si="1"/>
        <v>0</v>
      </c>
      <c r="BE8" s="572">
        <f t="shared" si="1"/>
        <v>0</v>
      </c>
      <c r="BF8" s="572">
        <f t="shared" si="1"/>
        <v>0</v>
      </c>
      <c r="BG8" s="572">
        <f t="shared" si="1"/>
        <v>0</v>
      </c>
      <c r="BH8" s="572">
        <f t="shared" ref="BH8" si="2">SUM(BH4:BH7)</f>
        <v>11385485566</v>
      </c>
      <c r="BL8" s="547"/>
    </row>
    <row r="9" spans="2:122" s="443" customFormat="1" ht="11.25" x14ac:dyDescent="0.2">
      <c r="B9" s="632" t="s">
        <v>374</v>
      </c>
      <c r="C9" s="568" t="s">
        <v>521</v>
      </c>
      <c r="D9" s="568" t="s">
        <v>520</v>
      </c>
      <c r="E9" s="569">
        <v>0</v>
      </c>
      <c r="F9" s="569">
        <v>0</v>
      </c>
      <c r="G9" s="569">
        <v>0</v>
      </c>
      <c r="H9" s="569">
        <v>0</v>
      </c>
      <c r="I9" s="569">
        <v>0</v>
      </c>
      <c r="J9" s="569">
        <v>0</v>
      </c>
      <c r="K9" s="569">
        <v>0</v>
      </c>
      <c r="L9" s="569">
        <v>102341667</v>
      </c>
      <c r="M9" s="569">
        <v>122341667</v>
      </c>
      <c r="N9" s="569">
        <v>122341667</v>
      </c>
      <c r="O9" s="569">
        <v>122341667</v>
      </c>
      <c r="P9" s="569">
        <v>122341667</v>
      </c>
      <c r="Q9" s="569">
        <v>122341667</v>
      </c>
      <c r="R9" s="569">
        <v>122341667</v>
      </c>
      <c r="S9" s="569">
        <v>122341667</v>
      </c>
      <c r="T9" s="569">
        <v>122341667</v>
      </c>
      <c r="U9" s="569">
        <v>122341667</v>
      </c>
      <c r="V9" s="569">
        <v>122341667</v>
      </c>
      <c r="W9" s="569">
        <v>122341667</v>
      </c>
      <c r="X9" s="569">
        <v>122341667</v>
      </c>
      <c r="Y9" s="569">
        <v>122341667</v>
      </c>
      <c r="Z9" s="569">
        <v>122341667</v>
      </c>
      <c r="AA9" s="569">
        <v>122341667</v>
      </c>
      <c r="AB9" s="569">
        <v>122341667</v>
      </c>
      <c r="AC9" s="569">
        <v>122341667</v>
      </c>
      <c r="AD9" s="569">
        <v>122341667</v>
      </c>
      <c r="AE9" s="569">
        <v>122341667</v>
      </c>
      <c r="AF9" s="569">
        <v>122341667</v>
      </c>
      <c r="AG9" s="569">
        <v>122341667</v>
      </c>
      <c r="AH9" s="569">
        <v>122341667</v>
      </c>
      <c r="AI9" s="569">
        <v>122341667</v>
      </c>
      <c r="AJ9" s="569">
        <v>122341667</v>
      </c>
      <c r="AK9" s="569">
        <v>122341667</v>
      </c>
      <c r="AL9" s="569">
        <v>122341667</v>
      </c>
      <c r="AM9" s="569">
        <v>122341667</v>
      </c>
      <c r="AN9" s="569">
        <v>122341667</v>
      </c>
      <c r="AO9" s="569">
        <v>122341657</v>
      </c>
      <c r="AP9" s="569">
        <v>0</v>
      </c>
      <c r="AQ9" s="569">
        <v>0</v>
      </c>
      <c r="AR9" s="569">
        <v>0</v>
      </c>
      <c r="AS9" s="569">
        <v>0</v>
      </c>
      <c r="AT9" s="569">
        <v>0</v>
      </c>
      <c r="AU9" s="569">
        <v>0</v>
      </c>
      <c r="AV9" s="569">
        <v>0</v>
      </c>
      <c r="AW9" s="569">
        <v>0</v>
      </c>
      <c r="AX9" s="569">
        <v>0</v>
      </c>
      <c r="AY9" s="569">
        <v>0</v>
      </c>
      <c r="AZ9" s="569">
        <v>0</v>
      </c>
      <c r="BA9" s="569">
        <v>0</v>
      </c>
      <c r="BB9" s="569">
        <v>0</v>
      </c>
      <c r="BC9" s="569">
        <v>0</v>
      </c>
      <c r="BD9" s="569">
        <v>0</v>
      </c>
      <c r="BE9" s="569">
        <v>0</v>
      </c>
      <c r="BF9" s="569">
        <v>0</v>
      </c>
      <c r="BG9" s="569">
        <v>0</v>
      </c>
      <c r="BH9" s="446">
        <f t="shared" si="0"/>
        <v>3650250000</v>
      </c>
      <c r="BL9" s="547"/>
    </row>
    <row r="10" spans="2:122" s="443" customFormat="1" ht="11.25" x14ac:dyDescent="0.2">
      <c r="B10" s="633"/>
      <c r="C10" s="568" t="s">
        <v>477</v>
      </c>
      <c r="D10" s="568" t="s">
        <v>476</v>
      </c>
      <c r="E10" s="569"/>
      <c r="F10" s="569"/>
      <c r="G10" s="569"/>
      <c r="H10" s="569">
        <v>0</v>
      </c>
      <c r="I10" s="569">
        <v>0</v>
      </c>
      <c r="J10" s="569">
        <v>0</v>
      </c>
      <c r="K10" s="569">
        <v>20000000</v>
      </c>
      <c r="L10" s="569">
        <v>20000000</v>
      </c>
      <c r="M10" s="569">
        <v>20000000</v>
      </c>
      <c r="N10" s="569">
        <v>20000000</v>
      </c>
      <c r="O10" s="569">
        <v>20000000</v>
      </c>
      <c r="P10" s="569">
        <v>20000000</v>
      </c>
      <c r="Q10" s="569">
        <v>20000000</v>
      </c>
      <c r="R10" s="569">
        <v>20000000</v>
      </c>
      <c r="S10" s="569">
        <v>20000000</v>
      </c>
      <c r="T10" s="569">
        <v>20000000</v>
      </c>
      <c r="U10" s="569">
        <v>100000000</v>
      </c>
      <c r="V10" s="569">
        <v>20000000</v>
      </c>
      <c r="W10" s="569">
        <v>20000000</v>
      </c>
      <c r="X10" s="569">
        <v>20000000</v>
      </c>
      <c r="Y10" s="569">
        <v>20000000</v>
      </c>
      <c r="Z10" s="569">
        <v>20000000</v>
      </c>
      <c r="AA10" s="569">
        <v>20000000</v>
      </c>
      <c r="AB10" s="569">
        <v>20000000</v>
      </c>
      <c r="AC10" s="569">
        <v>20000000</v>
      </c>
      <c r="AD10" s="569">
        <v>20000000</v>
      </c>
      <c r="AE10" s="569">
        <v>20000000</v>
      </c>
      <c r="AF10" s="569">
        <v>208765900</v>
      </c>
      <c r="AG10" s="569">
        <v>0</v>
      </c>
      <c r="AH10" s="569">
        <v>0</v>
      </c>
      <c r="AI10" s="569">
        <v>0</v>
      </c>
      <c r="AJ10" s="569">
        <v>0</v>
      </c>
      <c r="AK10" s="569">
        <v>0</v>
      </c>
      <c r="AL10" s="569">
        <v>0</v>
      </c>
      <c r="AM10" s="569">
        <v>0</v>
      </c>
      <c r="AN10" s="569">
        <v>0</v>
      </c>
      <c r="AO10" s="569">
        <v>0</v>
      </c>
      <c r="AP10" s="569"/>
      <c r="AQ10" s="569"/>
      <c r="AR10" s="569"/>
      <c r="AS10" s="569"/>
      <c r="AT10" s="569"/>
      <c r="AU10" s="569"/>
      <c r="AV10" s="569"/>
      <c r="AW10" s="569"/>
      <c r="AX10" s="569"/>
      <c r="AY10" s="569"/>
      <c r="AZ10" s="569"/>
      <c r="BA10" s="569"/>
      <c r="BB10" s="569"/>
      <c r="BC10" s="569"/>
      <c r="BD10" s="569"/>
      <c r="BE10" s="569"/>
      <c r="BF10" s="569"/>
      <c r="BG10" s="569"/>
      <c r="BH10" s="446">
        <f t="shared" si="0"/>
        <v>708765900</v>
      </c>
      <c r="BL10" s="547"/>
    </row>
    <row r="11" spans="2:122" s="443" customFormat="1" ht="11.25" x14ac:dyDescent="0.2">
      <c r="B11" s="633"/>
      <c r="C11" s="568" t="s">
        <v>486</v>
      </c>
      <c r="D11" s="568" t="s">
        <v>485</v>
      </c>
      <c r="E11" s="569"/>
      <c r="F11" s="569"/>
      <c r="G11" s="569"/>
      <c r="H11" s="569">
        <v>0</v>
      </c>
      <c r="I11" s="569">
        <v>0</v>
      </c>
      <c r="J11" s="569">
        <v>0</v>
      </c>
      <c r="K11" s="569">
        <v>15000000</v>
      </c>
      <c r="L11" s="569">
        <v>15000000</v>
      </c>
      <c r="M11" s="569">
        <v>15000000</v>
      </c>
      <c r="N11" s="569">
        <v>15000000</v>
      </c>
      <c r="O11" s="569">
        <v>15000000</v>
      </c>
      <c r="P11" s="569">
        <v>400000000</v>
      </c>
      <c r="Q11" s="569">
        <v>27174654</v>
      </c>
      <c r="R11" s="569">
        <v>27174654</v>
      </c>
      <c r="S11" s="569">
        <v>27174654</v>
      </c>
      <c r="T11" s="569">
        <v>27174654</v>
      </c>
      <c r="U11" s="569">
        <v>27174654</v>
      </c>
      <c r="V11" s="569">
        <v>27174654</v>
      </c>
      <c r="W11" s="569">
        <v>27174654</v>
      </c>
      <c r="X11" s="569">
        <v>27174654</v>
      </c>
      <c r="Y11" s="569">
        <v>27174654</v>
      </c>
      <c r="Z11" s="569">
        <v>27174654</v>
      </c>
      <c r="AA11" s="569">
        <v>27174654</v>
      </c>
      <c r="AB11" s="569">
        <v>27174654</v>
      </c>
      <c r="AC11" s="569">
        <v>27174654</v>
      </c>
      <c r="AD11" s="569">
        <v>27174654</v>
      </c>
      <c r="AE11" s="569">
        <v>27174654</v>
      </c>
      <c r="AF11" s="569">
        <v>27174654</v>
      </c>
      <c r="AG11" s="569">
        <v>27174661</v>
      </c>
      <c r="AH11" s="569">
        <v>0</v>
      </c>
      <c r="AI11" s="569">
        <v>0</v>
      </c>
      <c r="AJ11" s="569">
        <v>0</v>
      </c>
      <c r="AK11" s="569">
        <v>0</v>
      </c>
      <c r="AL11" s="569">
        <v>0</v>
      </c>
      <c r="AM11" s="569">
        <v>0</v>
      </c>
      <c r="AN11" s="569">
        <v>0</v>
      </c>
      <c r="AO11" s="569">
        <v>0</v>
      </c>
      <c r="AP11" s="569"/>
      <c r="AQ11" s="569"/>
      <c r="AR11" s="569"/>
      <c r="AS11" s="569"/>
      <c r="AT11" s="569"/>
      <c r="AU11" s="569"/>
      <c r="AV11" s="569"/>
      <c r="AW11" s="569"/>
      <c r="AX11" s="569"/>
      <c r="AY11" s="569"/>
      <c r="AZ11" s="569"/>
      <c r="BA11" s="569"/>
      <c r="BB11" s="569"/>
      <c r="BC11" s="569"/>
      <c r="BD11" s="569"/>
      <c r="BE11" s="569"/>
      <c r="BF11" s="569"/>
      <c r="BG11" s="569"/>
      <c r="BH11" s="446">
        <f t="shared" si="0"/>
        <v>936969125</v>
      </c>
      <c r="BL11" s="547"/>
    </row>
    <row r="12" spans="2:122" s="443" customFormat="1" ht="11.25" x14ac:dyDescent="0.2">
      <c r="B12" s="633"/>
      <c r="C12" s="444" t="s">
        <v>479</v>
      </c>
      <c r="D12" s="444" t="s">
        <v>478</v>
      </c>
      <c r="E12" s="445">
        <v>0</v>
      </c>
      <c r="F12" s="445">
        <v>0</v>
      </c>
      <c r="G12" s="445">
        <v>0</v>
      </c>
      <c r="H12" s="445">
        <v>0</v>
      </c>
      <c r="I12" s="445">
        <v>0</v>
      </c>
      <c r="J12" s="445">
        <v>0</v>
      </c>
      <c r="K12" s="445">
        <v>29705500</v>
      </c>
      <c r="L12" s="445">
        <v>29705500</v>
      </c>
      <c r="M12" s="445">
        <v>29705500</v>
      </c>
      <c r="N12" s="445">
        <v>29705500</v>
      </c>
      <c r="O12" s="445">
        <v>29705500</v>
      </c>
      <c r="P12" s="445">
        <v>29705500</v>
      </c>
      <c r="Q12" s="445">
        <v>29705500</v>
      </c>
      <c r="R12" s="445">
        <v>29705500</v>
      </c>
      <c r="S12" s="445">
        <v>29705500</v>
      </c>
      <c r="T12" s="445">
        <v>29705500</v>
      </c>
      <c r="U12" s="445">
        <v>29705500</v>
      </c>
      <c r="V12" s="445">
        <v>29705500</v>
      </c>
      <c r="W12" s="445">
        <v>29705500</v>
      </c>
      <c r="X12" s="445">
        <v>29705500</v>
      </c>
      <c r="Y12" s="445">
        <v>29705500</v>
      </c>
      <c r="Z12" s="445">
        <v>29705500</v>
      </c>
      <c r="AA12" s="445">
        <v>29705500</v>
      </c>
      <c r="AB12" s="445">
        <v>29705500</v>
      </c>
      <c r="AC12" s="445">
        <v>29705500</v>
      </c>
      <c r="AD12" s="445">
        <v>29705500</v>
      </c>
      <c r="AE12" s="445">
        <v>29705500</v>
      </c>
      <c r="AF12" s="445">
        <v>0</v>
      </c>
      <c r="AG12" s="445">
        <v>0</v>
      </c>
      <c r="AH12" s="445">
        <v>0</v>
      </c>
      <c r="AI12" s="445">
        <v>0</v>
      </c>
      <c r="AJ12" s="445">
        <v>0</v>
      </c>
      <c r="AK12" s="445">
        <v>0</v>
      </c>
      <c r="AL12" s="445">
        <v>0</v>
      </c>
      <c r="AM12" s="445">
        <v>0</v>
      </c>
      <c r="AN12" s="445">
        <v>0</v>
      </c>
      <c r="AO12" s="445">
        <v>0</v>
      </c>
      <c r="AP12" s="445">
        <v>0</v>
      </c>
      <c r="AQ12" s="445">
        <v>0</v>
      </c>
      <c r="AR12" s="445">
        <v>0</v>
      </c>
      <c r="AS12" s="445">
        <v>0</v>
      </c>
      <c r="AT12" s="445">
        <v>0</v>
      </c>
      <c r="AU12" s="445">
        <v>0</v>
      </c>
      <c r="AV12" s="445">
        <v>0</v>
      </c>
      <c r="AW12" s="445">
        <v>0</v>
      </c>
      <c r="AX12" s="445">
        <v>0</v>
      </c>
      <c r="AY12" s="445">
        <v>0</v>
      </c>
      <c r="AZ12" s="445">
        <v>0</v>
      </c>
      <c r="BA12" s="445">
        <v>0</v>
      </c>
      <c r="BB12" s="445">
        <v>0</v>
      </c>
      <c r="BC12" s="445">
        <v>0</v>
      </c>
      <c r="BD12" s="445">
        <v>0</v>
      </c>
      <c r="BE12" s="445">
        <v>0</v>
      </c>
      <c r="BF12" s="445">
        <v>0</v>
      </c>
      <c r="BG12" s="445">
        <v>0</v>
      </c>
      <c r="BH12" s="446">
        <f t="shared" si="0"/>
        <v>623815500</v>
      </c>
      <c r="BL12" s="547"/>
    </row>
    <row r="13" spans="2:122" s="443" customFormat="1" ht="11.25" x14ac:dyDescent="0.2">
      <c r="B13" s="570"/>
      <c r="C13" s="571" t="s">
        <v>378</v>
      </c>
      <c r="D13" s="571">
        <f>++COUNTA(D9:D12)</f>
        <v>4</v>
      </c>
      <c r="E13" s="572">
        <v>0</v>
      </c>
      <c r="F13" s="572">
        <v>0</v>
      </c>
      <c r="G13" s="572">
        <f>SUM(G9:G12)</f>
        <v>0</v>
      </c>
      <c r="H13" s="572">
        <f t="shared" ref="H13:AO13" si="3">SUM(H9:H12)</f>
        <v>0</v>
      </c>
      <c r="I13" s="572">
        <f t="shared" si="3"/>
        <v>0</v>
      </c>
      <c r="J13" s="572">
        <f t="shared" si="3"/>
        <v>0</v>
      </c>
      <c r="K13" s="572">
        <f t="shared" si="3"/>
        <v>64705500</v>
      </c>
      <c r="L13" s="572">
        <f t="shared" si="3"/>
        <v>167047167</v>
      </c>
      <c r="M13" s="572">
        <f t="shared" si="3"/>
        <v>187047167</v>
      </c>
      <c r="N13" s="572">
        <f t="shared" si="3"/>
        <v>187047167</v>
      </c>
      <c r="O13" s="572">
        <f t="shared" si="3"/>
        <v>187047167</v>
      </c>
      <c r="P13" s="572">
        <f t="shared" si="3"/>
        <v>572047167</v>
      </c>
      <c r="Q13" s="572">
        <f t="shared" si="3"/>
        <v>199221821</v>
      </c>
      <c r="R13" s="572">
        <f t="shared" si="3"/>
        <v>199221821</v>
      </c>
      <c r="S13" s="572">
        <f t="shared" si="3"/>
        <v>199221821</v>
      </c>
      <c r="T13" s="572">
        <f t="shared" si="3"/>
        <v>199221821</v>
      </c>
      <c r="U13" s="572">
        <f t="shared" si="3"/>
        <v>279221821</v>
      </c>
      <c r="V13" s="572">
        <f t="shared" si="3"/>
        <v>199221821</v>
      </c>
      <c r="W13" s="572">
        <f t="shared" si="3"/>
        <v>199221821</v>
      </c>
      <c r="X13" s="572">
        <f t="shared" si="3"/>
        <v>199221821</v>
      </c>
      <c r="Y13" s="572">
        <f t="shared" si="3"/>
        <v>199221821</v>
      </c>
      <c r="Z13" s="572">
        <f t="shared" si="3"/>
        <v>199221821</v>
      </c>
      <c r="AA13" s="572">
        <f t="shared" si="3"/>
        <v>199221821</v>
      </c>
      <c r="AB13" s="572">
        <f t="shared" si="3"/>
        <v>199221821</v>
      </c>
      <c r="AC13" s="572">
        <f t="shared" si="3"/>
        <v>199221821</v>
      </c>
      <c r="AD13" s="572">
        <f t="shared" si="3"/>
        <v>199221821</v>
      </c>
      <c r="AE13" s="572">
        <f t="shared" si="3"/>
        <v>199221821</v>
      </c>
      <c r="AF13" s="572">
        <f t="shared" si="3"/>
        <v>358282221</v>
      </c>
      <c r="AG13" s="572">
        <f t="shared" si="3"/>
        <v>149516328</v>
      </c>
      <c r="AH13" s="572">
        <f t="shared" si="3"/>
        <v>122341667</v>
      </c>
      <c r="AI13" s="572">
        <f t="shared" si="3"/>
        <v>122341667</v>
      </c>
      <c r="AJ13" s="572">
        <f t="shared" si="3"/>
        <v>122341667</v>
      </c>
      <c r="AK13" s="572">
        <f t="shared" si="3"/>
        <v>122341667</v>
      </c>
      <c r="AL13" s="572">
        <f t="shared" si="3"/>
        <v>122341667</v>
      </c>
      <c r="AM13" s="572">
        <f t="shared" si="3"/>
        <v>122341667</v>
      </c>
      <c r="AN13" s="572">
        <f t="shared" si="3"/>
        <v>122341667</v>
      </c>
      <c r="AO13" s="572">
        <f t="shared" si="3"/>
        <v>122341657</v>
      </c>
      <c r="AP13" s="572">
        <v>0</v>
      </c>
      <c r="AQ13" s="572">
        <v>0</v>
      </c>
      <c r="AR13" s="572">
        <v>0</v>
      </c>
      <c r="AS13" s="572">
        <v>0</v>
      </c>
      <c r="AT13" s="572">
        <v>0</v>
      </c>
      <c r="AU13" s="572">
        <v>0</v>
      </c>
      <c r="AV13" s="572">
        <v>0</v>
      </c>
      <c r="AW13" s="572">
        <v>0</v>
      </c>
      <c r="AX13" s="572">
        <v>0</v>
      </c>
      <c r="AY13" s="572">
        <v>0</v>
      </c>
      <c r="AZ13" s="572">
        <v>0</v>
      </c>
      <c r="BA13" s="572">
        <v>0</v>
      </c>
      <c r="BB13" s="572">
        <v>0</v>
      </c>
      <c r="BC13" s="572">
        <v>0</v>
      </c>
      <c r="BD13" s="572">
        <v>0</v>
      </c>
      <c r="BE13" s="572">
        <v>0</v>
      </c>
      <c r="BF13" s="572">
        <v>0</v>
      </c>
      <c r="BG13" s="572">
        <v>0</v>
      </c>
      <c r="BH13" s="572">
        <f>SUM(BH9:BH12)</f>
        <v>5919800525</v>
      </c>
      <c r="BL13" s="547"/>
    </row>
    <row r="14" spans="2:122" s="443" customFormat="1" ht="11.25" x14ac:dyDescent="0.2">
      <c r="B14" s="634" t="s">
        <v>441</v>
      </c>
      <c r="C14" s="444" t="s">
        <v>398</v>
      </c>
      <c r="D14" s="444" t="s">
        <v>397</v>
      </c>
      <c r="E14" s="445">
        <v>0</v>
      </c>
      <c r="F14" s="445">
        <v>0</v>
      </c>
      <c r="G14" s="445">
        <v>0</v>
      </c>
      <c r="H14" s="445">
        <v>0</v>
      </c>
      <c r="I14" s="445">
        <v>0</v>
      </c>
      <c r="J14" s="445">
        <v>0</v>
      </c>
      <c r="K14" s="445">
        <v>120000000</v>
      </c>
      <c r="L14" s="445">
        <v>120000000</v>
      </c>
      <c r="M14" s="445">
        <v>120000000</v>
      </c>
      <c r="N14" s="445">
        <v>120000000</v>
      </c>
      <c r="O14" s="445">
        <v>120000000</v>
      </c>
      <c r="P14" s="445">
        <v>120000000</v>
      </c>
      <c r="Q14" s="445">
        <v>120000000</v>
      </c>
      <c r="R14" s="445">
        <v>120000000</v>
      </c>
      <c r="S14" s="445">
        <v>120000000</v>
      </c>
      <c r="T14" s="445">
        <v>120000000</v>
      </c>
      <c r="U14" s="445">
        <v>120000000</v>
      </c>
      <c r="V14" s="445">
        <v>120000000</v>
      </c>
      <c r="W14" s="445">
        <v>120000000</v>
      </c>
      <c r="X14" s="445">
        <v>120000000</v>
      </c>
      <c r="Y14" s="445">
        <v>120000000</v>
      </c>
      <c r="Z14" s="445">
        <v>120000000</v>
      </c>
      <c r="AA14" s="445">
        <v>120000000</v>
      </c>
      <c r="AB14" s="445">
        <v>120000000</v>
      </c>
      <c r="AC14" s="445">
        <v>120000000</v>
      </c>
      <c r="AD14" s="445">
        <v>120000000</v>
      </c>
      <c r="AE14" s="445">
        <v>0</v>
      </c>
      <c r="AF14" s="445">
        <v>0</v>
      </c>
      <c r="AG14" s="445">
        <v>0</v>
      </c>
      <c r="AH14" s="445">
        <v>0</v>
      </c>
      <c r="AI14" s="445">
        <v>0</v>
      </c>
      <c r="AJ14" s="445">
        <v>0</v>
      </c>
      <c r="AK14" s="445">
        <v>0</v>
      </c>
      <c r="AL14" s="445">
        <v>0</v>
      </c>
      <c r="AM14" s="445">
        <v>0</v>
      </c>
      <c r="AN14" s="445">
        <v>0</v>
      </c>
      <c r="AO14" s="445">
        <v>0</v>
      </c>
      <c r="AP14" s="445">
        <v>0</v>
      </c>
      <c r="AQ14" s="445">
        <v>0</v>
      </c>
      <c r="AR14" s="445">
        <v>0</v>
      </c>
      <c r="AS14" s="445">
        <v>0</v>
      </c>
      <c r="AT14" s="445">
        <v>0</v>
      </c>
      <c r="AU14" s="445">
        <v>0</v>
      </c>
      <c r="AV14" s="445">
        <v>0</v>
      </c>
      <c r="AW14" s="445">
        <v>0</v>
      </c>
      <c r="AX14" s="445">
        <v>0</v>
      </c>
      <c r="AY14" s="445">
        <v>0</v>
      </c>
      <c r="AZ14" s="445">
        <v>0</v>
      </c>
      <c r="BA14" s="445">
        <v>0</v>
      </c>
      <c r="BB14" s="445">
        <v>0</v>
      </c>
      <c r="BC14" s="445">
        <v>0</v>
      </c>
      <c r="BD14" s="445">
        <v>0</v>
      </c>
      <c r="BE14" s="445">
        <v>0</v>
      </c>
      <c r="BF14" s="445">
        <v>0</v>
      </c>
      <c r="BG14" s="445">
        <v>0</v>
      </c>
      <c r="BH14" s="446">
        <f>SUM(E14:BG14)</f>
        <v>2400000000</v>
      </c>
      <c r="BL14" s="547"/>
    </row>
    <row r="15" spans="2:122" s="443" customFormat="1" ht="11.25" x14ac:dyDescent="0.2">
      <c r="B15" s="635"/>
      <c r="C15" s="444" t="s">
        <v>400</v>
      </c>
      <c r="D15" s="444" t="s">
        <v>399</v>
      </c>
      <c r="E15" s="445"/>
      <c r="F15" s="445"/>
      <c r="G15" s="445">
        <v>0</v>
      </c>
      <c r="H15" s="445">
        <v>0</v>
      </c>
      <c r="I15" s="445">
        <v>0</v>
      </c>
      <c r="J15" s="445">
        <v>0</v>
      </c>
      <c r="K15" s="445">
        <v>83333333</v>
      </c>
      <c r="L15" s="445">
        <v>83333333</v>
      </c>
      <c r="M15" s="445">
        <v>83333333</v>
      </c>
      <c r="N15" s="445">
        <v>83333333</v>
      </c>
      <c r="O15" s="445">
        <v>83333333</v>
      </c>
      <c r="P15" s="445">
        <v>83333333</v>
      </c>
      <c r="Q15" s="445">
        <v>83333333</v>
      </c>
      <c r="R15" s="445">
        <v>83333333</v>
      </c>
      <c r="S15" s="445">
        <v>83333333</v>
      </c>
      <c r="T15" s="445">
        <v>83333333</v>
      </c>
      <c r="U15" s="445">
        <v>83333333</v>
      </c>
      <c r="V15" s="445">
        <v>83333333</v>
      </c>
      <c r="W15" s="445">
        <v>83333333</v>
      </c>
      <c r="X15" s="445">
        <v>83333333</v>
      </c>
      <c r="Y15" s="445">
        <v>83333333</v>
      </c>
      <c r="Z15" s="445">
        <v>83333333</v>
      </c>
      <c r="AA15" s="445">
        <v>83333333</v>
      </c>
      <c r="AB15" s="445">
        <v>83333333</v>
      </c>
      <c r="AC15" s="445">
        <v>83333333</v>
      </c>
      <c r="AD15" s="445">
        <v>83333333</v>
      </c>
      <c r="AE15" s="445">
        <v>83333333</v>
      </c>
      <c r="AF15" s="445">
        <v>83333333</v>
      </c>
      <c r="AG15" s="445">
        <v>83333333</v>
      </c>
      <c r="AH15" s="445">
        <v>83333343</v>
      </c>
      <c r="AI15" s="445">
        <v>0</v>
      </c>
      <c r="AJ15" s="445">
        <v>0</v>
      </c>
      <c r="AK15" s="445">
        <v>0</v>
      </c>
      <c r="AL15" s="445">
        <v>0</v>
      </c>
      <c r="AM15" s="445">
        <v>0</v>
      </c>
      <c r="AN15" s="445">
        <v>0</v>
      </c>
      <c r="AO15" s="445">
        <v>0</v>
      </c>
      <c r="AP15" s="445"/>
      <c r="AQ15" s="445"/>
      <c r="AR15" s="445"/>
      <c r="AS15" s="445"/>
      <c r="AT15" s="445"/>
      <c r="AU15" s="445"/>
      <c r="AV15" s="445"/>
      <c r="AW15" s="445"/>
      <c r="AX15" s="445"/>
      <c r="AY15" s="445"/>
      <c r="AZ15" s="445"/>
      <c r="BA15" s="445"/>
      <c r="BB15" s="445"/>
      <c r="BC15" s="445"/>
      <c r="BD15" s="445"/>
      <c r="BE15" s="445"/>
      <c r="BF15" s="445"/>
      <c r="BG15" s="445"/>
      <c r="BH15" s="446">
        <f t="shared" ref="BH15:BH49" si="4">SUM(E15:BG15)</f>
        <v>2000000002</v>
      </c>
      <c r="BL15" s="547"/>
    </row>
    <row r="16" spans="2:122" s="443" customFormat="1" ht="11.25" x14ac:dyDescent="0.2">
      <c r="B16" s="635"/>
      <c r="C16" s="444" t="s">
        <v>402</v>
      </c>
      <c r="D16" s="444" t="s">
        <v>401</v>
      </c>
      <c r="E16" s="445"/>
      <c r="F16" s="445"/>
      <c r="G16" s="445" t="s">
        <v>493</v>
      </c>
      <c r="H16" s="445">
        <v>0</v>
      </c>
      <c r="I16" s="445">
        <v>0</v>
      </c>
      <c r="J16" s="445">
        <v>0</v>
      </c>
      <c r="K16" s="445">
        <v>0</v>
      </c>
      <c r="L16" s="445">
        <v>0</v>
      </c>
      <c r="M16" s="445">
        <v>0</v>
      </c>
      <c r="N16" s="445">
        <v>0</v>
      </c>
      <c r="O16" s="445">
        <v>0</v>
      </c>
      <c r="P16" s="445">
        <v>0</v>
      </c>
      <c r="Q16" s="445">
        <v>0</v>
      </c>
      <c r="R16" s="445">
        <v>0</v>
      </c>
      <c r="S16" s="445">
        <v>0</v>
      </c>
      <c r="T16" s="445">
        <v>0</v>
      </c>
      <c r="U16" s="445">
        <v>0</v>
      </c>
      <c r="V16" s="445">
        <v>0</v>
      </c>
      <c r="W16" s="445">
        <v>0</v>
      </c>
      <c r="X16" s="445">
        <v>0</v>
      </c>
      <c r="Y16" s="445">
        <v>0</v>
      </c>
      <c r="Z16" s="445">
        <v>0</v>
      </c>
      <c r="AA16" s="445">
        <v>0</v>
      </c>
      <c r="AB16" s="445">
        <v>0</v>
      </c>
      <c r="AC16" s="445">
        <v>0</v>
      </c>
      <c r="AD16" s="445">
        <v>0</v>
      </c>
      <c r="AE16" s="445">
        <v>0</v>
      </c>
      <c r="AF16" s="445">
        <v>0</v>
      </c>
      <c r="AG16" s="445">
        <v>0</v>
      </c>
      <c r="AH16" s="445">
        <v>0</v>
      </c>
      <c r="AI16" s="445">
        <v>0</v>
      </c>
      <c r="AJ16" s="445">
        <v>0</v>
      </c>
      <c r="AK16" s="445">
        <v>0</v>
      </c>
      <c r="AL16" s="445">
        <v>0</v>
      </c>
      <c r="AM16" s="445">
        <v>0</v>
      </c>
      <c r="AN16" s="445">
        <v>0</v>
      </c>
      <c r="AO16" s="445">
        <v>0</v>
      </c>
      <c r="AP16" s="445"/>
      <c r="AQ16" s="445"/>
      <c r="AR16" s="445"/>
      <c r="AS16" s="445"/>
      <c r="AT16" s="445"/>
      <c r="AU16" s="445"/>
      <c r="AV16" s="445"/>
      <c r="AW16" s="445"/>
      <c r="AX16" s="445"/>
      <c r="AY16" s="445"/>
      <c r="AZ16" s="445"/>
      <c r="BA16" s="445"/>
      <c r="BB16" s="445"/>
      <c r="BC16" s="445"/>
      <c r="BD16" s="445"/>
      <c r="BE16" s="445"/>
      <c r="BF16" s="445"/>
      <c r="BG16" s="445"/>
      <c r="BH16" s="446">
        <f t="shared" si="4"/>
        <v>0</v>
      </c>
      <c r="BL16" s="547"/>
    </row>
    <row r="17" spans="2:64" s="443" customFormat="1" ht="11.25" x14ac:dyDescent="0.2">
      <c r="B17" s="635"/>
      <c r="C17" s="444" t="s">
        <v>446</v>
      </c>
      <c r="D17" s="444" t="s">
        <v>445</v>
      </c>
      <c r="E17" s="445"/>
      <c r="F17" s="445"/>
      <c r="G17" s="445">
        <v>0</v>
      </c>
      <c r="H17" s="445">
        <v>0</v>
      </c>
      <c r="I17" s="445">
        <v>0</v>
      </c>
      <c r="J17" s="445">
        <v>0</v>
      </c>
      <c r="K17" s="445">
        <v>0</v>
      </c>
      <c r="L17" s="445">
        <v>0</v>
      </c>
      <c r="M17" s="445">
        <v>0</v>
      </c>
      <c r="N17" s="445">
        <v>20000000</v>
      </c>
      <c r="O17" s="445">
        <v>30000000</v>
      </c>
      <c r="P17" s="445">
        <v>30000000</v>
      </c>
      <c r="Q17" s="445">
        <v>45000000</v>
      </c>
      <c r="R17" s="445">
        <v>45000000</v>
      </c>
      <c r="S17" s="445">
        <v>45000000</v>
      </c>
      <c r="T17" s="445">
        <v>45000000</v>
      </c>
      <c r="U17" s="445">
        <v>50000000</v>
      </c>
      <c r="V17" s="445">
        <v>50000000</v>
      </c>
      <c r="W17" s="445">
        <v>50000000</v>
      </c>
      <c r="X17" s="445">
        <v>50000000</v>
      </c>
      <c r="Y17" s="445">
        <v>50000000</v>
      </c>
      <c r="Z17" s="445">
        <v>50000000</v>
      </c>
      <c r="AA17" s="445">
        <v>50000000</v>
      </c>
      <c r="AB17" s="445">
        <v>50000000</v>
      </c>
      <c r="AC17" s="445">
        <v>50000000</v>
      </c>
      <c r="AD17" s="445">
        <v>50000000</v>
      </c>
      <c r="AE17" s="445">
        <v>20000000</v>
      </c>
      <c r="AF17" s="445">
        <v>0</v>
      </c>
      <c r="AG17" s="445">
        <v>0</v>
      </c>
      <c r="AH17" s="445">
        <v>0</v>
      </c>
      <c r="AI17" s="445">
        <v>0</v>
      </c>
      <c r="AJ17" s="445">
        <v>0</v>
      </c>
      <c r="AK17" s="445">
        <v>0</v>
      </c>
      <c r="AL17" s="445">
        <v>0</v>
      </c>
      <c r="AM17" s="445">
        <v>0</v>
      </c>
      <c r="AN17" s="445">
        <v>0</v>
      </c>
      <c r="AO17" s="445">
        <v>0</v>
      </c>
      <c r="AP17" s="445"/>
      <c r="AQ17" s="445"/>
      <c r="AR17" s="445"/>
      <c r="AS17" s="445"/>
      <c r="AT17" s="445"/>
      <c r="AU17" s="445"/>
      <c r="AV17" s="445"/>
      <c r="AW17" s="445"/>
      <c r="AX17" s="445"/>
      <c r="AY17" s="445"/>
      <c r="AZ17" s="445"/>
      <c r="BA17" s="445"/>
      <c r="BB17" s="445"/>
      <c r="BC17" s="445"/>
      <c r="BD17" s="445"/>
      <c r="BE17" s="445"/>
      <c r="BF17" s="445"/>
      <c r="BG17" s="445"/>
      <c r="BH17" s="446">
        <f t="shared" si="4"/>
        <v>780000000</v>
      </c>
      <c r="BL17" s="547"/>
    </row>
    <row r="18" spans="2:64" s="443" customFormat="1" ht="22.5" x14ac:dyDescent="0.2">
      <c r="B18" s="635"/>
      <c r="C18" s="444" t="s">
        <v>471</v>
      </c>
      <c r="D18" s="444" t="s">
        <v>470</v>
      </c>
      <c r="E18" s="445"/>
      <c r="F18" s="445"/>
      <c r="G18" s="445" t="s">
        <v>493</v>
      </c>
      <c r="H18" s="445">
        <v>0</v>
      </c>
      <c r="I18" s="445">
        <v>100000000</v>
      </c>
      <c r="J18" s="445">
        <v>0</v>
      </c>
      <c r="K18" s="445">
        <v>0</v>
      </c>
      <c r="L18" s="445">
        <v>0</v>
      </c>
      <c r="M18" s="445">
        <v>0</v>
      </c>
      <c r="N18" s="445">
        <v>0</v>
      </c>
      <c r="O18" s="445">
        <v>0</v>
      </c>
      <c r="P18" s="445">
        <v>0</v>
      </c>
      <c r="Q18" s="445">
        <v>0</v>
      </c>
      <c r="R18" s="445">
        <v>0</v>
      </c>
      <c r="S18" s="445">
        <v>0</v>
      </c>
      <c r="T18" s="445">
        <v>0</v>
      </c>
      <c r="U18" s="445">
        <v>0</v>
      </c>
      <c r="V18" s="445">
        <v>0</v>
      </c>
      <c r="W18" s="445">
        <v>0</v>
      </c>
      <c r="X18" s="445">
        <v>0</v>
      </c>
      <c r="Y18" s="445">
        <v>0</v>
      </c>
      <c r="Z18" s="445">
        <v>0</v>
      </c>
      <c r="AA18" s="445">
        <v>70000000</v>
      </c>
      <c r="AB18" s="445">
        <v>70000000</v>
      </c>
      <c r="AC18" s="445">
        <v>70000000</v>
      </c>
      <c r="AD18" s="445">
        <v>70000000</v>
      </c>
      <c r="AE18" s="445">
        <v>60000000</v>
      </c>
      <c r="AF18" s="445">
        <v>3746684</v>
      </c>
      <c r="AG18" s="445">
        <v>0</v>
      </c>
      <c r="AH18" s="445">
        <v>0</v>
      </c>
      <c r="AI18" s="445">
        <v>0</v>
      </c>
      <c r="AJ18" s="445">
        <v>0</v>
      </c>
      <c r="AK18" s="445">
        <v>0</v>
      </c>
      <c r="AL18" s="445">
        <v>0</v>
      </c>
      <c r="AM18" s="445">
        <v>0</v>
      </c>
      <c r="AN18" s="445">
        <v>0</v>
      </c>
      <c r="AO18" s="445">
        <v>0</v>
      </c>
      <c r="AP18" s="445"/>
      <c r="AQ18" s="445"/>
      <c r="AR18" s="445"/>
      <c r="AS18" s="445"/>
      <c r="AT18" s="445"/>
      <c r="AU18" s="445"/>
      <c r="AV18" s="445"/>
      <c r="AW18" s="445"/>
      <c r="AX18" s="445"/>
      <c r="AY18" s="445"/>
      <c r="AZ18" s="445"/>
      <c r="BA18" s="445"/>
      <c r="BB18" s="445"/>
      <c r="BC18" s="445"/>
      <c r="BD18" s="445"/>
      <c r="BE18" s="445"/>
      <c r="BF18" s="445"/>
      <c r="BG18" s="445"/>
      <c r="BH18" s="446">
        <f t="shared" si="4"/>
        <v>443746684</v>
      </c>
      <c r="BL18" s="547"/>
    </row>
    <row r="19" spans="2:64" s="443" customFormat="1" ht="11.25" x14ac:dyDescent="0.2">
      <c r="B19" s="635"/>
      <c r="C19" s="444" t="s">
        <v>473</v>
      </c>
      <c r="D19" s="444" t="s">
        <v>472</v>
      </c>
      <c r="E19" s="445"/>
      <c r="F19" s="445"/>
      <c r="G19" s="445" t="s">
        <v>493</v>
      </c>
      <c r="H19" s="445">
        <v>0</v>
      </c>
      <c r="I19" s="445">
        <v>0</v>
      </c>
      <c r="J19" s="445">
        <v>0</v>
      </c>
      <c r="K19" s="445">
        <v>50000000</v>
      </c>
      <c r="L19" s="445">
        <v>50000000</v>
      </c>
      <c r="M19" s="445">
        <v>50000000</v>
      </c>
      <c r="N19" s="445">
        <v>50000000</v>
      </c>
      <c r="O19" s="445">
        <v>50000000</v>
      </c>
      <c r="P19" s="445">
        <v>50000000</v>
      </c>
      <c r="Q19" s="445">
        <v>50000000</v>
      </c>
      <c r="R19" s="445">
        <v>50000000</v>
      </c>
      <c r="S19" s="445">
        <v>50000000</v>
      </c>
      <c r="T19" s="445">
        <v>50000000</v>
      </c>
      <c r="U19" s="445">
        <v>50000000</v>
      </c>
      <c r="V19" s="445">
        <v>50000000</v>
      </c>
      <c r="W19" s="445">
        <v>50000000</v>
      </c>
      <c r="X19" s="445">
        <v>50000000</v>
      </c>
      <c r="Y19" s="445">
        <v>50000000</v>
      </c>
      <c r="Z19" s="445">
        <v>50000000</v>
      </c>
      <c r="AA19" s="445">
        <v>50000000</v>
      </c>
      <c r="AB19" s="445">
        <v>50000000</v>
      </c>
      <c r="AC19" s="445">
        <v>50000000</v>
      </c>
      <c r="AD19" s="445">
        <v>50000000</v>
      </c>
      <c r="AE19" s="445">
        <v>50000000</v>
      </c>
      <c r="AF19" s="445">
        <v>50000000</v>
      </c>
      <c r="AG19" s="445">
        <v>277944452</v>
      </c>
      <c r="AH19" s="445">
        <v>0</v>
      </c>
      <c r="AI19" s="445">
        <v>0</v>
      </c>
      <c r="AJ19" s="445">
        <v>0</v>
      </c>
      <c r="AK19" s="445">
        <v>0</v>
      </c>
      <c r="AL19" s="445">
        <v>0</v>
      </c>
      <c r="AM19" s="445">
        <v>0</v>
      </c>
      <c r="AN19" s="445">
        <v>0</v>
      </c>
      <c r="AO19" s="445">
        <v>0</v>
      </c>
      <c r="AP19" s="445"/>
      <c r="AQ19" s="445"/>
      <c r="AR19" s="445"/>
      <c r="AS19" s="445"/>
      <c r="AT19" s="445"/>
      <c r="AU19" s="445"/>
      <c r="AV19" s="445"/>
      <c r="AW19" s="445"/>
      <c r="AX19" s="445"/>
      <c r="AY19" s="445"/>
      <c r="AZ19" s="445"/>
      <c r="BA19" s="445"/>
      <c r="BB19" s="445"/>
      <c r="BC19" s="445"/>
      <c r="BD19" s="445"/>
      <c r="BE19" s="445"/>
      <c r="BF19" s="445"/>
      <c r="BG19" s="445"/>
      <c r="BH19" s="446">
        <f t="shared" si="4"/>
        <v>1377944452</v>
      </c>
      <c r="BL19" s="547"/>
    </row>
    <row r="20" spans="2:64" s="443" customFormat="1" ht="11.25" x14ac:dyDescent="0.2">
      <c r="B20" s="635"/>
      <c r="C20" s="444" t="s">
        <v>475</v>
      </c>
      <c r="D20" s="444" t="s">
        <v>474</v>
      </c>
      <c r="E20" s="445"/>
      <c r="F20" s="445"/>
      <c r="G20" s="445" t="s">
        <v>493</v>
      </c>
      <c r="H20" s="445">
        <v>0</v>
      </c>
      <c r="I20" s="445">
        <v>0</v>
      </c>
      <c r="J20" s="445">
        <v>0</v>
      </c>
      <c r="K20" s="445">
        <v>0</v>
      </c>
      <c r="L20" s="445">
        <v>0</v>
      </c>
      <c r="M20" s="445">
        <v>160000000</v>
      </c>
      <c r="N20" s="445">
        <v>0</v>
      </c>
      <c r="O20" s="445">
        <v>0</v>
      </c>
      <c r="P20" s="445">
        <v>0</v>
      </c>
      <c r="Q20" s="445">
        <v>160000000</v>
      </c>
      <c r="R20" s="445">
        <v>0</v>
      </c>
      <c r="S20" s="445">
        <v>0</v>
      </c>
      <c r="T20" s="445">
        <v>0</v>
      </c>
      <c r="U20" s="445">
        <v>160000000</v>
      </c>
      <c r="V20" s="445">
        <v>0</v>
      </c>
      <c r="W20" s="445">
        <v>0</v>
      </c>
      <c r="X20" s="445">
        <v>0</v>
      </c>
      <c r="Y20" s="445">
        <v>160000000</v>
      </c>
      <c r="Z20" s="445">
        <v>0</v>
      </c>
      <c r="AA20" s="445">
        <v>0</v>
      </c>
      <c r="AB20" s="445">
        <v>0</v>
      </c>
      <c r="AC20" s="445">
        <v>146169486</v>
      </c>
      <c r="AD20" s="445">
        <v>0</v>
      </c>
      <c r="AE20" s="445">
        <v>0</v>
      </c>
      <c r="AF20" s="445">
        <v>0</v>
      </c>
      <c r="AG20" s="445">
        <v>0</v>
      </c>
      <c r="AH20" s="445">
        <v>0</v>
      </c>
      <c r="AI20" s="445">
        <v>0</v>
      </c>
      <c r="AJ20" s="445">
        <v>0</v>
      </c>
      <c r="AK20" s="445">
        <v>0</v>
      </c>
      <c r="AL20" s="445">
        <v>0</v>
      </c>
      <c r="AM20" s="445">
        <v>0</v>
      </c>
      <c r="AN20" s="445">
        <v>0</v>
      </c>
      <c r="AO20" s="445">
        <v>0</v>
      </c>
      <c r="AP20" s="445"/>
      <c r="AQ20" s="445"/>
      <c r="AR20" s="445"/>
      <c r="AS20" s="445"/>
      <c r="AT20" s="445"/>
      <c r="AU20" s="445"/>
      <c r="AV20" s="445"/>
      <c r="AW20" s="445"/>
      <c r="AX20" s="445"/>
      <c r="AY20" s="445"/>
      <c r="AZ20" s="445"/>
      <c r="BA20" s="445"/>
      <c r="BB20" s="445"/>
      <c r="BC20" s="445"/>
      <c r="BD20" s="445"/>
      <c r="BE20" s="445"/>
      <c r="BF20" s="445"/>
      <c r="BG20" s="445"/>
      <c r="BH20" s="446">
        <f t="shared" si="4"/>
        <v>786169486</v>
      </c>
      <c r="BL20" s="547"/>
    </row>
    <row r="21" spans="2:64" s="443" customFormat="1" ht="11.25" x14ac:dyDescent="0.2">
      <c r="B21" s="635"/>
      <c r="C21" s="444" t="s">
        <v>488</v>
      </c>
      <c r="D21" s="444" t="s">
        <v>487</v>
      </c>
      <c r="E21" s="445"/>
      <c r="F21" s="445">
        <v>0</v>
      </c>
      <c r="G21" s="445" t="s">
        <v>493</v>
      </c>
      <c r="H21" s="445">
        <v>0</v>
      </c>
      <c r="I21" s="445">
        <v>0</v>
      </c>
      <c r="J21" s="445">
        <v>0</v>
      </c>
      <c r="K21" s="445">
        <v>50000000</v>
      </c>
      <c r="L21" s="445">
        <v>50000000</v>
      </c>
      <c r="M21" s="445">
        <v>50000000</v>
      </c>
      <c r="N21" s="445">
        <v>50000000</v>
      </c>
      <c r="O21" s="445">
        <v>50000000</v>
      </c>
      <c r="P21" s="445">
        <v>50000000</v>
      </c>
      <c r="Q21" s="445">
        <v>50000000</v>
      </c>
      <c r="R21" s="445">
        <v>50000000</v>
      </c>
      <c r="S21" s="445">
        <v>50000000</v>
      </c>
      <c r="T21" s="445">
        <v>50000000</v>
      </c>
      <c r="U21" s="445">
        <v>50000000</v>
      </c>
      <c r="V21" s="445">
        <v>50000000</v>
      </c>
      <c r="W21" s="445">
        <v>50000000</v>
      </c>
      <c r="X21" s="445">
        <v>50000000</v>
      </c>
      <c r="Y21" s="445">
        <v>50000000</v>
      </c>
      <c r="Z21" s="445">
        <v>50000000</v>
      </c>
      <c r="AA21" s="445">
        <v>50000000</v>
      </c>
      <c r="AB21" s="445">
        <v>50000000</v>
      </c>
      <c r="AC21" s="445">
        <v>50000000</v>
      </c>
      <c r="AD21" s="445">
        <v>50000000</v>
      </c>
      <c r="AE21" s="445">
        <v>50000000</v>
      </c>
      <c r="AF21" s="445">
        <v>50000000</v>
      </c>
      <c r="AG21" s="445">
        <v>50000000</v>
      </c>
      <c r="AH21" s="445">
        <v>50000000</v>
      </c>
      <c r="AI21" s="445">
        <v>50000000</v>
      </c>
      <c r="AJ21" s="445">
        <v>50000000</v>
      </c>
      <c r="AK21" s="445">
        <v>550000000</v>
      </c>
      <c r="AL21" s="445">
        <v>0</v>
      </c>
      <c r="AM21" s="445">
        <v>0</v>
      </c>
      <c r="AN21" s="445">
        <v>0</v>
      </c>
      <c r="AO21" s="445">
        <v>0</v>
      </c>
      <c r="AP21" s="445"/>
      <c r="AQ21" s="445"/>
      <c r="AR21" s="445"/>
      <c r="AS21" s="445"/>
      <c r="AT21" s="445"/>
      <c r="AU21" s="445"/>
      <c r="AV21" s="445"/>
      <c r="AW21" s="445"/>
      <c r="AX21" s="445"/>
      <c r="AY21" s="445"/>
      <c r="AZ21" s="445"/>
      <c r="BA21" s="445"/>
      <c r="BB21" s="445"/>
      <c r="BC21" s="445"/>
      <c r="BD21" s="445"/>
      <c r="BE21" s="445"/>
      <c r="BF21" s="445"/>
      <c r="BG21" s="445"/>
      <c r="BH21" s="446">
        <f t="shared" si="4"/>
        <v>1850000000</v>
      </c>
      <c r="BL21" s="547"/>
    </row>
    <row r="22" spans="2:64" s="443" customFormat="1" ht="11.25" x14ac:dyDescent="0.2">
      <c r="B22" s="635"/>
      <c r="C22" s="444" t="s">
        <v>490</v>
      </c>
      <c r="D22" s="444" t="s">
        <v>489</v>
      </c>
      <c r="E22" s="445">
        <v>0</v>
      </c>
      <c r="F22" s="445">
        <v>0</v>
      </c>
      <c r="G22" s="445" t="s">
        <v>493</v>
      </c>
      <c r="H22" s="445">
        <v>0</v>
      </c>
      <c r="I22" s="445">
        <v>0</v>
      </c>
      <c r="J22" s="445">
        <v>500000000</v>
      </c>
      <c r="K22" s="445">
        <v>0</v>
      </c>
      <c r="L22" s="445">
        <v>0</v>
      </c>
      <c r="M22" s="445">
        <v>500000000</v>
      </c>
      <c r="N22" s="445">
        <v>0</v>
      </c>
      <c r="O22" s="445">
        <v>0</v>
      </c>
      <c r="P22" s="445">
        <v>0</v>
      </c>
      <c r="Q22" s="445">
        <v>1000000000</v>
      </c>
      <c r="R22" s="445">
        <v>0</v>
      </c>
      <c r="S22" s="445">
        <v>0</v>
      </c>
      <c r="T22" s="445">
        <v>1000000000</v>
      </c>
      <c r="U22" s="445">
        <v>0</v>
      </c>
      <c r="V22" s="445">
        <v>0</v>
      </c>
      <c r="W22" s="445">
        <v>0</v>
      </c>
      <c r="X22" s="445">
        <v>0</v>
      </c>
      <c r="Y22" s="445">
        <v>1000000000</v>
      </c>
      <c r="Z22" s="445">
        <v>0</v>
      </c>
      <c r="AA22" s="445">
        <v>0</v>
      </c>
      <c r="AB22" s="445">
        <v>0</v>
      </c>
      <c r="AC22" s="445">
        <v>36670627</v>
      </c>
      <c r="AD22" s="445">
        <v>0</v>
      </c>
      <c r="AE22" s="445">
        <v>0</v>
      </c>
      <c r="AF22" s="445">
        <v>0</v>
      </c>
      <c r="AG22" s="445">
        <v>0</v>
      </c>
      <c r="AH22" s="445">
        <v>0</v>
      </c>
      <c r="AI22" s="445">
        <v>0</v>
      </c>
      <c r="AJ22" s="445">
        <v>0</v>
      </c>
      <c r="AK22" s="445">
        <v>0</v>
      </c>
      <c r="AL22" s="445">
        <v>0</v>
      </c>
      <c r="AM22" s="445">
        <v>0</v>
      </c>
      <c r="AN22" s="445">
        <v>0</v>
      </c>
      <c r="AO22" s="445">
        <v>0</v>
      </c>
      <c r="AP22" s="445">
        <v>0</v>
      </c>
      <c r="AQ22" s="445">
        <v>0</v>
      </c>
      <c r="AR22" s="445">
        <v>0</v>
      </c>
      <c r="AS22" s="445">
        <v>0</v>
      </c>
      <c r="AT22" s="445">
        <v>0</v>
      </c>
      <c r="AU22" s="445">
        <v>0</v>
      </c>
      <c r="AV22" s="445">
        <v>0</v>
      </c>
      <c r="AW22" s="445">
        <v>0</v>
      </c>
      <c r="AX22" s="445">
        <v>0</v>
      </c>
      <c r="AY22" s="445">
        <v>0</v>
      </c>
      <c r="AZ22" s="445">
        <v>0</v>
      </c>
      <c r="BA22" s="445">
        <v>0</v>
      </c>
      <c r="BB22" s="445">
        <v>0</v>
      </c>
      <c r="BC22" s="445">
        <v>0</v>
      </c>
      <c r="BD22" s="445">
        <v>0</v>
      </c>
      <c r="BE22" s="445">
        <v>0</v>
      </c>
      <c r="BF22" s="445">
        <v>0</v>
      </c>
      <c r="BG22" s="445">
        <v>0</v>
      </c>
      <c r="BH22" s="446">
        <f t="shared" si="4"/>
        <v>4036670627</v>
      </c>
      <c r="BL22" s="547"/>
    </row>
    <row r="23" spans="2:64" s="443" customFormat="1" ht="11.25" x14ac:dyDescent="0.2">
      <c r="B23" s="635"/>
      <c r="C23" s="444" t="s">
        <v>492</v>
      </c>
      <c r="D23" s="444" t="s">
        <v>491</v>
      </c>
      <c r="E23" s="445">
        <v>0</v>
      </c>
      <c r="F23" s="445">
        <v>0</v>
      </c>
      <c r="G23" s="445" t="s">
        <v>493</v>
      </c>
      <c r="H23" s="445">
        <v>100000000</v>
      </c>
      <c r="I23" s="445">
        <v>50000000</v>
      </c>
      <c r="J23" s="445">
        <v>50000000</v>
      </c>
      <c r="K23" s="445">
        <v>50000000</v>
      </c>
      <c r="L23" s="445">
        <v>50000000</v>
      </c>
      <c r="M23" s="445">
        <v>50000000</v>
      </c>
      <c r="N23" s="445">
        <v>50000000</v>
      </c>
      <c r="O23" s="445">
        <v>163000000</v>
      </c>
      <c r="P23" s="445">
        <v>163000000</v>
      </c>
      <c r="Q23" s="445">
        <v>163000000</v>
      </c>
      <c r="R23" s="445">
        <v>163000000</v>
      </c>
      <c r="S23" s="445">
        <v>163000000</v>
      </c>
      <c r="T23" s="445">
        <v>163000000</v>
      </c>
      <c r="U23" s="445">
        <v>163000000</v>
      </c>
      <c r="V23" s="445">
        <v>163000000</v>
      </c>
      <c r="W23" s="445">
        <v>163000000</v>
      </c>
      <c r="X23" s="445">
        <v>163000000</v>
      </c>
      <c r="Y23" s="445">
        <v>163000000</v>
      </c>
      <c r="Z23" s="445">
        <v>163000000</v>
      </c>
      <c r="AA23" s="445">
        <v>163000000</v>
      </c>
      <c r="AB23" s="445">
        <v>163000000</v>
      </c>
      <c r="AC23" s="445">
        <v>163000000</v>
      </c>
      <c r="AD23" s="445">
        <v>163000000</v>
      </c>
      <c r="AE23" s="445">
        <v>163000000</v>
      </c>
      <c r="AF23" s="445">
        <v>163000000</v>
      </c>
      <c r="AG23" s="445">
        <v>163000000</v>
      </c>
      <c r="AH23" s="445">
        <v>163000000</v>
      </c>
      <c r="AI23" s="445">
        <v>163000000</v>
      </c>
      <c r="AJ23" s="445">
        <v>377000000</v>
      </c>
      <c r="AK23" s="445">
        <v>0</v>
      </c>
      <c r="AL23" s="445">
        <v>0</v>
      </c>
      <c r="AM23" s="445">
        <v>0</v>
      </c>
      <c r="AN23" s="445">
        <v>0</v>
      </c>
      <c r="AO23" s="445">
        <v>0</v>
      </c>
      <c r="AP23" s="445">
        <v>0</v>
      </c>
      <c r="AQ23" s="445">
        <v>0</v>
      </c>
      <c r="AR23" s="445">
        <v>0</v>
      </c>
      <c r="AS23" s="445">
        <v>0</v>
      </c>
      <c r="AT23" s="445">
        <v>0</v>
      </c>
      <c r="AU23" s="445">
        <v>0</v>
      </c>
      <c r="AV23" s="445">
        <v>0</v>
      </c>
      <c r="AW23" s="445">
        <v>0</v>
      </c>
      <c r="AX23" s="445">
        <v>0</v>
      </c>
      <c r="AY23" s="445">
        <v>0</v>
      </c>
      <c r="AZ23" s="445">
        <v>0</v>
      </c>
      <c r="BA23" s="445">
        <v>0</v>
      </c>
      <c r="BB23" s="445">
        <v>0</v>
      </c>
      <c r="BC23" s="445">
        <v>0</v>
      </c>
      <c r="BD23" s="445">
        <v>0</v>
      </c>
      <c r="BE23" s="445">
        <v>0</v>
      </c>
      <c r="BF23" s="445">
        <v>0</v>
      </c>
      <c r="BG23" s="445">
        <v>0</v>
      </c>
      <c r="BH23" s="446">
        <f t="shared" si="4"/>
        <v>4200000000</v>
      </c>
      <c r="BL23" s="547"/>
    </row>
    <row r="24" spans="2:64" s="443" customFormat="1" ht="11.25" hidden="1" x14ac:dyDescent="0.2">
      <c r="B24" s="635"/>
      <c r="C24" s="444"/>
      <c r="D24" s="444"/>
      <c r="E24" s="445">
        <v>0</v>
      </c>
      <c r="F24" s="445">
        <v>0</v>
      </c>
      <c r="G24" s="445">
        <v>0</v>
      </c>
      <c r="H24" s="445">
        <v>0</v>
      </c>
      <c r="I24" s="445">
        <v>0</v>
      </c>
      <c r="J24" s="445">
        <v>0</v>
      </c>
      <c r="K24" s="445">
        <v>0</v>
      </c>
      <c r="L24" s="445">
        <v>0</v>
      </c>
      <c r="M24" s="445">
        <v>0</v>
      </c>
      <c r="N24" s="445">
        <v>0</v>
      </c>
      <c r="O24" s="445">
        <v>0</v>
      </c>
      <c r="P24" s="445">
        <v>0</v>
      </c>
      <c r="Q24" s="445">
        <v>0</v>
      </c>
      <c r="R24" s="445">
        <v>0</v>
      </c>
      <c r="S24" s="445">
        <v>0</v>
      </c>
      <c r="T24" s="445">
        <v>0</v>
      </c>
      <c r="U24" s="445">
        <v>0</v>
      </c>
      <c r="V24" s="445">
        <v>0</v>
      </c>
      <c r="W24" s="445">
        <v>0</v>
      </c>
      <c r="X24" s="445">
        <v>0</v>
      </c>
      <c r="Y24" s="445">
        <v>0</v>
      </c>
      <c r="Z24" s="445">
        <v>0</v>
      </c>
      <c r="AA24" s="445">
        <v>0</v>
      </c>
      <c r="AB24" s="445">
        <v>0</v>
      </c>
      <c r="AC24" s="445">
        <v>0</v>
      </c>
      <c r="AD24" s="445">
        <v>0</v>
      </c>
      <c r="AE24" s="445">
        <v>0</v>
      </c>
      <c r="AF24" s="445">
        <v>0</v>
      </c>
      <c r="AG24" s="445">
        <v>0</v>
      </c>
      <c r="AH24" s="445">
        <v>0</v>
      </c>
      <c r="AI24" s="445">
        <v>0</v>
      </c>
      <c r="AJ24" s="445">
        <v>0</v>
      </c>
      <c r="AK24" s="445">
        <v>0</v>
      </c>
      <c r="AL24" s="445">
        <v>0</v>
      </c>
      <c r="AM24" s="445">
        <v>0</v>
      </c>
      <c r="AN24" s="445">
        <v>0</v>
      </c>
      <c r="AO24" s="445">
        <v>0</v>
      </c>
      <c r="AP24" s="445">
        <v>0</v>
      </c>
      <c r="AQ24" s="445">
        <v>0</v>
      </c>
      <c r="AR24" s="445">
        <v>0</v>
      </c>
      <c r="AS24" s="445">
        <v>0</v>
      </c>
      <c r="AT24" s="445">
        <v>0</v>
      </c>
      <c r="AU24" s="445">
        <v>0</v>
      </c>
      <c r="AV24" s="445">
        <v>0</v>
      </c>
      <c r="AW24" s="445">
        <v>0</v>
      </c>
      <c r="AX24" s="445">
        <v>0</v>
      </c>
      <c r="AY24" s="445">
        <v>0</v>
      </c>
      <c r="AZ24" s="445">
        <v>0</v>
      </c>
      <c r="BA24" s="445">
        <v>0</v>
      </c>
      <c r="BB24" s="445">
        <v>0</v>
      </c>
      <c r="BC24" s="445">
        <v>0</v>
      </c>
      <c r="BD24" s="445">
        <v>0</v>
      </c>
      <c r="BE24" s="445">
        <v>0</v>
      </c>
      <c r="BF24" s="445">
        <v>0</v>
      </c>
      <c r="BG24" s="445">
        <v>0</v>
      </c>
      <c r="BH24" s="446">
        <f t="shared" si="4"/>
        <v>0</v>
      </c>
      <c r="BL24" s="547"/>
    </row>
    <row r="25" spans="2:64" s="443" customFormat="1" ht="11.25" hidden="1" x14ac:dyDescent="0.2">
      <c r="B25" s="635"/>
      <c r="C25" s="444"/>
      <c r="D25" s="444"/>
      <c r="E25" s="445">
        <v>0</v>
      </c>
      <c r="F25" s="445">
        <v>0</v>
      </c>
      <c r="G25" s="445">
        <v>0</v>
      </c>
      <c r="H25" s="445">
        <v>0</v>
      </c>
      <c r="I25" s="445">
        <v>0</v>
      </c>
      <c r="J25" s="445">
        <v>0</v>
      </c>
      <c r="K25" s="445">
        <v>0</v>
      </c>
      <c r="L25" s="445">
        <v>0</v>
      </c>
      <c r="M25" s="445">
        <v>0</v>
      </c>
      <c r="N25" s="445">
        <v>0</v>
      </c>
      <c r="O25" s="445">
        <v>0</v>
      </c>
      <c r="P25" s="445">
        <v>0</v>
      </c>
      <c r="Q25" s="445">
        <v>0</v>
      </c>
      <c r="R25" s="445">
        <v>0</v>
      </c>
      <c r="S25" s="445">
        <v>0</v>
      </c>
      <c r="T25" s="445">
        <v>0</v>
      </c>
      <c r="U25" s="445">
        <v>0</v>
      </c>
      <c r="V25" s="445">
        <v>0</v>
      </c>
      <c r="W25" s="445">
        <v>0</v>
      </c>
      <c r="X25" s="445">
        <v>0</v>
      </c>
      <c r="Y25" s="445">
        <v>0</v>
      </c>
      <c r="Z25" s="445">
        <v>0</v>
      </c>
      <c r="AA25" s="445">
        <v>0</v>
      </c>
      <c r="AB25" s="445">
        <v>0</v>
      </c>
      <c r="AC25" s="445">
        <v>0</v>
      </c>
      <c r="AD25" s="445">
        <v>0</v>
      </c>
      <c r="AE25" s="445">
        <v>0</v>
      </c>
      <c r="AF25" s="445">
        <v>0</v>
      </c>
      <c r="AG25" s="445">
        <v>0</v>
      </c>
      <c r="AH25" s="445">
        <v>0</v>
      </c>
      <c r="AI25" s="445">
        <v>0</v>
      </c>
      <c r="AJ25" s="445">
        <v>0</v>
      </c>
      <c r="AK25" s="445">
        <v>0</v>
      </c>
      <c r="AL25" s="445">
        <v>0</v>
      </c>
      <c r="AM25" s="445">
        <v>0</v>
      </c>
      <c r="AN25" s="445">
        <v>0</v>
      </c>
      <c r="AO25" s="445">
        <v>0</v>
      </c>
      <c r="AP25" s="445">
        <v>0</v>
      </c>
      <c r="AQ25" s="445">
        <v>0</v>
      </c>
      <c r="AR25" s="445">
        <v>0</v>
      </c>
      <c r="AS25" s="445">
        <v>0</v>
      </c>
      <c r="AT25" s="445">
        <v>0</v>
      </c>
      <c r="AU25" s="445">
        <v>0</v>
      </c>
      <c r="AV25" s="445">
        <v>0</v>
      </c>
      <c r="AW25" s="445">
        <v>0</v>
      </c>
      <c r="AX25" s="445">
        <v>0</v>
      </c>
      <c r="AY25" s="445">
        <v>0</v>
      </c>
      <c r="AZ25" s="445">
        <v>0</v>
      </c>
      <c r="BA25" s="445">
        <v>0</v>
      </c>
      <c r="BB25" s="445">
        <v>0</v>
      </c>
      <c r="BC25" s="445">
        <v>0</v>
      </c>
      <c r="BD25" s="445">
        <v>0</v>
      </c>
      <c r="BE25" s="445">
        <v>0</v>
      </c>
      <c r="BF25" s="445">
        <v>0</v>
      </c>
      <c r="BG25" s="445">
        <v>0</v>
      </c>
      <c r="BH25" s="446">
        <f t="shared" si="4"/>
        <v>0</v>
      </c>
      <c r="BL25" s="547"/>
    </row>
    <row r="26" spans="2:64" s="443" customFormat="1" ht="11.25" hidden="1" x14ac:dyDescent="0.2">
      <c r="B26" s="635"/>
      <c r="C26" s="444"/>
      <c r="D26" s="444"/>
      <c r="E26" s="445">
        <v>0</v>
      </c>
      <c r="F26" s="445">
        <v>0</v>
      </c>
      <c r="G26" s="445">
        <v>0</v>
      </c>
      <c r="H26" s="445">
        <v>0</v>
      </c>
      <c r="I26" s="445">
        <v>0</v>
      </c>
      <c r="J26" s="445">
        <v>0</v>
      </c>
      <c r="K26" s="445">
        <v>0</v>
      </c>
      <c r="L26" s="445">
        <v>0</v>
      </c>
      <c r="M26" s="445">
        <v>0</v>
      </c>
      <c r="N26" s="445">
        <v>0</v>
      </c>
      <c r="O26" s="445">
        <v>0</v>
      </c>
      <c r="P26" s="445">
        <v>0</v>
      </c>
      <c r="Q26" s="445">
        <v>0</v>
      </c>
      <c r="R26" s="445">
        <v>0</v>
      </c>
      <c r="S26" s="445">
        <v>0</v>
      </c>
      <c r="T26" s="445">
        <v>0</v>
      </c>
      <c r="U26" s="445">
        <v>0</v>
      </c>
      <c r="V26" s="445">
        <v>0</v>
      </c>
      <c r="W26" s="445">
        <v>0</v>
      </c>
      <c r="X26" s="445">
        <v>0</v>
      </c>
      <c r="Y26" s="445">
        <v>0</v>
      </c>
      <c r="Z26" s="445">
        <v>0</v>
      </c>
      <c r="AA26" s="445">
        <v>0</v>
      </c>
      <c r="AB26" s="445">
        <v>0</v>
      </c>
      <c r="AC26" s="445">
        <v>0</v>
      </c>
      <c r="AD26" s="445">
        <v>0</v>
      </c>
      <c r="AE26" s="445">
        <v>0</v>
      </c>
      <c r="AF26" s="445">
        <v>0</v>
      </c>
      <c r="AG26" s="445">
        <v>0</v>
      </c>
      <c r="AH26" s="445">
        <v>0</v>
      </c>
      <c r="AI26" s="445">
        <v>0</v>
      </c>
      <c r="AJ26" s="445">
        <v>0</v>
      </c>
      <c r="AK26" s="445">
        <v>0</v>
      </c>
      <c r="AL26" s="445">
        <v>0</v>
      </c>
      <c r="AM26" s="445">
        <v>0</v>
      </c>
      <c r="AN26" s="445">
        <v>0</v>
      </c>
      <c r="AO26" s="445">
        <v>0</v>
      </c>
      <c r="AP26" s="445">
        <v>0</v>
      </c>
      <c r="AQ26" s="445">
        <v>0</v>
      </c>
      <c r="AR26" s="445">
        <v>0</v>
      </c>
      <c r="AS26" s="445">
        <v>0</v>
      </c>
      <c r="AT26" s="445">
        <v>0</v>
      </c>
      <c r="AU26" s="445">
        <v>0</v>
      </c>
      <c r="AV26" s="445">
        <v>0</v>
      </c>
      <c r="AW26" s="445">
        <v>0</v>
      </c>
      <c r="AX26" s="445">
        <v>0</v>
      </c>
      <c r="AY26" s="445">
        <v>0</v>
      </c>
      <c r="AZ26" s="445">
        <v>0</v>
      </c>
      <c r="BA26" s="445">
        <v>0</v>
      </c>
      <c r="BB26" s="445">
        <v>0</v>
      </c>
      <c r="BC26" s="445">
        <v>0</v>
      </c>
      <c r="BD26" s="445">
        <v>0</v>
      </c>
      <c r="BE26" s="445">
        <v>0</v>
      </c>
      <c r="BF26" s="445">
        <v>0</v>
      </c>
      <c r="BG26" s="445">
        <v>0</v>
      </c>
      <c r="BH26" s="446">
        <f t="shared" si="4"/>
        <v>0</v>
      </c>
      <c r="BL26" s="547"/>
    </row>
    <row r="27" spans="2:64" s="443" customFormat="1" ht="9.6" hidden="1" customHeight="1" x14ac:dyDescent="0.2">
      <c r="B27" s="635"/>
      <c r="C27" s="444"/>
      <c r="D27" s="444"/>
      <c r="E27" s="555">
        <v>0</v>
      </c>
      <c r="F27" s="555">
        <v>0</v>
      </c>
      <c r="G27" s="555">
        <v>0</v>
      </c>
      <c r="H27" s="555">
        <v>0</v>
      </c>
      <c r="I27" s="555">
        <v>0</v>
      </c>
      <c r="J27" s="555">
        <v>0</v>
      </c>
      <c r="K27" s="555">
        <v>0</v>
      </c>
      <c r="L27" s="555">
        <v>0</v>
      </c>
      <c r="M27" s="555">
        <v>0</v>
      </c>
      <c r="N27" s="555">
        <v>0</v>
      </c>
      <c r="O27" s="555">
        <v>0</v>
      </c>
      <c r="P27" s="555">
        <v>0</v>
      </c>
      <c r="Q27" s="555">
        <v>0</v>
      </c>
      <c r="R27" s="555">
        <v>0</v>
      </c>
      <c r="S27" s="555">
        <v>0</v>
      </c>
      <c r="T27" s="555">
        <v>0</v>
      </c>
      <c r="U27" s="555">
        <v>0</v>
      </c>
      <c r="V27" s="555">
        <v>0</v>
      </c>
      <c r="W27" s="555">
        <v>0</v>
      </c>
      <c r="X27" s="555">
        <v>0</v>
      </c>
      <c r="Y27" s="555">
        <v>0</v>
      </c>
      <c r="Z27" s="555">
        <v>0</v>
      </c>
      <c r="AA27" s="555">
        <v>0</v>
      </c>
      <c r="AB27" s="555">
        <v>0</v>
      </c>
      <c r="AC27" s="555">
        <v>0</v>
      </c>
      <c r="AD27" s="555">
        <v>0</v>
      </c>
      <c r="AE27" s="555">
        <v>0</v>
      </c>
      <c r="AF27" s="555">
        <v>0</v>
      </c>
      <c r="AG27" s="555">
        <v>0</v>
      </c>
      <c r="AH27" s="555">
        <v>0</v>
      </c>
      <c r="AI27" s="555">
        <v>0</v>
      </c>
      <c r="AJ27" s="555">
        <v>0</v>
      </c>
      <c r="AK27" s="555">
        <v>0</v>
      </c>
      <c r="AL27" s="555">
        <v>0</v>
      </c>
      <c r="AM27" s="555">
        <v>0</v>
      </c>
      <c r="AN27" s="555">
        <v>0</v>
      </c>
      <c r="AO27" s="555">
        <v>0</v>
      </c>
      <c r="AP27" s="555">
        <v>0</v>
      </c>
      <c r="AQ27" s="555">
        <v>0</v>
      </c>
      <c r="AR27" s="555">
        <v>0</v>
      </c>
      <c r="AS27" s="555">
        <v>0</v>
      </c>
      <c r="AT27" s="555">
        <v>0</v>
      </c>
      <c r="AU27" s="555">
        <v>0</v>
      </c>
      <c r="AV27" s="555">
        <v>0</v>
      </c>
      <c r="AW27" s="555">
        <v>0</v>
      </c>
      <c r="AX27" s="555">
        <v>0</v>
      </c>
      <c r="AY27" s="555">
        <v>0</v>
      </c>
      <c r="AZ27" s="555">
        <v>0</v>
      </c>
      <c r="BA27" s="555">
        <v>0</v>
      </c>
      <c r="BB27" s="555">
        <v>0</v>
      </c>
      <c r="BC27" s="555">
        <v>0</v>
      </c>
      <c r="BD27" s="555">
        <v>0</v>
      </c>
      <c r="BE27" s="555">
        <v>0</v>
      </c>
      <c r="BF27" s="555">
        <v>0</v>
      </c>
      <c r="BG27" s="555">
        <v>0</v>
      </c>
      <c r="BH27" s="446">
        <f t="shared" si="4"/>
        <v>0</v>
      </c>
      <c r="BL27" s="547"/>
    </row>
    <row r="28" spans="2:64" s="443" customFormat="1" ht="11.25" hidden="1" x14ac:dyDescent="0.2">
      <c r="B28" s="635"/>
      <c r="C28" s="444"/>
      <c r="D28" s="444"/>
      <c r="E28" s="445">
        <v>0</v>
      </c>
      <c r="F28" s="445">
        <v>0</v>
      </c>
      <c r="G28" s="445">
        <v>0</v>
      </c>
      <c r="H28" s="445">
        <v>0</v>
      </c>
      <c r="I28" s="445">
        <v>0</v>
      </c>
      <c r="J28" s="445">
        <v>0</v>
      </c>
      <c r="K28" s="445">
        <v>0</v>
      </c>
      <c r="L28" s="445">
        <v>0</v>
      </c>
      <c r="M28" s="445">
        <v>0</v>
      </c>
      <c r="N28" s="445">
        <v>0</v>
      </c>
      <c r="O28" s="445">
        <v>0</v>
      </c>
      <c r="P28" s="445">
        <v>0</v>
      </c>
      <c r="Q28" s="445">
        <v>0</v>
      </c>
      <c r="R28" s="445">
        <v>0</v>
      </c>
      <c r="S28" s="445">
        <v>0</v>
      </c>
      <c r="T28" s="445">
        <v>0</v>
      </c>
      <c r="U28" s="445">
        <v>0</v>
      </c>
      <c r="V28" s="445">
        <v>0</v>
      </c>
      <c r="W28" s="445">
        <v>0</v>
      </c>
      <c r="X28" s="445">
        <v>0</v>
      </c>
      <c r="Y28" s="445">
        <v>0</v>
      </c>
      <c r="Z28" s="445">
        <v>0</v>
      </c>
      <c r="AA28" s="445">
        <v>0</v>
      </c>
      <c r="AB28" s="445">
        <v>0</v>
      </c>
      <c r="AC28" s="445">
        <v>0</v>
      </c>
      <c r="AD28" s="445">
        <v>0</v>
      </c>
      <c r="AE28" s="445">
        <v>0</v>
      </c>
      <c r="AF28" s="445">
        <v>0</v>
      </c>
      <c r="AG28" s="445">
        <v>0</v>
      </c>
      <c r="AH28" s="445">
        <v>0</v>
      </c>
      <c r="AI28" s="445">
        <v>0</v>
      </c>
      <c r="AJ28" s="445">
        <v>0</v>
      </c>
      <c r="AK28" s="445">
        <v>0</v>
      </c>
      <c r="AL28" s="445">
        <v>0</v>
      </c>
      <c r="AM28" s="445">
        <v>0</v>
      </c>
      <c r="AN28" s="445">
        <v>0</v>
      </c>
      <c r="AO28" s="445">
        <v>0</v>
      </c>
      <c r="AP28" s="445">
        <v>0</v>
      </c>
      <c r="AQ28" s="445">
        <v>0</v>
      </c>
      <c r="AR28" s="445">
        <v>0</v>
      </c>
      <c r="AS28" s="445">
        <v>0</v>
      </c>
      <c r="AT28" s="445">
        <v>0</v>
      </c>
      <c r="AU28" s="445">
        <v>0</v>
      </c>
      <c r="AV28" s="445">
        <v>0</v>
      </c>
      <c r="AW28" s="445">
        <v>0</v>
      </c>
      <c r="AX28" s="445">
        <v>0</v>
      </c>
      <c r="AY28" s="445">
        <v>0</v>
      </c>
      <c r="AZ28" s="445">
        <v>0</v>
      </c>
      <c r="BA28" s="445">
        <v>0</v>
      </c>
      <c r="BB28" s="445">
        <v>0</v>
      </c>
      <c r="BC28" s="445">
        <v>0</v>
      </c>
      <c r="BD28" s="445">
        <v>0</v>
      </c>
      <c r="BE28" s="445">
        <v>0</v>
      </c>
      <c r="BF28" s="445">
        <v>0</v>
      </c>
      <c r="BG28" s="445">
        <v>0</v>
      </c>
      <c r="BH28" s="446">
        <f t="shared" si="4"/>
        <v>0</v>
      </c>
      <c r="BL28" s="547"/>
    </row>
    <row r="29" spans="2:64" s="443" customFormat="1" ht="11.25" hidden="1" x14ac:dyDescent="0.2">
      <c r="B29" s="635"/>
      <c r="C29" s="444"/>
      <c r="D29" s="444"/>
      <c r="E29" s="445">
        <v>0</v>
      </c>
      <c r="F29" s="445">
        <v>0</v>
      </c>
      <c r="G29" s="445">
        <v>0</v>
      </c>
      <c r="H29" s="445">
        <v>0</v>
      </c>
      <c r="I29" s="445">
        <v>0</v>
      </c>
      <c r="J29" s="445">
        <v>0</v>
      </c>
      <c r="K29" s="445">
        <v>0</v>
      </c>
      <c r="L29" s="445">
        <v>0</v>
      </c>
      <c r="M29" s="445">
        <v>0</v>
      </c>
      <c r="N29" s="445">
        <v>0</v>
      </c>
      <c r="O29" s="445">
        <v>0</v>
      </c>
      <c r="P29" s="445">
        <v>0</v>
      </c>
      <c r="Q29" s="445">
        <v>0</v>
      </c>
      <c r="R29" s="445">
        <v>0</v>
      </c>
      <c r="S29" s="445">
        <v>0</v>
      </c>
      <c r="T29" s="445">
        <v>0</v>
      </c>
      <c r="U29" s="445">
        <v>0</v>
      </c>
      <c r="V29" s="445">
        <v>0</v>
      </c>
      <c r="W29" s="445">
        <v>0</v>
      </c>
      <c r="X29" s="445">
        <v>0</v>
      </c>
      <c r="Y29" s="445">
        <v>0</v>
      </c>
      <c r="Z29" s="445">
        <v>0</v>
      </c>
      <c r="AA29" s="445">
        <v>0</v>
      </c>
      <c r="AB29" s="445">
        <v>0</v>
      </c>
      <c r="AC29" s="445">
        <v>0</v>
      </c>
      <c r="AD29" s="445">
        <v>0</v>
      </c>
      <c r="AE29" s="445">
        <v>0</v>
      </c>
      <c r="AF29" s="445">
        <v>0</v>
      </c>
      <c r="AG29" s="445">
        <v>0</v>
      </c>
      <c r="AH29" s="445">
        <v>0</v>
      </c>
      <c r="AI29" s="445">
        <v>0</v>
      </c>
      <c r="AJ29" s="445">
        <v>0</v>
      </c>
      <c r="AK29" s="445">
        <v>0</v>
      </c>
      <c r="AL29" s="445">
        <v>0</v>
      </c>
      <c r="AM29" s="445">
        <v>0</v>
      </c>
      <c r="AN29" s="445">
        <v>0</v>
      </c>
      <c r="AO29" s="445">
        <v>0</v>
      </c>
      <c r="AP29" s="445">
        <v>0</v>
      </c>
      <c r="AQ29" s="445">
        <v>0</v>
      </c>
      <c r="AR29" s="445">
        <v>0</v>
      </c>
      <c r="AS29" s="445">
        <v>0</v>
      </c>
      <c r="AT29" s="445">
        <v>0</v>
      </c>
      <c r="AU29" s="445">
        <v>0</v>
      </c>
      <c r="AV29" s="445">
        <v>0</v>
      </c>
      <c r="AW29" s="445">
        <v>0</v>
      </c>
      <c r="AX29" s="445">
        <v>0</v>
      </c>
      <c r="AY29" s="445">
        <v>0</v>
      </c>
      <c r="AZ29" s="445">
        <v>0</v>
      </c>
      <c r="BA29" s="445">
        <v>0</v>
      </c>
      <c r="BB29" s="445">
        <v>0</v>
      </c>
      <c r="BC29" s="445">
        <v>0</v>
      </c>
      <c r="BD29" s="445">
        <v>0</v>
      </c>
      <c r="BE29" s="445">
        <v>0</v>
      </c>
      <c r="BF29" s="445">
        <v>0</v>
      </c>
      <c r="BG29" s="445">
        <v>0</v>
      </c>
      <c r="BH29" s="446">
        <f t="shared" si="4"/>
        <v>0</v>
      </c>
      <c r="BL29" s="547"/>
    </row>
    <row r="30" spans="2:64" s="443" customFormat="1" ht="11.25" hidden="1" x14ac:dyDescent="0.2">
      <c r="B30" s="635"/>
      <c r="C30" s="447"/>
      <c r="D30" s="447"/>
      <c r="E30" s="445">
        <v>0</v>
      </c>
      <c r="F30" s="445">
        <v>0</v>
      </c>
      <c r="G30" s="445">
        <v>0</v>
      </c>
      <c r="H30" s="445">
        <v>0</v>
      </c>
      <c r="I30" s="445">
        <v>0</v>
      </c>
      <c r="J30" s="445">
        <v>0</v>
      </c>
      <c r="K30" s="445">
        <v>0</v>
      </c>
      <c r="L30" s="445">
        <v>0</v>
      </c>
      <c r="M30" s="445">
        <v>0</v>
      </c>
      <c r="N30" s="445">
        <v>0</v>
      </c>
      <c r="O30" s="445">
        <v>0</v>
      </c>
      <c r="P30" s="445">
        <v>0</v>
      </c>
      <c r="Q30" s="445">
        <v>0</v>
      </c>
      <c r="R30" s="445">
        <v>0</v>
      </c>
      <c r="S30" s="445">
        <v>0</v>
      </c>
      <c r="T30" s="445">
        <v>0</v>
      </c>
      <c r="U30" s="445">
        <v>0</v>
      </c>
      <c r="V30" s="445">
        <v>0</v>
      </c>
      <c r="W30" s="445">
        <v>0</v>
      </c>
      <c r="X30" s="445">
        <v>0</v>
      </c>
      <c r="Y30" s="445">
        <v>0</v>
      </c>
      <c r="Z30" s="445">
        <v>0</v>
      </c>
      <c r="AA30" s="445">
        <v>0</v>
      </c>
      <c r="AB30" s="445">
        <v>0</v>
      </c>
      <c r="AC30" s="445">
        <v>0</v>
      </c>
      <c r="AD30" s="445">
        <v>0</v>
      </c>
      <c r="AE30" s="445">
        <v>0</v>
      </c>
      <c r="AF30" s="445">
        <v>0</v>
      </c>
      <c r="AG30" s="445">
        <v>0</v>
      </c>
      <c r="AH30" s="445">
        <v>0</v>
      </c>
      <c r="AI30" s="445">
        <v>0</v>
      </c>
      <c r="AJ30" s="445">
        <v>0</v>
      </c>
      <c r="AK30" s="445">
        <v>0</v>
      </c>
      <c r="AL30" s="445">
        <v>0</v>
      </c>
      <c r="AM30" s="445">
        <v>0</v>
      </c>
      <c r="AN30" s="445">
        <v>0</v>
      </c>
      <c r="AO30" s="445">
        <v>0</v>
      </c>
      <c r="AP30" s="445">
        <v>0</v>
      </c>
      <c r="AQ30" s="445">
        <v>0</v>
      </c>
      <c r="AR30" s="445">
        <v>0</v>
      </c>
      <c r="AS30" s="445">
        <v>0</v>
      </c>
      <c r="AT30" s="445">
        <v>0</v>
      </c>
      <c r="AU30" s="445">
        <v>0</v>
      </c>
      <c r="AV30" s="445">
        <v>0</v>
      </c>
      <c r="AW30" s="445">
        <v>0</v>
      </c>
      <c r="AX30" s="445">
        <v>0</v>
      </c>
      <c r="AY30" s="445">
        <v>0</v>
      </c>
      <c r="AZ30" s="445">
        <v>0</v>
      </c>
      <c r="BA30" s="445">
        <v>0</v>
      </c>
      <c r="BB30" s="445">
        <v>0</v>
      </c>
      <c r="BC30" s="445">
        <v>0</v>
      </c>
      <c r="BD30" s="445">
        <v>0</v>
      </c>
      <c r="BE30" s="445">
        <v>0</v>
      </c>
      <c r="BF30" s="445">
        <v>0</v>
      </c>
      <c r="BG30" s="445">
        <v>0</v>
      </c>
      <c r="BH30" s="446">
        <f t="shared" si="4"/>
        <v>0</v>
      </c>
      <c r="BL30" s="547"/>
    </row>
    <row r="31" spans="2:64" s="443" customFormat="1" ht="11.25" hidden="1" x14ac:dyDescent="0.2">
      <c r="B31" s="635"/>
      <c r="C31" s="447"/>
      <c r="D31" s="447"/>
      <c r="E31" s="445">
        <v>0</v>
      </c>
      <c r="F31" s="445">
        <v>0</v>
      </c>
      <c r="G31" s="445">
        <v>0</v>
      </c>
      <c r="H31" s="445">
        <v>0</v>
      </c>
      <c r="I31" s="445">
        <v>0</v>
      </c>
      <c r="J31" s="445">
        <v>0</v>
      </c>
      <c r="K31" s="445">
        <v>0</v>
      </c>
      <c r="L31" s="445">
        <v>0</v>
      </c>
      <c r="M31" s="445">
        <v>0</v>
      </c>
      <c r="N31" s="445">
        <v>0</v>
      </c>
      <c r="O31" s="445">
        <v>0</v>
      </c>
      <c r="P31" s="445">
        <v>0</v>
      </c>
      <c r="Q31" s="445">
        <v>0</v>
      </c>
      <c r="R31" s="445">
        <v>0</v>
      </c>
      <c r="S31" s="445">
        <v>0</v>
      </c>
      <c r="T31" s="445">
        <v>0</v>
      </c>
      <c r="U31" s="445">
        <v>0</v>
      </c>
      <c r="V31" s="445">
        <v>0</v>
      </c>
      <c r="W31" s="445">
        <v>0</v>
      </c>
      <c r="X31" s="445">
        <v>0</v>
      </c>
      <c r="Y31" s="445">
        <v>0</v>
      </c>
      <c r="Z31" s="445">
        <v>0</v>
      </c>
      <c r="AA31" s="445">
        <v>0</v>
      </c>
      <c r="AB31" s="445">
        <v>0</v>
      </c>
      <c r="AC31" s="445">
        <v>0</v>
      </c>
      <c r="AD31" s="445">
        <v>0</v>
      </c>
      <c r="AE31" s="445">
        <v>0</v>
      </c>
      <c r="AF31" s="445">
        <v>0</v>
      </c>
      <c r="AG31" s="445">
        <v>0</v>
      </c>
      <c r="AH31" s="445">
        <v>0</v>
      </c>
      <c r="AI31" s="445">
        <v>0</v>
      </c>
      <c r="AJ31" s="445">
        <v>0</v>
      </c>
      <c r="AK31" s="445">
        <v>0</v>
      </c>
      <c r="AL31" s="445">
        <v>0</v>
      </c>
      <c r="AM31" s="445">
        <v>0</v>
      </c>
      <c r="AN31" s="445">
        <v>0</v>
      </c>
      <c r="AO31" s="445">
        <v>0</v>
      </c>
      <c r="AP31" s="445">
        <v>0</v>
      </c>
      <c r="AQ31" s="445">
        <v>0</v>
      </c>
      <c r="AR31" s="445">
        <v>0</v>
      </c>
      <c r="AS31" s="445">
        <v>0</v>
      </c>
      <c r="AT31" s="445">
        <v>0</v>
      </c>
      <c r="AU31" s="445">
        <v>0</v>
      </c>
      <c r="AV31" s="445">
        <v>0</v>
      </c>
      <c r="AW31" s="445">
        <v>0</v>
      </c>
      <c r="AX31" s="445">
        <v>0</v>
      </c>
      <c r="AY31" s="445">
        <v>0</v>
      </c>
      <c r="AZ31" s="445">
        <v>0</v>
      </c>
      <c r="BA31" s="445">
        <v>0</v>
      </c>
      <c r="BB31" s="445">
        <v>0</v>
      </c>
      <c r="BC31" s="445">
        <v>0</v>
      </c>
      <c r="BD31" s="445">
        <v>0</v>
      </c>
      <c r="BE31" s="445">
        <v>0</v>
      </c>
      <c r="BF31" s="445">
        <v>0</v>
      </c>
      <c r="BG31" s="445">
        <v>0</v>
      </c>
      <c r="BH31" s="446">
        <f t="shared" si="4"/>
        <v>0</v>
      </c>
      <c r="BL31" s="547"/>
    </row>
    <row r="32" spans="2:64" s="443" customFormat="1" ht="11.25" hidden="1" x14ac:dyDescent="0.2">
      <c r="B32" s="635"/>
      <c r="C32" s="447"/>
      <c r="D32" s="447"/>
      <c r="E32" s="445">
        <v>0</v>
      </c>
      <c r="F32" s="445">
        <v>0</v>
      </c>
      <c r="G32" s="445">
        <v>0</v>
      </c>
      <c r="H32" s="445">
        <v>0</v>
      </c>
      <c r="I32" s="445">
        <v>0</v>
      </c>
      <c r="J32" s="445">
        <v>0</v>
      </c>
      <c r="K32" s="445">
        <v>0</v>
      </c>
      <c r="L32" s="445">
        <v>0</v>
      </c>
      <c r="M32" s="445">
        <v>0</v>
      </c>
      <c r="N32" s="445">
        <v>0</v>
      </c>
      <c r="O32" s="445">
        <v>0</v>
      </c>
      <c r="P32" s="445">
        <v>0</v>
      </c>
      <c r="Q32" s="445">
        <v>0</v>
      </c>
      <c r="R32" s="445">
        <v>0</v>
      </c>
      <c r="S32" s="445">
        <v>0</v>
      </c>
      <c r="T32" s="445">
        <v>0</v>
      </c>
      <c r="U32" s="445">
        <v>0</v>
      </c>
      <c r="V32" s="445">
        <v>0</v>
      </c>
      <c r="W32" s="445">
        <v>0</v>
      </c>
      <c r="X32" s="445">
        <v>0</v>
      </c>
      <c r="Y32" s="445">
        <v>0</v>
      </c>
      <c r="Z32" s="445">
        <v>0</v>
      </c>
      <c r="AA32" s="445">
        <v>0</v>
      </c>
      <c r="AB32" s="445">
        <v>0</v>
      </c>
      <c r="AC32" s="445">
        <v>0</v>
      </c>
      <c r="AD32" s="445">
        <v>0</v>
      </c>
      <c r="AE32" s="445">
        <v>0</v>
      </c>
      <c r="AF32" s="445">
        <v>0</v>
      </c>
      <c r="AG32" s="445">
        <v>0</v>
      </c>
      <c r="AH32" s="445">
        <v>0</v>
      </c>
      <c r="AI32" s="445">
        <v>0</v>
      </c>
      <c r="AJ32" s="445">
        <v>0</v>
      </c>
      <c r="AK32" s="445">
        <v>0</v>
      </c>
      <c r="AL32" s="445">
        <v>0</v>
      </c>
      <c r="AM32" s="445">
        <v>0</v>
      </c>
      <c r="AN32" s="445">
        <v>0</v>
      </c>
      <c r="AO32" s="445">
        <v>0</v>
      </c>
      <c r="AP32" s="445">
        <v>0</v>
      </c>
      <c r="AQ32" s="445">
        <v>0</v>
      </c>
      <c r="AR32" s="445">
        <v>0</v>
      </c>
      <c r="AS32" s="445">
        <v>0</v>
      </c>
      <c r="AT32" s="445">
        <v>0</v>
      </c>
      <c r="AU32" s="445">
        <v>0</v>
      </c>
      <c r="AV32" s="445">
        <v>0</v>
      </c>
      <c r="AW32" s="445">
        <v>0</v>
      </c>
      <c r="AX32" s="445">
        <v>0</v>
      </c>
      <c r="AY32" s="445">
        <v>0</v>
      </c>
      <c r="AZ32" s="445">
        <v>0</v>
      </c>
      <c r="BA32" s="445">
        <v>0</v>
      </c>
      <c r="BB32" s="445">
        <v>0</v>
      </c>
      <c r="BC32" s="445">
        <v>0</v>
      </c>
      <c r="BD32" s="445">
        <v>0</v>
      </c>
      <c r="BE32" s="445">
        <v>0</v>
      </c>
      <c r="BF32" s="445">
        <v>0</v>
      </c>
      <c r="BG32" s="445">
        <v>0</v>
      </c>
      <c r="BH32" s="446">
        <f t="shared" si="4"/>
        <v>0</v>
      </c>
      <c r="BL32" s="547"/>
    </row>
    <row r="33" spans="2:64" s="443" customFormat="1" ht="11.25" hidden="1" x14ac:dyDescent="0.2">
      <c r="B33" s="635"/>
      <c r="C33" s="447"/>
      <c r="D33" s="447"/>
      <c r="E33" s="445">
        <v>0</v>
      </c>
      <c r="F33" s="445">
        <v>0</v>
      </c>
      <c r="G33" s="445">
        <v>0</v>
      </c>
      <c r="H33" s="445">
        <v>0</v>
      </c>
      <c r="I33" s="445">
        <v>0</v>
      </c>
      <c r="J33" s="445">
        <v>0</v>
      </c>
      <c r="K33" s="445">
        <v>0</v>
      </c>
      <c r="L33" s="445">
        <v>0</v>
      </c>
      <c r="M33" s="445">
        <v>0</v>
      </c>
      <c r="N33" s="445">
        <v>0</v>
      </c>
      <c r="O33" s="445">
        <v>0</v>
      </c>
      <c r="P33" s="445">
        <v>0</v>
      </c>
      <c r="Q33" s="445">
        <v>0</v>
      </c>
      <c r="R33" s="445">
        <v>0</v>
      </c>
      <c r="S33" s="445">
        <v>0</v>
      </c>
      <c r="T33" s="445">
        <v>0</v>
      </c>
      <c r="U33" s="445">
        <v>0</v>
      </c>
      <c r="V33" s="445">
        <v>0</v>
      </c>
      <c r="W33" s="445">
        <v>0</v>
      </c>
      <c r="X33" s="445">
        <v>0</v>
      </c>
      <c r="Y33" s="445">
        <v>0</v>
      </c>
      <c r="Z33" s="445">
        <v>0</v>
      </c>
      <c r="AA33" s="445">
        <v>0</v>
      </c>
      <c r="AB33" s="445">
        <v>0</v>
      </c>
      <c r="AC33" s="445">
        <v>0</v>
      </c>
      <c r="AD33" s="445">
        <v>0</v>
      </c>
      <c r="AE33" s="445">
        <v>0</v>
      </c>
      <c r="AF33" s="445">
        <v>0</v>
      </c>
      <c r="AG33" s="445">
        <v>0</v>
      </c>
      <c r="AH33" s="445">
        <v>0</v>
      </c>
      <c r="AI33" s="445">
        <v>0</v>
      </c>
      <c r="AJ33" s="445">
        <v>0</v>
      </c>
      <c r="AK33" s="445">
        <v>0</v>
      </c>
      <c r="AL33" s="445">
        <v>0</v>
      </c>
      <c r="AM33" s="445">
        <v>0</v>
      </c>
      <c r="AN33" s="445">
        <v>0</v>
      </c>
      <c r="AO33" s="445">
        <v>0</v>
      </c>
      <c r="AP33" s="445">
        <v>0</v>
      </c>
      <c r="AQ33" s="445">
        <v>0</v>
      </c>
      <c r="AR33" s="445">
        <v>0</v>
      </c>
      <c r="AS33" s="445">
        <v>0</v>
      </c>
      <c r="AT33" s="445">
        <v>0</v>
      </c>
      <c r="AU33" s="445">
        <v>0</v>
      </c>
      <c r="AV33" s="445">
        <v>0</v>
      </c>
      <c r="AW33" s="445">
        <v>0</v>
      </c>
      <c r="AX33" s="445">
        <v>0</v>
      </c>
      <c r="AY33" s="445">
        <v>0</v>
      </c>
      <c r="AZ33" s="445">
        <v>0</v>
      </c>
      <c r="BA33" s="445">
        <v>0</v>
      </c>
      <c r="BB33" s="445">
        <v>0</v>
      </c>
      <c r="BC33" s="445">
        <v>0</v>
      </c>
      <c r="BD33" s="445">
        <v>0</v>
      </c>
      <c r="BE33" s="445">
        <v>0</v>
      </c>
      <c r="BF33" s="445">
        <v>0</v>
      </c>
      <c r="BG33" s="445">
        <v>0</v>
      </c>
      <c r="BH33" s="446">
        <f t="shared" si="4"/>
        <v>0</v>
      </c>
      <c r="BL33" s="547"/>
    </row>
    <row r="34" spans="2:64" s="443" customFormat="1" ht="11.25" hidden="1" x14ac:dyDescent="0.2">
      <c r="B34" s="635"/>
      <c r="C34" s="447"/>
      <c r="D34" s="447"/>
      <c r="E34" s="445">
        <v>0</v>
      </c>
      <c r="F34" s="445">
        <v>0</v>
      </c>
      <c r="G34" s="445">
        <v>0</v>
      </c>
      <c r="H34" s="445">
        <v>0</v>
      </c>
      <c r="I34" s="445">
        <v>0</v>
      </c>
      <c r="J34" s="445">
        <v>0</v>
      </c>
      <c r="K34" s="445">
        <v>0</v>
      </c>
      <c r="L34" s="445">
        <v>0</v>
      </c>
      <c r="M34" s="445">
        <v>0</v>
      </c>
      <c r="N34" s="445">
        <v>0</v>
      </c>
      <c r="O34" s="445">
        <v>0</v>
      </c>
      <c r="P34" s="445">
        <v>0</v>
      </c>
      <c r="Q34" s="445">
        <v>0</v>
      </c>
      <c r="R34" s="445">
        <v>0</v>
      </c>
      <c r="S34" s="445">
        <v>0</v>
      </c>
      <c r="T34" s="445">
        <v>0</v>
      </c>
      <c r="U34" s="445">
        <v>0</v>
      </c>
      <c r="V34" s="445">
        <v>0</v>
      </c>
      <c r="W34" s="445">
        <v>0</v>
      </c>
      <c r="X34" s="445">
        <v>0</v>
      </c>
      <c r="Y34" s="445">
        <v>0</v>
      </c>
      <c r="Z34" s="445">
        <v>0</v>
      </c>
      <c r="AA34" s="445">
        <v>0</v>
      </c>
      <c r="AB34" s="445">
        <v>0</v>
      </c>
      <c r="AC34" s="445">
        <v>0</v>
      </c>
      <c r="AD34" s="445">
        <v>0</v>
      </c>
      <c r="AE34" s="445">
        <v>0</v>
      </c>
      <c r="AF34" s="445">
        <v>0</v>
      </c>
      <c r="AG34" s="445">
        <v>0</v>
      </c>
      <c r="AH34" s="445">
        <v>0</v>
      </c>
      <c r="AI34" s="445">
        <v>0</v>
      </c>
      <c r="AJ34" s="445">
        <v>0</v>
      </c>
      <c r="AK34" s="445">
        <v>0</v>
      </c>
      <c r="AL34" s="445">
        <v>0</v>
      </c>
      <c r="AM34" s="445">
        <v>0</v>
      </c>
      <c r="AN34" s="445">
        <v>0</v>
      </c>
      <c r="AO34" s="445">
        <v>0</v>
      </c>
      <c r="AP34" s="445">
        <v>0</v>
      </c>
      <c r="AQ34" s="445">
        <v>0</v>
      </c>
      <c r="AR34" s="445">
        <v>0</v>
      </c>
      <c r="AS34" s="445">
        <v>0</v>
      </c>
      <c r="AT34" s="445">
        <v>0</v>
      </c>
      <c r="AU34" s="445">
        <v>0</v>
      </c>
      <c r="AV34" s="445">
        <v>0</v>
      </c>
      <c r="AW34" s="445">
        <v>0</v>
      </c>
      <c r="AX34" s="445">
        <v>0</v>
      </c>
      <c r="AY34" s="445">
        <v>0</v>
      </c>
      <c r="AZ34" s="445">
        <v>0</v>
      </c>
      <c r="BA34" s="445">
        <v>0</v>
      </c>
      <c r="BB34" s="445">
        <v>0</v>
      </c>
      <c r="BC34" s="445">
        <v>0</v>
      </c>
      <c r="BD34" s="445">
        <v>0</v>
      </c>
      <c r="BE34" s="445">
        <v>0</v>
      </c>
      <c r="BF34" s="445">
        <v>0</v>
      </c>
      <c r="BG34" s="445">
        <v>0</v>
      </c>
      <c r="BH34" s="446">
        <f t="shared" si="4"/>
        <v>0</v>
      </c>
      <c r="BL34" s="547"/>
    </row>
    <row r="35" spans="2:64" s="443" customFormat="1" ht="11.25" hidden="1" x14ac:dyDescent="0.2">
      <c r="B35" s="635"/>
      <c r="C35" s="447"/>
      <c r="D35" s="447"/>
      <c r="E35" s="445">
        <v>0</v>
      </c>
      <c r="F35" s="445">
        <v>0</v>
      </c>
      <c r="G35" s="445">
        <v>0</v>
      </c>
      <c r="H35" s="445">
        <v>0</v>
      </c>
      <c r="I35" s="445">
        <v>0</v>
      </c>
      <c r="J35" s="445">
        <v>0</v>
      </c>
      <c r="K35" s="445">
        <v>0</v>
      </c>
      <c r="L35" s="445">
        <v>0</v>
      </c>
      <c r="M35" s="445">
        <v>0</v>
      </c>
      <c r="N35" s="445">
        <v>0</v>
      </c>
      <c r="O35" s="445">
        <v>0</v>
      </c>
      <c r="P35" s="445">
        <v>0</v>
      </c>
      <c r="Q35" s="445">
        <v>0</v>
      </c>
      <c r="R35" s="445">
        <v>0</v>
      </c>
      <c r="S35" s="445">
        <v>0</v>
      </c>
      <c r="T35" s="445">
        <v>0</v>
      </c>
      <c r="U35" s="445">
        <v>0</v>
      </c>
      <c r="V35" s="445">
        <v>0</v>
      </c>
      <c r="W35" s="445">
        <v>0</v>
      </c>
      <c r="X35" s="445">
        <v>0</v>
      </c>
      <c r="Y35" s="445">
        <v>0</v>
      </c>
      <c r="Z35" s="445">
        <v>0</v>
      </c>
      <c r="AA35" s="445">
        <v>0</v>
      </c>
      <c r="AB35" s="445">
        <v>0</v>
      </c>
      <c r="AC35" s="445">
        <v>0</v>
      </c>
      <c r="AD35" s="445">
        <v>0</v>
      </c>
      <c r="AE35" s="445">
        <v>0</v>
      </c>
      <c r="AF35" s="445">
        <v>0</v>
      </c>
      <c r="AG35" s="445">
        <v>0</v>
      </c>
      <c r="AH35" s="445">
        <v>0</v>
      </c>
      <c r="AI35" s="445">
        <v>0</v>
      </c>
      <c r="AJ35" s="445">
        <v>0</v>
      </c>
      <c r="AK35" s="445">
        <v>0</v>
      </c>
      <c r="AL35" s="445">
        <v>0</v>
      </c>
      <c r="AM35" s="445">
        <v>0</v>
      </c>
      <c r="AN35" s="445">
        <v>0</v>
      </c>
      <c r="AO35" s="445">
        <v>0</v>
      </c>
      <c r="AP35" s="445">
        <v>0</v>
      </c>
      <c r="AQ35" s="445">
        <v>0</v>
      </c>
      <c r="AR35" s="445">
        <v>0</v>
      </c>
      <c r="AS35" s="445">
        <v>0</v>
      </c>
      <c r="AT35" s="445">
        <v>0</v>
      </c>
      <c r="AU35" s="445">
        <v>0</v>
      </c>
      <c r="AV35" s="445">
        <v>0</v>
      </c>
      <c r="AW35" s="445">
        <v>0</v>
      </c>
      <c r="AX35" s="445">
        <v>0</v>
      </c>
      <c r="AY35" s="445">
        <v>0</v>
      </c>
      <c r="AZ35" s="445">
        <v>0</v>
      </c>
      <c r="BA35" s="445">
        <v>0</v>
      </c>
      <c r="BB35" s="445">
        <v>0</v>
      </c>
      <c r="BC35" s="445">
        <v>0</v>
      </c>
      <c r="BD35" s="445">
        <v>0</v>
      </c>
      <c r="BE35" s="445">
        <v>0</v>
      </c>
      <c r="BF35" s="445">
        <v>0</v>
      </c>
      <c r="BG35" s="445">
        <v>0</v>
      </c>
      <c r="BH35" s="446">
        <f t="shared" si="4"/>
        <v>0</v>
      </c>
      <c r="BL35" s="547"/>
    </row>
    <row r="36" spans="2:64" s="443" customFormat="1" ht="11.25" hidden="1" x14ac:dyDescent="0.2">
      <c r="B36" s="635"/>
      <c r="C36" s="447"/>
      <c r="D36" s="447"/>
      <c r="E36" s="445">
        <v>0</v>
      </c>
      <c r="F36" s="445">
        <v>0</v>
      </c>
      <c r="G36" s="445">
        <v>0</v>
      </c>
      <c r="H36" s="445">
        <v>0</v>
      </c>
      <c r="I36" s="445">
        <v>0</v>
      </c>
      <c r="J36" s="445">
        <v>0</v>
      </c>
      <c r="K36" s="445">
        <v>0</v>
      </c>
      <c r="L36" s="445">
        <v>0</v>
      </c>
      <c r="M36" s="445">
        <v>0</v>
      </c>
      <c r="N36" s="445">
        <v>0</v>
      </c>
      <c r="O36" s="445">
        <v>0</v>
      </c>
      <c r="P36" s="445">
        <v>0</v>
      </c>
      <c r="Q36" s="445">
        <v>0</v>
      </c>
      <c r="R36" s="445">
        <v>0</v>
      </c>
      <c r="S36" s="445">
        <v>0</v>
      </c>
      <c r="T36" s="445">
        <v>0</v>
      </c>
      <c r="U36" s="445">
        <v>0</v>
      </c>
      <c r="V36" s="445">
        <v>0</v>
      </c>
      <c r="W36" s="445">
        <v>0</v>
      </c>
      <c r="X36" s="445">
        <v>0</v>
      </c>
      <c r="Y36" s="445">
        <v>0</v>
      </c>
      <c r="Z36" s="445">
        <v>0</v>
      </c>
      <c r="AA36" s="445">
        <v>0</v>
      </c>
      <c r="AB36" s="445">
        <v>0</v>
      </c>
      <c r="AC36" s="445">
        <v>0</v>
      </c>
      <c r="AD36" s="445">
        <v>0</v>
      </c>
      <c r="AE36" s="445">
        <v>0</v>
      </c>
      <c r="AF36" s="445">
        <v>0</v>
      </c>
      <c r="AG36" s="445">
        <v>0</v>
      </c>
      <c r="AH36" s="445">
        <v>0</v>
      </c>
      <c r="AI36" s="445">
        <v>0</v>
      </c>
      <c r="AJ36" s="445">
        <v>0</v>
      </c>
      <c r="AK36" s="445">
        <v>0</v>
      </c>
      <c r="AL36" s="445">
        <v>0</v>
      </c>
      <c r="AM36" s="445">
        <v>0</v>
      </c>
      <c r="AN36" s="445">
        <v>0</v>
      </c>
      <c r="AO36" s="445">
        <v>0</v>
      </c>
      <c r="AP36" s="445">
        <v>0</v>
      </c>
      <c r="AQ36" s="445">
        <v>0</v>
      </c>
      <c r="AR36" s="445">
        <v>0</v>
      </c>
      <c r="AS36" s="445">
        <v>0</v>
      </c>
      <c r="AT36" s="445">
        <v>0</v>
      </c>
      <c r="AU36" s="445">
        <v>0</v>
      </c>
      <c r="AV36" s="445">
        <v>0</v>
      </c>
      <c r="AW36" s="445">
        <v>0</v>
      </c>
      <c r="AX36" s="445">
        <v>0</v>
      </c>
      <c r="AY36" s="445">
        <v>0</v>
      </c>
      <c r="AZ36" s="445">
        <v>0</v>
      </c>
      <c r="BA36" s="445">
        <v>0</v>
      </c>
      <c r="BB36" s="445">
        <v>0</v>
      </c>
      <c r="BC36" s="445">
        <v>0</v>
      </c>
      <c r="BD36" s="445">
        <v>0</v>
      </c>
      <c r="BE36" s="445">
        <v>0</v>
      </c>
      <c r="BF36" s="445">
        <v>0</v>
      </c>
      <c r="BG36" s="445">
        <v>0</v>
      </c>
      <c r="BH36" s="446">
        <f t="shared" si="4"/>
        <v>0</v>
      </c>
      <c r="BL36" s="547"/>
    </row>
    <row r="37" spans="2:64" s="443" customFormat="1" ht="11.25" hidden="1" x14ac:dyDescent="0.2">
      <c r="B37" s="635"/>
      <c r="C37" s="447"/>
      <c r="D37" s="447"/>
      <c r="E37" s="445">
        <v>0</v>
      </c>
      <c r="F37" s="445">
        <v>0</v>
      </c>
      <c r="G37" s="445">
        <v>0</v>
      </c>
      <c r="H37" s="445">
        <v>0</v>
      </c>
      <c r="I37" s="445">
        <v>0</v>
      </c>
      <c r="J37" s="445">
        <v>0</v>
      </c>
      <c r="K37" s="445">
        <v>0</v>
      </c>
      <c r="L37" s="445">
        <v>0</v>
      </c>
      <c r="M37" s="445">
        <v>0</v>
      </c>
      <c r="N37" s="445">
        <v>0</v>
      </c>
      <c r="O37" s="445">
        <v>0</v>
      </c>
      <c r="P37" s="445">
        <v>0</v>
      </c>
      <c r="Q37" s="445">
        <v>0</v>
      </c>
      <c r="R37" s="445">
        <v>0</v>
      </c>
      <c r="S37" s="445">
        <v>0</v>
      </c>
      <c r="T37" s="445">
        <v>0</v>
      </c>
      <c r="U37" s="445">
        <v>0</v>
      </c>
      <c r="V37" s="445">
        <v>0</v>
      </c>
      <c r="W37" s="445">
        <v>0</v>
      </c>
      <c r="X37" s="445">
        <v>0</v>
      </c>
      <c r="Y37" s="445">
        <v>0</v>
      </c>
      <c r="Z37" s="445">
        <v>0</v>
      </c>
      <c r="AA37" s="445">
        <v>0</v>
      </c>
      <c r="AB37" s="445">
        <v>0</v>
      </c>
      <c r="AC37" s="445">
        <v>0</v>
      </c>
      <c r="AD37" s="445">
        <v>0</v>
      </c>
      <c r="AE37" s="445">
        <v>0</v>
      </c>
      <c r="AF37" s="445">
        <v>0</v>
      </c>
      <c r="AG37" s="445">
        <v>0</v>
      </c>
      <c r="AH37" s="445">
        <v>0</v>
      </c>
      <c r="AI37" s="445">
        <v>0</v>
      </c>
      <c r="AJ37" s="445">
        <v>0</v>
      </c>
      <c r="AK37" s="445">
        <v>0</v>
      </c>
      <c r="AL37" s="445">
        <v>0</v>
      </c>
      <c r="AM37" s="445">
        <v>0</v>
      </c>
      <c r="AN37" s="445">
        <v>0</v>
      </c>
      <c r="AO37" s="445">
        <v>0</v>
      </c>
      <c r="AP37" s="445">
        <v>0</v>
      </c>
      <c r="AQ37" s="445">
        <v>0</v>
      </c>
      <c r="AR37" s="445">
        <v>0</v>
      </c>
      <c r="AS37" s="445">
        <v>0</v>
      </c>
      <c r="AT37" s="445">
        <v>0</v>
      </c>
      <c r="AU37" s="445">
        <v>0</v>
      </c>
      <c r="AV37" s="445">
        <v>0</v>
      </c>
      <c r="AW37" s="445">
        <v>0</v>
      </c>
      <c r="AX37" s="445">
        <v>0</v>
      </c>
      <c r="AY37" s="445">
        <v>0</v>
      </c>
      <c r="AZ37" s="445">
        <v>0</v>
      </c>
      <c r="BA37" s="445">
        <v>0</v>
      </c>
      <c r="BB37" s="445">
        <v>0</v>
      </c>
      <c r="BC37" s="445">
        <v>0</v>
      </c>
      <c r="BD37" s="445">
        <v>0</v>
      </c>
      <c r="BE37" s="445">
        <v>0</v>
      </c>
      <c r="BF37" s="445">
        <v>0</v>
      </c>
      <c r="BG37" s="445">
        <v>0</v>
      </c>
      <c r="BH37" s="446">
        <f t="shared" si="4"/>
        <v>0</v>
      </c>
      <c r="BL37" s="547"/>
    </row>
    <row r="38" spans="2:64" s="443" customFormat="1" ht="11.25" hidden="1" x14ac:dyDescent="0.2">
      <c r="B38" s="635"/>
      <c r="C38" s="447"/>
      <c r="D38" s="447"/>
      <c r="E38" s="445">
        <v>0</v>
      </c>
      <c r="F38" s="445">
        <v>0</v>
      </c>
      <c r="G38" s="445">
        <v>0</v>
      </c>
      <c r="H38" s="445">
        <v>0</v>
      </c>
      <c r="I38" s="445">
        <v>0</v>
      </c>
      <c r="J38" s="445">
        <v>0</v>
      </c>
      <c r="K38" s="445">
        <v>0</v>
      </c>
      <c r="L38" s="445">
        <v>0</v>
      </c>
      <c r="M38" s="445">
        <v>0</v>
      </c>
      <c r="N38" s="445">
        <v>0</v>
      </c>
      <c r="O38" s="445">
        <v>0</v>
      </c>
      <c r="P38" s="445">
        <v>0</v>
      </c>
      <c r="Q38" s="445">
        <v>0</v>
      </c>
      <c r="R38" s="445">
        <v>0</v>
      </c>
      <c r="S38" s="445">
        <v>0</v>
      </c>
      <c r="T38" s="445">
        <v>0</v>
      </c>
      <c r="U38" s="445">
        <v>0</v>
      </c>
      <c r="V38" s="445">
        <v>0</v>
      </c>
      <c r="W38" s="445">
        <v>0</v>
      </c>
      <c r="X38" s="445">
        <v>0</v>
      </c>
      <c r="Y38" s="445">
        <v>0</v>
      </c>
      <c r="Z38" s="445">
        <v>0</v>
      </c>
      <c r="AA38" s="445">
        <v>0</v>
      </c>
      <c r="AB38" s="445">
        <v>0</v>
      </c>
      <c r="AC38" s="445">
        <v>0</v>
      </c>
      <c r="AD38" s="445">
        <v>0</v>
      </c>
      <c r="AE38" s="445">
        <v>0</v>
      </c>
      <c r="AF38" s="445">
        <v>0</v>
      </c>
      <c r="AG38" s="445">
        <v>0</v>
      </c>
      <c r="AH38" s="445">
        <v>0</v>
      </c>
      <c r="AI38" s="445">
        <v>0</v>
      </c>
      <c r="AJ38" s="445">
        <v>0</v>
      </c>
      <c r="AK38" s="445">
        <v>0</v>
      </c>
      <c r="AL38" s="445">
        <v>0</v>
      </c>
      <c r="AM38" s="445">
        <v>0</v>
      </c>
      <c r="AN38" s="445">
        <v>0</v>
      </c>
      <c r="AO38" s="445">
        <v>0</v>
      </c>
      <c r="AP38" s="445">
        <v>0</v>
      </c>
      <c r="AQ38" s="445">
        <v>0</v>
      </c>
      <c r="AR38" s="445">
        <v>0</v>
      </c>
      <c r="AS38" s="445">
        <v>0</v>
      </c>
      <c r="AT38" s="445">
        <v>0</v>
      </c>
      <c r="AU38" s="445">
        <v>0</v>
      </c>
      <c r="AV38" s="445">
        <v>0</v>
      </c>
      <c r="AW38" s="445">
        <v>0</v>
      </c>
      <c r="AX38" s="445">
        <v>0</v>
      </c>
      <c r="AY38" s="445">
        <v>0</v>
      </c>
      <c r="AZ38" s="445">
        <v>0</v>
      </c>
      <c r="BA38" s="445">
        <v>0</v>
      </c>
      <c r="BB38" s="445">
        <v>0</v>
      </c>
      <c r="BC38" s="445">
        <v>0</v>
      </c>
      <c r="BD38" s="445">
        <v>0</v>
      </c>
      <c r="BE38" s="445">
        <v>0</v>
      </c>
      <c r="BF38" s="445">
        <v>0</v>
      </c>
      <c r="BG38" s="445">
        <v>0</v>
      </c>
      <c r="BH38" s="446">
        <f t="shared" si="4"/>
        <v>0</v>
      </c>
      <c r="BL38" s="547"/>
    </row>
    <row r="39" spans="2:64" s="443" customFormat="1" ht="11.25" hidden="1" x14ac:dyDescent="0.2">
      <c r="B39" s="635"/>
      <c r="C39" s="447"/>
      <c r="D39" s="447"/>
      <c r="E39" s="445">
        <v>0</v>
      </c>
      <c r="F39" s="445">
        <v>0</v>
      </c>
      <c r="G39" s="445">
        <v>0</v>
      </c>
      <c r="H39" s="445">
        <v>0</v>
      </c>
      <c r="I39" s="445">
        <v>0</v>
      </c>
      <c r="J39" s="445">
        <v>0</v>
      </c>
      <c r="K39" s="445">
        <v>0</v>
      </c>
      <c r="L39" s="445">
        <v>0</v>
      </c>
      <c r="M39" s="445">
        <v>0</v>
      </c>
      <c r="N39" s="445">
        <v>0</v>
      </c>
      <c r="O39" s="445">
        <v>0</v>
      </c>
      <c r="P39" s="445">
        <v>0</v>
      </c>
      <c r="Q39" s="445">
        <v>0</v>
      </c>
      <c r="R39" s="445">
        <v>0</v>
      </c>
      <c r="S39" s="445">
        <v>0</v>
      </c>
      <c r="T39" s="445">
        <v>0</v>
      </c>
      <c r="U39" s="445">
        <v>0</v>
      </c>
      <c r="V39" s="445">
        <v>0</v>
      </c>
      <c r="W39" s="445">
        <v>0</v>
      </c>
      <c r="X39" s="445">
        <v>0</v>
      </c>
      <c r="Y39" s="445">
        <v>0</v>
      </c>
      <c r="Z39" s="445">
        <v>0</v>
      </c>
      <c r="AA39" s="445">
        <v>0</v>
      </c>
      <c r="AB39" s="445">
        <v>0</v>
      </c>
      <c r="AC39" s="445">
        <v>0</v>
      </c>
      <c r="AD39" s="445">
        <v>0</v>
      </c>
      <c r="AE39" s="445">
        <v>0</v>
      </c>
      <c r="AF39" s="445">
        <v>0</v>
      </c>
      <c r="AG39" s="445">
        <v>0</v>
      </c>
      <c r="AH39" s="445">
        <v>0</v>
      </c>
      <c r="AI39" s="445">
        <v>0</v>
      </c>
      <c r="AJ39" s="445">
        <v>0</v>
      </c>
      <c r="AK39" s="445">
        <v>0</v>
      </c>
      <c r="AL39" s="445">
        <v>0</v>
      </c>
      <c r="AM39" s="445">
        <v>0</v>
      </c>
      <c r="AN39" s="445">
        <v>0</v>
      </c>
      <c r="AO39" s="445">
        <v>0</v>
      </c>
      <c r="AP39" s="445">
        <v>0</v>
      </c>
      <c r="AQ39" s="445">
        <v>0</v>
      </c>
      <c r="AR39" s="445">
        <v>0</v>
      </c>
      <c r="AS39" s="445">
        <v>0</v>
      </c>
      <c r="AT39" s="445">
        <v>0</v>
      </c>
      <c r="AU39" s="445">
        <v>0</v>
      </c>
      <c r="AV39" s="445">
        <v>0</v>
      </c>
      <c r="AW39" s="445">
        <v>0</v>
      </c>
      <c r="AX39" s="445">
        <v>0</v>
      </c>
      <c r="AY39" s="445">
        <v>0</v>
      </c>
      <c r="AZ39" s="445">
        <v>0</v>
      </c>
      <c r="BA39" s="445">
        <v>0</v>
      </c>
      <c r="BB39" s="445">
        <v>0</v>
      </c>
      <c r="BC39" s="445">
        <v>0</v>
      </c>
      <c r="BD39" s="445">
        <v>0</v>
      </c>
      <c r="BE39" s="445">
        <v>0</v>
      </c>
      <c r="BF39" s="445">
        <v>0</v>
      </c>
      <c r="BG39" s="445">
        <v>0</v>
      </c>
      <c r="BH39" s="446">
        <f t="shared" si="4"/>
        <v>0</v>
      </c>
      <c r="BL39" s="547"/>
    </row>
    <row r="40" spans="2:64" s="443" customFormat="1" ht="11.25" hidden="1" x14ac:dyDescent="0.2">
      <c r="B40" s="635"/>
      <c r="C40" s="447"/>
      <c r="D40" s="447"/>
      <c r="E40" s="445">
        <v>0</v>
      </c>
      <c r="F40" s="445">
        <v>0</v>
      </c>
      <c r="G40" s="445">
        <v>0</v>
      </c>
      <c r="H40" s="445">
        <v>0</v>
      </c>
      <c r="I40" s="445">
        <v>0</v>
      </c>
      <c r="J40" s="445">
        <v>0</v>
      </c>
      <c r="K40" s="445">
        <v>0</v>
      </c>
      <c r="L40" s="445">
        <v>0</v>
      </c>
      <c r="M40" s="445">
        <v>0</v>
      </c>
      <c r="N40" s="445">
        <v>0</v>
      </c>
      <c r="O40" s="445">
        <v>0</v>
      </c>
      <c r="P40" s="445">
        <v>0</v>
      </c>
      <c r="Q40" s="445">
        <v>0</v>
      </c>
      <c r="R40" s="445">
        <v>0</v>
      </c>
      <c r="S40" s="445">
        <v>0</v>
      </c>
      <c r="T40" s="445">
        <v>0</v>
      </c>
      <c r="U40" s="445">
        <v>0</v>
      </c>
      <c r="V40" s="445">
        <v>0</v>
      </c>
      <c r="W40" s="445">
        <v>0</v>
      </c>
      <c r="X40" s="445">
        <v>0</v>
      </c>
      <c r="Y40" s="445">
        <v>0</v>
      </c>
      <c r="Z40" s="445">
        <v>0</v>
      </c>
      <c r="AA40" s="445">
        <v>0</v>
      </c>
      <c r="AB40" s="445">
        <v>0</v>
      </c>
      <c r="AC40" s="445">
        <v>0</v>
      </c>
      <c r="AD40" s="445">
        <v>0</v>
      </c>
      <c r="AE40" s="445">
        <v>0</v>
      </c>
      <c r="AF40" s="445">
        <v>0</v>
      </c>
      <c r="AG40" s="445">
        <v>0</v>
      </c>
      <c r="AH40" s="445">
        <v>0</v>
      </c>
      <c r="AI40" s="445">
        <v>0</v>
      </c>
      <c r="AJ40" s="445">
        <v>0</v>
      </c>
      <c r="AK40" s="445">
        <v>0</v>
      </c>
      <c r="AL40" s="445">
        <v>0</v>
      </c>
      <c r="AM40" s="445">
        <v>0</v>
      </c>
      <c r="AN40" s="445">
        <v>0</v>
      </c>
      <c r="AO40" s="445">
        <v>0</v>
      </c>
      <c r="AP40" s="445">
        <v>0</v>
      </c>
      <c r="AQ40" s="445">
        <v>0</v>
      </c>
      <c r="AR40" s="445">
        <v>0</v>
      </c>
      <c r="AS40" s="445">
        <v>0</v>
      </c>
      <c r="AT40" s="445">
        <v>0</v>
      </c>
      <c r="AU40" s="445">
        <v>0</v>
      </c>
      <c r="AV40" s="445">
        <v>0</v>
      </c>
      <c r="AW40" s="445">
        <v>0</v>
      </c>
      <c r="AX40" s="445">
        <v>0</v>
      </c>
      <c r="AY40" s="445">
        <v>0</v>
      </c>
      <c r="AZ40" s="445">
        <v>0</v>
      </c>
      <c r="BA40" s="445">
        <v>0</v>
      </c>
      <c r="BB40" s="445">
        <v>0</v>
      </c>
      <c r="BC40" s="445">
        <v>0</v>
      </c>
      <c r="BD40" s="445">
        <v>0</v>
      </c>
      <c r="BE40" s="445">
        <v>0</v>
      </c>
      <c r="BF40" s="445">
        <v>0</v>
      </c>
      <c r="BG40" s="445">
        <v>0</v>
      </c>
      <c r="BH40" s="446">
        <f t="shared" si="4"/>
        <v>0</v>
      </c>
      <c r="BL40" s="547"/>
    </row>
    <row r="41" spans="2:64" s="443" customFormat="1" ht="11.25" hidden="1" x14ac:dyDescent="0.2">
      <c r="B41" s="635"/>
      <c r="C41" s="447"/>
      <c r="D41" s="447"/>
      <c r="E41" s="445">
        <v>0</v>
      </c>
      <c r="F41" s="445">
        <v>0</v>
      </c>
      <c r="G41" s="445">
        <v>0</v>
      </c>
      <c r="H41" s="445">
        <v>0</v>
      </c>
      <c r="I41" s="445">
        <v>0</v>
      </c>
      <c r="J41" s="445">
        <v>0</v>
      </c>
      <c r="K41" s="445">
        <v>0</v>
      </c>
      <c r="L41" s="445">
        <v>0</v>
      </c>
      <c r="M41" s="445">
        <v>0</v>
      </c>
      <c r="N41" s="445">
        <v>0</v>
      </c>
      <c r="O41" s="445">
        <v>0</v>
      </c>
      <c r="P41" s="445">
        <v>0</v>
      </c>
      <c r="Q41" s="445">
        <v>0</v>
      </c>
      <c r="R41" s="445">
        <v>0</v>
      </c>
      <c r="S41" s="445">
        <v>0</v>
      </c>
      <c r="T41" s="445">
        <v>0</v>
      </c>
      <c r="U41" s="445">
        <v>0</v>
      </c>
      <c r="V41" s="445">
        <v>0</v>
      </c>
      <c r="W41" s="445">
        <v>0</v>
      </c>
      <c r="X41" s="445">
        <v>0</v>
      </c>
      <c r="Y41" s="445">
        <v>0</v>
      </c>
      <c r="Z41" s="445">
        <v>0</v>
      </c>
      <c r="AA41" s="445">
        <v>0</v>
      </c>
      <c r="AB41" s="445">
        <v>0</v>
      </c>
      <c r="AC41" s="445">
        <v>0</v>
      </c>
      <c r="AD41" s="445">
        <v>0</v>
      </c>
      <c r="AE41" s="445">
        <v>0</v>
      </c>
      <c r="AF41" s="445">
        <v>0</v>
      </c>
      <c r="AG41" s="445">
        <v>0</v>
      </c>
      <c r="AH41" s="445">
        <v>0</v>
      </c>
      <c r="AI41" s="445">
        <v>0</v>
      </c>
      <c r="AJ41" s="445">
        <v>0</v>
      </c>
      <c r="AK41" s="445">
        <v>0</v>
      </c>
      <c r="AL41" s="445">
        <v>0</v>
      </c>
      <c r="AM41" s="445">
        <v>0</v>
      </c>
      <c r="AN41" s="445">
        <v>0</v>
      </c>
      <c r="AO41" s="445">
        <v>0</v>
      </c>
      <c r="AP41" s="445">
        <v>0</v>
      </c>
      <c r="AQ41" s="445">
        <v>0</v>
      </c>
      <c r="AR41" s="445">
        <v>0</v>
      </c>
      <c r="AS41" s="445">
        <v>0</v>
      </c>
      <c r="AT41" s="445">
        <v>0</v>
      </c>
      <c r="AU41" s="445">
        <v>0</v>
      </c>
      <c r="AV41" s="445">
        <v>0</v>
      </c>
      <c r="AW41" s="445">
        <v>0</v>
      </c>
      <c r="AX41" s="445">
        <v>0</v>
      </c>
      <c r="AY41" s="445">
        <v>0</v>
      </c>
      <c r="AZ41" s="445">
        <v>0</v>
      </c>
      <c r="BA41" s="445">
        <v>0</v>
      </c>
      <c r="BB41" s="445">
        <v>0</v>
      </c>
      <c r="BC41" s="445">
        <v>0</v>
      </c>
      <c r="BD41" s="445">
        <v>0</v>
      </c>
      <c r="BE41" s="445">
        <v>0</v>
      </c>
      <c r="BF41" s="445">
        <v>0</v>
      </c>
      <c r="BG41" s="445">
        <v>0</v>
      </c>
      <c r="BH41" s="446">
        <f t="shared" si="4"/>
        <v>0</v>
      </c>
      <c r="BL41" s="547"/>
    </row>
    <row r="42" spans="2:64" s="443" customFormat="1" ht="11.25" hidden="1" x14ac:dyDescent="0.2">
      <c r="B42" s="635"/>
      <c r="C42" s="447"/>
      <c r="D42" s="447"/>
      <c r="E42" s="445">
        <v>0</v>
      </c>
      <c r="F42" s="445">
        <v>0</v>
      </c>
      <c r="G42" s="445">
        <v>0</v>
      </c>
      <c r="H42" s="445">
        <v>0</v>
      </c>
      <c r="I42" s="445">
        <v>0</v>
      </c>
      <c r="J42" s="445">
        <v>0</v>
      </c>
      <c r="K42" s="445">
        <v>0</v>
      </c>
      <c r="L42" s="445">
        <v>0</v>
      </c>
      <c r="M42" s="445">
        <v>0</v>
      </c>
      <c r="N42" s="445">
        <v>0</v>
      </c>
      <c r="O42" s="445">
        <v>0</v>
      </c>
      <c r="P42" s="445">
        <v>0</v>
      </c>
      <c r="Q42" s="445">
        <v>0</v>
      </c>
      <c r="R42" s="445">
        <v>0</v>
      </c>
      <c r="S42" s="445">
        <v>0</v>
      </c>
      <c r="T42" s="445">
        <v>0</v>
      </c>
      <c r="U42" s="445">
        <v>0</v>
      </c>
      <c r="V42" s="445">
        <v>0</v>
      </c>
      <c r="W42" s="445">
        <v>0</v>
      </c>
      <c r="X42" s="445">
        <v>0</v>
      </c>
      <c r="Y42" s="445">
        <v>0</v>
      </c>
      <c r="Z42" s="445">
        <v>0</v>
      </c>
      <c r="AA42" s="445">
        <v>0</v>
      </c>
      <c r="AB42" s="445">
        <v>0</v>
      </c>
      <c r="AC42" s="445">
        <v>0</v>
      </c>
      <c r="AD42" s="445">
        <v>0</v>
      </c>
      <c r="AE42" s="445">
        <v>0</v>
      </c>
      <c r="AF42" s="445">
        <v>0</v>
      </c>
      <c r="AG42" s="445">
        <v>0</v>
      </c>
      <c r="AH42" s="445">
        <v>0</v>
      </c>
      <c r="AI42" s="445">
        <v>0</v>
      </c>
      <c r="AJ42" s="445">
        <v>0</v>
      </c>
      <c r="AK42" s="445">
        <v>0</v>
      </c>
      <c r="AL42" s="445">
        <v>0</v>
      </c>
      <c r="AM42" s="445">
        <v>0</v>
      </c>
      <c r="AN42" s="445">
        <v>0</v>
      </c>
      <c r="AO42" s="445">
        <v>0</v>
      </c>
      <c r="AP42" s="445">
        <v>0</v>
      </c>
      <c r="AQ42" s="445">
        <v>0</v>
      </c>
      <c r="AR42" s="445">
        <v>0</v>
      </c>
      <c r="AS42" s="445">
        <v>0</v>
      </c>
      <c r="AT42" s="445">
        <v>0</v>
      </c>
      <c r="AU42" s="445">
        <v>0</v>
      </c>
      <c r="AV42" s="445">
        <v>0</v>
      </c>
      <c r="AW42" s="445">
        <v>0</v>
      </c>
      <c r="AX42" s="445">
        <v>0</v>
      </c>
      <c r="AY42" s="445">
        <v>0</v>
      </c>
      <c r="AZ42" s="445">
        <v>0</v>
      </c>
      <c r="BA42" s="445">
        <v>0</v>
      </c>
      <c r="BB42" s="445">
        <v>0</v>
      </c>
      <c r="BC42" s="445">
        <v>0</v>
      </c>
      <c r="BD42" s="445">
        <v>0</v>
      </c>
      <c r="BE42" s="445">
        <v>0</v>
      </c>
      <c r="BF42" s="445">
        <v>0</v>
      </c>
      <c r="BG42" s="445">
        <v>0</v>
      </c>
      <c r="BH42" s="446">
        <f t="shared" si="4"/>
        <v>0</v>
      </c>
      <c r="BL42" s="547"/>
    </row>
    <row r="43" spans="2:64" s="443" customFormat="1" ht="11.25" hidden="1" x14ac:dyDescent="0.2">
      <c r="B43" s="635"/>
      <c r="C43" s="447"/>
      <c r="D43" s="447"/>
      <c r="E43" s="445">
        <v>0</v>
      </c>
      <c r="F43" s="445">
        <v>0</v>
      </c>
      <c r="G43" s="445">
        <v>0</v>
      </c>
      <c r="H43" s="445">
        <v>0</v>
      </c>
      <c r="I43" s="445">
        <v>0</v>
      </c>
      <c r="J43" s="445">
        <v>0</v>
      </c>
      <c r="K43" s="445">
        <v>0</v>
      </c>
      <c r="L43" s="445">
        <v>0</v>
      </c>
      <c r="M43" s="445">
        <v>0</v>
      </c>
      <c r="N43" s="445">
        <v>0</v>
      </c>
      <c r="O43" s="445">
        <v>0</v>
      </c>
      <c r="P43" s="445">
        <v>0</v>
      </c>
      <c r="Q43" s="445">
        <v>0</v>
      </c>
      <c r="R43" s="445">
        <v>0</v>
      </c>
      <c r="S43" s="445">
        <v>0</v>
      </c>
      <c r="T43" s="445">
        <v>0</v>
      </c>
      <c r="U43" s="445">
        <v>0</v>
      </c>
      <c r="V43" s="445">
        <v>0</v>
      </c>
      <c r="W43" s="445">
        <v>0</v>
      </c>
      <c r="X43" s="445">
        <v>0</v>
      </c>
      <c r="Y43" s="445">
        <v>0</v>
      </c>
      <c r="Z43" s="445">
        <v>0</v>
      </c>
      <c r="AA43" s="445">
        <v>0</v>
      </c>
      <c r="AB43" s="445">
        <v>0</v>
      </c>
      <c r="AC43" s="445">
        <v>0</v>
      </c>
      <c r="AD43" s="445">
        <v>0</v>
      </c>
      <c r="AE43" s="445">
        <v>0</v>
      </c>
      <c r="AF43" s="445">
        <v>0</v>
      </c>
      <c r="AG43" s="445">
        <v>0</v>
      </c>
      <c r="AH43" s="445">
        <v>0</v>
      </c>
      <c r="AI43" s="445">
        <v>0</v>
      </c>
      <c r="AJ43" s="445">
        <v>0</v>
      </c>
      <c r="AK43" s="445">
        <v>0</v>
      </c>
      <c r="AL43" s="445">
        <v>0</v>
      </c>
      <c r="AM43" s="445">
        <v>0</v>
      </c>
      <c r="AN43" s="445">
        <v>0</v>
      </c>
      <c r="AO43" s="445">
        <v>0</v>
      </c>
      <c r="AP43" s="445">
        <v>0</v>
      </c>
      <c r="AQ43" s="445">
        <v>0</v>
      </c>
      <c r="AR43" s="445">
        <v>0</v>
      </c>
      <c r="AS43" s="445">
        <v>0</v>
      </c>
      <c r="AT43" s="445">
        <v>0</v>
      </c>
      <c r="AU43" s="445">
        <v>0</v>
      </c>
      <c r="AV43" s="445">
        <v>0</v>
      </c>
      <c r="AW43" s="445">
        <v>0</v>
      </c>
      <c r="AX43" s="445">
        <v>0</v>
      </c>
      <c r="AY43" s="445">
        <v>0</v>
      </c>
      <c r="AZ43" s="445">
        <v>0</v>
      </c>
      <c r="BA43" s="445">
        <v>0</v>
      </c>
      <c r="BB43" s="445">
        <v>0</v>
      </c>
      <c r="BC43" s="445">
        <v>0</v>
      </c>
      <c r="BD43" s="445">
        <v>0</v>
      </c>
      <c r="BE43" s="445">
        <v>0</v>
      </c>
      <c r="BF43" s="445">
        <v>0</v>
      </c>
      <c r="BG43" s="445">
        <v>0</v>
      </c>
      <c r="BH43" s="446">
        <f t="shared" si="4"/>
        <v>0</v>
      </c>
      <c r="BL43" s="547"/>
    </row>
    <row r="44" spans="2:64" s="443" customFormat="1" ht="11.25" hidden="1" x14ac:dyDescent="0.2">
      <c r="B44" s="635"/>
      <c r="C44" s="447"/>
      <c r="D44" s="447"/>
      <c r="E44" s="445">
        <v>0</v>
      </c>
      <c r="F44" s="445">
        <v>0</v>
      </c>
      <c r="G44" s="445">
        <v>0</v>
      </c>
      <c r="H44" s="445">
        <v>0</v>
      </c>
      <c r="I44" s="445">
        <v>0</v>
      </c>
      <c r="J44" s="445">
        <v>0</v>
      </c>
      <c r="K44" s="445">
        <v>0</v>
      </c>
      <c r="L44" s="445">
        <v>0</v>
      </c>
      <c r="M44" s="445">
        <v>0</v>
      </c>
      <c r="N44" s="445">
        <v>0</v>
      </c>
      <c r="O44" s="445">
        <v>0</v>
      </c>
      <c r="P44" s="445">
        <v>0</v>
      </c>
      <c r="Q44" s="445">
        <v>0</v>
      </c>
      <c r="R44" s="445">
        <v>0</v>
      </c>
      <c r="S44" s="445">
        <v>0</v>
      </c>
      <c r="T44" s="445">
        <v>0</v>
      </c>
      <c r="U44" s="445">
        <v>0</v>
      </c>
      <c r="V44" s="445">
        <v>0</v>
      </c>
      <c r="W44" s="445">
        <v>0</v>
      </c>
      <c r="X44" s="445">
        <v>0</v>
      </c>
      <c r="Y44" s="445">
        <v>0</v>
      </c>
      <c r="Z44" s="445">
        <v>0</v>
      </c>
      <c r="AA44" s="445">
        <v>0</v>
      </c>
      <c r="AB44" s="445">
        <v>0</v>
      </c>
      <c r="AC44" s="445">
        <v>0</v>
      </c>
      <c r="AD44" s="445">
        <v>0</v>
      </c>
      <c r="AE44" s="445">
        <v>0</v>
      </c>
      <c r="AF44" s="445">
        <v>0</v>
      </c>
      <c r="AG44" s="445">
        <v>0</v>
      </c>
      <c r="AH44" s="445">
        <v>0</v>
      </c>
      <c r="AI44" s="445">
        <v>0</v>
      </c>
      <c r="AJ44" s="445">
        <v>0</v>
      </c>
      <c r="AK44" s="445">
        <v>0</v>
      </c>
      <c r="AL44" s="445">
        <v>0</v>
      </c>
      <c r="AM44" s="445">
        <v>0</v>
      </c>
      <c r="AN44" s="445">
        <v>0</v>
      </c>
      <c r="AO44" s="445">
        <v>0</v>
      </c>
      <c r="AP44" s="445">
        <v>0</v>
      </c>
      <c r="AQ44" s="445">
        <v>0</v>
      </c>
      <c r="AR44" s="445">
        <v>0</v>
      </c>
      <c r="AS44" s="445">
        <v>0</v>
      </c>
      <c r="AT44" s="445">
        <v>0</v>
      </c>
      <c r="AU44" s="445">
        <v>0</v>
      </c>
      <c r="AV44" s="445">
        <v>0</v>
      </c>
      <c r="AW44" s="445">
        <v>0</v>
      </c>
      <c r="AX44" s="445">
        <v>0</v>
      </c>
      <c r="AY44" s="445">
        <v>0</v>
      </c>
      <c r="AZ44" s="445">
        <v>0</v>
      </c>
      <c r="BA44" s="445">
        <v>0</v>
      </c>
      <c r="BB44" s="445">
        <v>0</v>
      </c>
      <c r="BC44" s="445">
        <v>0</v>
      </c>
      <c r="BD44" s="445">
        <v>0</v>
      </c>
      <c r="BE44" s="445">
        <v>0</v>
      </c>
      <c r="BF44" s="445">
        <v>0</v>
      </c>
      <c r="BG44" s="445">
        <v>0</v>
      </c>
      <c r="BH44" s="446">
        <f t="shared" si="4"/>
        <v>0</v>
      </c>
      <c r="BL44" s="547"/>
    </row>
    <row r="45" spans="2:64" s="443" customFormat="1" ht="11.25" hidden="1" x14ac:dyDescent="0.2">
      <c r="B45" s="635"/>
      <c r="C45" s="447"/>
      <c r="D45" s="447"/>
      <c r="E45" s="445">
        <v>0</v>
      </c>
      <c r="F45" s="445">
        <v>0</v>
      </c>
      <c r="G45" s="445">
        <v>0</v>
      </c>
      <c r="H45" s="445">
        <v>0</v>
      </c>
      <c r="I45" s="445">
        <v>0</v>
      </c>
      <c r="J45" s="445">
        <v>0</v>
      </c>
      <c r="K45" s="445">
        <v>0</v>
      </c>
      <c r="L45" s="445">
        <v>0</v>
      </c>
      <c r="M45" s="445">
        <v>0</v>
      </c>
      <c r="N45" s="445">
        <v>0</v>
      </c>
      <c r="O45" s="445">
        <v>0</v>
      </c>
      <c r="P45" s="445">
        <v>0</v>
      </c>
      <c r="Q45" s="445">
        <v>0</v>
      </c>
      <c r="R45" s="445">
        <v>0</v>
      </c>
      <c r="S45" s="445">
        <v>0</v>
      </c>
      <c r="T45" s="445">
        <v>0</v>
      </c>
      <c r="U45" s="445">
        <v>0</v>
      </c>
      <c r="V45" s="445">
        <v>0</v>
      </c>
      <c r="W45" s="445">
        <v>0</v>
      </c>
      <c r="X45" s="445">
        <v>0</v>
      </c>
      <c r="Y45" s="445">
        <v>0</v>
      </c>
      <c r="Z45" s="445">
        <v>0</v>
      </c>
      <c r="AA45" s="445">
        <v>0</v>
      </c>
      <c r="AB45" s="445">
        <v>0</v>
      </c>
      <c r="AC45" s="445">
        <v>0</v>
      </c>
      <c r="AD45" s="445">
        <v>0</v>
      </c>
      <c r="AE45" s="445">
        <v>0</v>
      </c>
      <c r="AF45" s="445">
        <v>0</v>
      </c>
      <c r="AG45" s="445">
        <v>0</v>
      </c>
      <c r="AH45" s="445">
        <v>0</v>
      </c>
      <c r="AI45" s="445">
        <v>0</v>
      </c>
      <c r="AJ45" s="445">
        <v>0</v>
      </c>
      <c r="AK45" s="445">
        <v>0</v>
      </c>
      <c r="AL45" s="445">
        <v>0</v>
      </c>
      <c r="AM45" s="445">
        <v>0</v>
      </c>
      <c r="AN45" s="445">
        <v>0</v>
      </c>
      <c r="AO45" s="445">
        <v>0</v>
      </c>
      <c r="AP45" s="445">
        <v>0</v>
      </c>
      <c r="AQ45" s="445">
        <v>0</v>
      </c>
      <c r="AR45" s="445">
        <v>0</v>
      </c>
      <c r="AS45" s="445">
        <v>0</v>
      </c>
      <c r="AT45" s="445">
        <v>0</v>
      </c>
      <c r="AU45" s="445">
        <v>0</v>
      </c>
      <c r="AV45" s="445">
        <v>0</v>
      </c>
      <c r="AW45" s="445">
        <v>0</v>
      </c>
      <c r="AX45" s="445">
        <v>0</v>
      </c>
      <c r="AY45" s="445">
        <v>0</v>
      </c>
      <c r="AZ45" s="445">
        <v>0</v>
      </c>
      <c r="BA45" s="445">
        <v>0</v>
      </c>
      <c r="BB45" s="445">
        <v>0</v>
      </c>
      <c r="BC45" s="445">
        <v>0</v>
      </c>
      <c r="BD45" s="445">
        <v>0</v>
      </c>
      <c r="BE45" s="445">
        <v>0</v>
      </c>
      <c r="BF45" s="445">
        <v>0</v>
      </c>
      <c r="BG45" s="445">
        <v>0</v>
      </c>
      <c r="BH45" s="446">
        <f t="shared" si="4"/>
        <v>0</v>
      </c>
      <c r="BL45" s="547"/>
    </row>
    <row r="46" spans="2:64" s="443" customFormat="1" ht="11.25" hidden="1" x14ac:dyDescent="0.2">
      <c r="B46" s="635"/>
      <c r="C46" s="447"/>
      <c r="D46" s="447"/>
      <c r="E46" s="445">
        <v>0</v>
      </c>
      <c r="F46" s="445">
        <v>0</v>
      </c>
      <c r="G46" s="445">
        <v>0</v>
      </c>
      <c r="H46" s="445">
        <v>0</v>
      </c>
      <c r="I46" s="445">
        <v>0</v>
      </c>
      <c r="J46" s="445">
        <v>0</v>
      </c>
      <c r="K46" s="445">
        <v>0</v>
      </c>
      <c r="L46" s="445">
        <v>0</v>
      </c>
      <c r="M46" s="445">
        <v>0</v>
      </c>
      <c r="N46" s="445">
        <v>0</v>
      </c>
      <c r="O46" s="445">
        <v>0</v>
      </c>
      <c r="P46" s="445">
        <v>0</v>
      </c>
      <c r="Q46" s="445">
        <v>0</v>
      </c>
      <c r="R46" s="445">
        <v>0</v>
      </c>
      <c r="S46" s="445">
        <v>0</v>
      </c>
      <c r="T46" s="445">
        <v>0</v>
      </c>
      <c r="U46" s="445">
        <v>0</v>
      </c>
      <c r="V46" s="445">
        <v>0</v>
      </c>
      <c r="W46" s="445">
        <v>0</v>
      </c>
      <c r="X46" s="445">
        <v>0</v>
      </c>
      <c r="Y46" s="445">
        <v>0</v>
      </c>
      <c r="Z46" s="445">
        <v>0</v>
      </c>
      <c r="AA46" s="445">
        <v>0</v>
      </c>
      <c r="AB46" s="445">
        <v>0</v>
      </c>
      <c r="AC46" s="445">
        <v>0</v>
      </c>
      <c r="AD46" s="445">
        <v>0</v>
      </c>
      <c r="AE46" s="445">
        <v>0</v>
      </c>
      <c r="AF46" s="445">
        <v>0</v>
      </c>
      <c r="AG46" s="445">
        <v>0</v>
      </c>
      <c r="AH46" s="445">
        <v>0</v>
      </c>
      <c r="AI46" s="445">
        <v>0</v>
      </c>
      <c r="AJ46" s="445">
        <v>0</v>
      </c>
      <c r="AK46" s="445">
        <v>0</v>
      </c>
      <c r="AL46" s="445">
        <v>0</v>
      </c>
      <c r="AM46" s="445">
        <v>0</v>
      </c>
      <c r="AN46" s="445">
        <v>0</v>
      </c>
      <c r="AO46" s="445">
        <v>0</v>
      </c>
      <c r="AP46" s="445">
        <v>0</v>
      </c>
      <c r="AQ46" s="445">
        <v>0</v>
      </c>
      <c r="AR46" s="445">
        <v>0</v>
      </c>
      <c r="AS46" s="445">
        <v>0</v>
      </c>
      <c r="AT46" s="445">
        <v>0</v>
      </c>
      <c r="AU46" s="445">
        <v>0</v>
      </c>
      <c r="AV46" s="445">
        <v>0</v>
      </c>
      <c r="AW46" s="445">
        <v>0</v>
      </c>
      <c r="AX46" s="445">
        <v>0</v>
      </c>
      <c r="AY46" s="445">
        <v>0</v>
      </c>
      <c r="AZ46" s="445">
        <v>0</v>
      </c>
      <c r="BA46" s="445">
        <v>0</v>
      </c>
      <c r="BB46" s="445">
        <v>0</v>
      </c>
      <c r="BC46" s="445">
        <v>0</v>
      </c>
      <c r="BD46" s="445">
        <v>0</v>
      </c>
      <c r="BE46" s="445">
        <v>0</v>
      </c>
      <c r="BF46" s="445">
        <v>0</v>
      </c>
      <c r="BG46" s="445">
        <v>0</v>
      </c>
      <c r="BH46" s="446">
        <f t="shared" si="4"/>
        <v>0</v>
      </c>
      <c r="BL46" s="547"/>
    </row>
    <row r="47" spans="2:64" s="443" customFormat="1" ht="11.25" hidden="1" x14ac:dyDescent="0.2">
      <c r="B47" s="635"/>
      <c r="C47" s="447"/>
      <c r="D47" s="447"/>
      <c r="E47" s="445">
        <v>0</v>
      </c>
      <c r="F47" s="445">
        <v>0</v>
      </c>
      <c r="G47" s="445">
        <v>0</v>
      </c>
      <c r="H47" s="445">
        <v>0</v>
      </c>
      <c r="I47" s="445">
        <v>0</v>
      </c>
      <c r="J47" s="445">
        <v>0</v>
      </c>
      <c r="K47" s="445">
        <v>0</v>
      </c>
      <c r="L47" s="445">
        <v>0</v>
      </c>
      <c r="M47" s="445">
        <v>0</v>
      </c>
      <c r="N47" s="445">
        <v>0</v>
      </c>
      <c r="O47" s="445">
        <v>0</v>
      </c>
      <c r="P47" s="445">
        <v>0</v>
      </c>
      <c r="Q47" s="445">
        <v>0</v>
      </c>
      <c r="R47" s="445">
        <v>0</v>
      </c>
      <c r="S47" s="445">
        <v>0</v>
      </c>
      <c r="T47" s="445">
        <v>0</v>
      </c>
      <c r="U47" s="445">
        <v>0</v>
      </c>
      <c r="V47" s="445">
        <v>0</v>
      </c>
      <c r="W47" s="445">
        <v>0</v>
      </c>
      <c r="X47" s="445">
        <v>0</v>
      </c>
      <c r="Y47" s="445">
        <v>0</v>
      </c>
      <c r="Z47" s="445">
        <v>0</v>
      </c>
      <c r="AA47" s="445">
        <v>0</v>
      </c>
      <c r="AB47" s="445">
        <v>0</v>
      </c>
      <c r="AC47" s="445">
        <v>0</v>
      </c>
      <c r="AD47" s="445">
        <v>0</v>
      </c>
      <c r="AE47" s="445">
        <v>0</v>
      </c>
      <c r="AF47" s="445">
        <v>0</v>
      </c>
      <c r="AG47" s="445">
        <v>0</v>
      </c>
      <c r="AH47" s="445">
        <v>0</v>
      </c>
      <c r="AI47" s="445">
        <v>0</v>
      </c>
      <c r="AJ47" s="445">
        <v>0</v>
      </c>
      <c r="AK47" s="445">
        <v>0</v>
      </c>
      <c r="AL47" s="445">
        <v>0</v>
      </c>
      <c r="AM47" s="445">
        <v>0</v>
      </c>
      <c r="AN47" s="445">
        <v>0</v>
      </c>
      <c r="AO47" s="445">
        <v>0</v>
      </c>
      <c r="AP47" s="445">
        <v>0</v>
      </c>
      <c r="AQ47" s="445">
        <v>0</v>
      </c>
      <c r="AR47" s="445">
        <v>0</v>
      </c>
      <c r="AS47" s="445">
        <v>0</v>
      </c>
      <c r="AT47" s="445">
        <v>0</v>
      </c>
      <c r="AU47" s="445">
        <v>0</v>
      </c>
      <c r="AV47" s="445">
        <v>0</v>
      </c>
      <c r="AW47" s="445">
        <v>0</v>
      </c>
      <c r="AX47" s="445">
        <v>0</v>
      </c>
      <c r="AY47" s="445">
        <v>0</v>
      </c>
      <c r="AZ47" s="445">
        <v>0</v>
      </c>
      <c r="BA47" s="445">
        <v>0</v>
      </c>
      <c r="BB47" s="445">
        <v>0</v>
      </c>
      <c r="BC47" s="445">
        <v>0</v>
      </c>
      <c r="BD47" s="445">
        <v>0</v>
      </c>
      <c r="BE47" s="445">
        <v>0</v>
      </c>
      <c r="BF47" s="445">
        <v>0</v>
      </c>
      <c r="BG47" s="445">
        <v>0</v>
      </c>
      <c r="BH47" s="446">
        <f t="shared" si="4"/>
        <v>0</v>
      </c>
      <c r="BL47" s="547"/>
    </row>
    <row r="48" spans="2:64" s="443" customFormat="1" ht="11.25" hidden="1" x14ac:dyDescent="0.2">
      <c r="B48" s="635"/>
      <c r="C48" s="447"/>
      <c r="D48" s="447"/>
      <c r="E48" s="445">
        <v>0</v>
      </c>
      <c r="F48" s="445">
        <v>0</v>
      </c>
      <c r="G48" s="445">
        <v>0</v>
      </c>
      <c r="H48" s="445">
        <v>0</v>
      </c>
      <c r="I48" s="445">
        <v>0</v>
      </c>
      <c r="J48" s="445">
        <v>0</v>
      </c>
      <c r="K48" s="445">
        <v>0</v>
      </c>
      <c r="L48" s="445">
        <v>0</v>
      </c>
      <c r="M48" s="445">
        <v>0</v>
      </c>
      <c r="N48" s="445">
        <v>0</v>
      </c>
      <c r="O48" s="445">
        <v>0</v>
      </c>
      <c r="P48" s="445">
        <v>0</v>
      </c>
      <c r="Q48" s="445">
        <v>0</v>
      </c>
      <c r="R48" s="445">
        <v>0</v>
      </c>
      <c r="S48" s="445">
        <v>0</v>
      </c>
      <c r="T48" s="445">
        <v>0</v>
      </c>
      <c r="U48" s="445">
        <v>0</v>
      </c>
      <c r="V48" s="445">
        <v>0</v>
      </c>
      <c r="W48" s="445">
        <v>0</v>
      </c>
      <c r="X48" s="445">
        <v>0</v>
      </c>
      <c r="Y48" s="445">
        <v>0</v>
      </c>
      <c r="Z48" s="445">
        <v>0</v>
      </c>
      <c r="AA48" s="445">
        <v>0</v>
      </c>
      <c r="AB48" s="445">
        <v>0</v>
      </c>
      <c r="AC48" s="445">
        <v>0</v>
      </c>
      <c r="AD48" s="445">
        <v>0</v>
      </c>
      <c r="AE48" s="445">
        <v>0</v>
      </c>
      <c r="AF48" s="445">
        <v>0</v>
      </c>
      <c r="AG48" s="445">
        <v>0</v>
      </c>
      <c r="AH48" s="445">
        <v>0</v>
      </c>
      <c r="AI48" s="445">
        <v>0</v>
      </c>
      <c r="AJ48" s="445">
        <v>0</v>
      </c>
      <c r="AK48" s="445">
        <v>0</v>
      </c>
      <c r="AL48" s="445">
        <v>0</v>
      </c>
      <c r="AM48" s="445">
        <v>0</v>
      </c>
      <c r="AN48" s="445">
        <v>0</v>
      </c>
      <c r="AO48" s="445">
        <v>0</v>
      </c>
      <c r="AP48" s="445">
        <v>0</v>
      </c>
      <c r="AQ48" s="445">
        <v>0</v>
      </c>
      <c r="AR48" s="445">
        <v>0</v>
      </c>
      <c r="AS48" s="445">
        <v>0</v>
      </c>
      <c r="AT48" s="445">
        <v>0</v>
      </c>
      <c r="AU48" s="445">
        <v>0</v>
      </c>
      <c r="AV48" s="445">
        <v>0</v>
      </c>
      <c r="AW48" s="445">
        <v>0</v>
      </c>
      <c r="AX48" s="445">
        <v>0</v>
      </c>
      <c r="AY48" s="445">
        <v>0</v>
      </c>
      <c r="AZ48" s="445">
        <v>0</v>
      </c>
      <c r="BA48" s="445">
        <v>0</v>
      </c>
      <c r="BB48" s="445">
        <v>0</v>
      </c>
      <c r="BC48" s="445">
        <v>0</v>
      </c>
      <c r="BD48" s="445">
        <v>0</v>
      </c>
      <c r="BE48" s="445">
        <v>0</v>
      </c>
      <c r="BF48" s="445">
        <v>0</v>
      </c>
      <c r="BG48" s="445">
        <v>0</v>
      </c>
      <c r="BH48" s="446">
        <f t="shared" si="4"/>
        <v>0</v>
      </c>
      <c r="BL48" s="547"/>
    </row>
    <row r="49" spans="2:64" s="443" customFormat="1" ht="11.25" hidden="1" x14ac:dyDescent="0.2">
      <c r="B49" s="635"/>
      <c r="C49" s="573"/>
      <c r="D49" s="573"/>
      <c r="E49" s="567">
        <v>0</v>
      </c>
      <c r="F49" s="567">
        <v>0</v>
      </c>
      <c r="G49" s="567">
        <v>0</v>
      </c>
      <c r="H49" s="567">
        <v>0</v>
      </c>
      <c r="I49" s="567">
        <v>0</v>
      </c>
      <c r="J49" s="567">
        <v>0</v>
      </c>
      <c r="K49" s="567">
        <v>0</v>
      </c>
      <c r="L49" s="567">
        <v>0</v>
      </c>
      <c r="M49" s="567">
        <v>0</v>
      </c>
      <c r="N49" s="567">
        <v>0</v>
      </c>
      <c r="O49" s="567">
        <v>0</v>
      </c>
      <c r="P49" s="567">
        <v>0</v>
      </c>
      <c r="Q49" s="567">
        <v>0</v>
      </c>
      <c r="R49" s="567">
        <v>0</v>
      </c>
      <c r="S49" s="567">
        <v>0</v>
      </c>
      <c r="T49" s="567">
        <v>0</v>
      </c>
      <c r="U49" s="567">
        <v>0</v>
      </c>
      <c r="V49" s="567">
        <v>0</v>
      </c>
      <c r="W49" s="567">
        <v>0</v>
      </c>
      <c r="X49" s="567">
        <v>0</v>
      </c>
      <c r="Y49" s="567">
        <v>0</v>
      </c>
      <c r="Z49" s="567">
        <v>0</v>
      </c>
      <c r="AA49" s="567">
        <v>0</v>
      </c>
      <c r="AB49" s="567">
        <v>0</v>
      </c>
      <c r="AC49" s="567">
        <v>0</v>
      </c>
      <c r="AD49" s="567">
        <v>0</v>
      </c>
      <c r="AE49" s="567">
        <v>0</v>
      </c>
      <c r="AF49" s="567">
        <v>0</v>
      </c>
      <c r="AG49" s="567">
        <v>0</v>
      </c>
      <c r="AH49" s="567">
        <v>0</v>
      </c>
      <c r="AI49" s="567">
        <v>0</v>
      </c>
      <c r="AJ49" s="567">
        <v>0</v>
      </c>
      <c r="AK49" s="567">
        <v>0</v>
      </c>
      <c r="AL49" s="567">
        <v>0</v>
      </c>
      <c r="AM49" s="567">
        <v>0</v>
      </c>
      <c r="AN49" s="567">
        <v>0</v>
      </c>
      <c r="AO49" s="567">
        <v>0</v>
      </c>
      <c r="AP49" s="567">
        <v>0</v>
      </c>
      <c r="AQ49" s="567">
        <v>0</v>
      </c>
      <c r="AR49" s="567">
        <v>0</v>
      </c>
      <c r="AS49" s="567">
        <v>0</v>
      </c>
      <c r="AT49" s="567">
        <v>0</v>
      </c>
      <c r="AU49" s="567">
        <v>0</v>
      </c>
      <c r="AV49" s="567">
        <v>0</v>
      </c>
      <c r="AW49" s="567">
        <v>0</v>
      </c>
      <c r="AX49" s="567">
        <v>0</v>
      </c>
      <c r="AY49" s="567">
        <v>0</v>
      </c>
      <c r="AZ49" s="567">
        <v>0</v>
      </c>
      <c r="BA49" s="567">
        <v>0</v>
      </c>
      <c r="BB49" s="567">
        <v>0</v>
      </c>
      <c r="BC49" s="567">
        <v>0</v>
      </c>
      <c r="BD49" s="567">
        <v>0</v>
      </c>
      <c r="BE49" s="567">
        <v>0</v>
      </c>
      <c r="BF49" s="567">
        <v>0</v>
      </c>
      <c r="BG49" s="567">
        <v>0</v>
      </c>
      <c r="BH49" s="446">
        <f t="shared" si="4"/>
        <v>0</v>
      </c>
      <c r="BL49" s="547"/>
    </row>
    <row r="50" spans="2:64" s="443" customFormat="1" ht="11.25" x14ac:dyDescent="0.2">
      <c r="B50" s="570"/>
      <c r="C50" s="571" t="s">
        <v>444</v>
      </c>
      <c r="D50" s="571">
        <f>++COUNTA(D14:D49)</f>
        <v>10</v>
      </c>
      <c r="E50" s="572">
        <f>SUM(E14:E49)</f>
        <v>0</v>
      </c>
      <c r="F50" s="572">
        <f t="shared" ref="F50:BG50" si="5">SUM(F14:F49)</f>
        <v>0</v>
      </c>
      <c r="G50" s="572">
        <f t="shared" si="5"/>
        <v>0</v>
      </c>
      <c r="H50" s="572">
        <f t="shared" si="5"/>
        <v>100000000</v>
      </c>
      <c r="I50" s="572">
        <f t="shared" si="5"/>
        <v>150000000</v>
      </c>
      <c r="J50" s="572">
        <f t="shared" si="5"/>
        <v>550000000</v>
      </c>
      <c r="K50" s="572">
        <f t="shared" si="5"/>
        <v>353333333</v>
      </c>
      <c r="L50" s="572">
        <f t="shared" si="5"/>
        <v>353333333</v>
      </c>
      <c r="M50" s="572">
        <f t="shared" si="5"/>
        <v>1013333333</v>
      </c>
      <c r="N50" s="572">
        <f t="shared" si="5"/>
        <v>373333333</v>
      </c>
      <c r="O50" s="572">
        <f t="shared" si="5"/>
        <v>496333333</v>
      </c>
      <c r="P50" s="572">
        <f t="shared" si="5"/>
        <v>496333333</v>
      </c>
      <c r="Q50" s="572">
        <f t="shared" si="5"/>
        <v>1671333333</v>
      </c>
      <c r="R50" s="572">
        <f t="shared" si="5"/>
        <v>511333333</v>
      </c>
      <c r="S50" s="572">
        <f t="shared" si="5"/>
        <v>511333333</v>
      </c>
      <c r="T50" s="572">
        <f t="shared" si="5"/>
        <v>1511333333</v>
      </c>
      <c r="U50" s="572">
        <f t="shared" si="5"/>
        <v>676333333</v>
      </c>
      <c r="V50" s="572">
        <f t="shared" si="5"/>
        <v>516333333</v>
      </c>
      <c r="W50" s="572">
        <f t="shared" si="5"/>
        <v>516333333</v>
      </c>
      <c r="X50" s="572">
        <f t="shared" si="5"/>
        <v>516333333</v>
      </c>
      <c r="Y50" s="572">
        <f t="shared" si="5"/>
        <v>1676333333</v>
      </c>
      <c r="Z50" s="572">
        <f t="shared" si="5"/>
        <v>516333333</v>
      </c>
      <c r="AA50" s="572">
        <f t="shared" si="5"/>
        <v>586333333</v>
      </c>
      <c r="AB50" s="572">
        <f t="shared" si="5"/>
        <v>586333333</v>
      </c>
      <c r="AC50" s="572">
        <f t="shared" si="5"/>
        <v>769173446</v>
      </c>
      <c r="AD50" s="572">
        <f t="shared" si="5"/>
        <v>586333333</v>
      </c>
      <c r="AE50" s="572">
        <f t="shared" si="5"/>
        <v>426333333</v>
      </c>
      <c r="AF50" s="572">
        <f t="shared" si="5"/>
        <v>350080017</v>
      </c>
      <c r="AG50" s="572">
        <f t="shared" si="5"/>
        <v>574277785</v>
      </c>
      <c r="AH50" s="572">
        <f t="shared" si="5"/>
        <v>296333343</v>
      </c>
      <c r="AI50" s="572">
        <f t="shared" si="5"/>
        <v>213000000</v>
      </c>
      <c r="AJ50" s="572">
        <f t="shared" si="5"/>
        <v>427000000</v>
      </c>
      <c r="AK50" s="572">
        <f t="shared" si="5"/>
        <v>550000000</v>
      </c>
      <c r="AL50" s="572">
        <f t="shared" si="5"/>
        <v>0</v>
      </c>
      <c r="AM50" s="572">
        <f t="shared" si="5"/>
        <v>0</v>
      </c>
      <c r="AN50" s="572">
        <f t="shared" si="5"/>
        <v>0</v>
      </c>
      <c r="AO50" s="572">
        <f t="shared" si="5"/>
        <v>0</v>
      </c>
      <c r="AP50" s="572">
        <f t="shared" si="5"/>
        <v>0</v>
      </c>
      <c r="AQ50" s="572">
        <f t="shared" si="5"/>
        <v>0</v>
      </c>
      <c r="AR50" s="572">
        <f t="shared" si="5"/>
        <v>0</v>
      </c>
      <c r="AS50" s="572">
        <f t="shared" si="5"/>
        <v>0</v>
      </c>
      <c r="AT50" s="572">
        <f t="shared" si="5"/>
        <v>0</v>
      </c>
      <c r="AU50" s="572">
        <f t="shared" si="5"/>
        <v>0</v>
      </c>
      <c r="AV50" s="572">
        <f t="shared" si="5"/>
        <v>0</v>
      </c>
      <c r="AW50" s="572">
        <f t="shared" si="5"/>
        <v>0</v>
      </c>
      <c r="AX50" s="572">
        <f t="shared" si="5"/>
        <v>0</v>
      </c>
      <c r="AY50" s="572">
        <f t="shared" si="5"/>
        <v>0</v>
      </c>
      <c r="AZ50" s="572">
        <f t="shared" si="5"/>
        <v>0</v>
      </c>
      <c r="BA50" s="572">
        <f t="shared" si="5"/>
        <v>0</v>
      </c>
      <c r="BB50" s="572">
        <f t="shared" si="5"/>
        <v>0</v>
      </c>
      <c r="BC50" s="572">
        <f t="shared" si="5"/>
        <v>0</v>
      </c>
      <c r="BD50" s="572">
        <f t="shared" si="5"/>
        <v>0</v>
      </c>
      <c r="BE50" s="572">
        <f t="shared" si="5"/>
        <v>0</v>
      </c>
      <c r="BF50" s="572">
        <f t="shared" si="5"/>
        <v>0</v>
      </c>
      <c r="BG50" s="572">
        <f t="shared" si="5"/>
        <v>0</v>
      </c>
      <c r="BH50" s="572">
        <f>SUM(BH14:BH49)</f>
        <v>17874531251</v>
      </c>
      <c r="BL50" s="547"/>
    </row>
    <row r="51" spans="2:64" s="443" customFormat="1" ht="11.25" x14ac:dyDescent="0.2">
      <c r="B51" s="574"/>
      <c r="C51" s="575" t="s">
        <v>49</v>
      </c>
      <c r="D51" s="448">
        <f t="shared" ref="D51:AI51" si="6">+D50+D13+D8</f>
        <v>18</v>
      </c>
      <c r="E51" s="449">
        <f t="shared" si="6"/>
        <v>0</v>
      </c>
      <c r="F51" s="449">
        <f t="shared" si="6"/>
        <v>0</v>
      </c>
      <c r="G51" s="449">
        <f t="shared" si="6"/>
        <v>0</v>
      </c>
      <c r="H51" s="449">
        <f t="shared" si="6"/>
        <v>100000000</v>
      </c>
      <c r="I51" s="449">
        <f t="shared" si="6"/>
        <v>180000000</v>
      </c>
      <c r="J51" s="449">
        <f t="shared" si="6"/>
        <v>834729084</v>
      </c>
      <c r="K51" s="449">
        <f t="shared" si="6"/>
        <v>702767922</v>
      </c>
      <c r="L51" s="449">
        <f t="shared" si="6"/>
        <v>805109589</v>
      </c>
      <c r="M51" s="449">
        <f t="shared" si="6"/>
        <v>1485109589</v>
      </c>
      <c r="N51" s="449">
        <f t="shared" si="6"/>
        <v>845109589</v>
      </c>
      <c r="O51" s="449">
        <f t="shared" si="6"/>
        <v>968109589</v>
      </c>
      <c r="P51" s="449">
        <f t="shared" si="6"/>
        <v>1353109589</v>
      </c>
      <c r="Q51" s="449">
        <f t="shared" si="6"/>
        <v>2155284243</v>
      </c>
      <c r="R51" s="449">
        <f t="shared" si="6"/>
        <v>1150284243</v>
      </c>
      <c r="S51" s="449">
        <f t="shared" si="6"/>
        <v>1150284243</v>
      </c>
      <c r="T51" s="449">
        <f t="shared" si="6"/>
        <v>2150284243</v>
      </c>
      <c r="U51" s="449">
        <f t="shared" si="6"/>
        <v>1395284243</v>
      </c>
      <c r="V51" s="449">
        <f t="shared" si="6"/>
        <v>1155284243</v>
      </c>
      <c r="W51" s="449">
        <f t="shared" si="6"/>
        <v>1155284243</v>
      </c>
      <c r="X51" s="449">
        <f t="shared" si="6"/>
        <v>1155284243</v>
      </c>
      <c r="Y51" s="449">
        <f t="shared" si="6"/>
        <v>2315284243</v>
      </c>
      <c r="Z51" s="449">
        <f t="shared" si="6"/>
        <v>1155284243</v>
      </c>
      <c r="AA51" s="449">
        <f t="shared" si="6"/>
        <v>1225284243</v>
      </c>
      <c r="AB51" s="449">
        <f t="shared" si="6"/>
        <v>1225284243</v>
      </c>
      <c r="AC51" s="449">
        <f t="shared" si="6"/>
        <v>1408124356</v>
      </c>
      <c r="AD51" s="449">
        <f t="shared" si="6"/>
        <v>1225284243</v>
      </c>
      <c r="AE51" s="449">
        <f t="shared" si="6"/>
        <v>1065284243</v>
      </c>
      <c r="AF51" s="449">
        <f t="shared" si="6"/>
        <v>1148091327</v>
      </c>
      <c r="AG51" s="449">
        <f t="shared" si="6"/>
        <v>1163523213</v>
      </c>
      <c r="AH51" s="449">
        <f t="shared" si="6"/>
        <v>2460662434</v>
      </c>
      <c r="AI51" s="449">
        <f t="shared" si="6"/>
        <v>335341667</v>
      </c>
      <c r="AJ51" s="449">
        <f t="shared" ref="AJ51:BH51" si="7">+AJ50+AJ13+AJ8</f>
        <v>549341667</v>
      </c>
      <c r="AK51" s="449">
        <f t="shared" si="7"/>
        <v>672341667</v>
      </c>
      <c r="AL51" s="449">
        <f t="shared" si="7"/>
        <v>122341667</v>
      </c>
      <c r="AM51" s="449">
        <f t="shared" si="7"/>
        <v>122341667</v>
      </c>
      <c r="AN51" s="449">
        <f t="shared" si="7"/>
        <v>122341667</v>
      </c>
      <c r="AO51" s="449">
        <f t="shared" si="7"/>
        <v>122341657</v>
      </c>
      <c r="AP51" s="449">
        <f t="shared" si="7"/>
        <v>0</v>
      </c>
      <c r="AQ51" s="449">
        <f t="shared" si="7"/>
        <v>0</v>
      </c>
      <c r="AR51" s="449">
        <f t="shared" si="7"/>
        <v>0</v>
      </c>
      <c r="AS51" s="449">
        <f t="shared" si="7"/>
        <v>0</v>
      </c>
      <c r="AT51" s="449">
        <f t="shared" si="7"/>
        <v>0</v>
      </c>
      <c r="AU51" s="449">
        <f t="shared" si="7"/>
        <v>0</v>
      </c>
      <c r="AV51" s="449">
        <f t="shared" si="7"/>
        <v>0</v>
      </c>
      <c r="AW51" s="449">
        <f t="shared" si="7"/>
        <v>0</v>
      </c>
      <c r="AX51" s="449">
        <f t="shared" si="7"/>
        <v>0</v>
      </c>
      <c r="AY51" s="449">
        <f t="shared" si="7"/>
        <v>0</v>
      </c>
      <c r="AZ51" s="449">
        <f t="shared" si="7"/>
        <v>0</v>
      </c>
      <c r="BA51" s="449">
        <f t="shared" si="7"/>
        <v>0</v>
      </c>
      <c r="BB51" s="449">
        <f t="shared" si="7"/>
        <v>0</v>
      </c>
      <c r="BC51" s="449">
        <f t="shared" si="7"/>
        <v>0</v>
      </c>
      <c r="BD51" s="449">
        <f t="shared" si="7"/>
        <v>0</v>
      </c>
      <c r="BE51" s="449">
        <f t="shared" si="7"/>
        <v>0</v>
      </c>
      <c r="BF51" s="449">
        <f t="shared" si="7"/>
        <v>0</v>
      </c>
      <c r="BG51" s="449">
        <f t="shared" si="7"/>
        <v>0</v>
      </c>
      <c r="BH51" s="449">
        <f t="shared" si="7"/>
        <v>35179817342</v>
      </c>
    </row>
    <row r="52" spans="2:64" x14ac:dyDescent="0.2">
      <c r="E52" s="401">
        <f>+E51-'Proyeccion Recaudos'!I10</f>
        <v>0</v>
      </c>
      <c r="F52" s="401">
        <f>+F51-'Proyeccion Recaudos'!I10</f>
        <v>0</v>
      </c>
      <c r="G52" s="401">
        <f>+G51-'Proyeccion Recaudos'!I11</f>
        <v>0</v>
      </c>
      <c r="H52" s="401">
        <f>+H51-'Proyeccion Recaudos'!I12</f>
        <v>0</v>
      </c>
      <c r="I52" s="401">
        <f>+I51-'Proyeccion Recaudos'!I13</f>
        <v>0</v>
      </c>
      <c r="J52" s="401">
        <f>+J51-'Proyeccion Recaudos'!I14</f>
        <v>0</v>
      </c>
      <c r="K52" s="401">
        <f>+K51-'Proyeccion Recaudos'!I15</f>
        <v>0</v>
      </c>
      <c r="L52" s="401">
        <f>+L51-'Proyeccion Recaudos'!I16</f>
        <v>0</v>
      </c>
      <c r="M52" s="401">
        <f>+M51-'Proyeccion Recaudos'!I17</f>
        <v>0</v>
      </c>
      <c r="N52" s="401">
        <f>+N51-'Proyeccion Recaudos'!I18</f>
        <v>0</v>
      </c>
      <c r="O52" s="401">
        <f>+O51-'Proyeccion Recaudos'!I19</f>
        <v>0</v>
      </c>
      <c r="P52" s="401">
        <f>+P51-'Proyeccion Recaudos'!I20</f>
        <v>0</v>
      </c>
      <c r="Q52" s="401">
        <f>+Q51-'Proyeccion Recaudos'!I21</f>
        <v>0</v>
      </c>
      <c r="R52" s="401">
        <f>+R51-'Proyeccion Recaudos'!I22</f>
        <v>0</v>
      </c>
      <c r="S52" s="401">
        <f>+S51-'Proyeccion Recaudos'!I23</f>
        <v>0</v>
      </c>
      <c r="T52" s="401">
        <f>+'Proyeccion Recaudos'!I24-T51</f>
        <v>0</v>
      </c>
      <c r="U52" s="401">
        <f>+U51-'Proyeccion Recaudos'!I25</f>
        <v>0</v>
      </c>
      <c r="V52" s="401">
        <f>+V51-'Proyeccion Recaudos'!I26</f>
        <v>0</v>
      </c>
      <c r="W52" s="401">
        <f>+W51-'Proyeccion Recaudos'!I27</f>
        <v>0</v>
      </c>
      <c r="X52" s="401">
        <f>+X51-'Proyeccion Recaudos'!I28</f>
        <v>0</v>
      </c>
      <c r="Y52" s="401">
        <f>+Y51-'Proyeccion Recaudos'!I29</f>
        <v>0</v>
      </c>
      <c r="Z52" s="401">
        <f>+Z51-'Proyeccion Recaudos'!I28</f>
        <v>0</v>
      </c>
      <c r="AA52" s="401">
        <f>+AA51-'Proyeccion Recaudos'!I31</f>
        <v>0</v>
      </c>
      <c r="AB52" s="401">
        <f>+AB51-'Proyeccion Recaudos'!I32</f>
        <v>0</v>
      </c>
      <c r="AC52" s="401">
        <f>+AC51-'Proyeccion Recaudos'!I33</f>
        <v>0</v>
      </c>
      <c r="AD52" s="401">
        <f>+AD51-'Proyeccion Recaudos'!I34</f>
        <v>0</v>
      </c>
      <c r="AE52" s="401">
        <f>+AE51-'Proyeccion Recaudos'!I35</f>
        <v>0</v>
      </c>
      <c r="AF52" s="401">
        <f>+AF51-'Proyeccion Recaudos'!I36</f>
        <v>0</v>
      </c>
      <c r="AG52" s="401">
        <f>+AG51-'Proyeccion Recaudos'!I37</f>
        <v>0</v>
      </c>
      <c r="AH52" s="401">
        <f>+AH51-'Proyeccion Recaudos'!I38</f>
        <v>0</v>
      </c>
      <c r="AI52" s="401"/>
      <c r="AJ52" s="401"/>
      <c r="AK52" s="401"/>
      <c r="AL52" s="401"/>
      <c r="AM52" s="401"/>
      <c r="AN52" s="401"/>
      <c r="AO52" s="401"/>
      <c r="AP52" s="401"/>
      <c r="AQ52" s="401"/>
      <c r="AR52" s="401"/>
      <c r="AS52" s="401"/>
      <c r="AT52" s="401"/>
      <c r="AU52" s="401"/>
      <c r="AV52" s="401"/>
      <c r="AW52" s="401"/>
      <c r="AX52" s="401"/>
      <c r="AY52" s="401"/>
      <c r="AZ52" s="401"/>
      <c r="BA52" s="401"/>
      <c r="BB52" s="401"/>
      <c r="BC52" s="401"/>
      <c r="BD52" s="401"/>
      <c r="BE52" s="401"/>
      <c r="BF52" s="401"/>
      <c r="BG52" s="401"/>
      <c r="BH52" s="556">
        <f>+BH51-'Proyeccion Recaudos'!I46</f>
        <v>0</v>
      </c>
    </row>
  </sheetData>
  <autoFilter ref="C3:BH52" xr:uid="{00000000-0009-0000-0000-000005000000}"/>
  <sortState xmlns:xlrd2="http://schemas.microsoft.com/office/spreadsheetml/2017/richdata2" ref="C4:BS33">
    <sortCondition ref="D4:D33"/>
  </sortState>
  <mergeCells count="4">
    <mergeCell ref="C2:D2"/>
    <mergeCell ref="B4:B7"/>
    <mergeCell ref="B9:B12"/>
    <mergeCell ref="B14:B49"/>
  </mergeCells>
  <phoneticPr fontId="66" type="noConversion"/>
  <printOptions horizontalCentered="1" verticalCentered="1"/>
  <pageMargins left="0.31496062992125984" right="0.31496062992125984" top="0.35433070866141736" bottom="0.35433070866141736" header="0.31496062992125984" footer="0.31496062992125984"/>
  <pageSetup scale="35" orientation="landscape" r:id="rId1"/>
  <headerFooter>
    <oddFooter>&amp;R&amp;9Elaborado por EQUILIBRIUUM Inmobiliario S.A.S.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CB106"/>
  <sheetViews>
    <sheetView showGridLines="0" zoomScale="90" zoomScaleNormal="90" workbookViewId="0">
      <pane xSplit="1" ySplit="18" topLeftCell="B19" activePane="bottomRight" state="frozen"/>
      <selection activeCell="B10" sqref="B10:C10"/>
      <selection pane="topRight" activeCell="B10" sqref="B10:C10"/>
      <selection pane="bottomLeft" activeCell="B10" sqref="B10:C10"/>
      <selection pane="bottomRight" activeCell="J102" sqref="J102"/>
    </sheetView>
  </sheetViews>
  <sheetFormatPr baseColWidth="10" defaultColWidth="0" defaultRowHeight="12.75" x14ac:dyDescent="0.2"/>
  <cols>
    <col min="1" max="1" width="22.5703125" style="245" bestFit="1" customWidth="1"/>
    <col min="2" max="2" width="14.85546875" style="245" bestFit="1" customWidth="1"/>
    <col min="3" max="3" width="13.42578125" style="245" bestFit="1" customWidth="1"/>
    <col min="4" max="4" width="6.7109375" style="245" hidden="1" customWidth="1"/>
    <col min="5" max="5" width="14.85546875" style="245" bestFit="1" customWidth="1"/>
    <col min="6" max="6" width="14.5703125" style="245" bestFit="1" customWidth="1"/>
    <col min="7" max="8" width="13.42578125" style="245" hidden="1" customWidth="1"/>
    <col min="9" max="9" width="15.85546875" style="245" hidden="1" customWidth="1"/>
    <col min="10" max="10" width="17" style="245" bestFit="1" customWidth="1"/>
    <col min="11" max="11" width="15.5703125" style="245" hidden="1" customWidth="1"/>
    <col min="12" max="12" width="12.7109375" style="245" customWidth="1"/>
    <col min="13" max="19" width="12.7109375" style="245" hidden="1" customWidth="1"/>
    <col min="20" max="20" width="14.7109375" style="245" hidden="1" customWidth="1"/>
    <col min="21" max="21" width="0.5703125" style="245" hidden="1" customWidth="1"/>
    <col min="22" max="23" width="13.7109375" style="245" hidden="1" customWidth="1"/>
    <col min="24" max="24" width="13.42578125" style="245" hidden="1" customWidth="1"/>
    <col min="25" max="26" width="12.140625" style="245" hidden="1" customWidth="1"/>
    <col min="27" max="28" width="10.85546875" style="245" hidden="1" customWidth="1"/>
    <col min="29" max="31" width="12.140625" style="245" hidden="1" customWidth="1"/>
    <col min="32" max="32" width="14" style="245" hidden="1" customWidth="1"/>
    <col min="33" max="33" width="12.140625" style="245" hidden="1" customWidth="1"/>
    <col min="34" max="34" width="8.140625" style="245" hidden="1" customWidth="1"/>
    <col min="35" max="37" width="10.140625" style="245" hidden="1" customWidth="1"/>
    <col min="38" max="38" width="11.42578125" style="245" hidden="1" customWidth="1"/>
    <col min="39" max="41" width="10.140625" style="245" hidden="1" customWidth="1"/>
    <col min="42" max="42" width="6.28515625" style="245" hidden="1" customWidth="1"/>
    <col min="43" max="43" width="0.140625" style="245" hidden="1" customWidth="1"/>
    <col min="44" max="44" width="8.140625" style="245" hidden="1" customWidth="1"/>
    <col min="45" max="45" width="6.28515625" style="245" hidden="1" customWidth="1"/>
    <col min="46" max="49" width="10.140625" style="245" hidden="1" customWidth="1"/>
    <col min="50" max="73" width="15.7109375" style="245" hidden="1" customWidth="1"/>
    <col min="74" max="74" width="19.85546875" style="245" hidden="1" customWidth="1"/>
    <col min="75" max="75" width="15.7109375" style="245" hidden="1" customWidth="1"/>
    <col min="76" max="77" width="16.5703125" style="245" hidden="1" customWidth="1"/>
    <col min="78" max="78" width="1" style="295" hidden="1" customWidth="1"/>
    <col min="79" max="80" width="1" style="245" hidden="1" customWidth="1"/>
    <col min="81" max="16384" width="11.42578125" style="245" hidden="1"/>
  </cols>
  <sheetData>
    <row r="1" spans="1:78" s="193" customFormat="1" ht="10.5" customHeight="1" x14ac:dyDescent="0.25">
      <c r="A1" s="301"/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BZ1" s="230"/>
    </row>
    <row r="2" spans="1:78" s="178" customFormat="1" ht="20.25" customHeight="1" x14ac:dyDescent="0.25">
      <c r="A2" s="636" t="s">
        <v>45</v>
      </c>
      <c r="B2" s="636"/>
      <c r="C2" s="636"/>
      <c r="D2" s="302"/>
      <c r="E2" s="302"/>
      <c r="F2" s="302"/>
      <c r="G2" s="302"/>
      <c r="H2" s="302"/>
      <c r="I2" s="302"/>
      <c r="J2" s="302"/>
      <c r="K2" s="302"/>
      <c r="L2" s="302"/>
      <c r="M2" s="303"/>
      <c r="N2" s="303"/>
      <c r="O2" s="303"/>
      <c r="P2" s="303"/>
      <c r="Q2" s="303"/>
      <c r="R2" s="303"/>
      <c r="S2" s="303"/>
      <c r="T2" s="303"/>
      <c r="U2" s="303"/>
      <c r="V2" s="303"/>
      <c r="W2" s="303"/>
      <c r="X2" s="303"/>
      <c r="Y2" s="303"/>
      <c r="Z2" s="303"/>
      <c r="AA2" s="303"/>
      <c r="AB2" s="303"/>
      <c r="AC2" s="303"/>
      <c r="AD2" s="303"/>
      <c r="AE2" s="303"/>
      <c r="AF2" s="303"/>
      <c r="AG2" s="303"/>
      <c r="AH2" s="304"/>
      <c r="AI2" s="304"/>
      <c r="AJ2" s="304"/>
      <c r="AK2" s="304"/>
      <c r="AL2" s="304"/>
      <c r="AM2" s="304"/>
      <c r="BZ2" s="305"/>
    </row>
    <row r="3" spans="1:78" s="178" customFormat="1" ht="2.25" customHeight="1" x14ac:dyDescent="0.25">
      <c r="A3" s="306"/>
      <c r="B3" s="307"/>
      <c r="C3" s="307"/>
      <c r="D3" s="308"/>
      <c r="E3" s="308"/>
      <c r="F3" s="308"/>
      <c r="G3" s="308"/>
      <c r="H3" s="308"/>
      <c r="I3" s="308"/>
      <c r="J3" s="308"/>
      <c r="K3" s="308"/>
      <c r="L3" s="308"/>
      <c r="M3" s="309"/>
      <c r="N3" s="309"/>
      <c r="O3" s="309"/>
      <c r="P3" s="309"/>
      <c r="Q3" s="309"/>
      <c r="R3" s="309"/>
      <c r="S3" s="309"/>
      <c r="T3" s="309"/>
      <c r="U3" s="309"/>
      <c r="V3" s="309"/>
      <c r="W3" s="309"/>
      <c r="X3" s="309"/>
      <c r="Y3" s="309"/>
      <c r="Z3" s="309"/>
      <c r="AA3" s="309"/>
      <c r="AB3" s="309"/>
      <c r="AC3" s="309"/>
      <c r="AD3" s="309"/>
      <c r="AE3" s="309"/>
      <c r="AF3" s="309"/>
      <c r="AG3" s="309"/>
      <c r="AH3" s="304"/>
      <c r="AI3" s="304"/>
      <c r="AJ3" s="304"/>
      <c r="AK3" s="304"/>
      <c r="AL3" s="304"/>
      <c r="AM3" s="304"/>
      <c r="BZ3" s="305"/>
    </row>
    <row r="4" spans="1:78" s="313" customFormat="1" ht="12" customHeight="1" x14ac:dyDescent="0.25">
      <c r="A4" s="637">
        <v>45900</v>
      </c>
      <c r="B4" s="637"/>
      <c r="C4" s="637"/>
      <c r="D4" s="310"/>
      <c r="E4" s="310"/>
      <c r="F4" s="310"/>
      <c r="G4" s="310"/>
      <c r="H4" s="310"/>
      <c r="I4" s="310"/>
      <c r="J4" s="310"/>
      <c r="K4" s="310"/>
      <c r="L4" s="310"/>
      <c r="M4" s="311"/>
      <c r="N4" s="311"/>
      <c r="O4" s="311"/>
      <c r="P4" s="311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11"/>
      <c r="AB4" s="311"/>
      <c r="AC4" s="311"/>
      <c r="AD4" s="311"/>
      <c r="AE4" s="311"/>
      <c r="AF4" s="311"/>
      <c r="AG4" s="311"/>
      <c r="AH4" s="312"/>
      <c r="AI4" s="312"/>
      <c r="AJ4" s="312"/>
      <c r="AK4" s="312"/>
      <c r="AL4" s="312"/>
      <c r="AM4" s="312"/>
      <c r="BZ4" s="314"/>
    </row>
    <row r="5" spans="1:78" s="193" customFormat="1" ht="18.75" x14ac:dyDescent="0.25">
      <c r="A5" s="188"/>
      <c r="B5" s="315"/>
      <c r="C5" s="315"/>
      <c r="D5" s="188"/>
      <c r="E5" s="188"/>
      <c r="F5" s="188"/>
      <c r="G5" s="310"/>
      <c r="H5" s="310"/>
      <c r="I5" s="310"/>
      <c r="J5" s="310"/>
      <c r="K5" s="310"/>
      <c r="L5" s="310"/>
      <c r="M5" s="311"/>
      <c r="N5" s="311"/>
      <c r="O5" s="311"/>
      <c r="P5" s="311"/>
      <c r="Q5" s="311"/>
      <c r="R5" s="311"/>
      <c r="S5" s="311"/>
      <c r="T5" s="311"/>
      <c r="U5" s="311"/>
      <c r="V5" s="311"/>
      <c r="W5" s="311"/>
      <c r="BZ5" s="230"/>
    </row>
    <row r="6" spans="1:78" s="193" customFormat="1" ht="15" customHeight="1" x14ac:dyDescent="0.25">
      <c r="A6" s="352" t="s">
        <v>29</v>
      </c>
      <c r="B6" s="352" t="s">
        <v>144</v>
      </c>
      <c r="C6" s="352" t="s">
        <v>368</v>
      </c>
      <c r="D6" s="352" t="s">
        <v>371</v>
      </c>
      <c r="E6" s="352" t="s">
        <v>440</v>
      </c>
      <c r="F6" s="352" t="s">
        <v>25</v>
      </c>
      <c r="G6" s="310"/>
      <c r="H6" s="310"/>
      <c r="I6" s="310"/>
      <c r="J6" s="310"/>
      <c r="K6" s="310"/>
      <c r="L6" s="310"/>
      <c r="M6" s="311"/>
      <c r="N6" s="311"/>
      <c r="BT6" s="230"/>
    </row>
    <row r="7" spans="1:78" s="193" customFormat="1" ht="18.75" x14ac:dyDescent="0.25">
      <c r="A7" s="317" t="s">
        <v>112</v>
      </c>
      <c r="B7" s="318">
        <v>1273645450</v>
      </c>
      <c r="C7" s="318">
        <v>194116500</v>
      </c>
      <c r="D7" s="318">
        <v>0</v>
      </c>
      <c r="E7" s="318">
        <v>7289999998</v>
      </c>
      <c r="F7" s="565">
        <v>8757761948</v>
      </c>
      <c r="G7" s="310"/>
      <c r="H7" s="310"/>
      <c r="I7" s="310"/>
      <c r="J7" s="310"/>
      <c r="K7" s="310"/>
      <c r="L7" s="310"/>
      <c r="M7" s="311"/>
      <c r="N7" s="311"/>
      <c r="BT7" s="230"/>
    </row>
    <row r="8" spans="1:78" s="193" customFormat="1" ht="18.75" x14ac:dyDescent="0.25">
      <c r="A8" s="319" t="s">
        <v>359</v>
      </c>
      <c r="B8" s="318">
        <v>0</v>
      </c>
      <c r="C8" s="318">
        <v>0</v>
      </c>
      <c r="D8" s="318">
        <v>0</v>
      </c>
      <c r="E8" s="318">
        <v>0</v>
      </c>
      <c r="F8" s="565">
        <v>0</v>
      </c>
      <c r="G8" s="310"/>
      <c r="H8" s="310"/>
      <c r="I8" s="310"/>
      <c r="J8" s="310"/>
      <c r="K8" s="310"/>
      <c r="L8" s="310"/>
      <c r="M8" s="311"/>
      <c r="N8" s="311"/>
      <c r="BT8" s="230"/>
    </row>
    <row r="9" spans="1:78" s="193" customFormat="1" ht="18.75" hidden="1" x14ac:dyDescent="0.25">
      <c r="A9" s="317" t="s">
        <v>46</v>
      </c>
      <c r="B9" s="564"/>
      <c r="C9" s="564"/>
      <c r="D9" s="564"/>
      <c r="E9" s="564"/>
      <c r="F9" s="565">
        <v>0</v>
      </c>
      <c r="G9" s="310"/>
      <c r="H9" s="310"/>
      <c r="I9" s="310"/>
      <c r="J9" s="310"/>
      <c r="K9" s="310"/>
      <c r="L9" s="310"/>
      <c r="M9" s="311"/>
      <c r="N9" s="311"/>
      <c r="BT9" s="230"/>
    </row>
    <row r="10" spans="1:78" s="193" customFormat="1" ht="18.75" hidden="1" x14ac:dyDescent="0.25">
      <c r="A10" s="317" t="s">
        <v>152</v>
      </c>
      <c r="B10" s="564"/>
      <c r="C10" s="564"/>
      <c r="D10" s="564"/>
      <c r="E10" s="564"/>
      <c r="F10" s="565">
        <v>0</v>
      </c>
      <c r="G10" s="310"/>
      <c r="H10" s="310"/>
      <c r="I10" s="310"/>
      <c r="J10" s="310"/>
      <c r="K10" s="310"/>
      <c r="L10" s="310"/>
      <c r="M10" s="311"/>
      <c r="N10" s="311"/>
      <c r="BT10" s="230"/>
    </row>
    <row r="11" spans="1:78" s="193" customFormat="1" ht="18.75" hidden="1" x14ac:dyDescent="0.25">
      <c r="A11" s="544" t="s">
        <v>47</v>
      </c>
      <c r="B11" s="564"/>
      <c r="C11" s="564"/>
      <c r="D11" s="564"/>
      <c r="E11" s="564"/>
      <c r="F11" s="565">
        <v>0</v>
      </c>
      <c r="G11" s="310"/>
      <c r="H11" s="310"/>
      <c r="I11" s="310"/>
      <c r="J11" s="310"/>
      <c r="K11" s="310"/>
      <c r="L11" s="310"/>
      <c r="M11" s="311"/>
      <c r="N11" s="311"/>
      <c r="BT11" s="230"/>
    </row>
    <row r="12" spans="1:78" s="193" customFormat="1" ht="18.75" hidden="1" x14ac:dyDescent="0.25">
      <c r="A12" s="319" t="s">
        <v>153</v>
      </c>
      <c r="B12" s="318"/>
      <c r="C12" s="318"/>
      <c r="D12" s="318"/>
      <c r="E12" s="318"/>
      <c r="F12" s="565">
        <v>0</v>
      </c>
      <c r="G12" s="310"/>
      <c r="H12" s="310"/>
      <c r="I12" s="310"/>
      <c r="J12" s="310"/>
      <c r="K12" s="310"/>
      <c r="L12" s="310"/>
      <c r="M12" s="311"/>
      <c r="N12" s="311"/>
      <c r="BT12" s="230"/>
    </row>
    <row r="13" spans="1:78" s="193" customFormat="1" ht="18.75" hidden="1" x14ac:dyDescent="0.25">
      <c r="A13" s="319" t="s">
        <v>142</v>
      </c>
      <c r="B13" s="318"/>
      <c r="C13" s="318"/>
      <c r="D13" s="318"/>
      <c r="E13" s="318"/>
      <c r="F13" s="565">
        <v>0</v>
      </c>
      <c r="G13" s="310"/>
      <c r="H13" s="310"/>
      <c r="I13" s="310"/>
      <c r="J13" s="310"/>
      <c r="K13" s="310"/>
      <c r="L13" s="310"/>
      <c r="M13" s="311"/>
      <c r="N13" s="311"/>
      <c r="BT13" s="230"/>
    </row>
    <row r="14" spans="1:78" s="193" customFormat="1" ht="18.75" x14ac:dyDescent="0.25">
      <c r="A14" s="350" t="s">
        <v>48</v>
      </c>
      <c r="B14" s="351">
        <v>1273645450</v>
      </c>
      <c r="C14" s="351">
        <v>194116500</v>
      </c>
      <c r="D14" s="351">
        <v>0</v>
      </c>
      <c r="E14" s="351">
        <v>7289999998</v>
      </c>
      <c r="F14" s="351">
        <v>8757761948</v>
      </c>
      <c r="G14" s="310"/>
      <c r="H14" s="310"/>
      <c r="I14" s="310"/>
      <c r="J14" s="310"/>
      <c r="K14" s="310"/>
      <c r="L14" s="310"/>
      <c r="M14" s="311"/>
      <c r="N14" s="311"/>
      <c r="BT14" s="230"/>
    </row>
    <row r="15" spans="1:78" s="193" customFormat="1" ht="10.5" customHeight="1" x14ac:dyDescent="0.25">
      <c r="A15" s="320"/>
      <c r="B15" s="320"/>
      <c r="C15" s="320"/>
      <c r="D15" s="188"/>
      <c r="E15" s="188"/>
      <c r="F15" s="188"/>
      <c r="G15" s="310"/>
      <c r="H15" s="310"/>
      <c r="I15" s="310"/>
      <c r="J15" s="310"/>
      <c r="K15" s="310"/>
      <c r="L15" s="310"/>
      <c r="M15" s="311"/>
      <c r="N15" s="311"/>
      <c r="BT15" s="230"/>
    </row>
    <row r="16" spans="1:78" s="193" customFormat="1" ht="18.75" hidden="1" x14ac:dyDescent="0.25">
      <c r="A16" s="321"/>
      <c r="B16" s="321"/>
      <c r="C16" s="321"/>
      <c r="D16" s="321"/>
      <c r="E16" s="321"/>
      <c r="F16" s="321"/>
      <c r="G16" s="321"/>
      <c r="H16" s="321"/>
      <c r="I16" s="321"/>
      <c r="J16" s="321"/>
      <c r="K16" s="321"/>
      <c r="L16" s="321"/>
      <c r="M16" s="322"/>
      <c r="N16" s="311"/>
      <c r="O16" s="311"/>
      <c r="P16" s="311"/>
      <c r="Q16" s="311"/>
      <c r="R16" s="311"/>
      <c r="S16" s="311"/>
      <c r="T16" s="311"/>
      <c r="U16" s="311"/>
      <c r="V16" s="322"/>
      <c r="W16" s="322"/>
      <c r="X16" s="322"/>
      <c r="Y16" s="322"/>
      <c r="Z16" s="322"/>
      <c r="AA16" s="322"/>
      <c r="AB16" s="322"/>
      <c r="AC16" s="322"/>
      <c r="AD16" s="322"/>
      <c r="AE16" s="322"/>
      <c r="AF16" s="322"/>
      <c r="AG16" s="322"/>
      <c r="AH16" s="322"/>
      <c r="AI16" s="322"/>
      <c r="AJ16" s="322"/>
      <c r="AK16" s="322"/>
      <c r="AL16" s="322"/>
      <c r="AM16" s="322"/>
      <c r="AN16" s="322"/>
      <c r="AO16" s="322"/>
      <c r="AP16" s="322"/>
      <c r="AQ16" s="322"/>
      <c r="AR16" s="322"/>
      <c r="AS16" s="322"/>
      <c r="AT16" s="322"/>
      <c r="AU16" s="322"/>
      <c r="AV16" s="322"/>
      <c r="AW16" s="322"/>
      <c r="AX16" s="322"/>
      <c r="BZ16" s="230"/>
    </row>
    <row r="17" spans="1:12" s="325" customFormat="1" ht="19.5" customHeight="1" x14ac:dyDescent="0.25">
      <c r="A17" s="352" t="s">
        <v>94</v>
      </c>
      <c r="B17" s="352" t="s">
        <v>144</v>
      </c>
      <c r="C17" s="352" t="s">
        <v>368</v>
      </c>
      <c r="D17" s="352" t="s">
        <v>371</v>
      </c>
      <c r="E17" s="352" t="s">
        <v>440</v>
      </c>
      <c r="F17" s="373" t="s">
        <v>359</v>
      </c>
      <c r="G17" s="439" t="s">
        <v>154</v>
      </c>
      <c r="H17" s="374" t="s">
        <v>152</v>
      </c>
      <c r="I17" s="374" t="s">
        <v>47</v>
      </c>
      <c r="J17" s="566" t="s">
        <v>36</v>
      </c>
      <c r="K17" s="324" t="s">
        <v>49</v>
      </c>
      <c r="L17" s="323"/>
    </row>
    <row r="18" spans="1:12" s="328" customFormat="1" hidden="1" x14ac:dyDescent="0.25">
      <c r="A18" s="326"/>
      <c r="B18" s="316" t="s">
        <v>19</v>
      </c>
      <c r="C18" s="316" t="s">
        <v>19</v>
      </c>
      <c r="D18" s="316" t="s">
        <v>19</v>
      </c>
      <c r="E18" s="316"/>
      <c r="F18" s="316" t="s">
        <v>20</v>
      </c>
      <c r="G18" s="316" t="s">
        <v>46</v>
      </c>
      <c r="H18" s="316"/>
      <c r="I18" s="316" t="s">
        <v>47</v>
      </c>
      <c r="J18" s="353" t="s">
        <v>138</v>
      </c>
      <c r="K18" s="327"/>
      <c r="L18" s="326"/>
    </row>
    <row r="19" spans="1:12" s="328" customFormat="1" hidden="1" x14ac:dyDescent="0.25">
      <c r="A19" s="329">
        <v>42339</v>
      </c>
      <c r="B19" s="330">
        <v>0</v>
      </c>
      <c r="C19" s="330"/>
      <c r="D19" s="330"/>
      <c r="E19" s="330"/>
      <c r="F19" s="330"/>
      <c r="G19" s="330"/>
      <c r="H19" s="330"/>
      <c r="I19" s="330"/>
      <c r="J19" s="354" t="e">
        <v>#REF!</v>
      </c>
      <c r="K19" s="331" t="e">
        <v>#REF!</v>
      </c>
    </row>
    <row r="20" spans="1:12" s="328" customFormat="1" x14ac:dyDescent="0.25">
      <c r="A20" s="563" t="s">
        <v>375</v>
      </c>
      <c r="B20" s="330">
        <v>0</v>
      </c>
      <c r="C20" s="330">
        <v>0</v>
      </c>
      <c r="D20" s="330">
        <v>0</v>
      </c>
      <c r="E20" s="330">
        <v>0</v>
      </c>
      <c r="F20" s="330">
        <v>0</v>
      </c>
      <c r="G20" s="330">
        <v>0</v>
      </c>
      <c r="H20" s="330">
        <v>0</v>
      </c>
      <c r="I20" s="330">
        <v>0</v>
      </c>
      <c r="J20" s="354">
        <v>0</v>
      </c>
      <c r="K20" s="331">
        <v>0</v>
      </c>
    </row>
    <row r="21" spans="1:12" s="328" customFormat="1" x14ac:dyDescent="0.25">
      <c r="A21" s="563">
        <v>45748</v>
      </c>
      <c r="B21" s="330">
        <v>254729090</v>
      </c>
      <c r="C21" s="330">
        <v>0</v>
      </c>
      <c r="D21" s="330">
        <v>0</v>
      </c>
      <c r="E21" s="330">
        <v>3286666666</v>
      </c>
      <c r="F21" s="330"/>
      <c r="G21" s="330">
        <v>0</v>
      </c>
      <c r="H21" s="330">
        <v>0</v>
      </c>
      <c r="I21" s="330">
        <v>0</v>
      </c>
      <c r="J21" s="354">
        <v>3541395756</v>
      </c>
      <c r="K21" s="331">
        <v>3541395756</v>
      </c>
    </row>
    <row r="22" spans="1:12" s="328" customFormat="1" x14ac:dyDescent="0.25">
      <c r="A22" s="563">
        <v>45778</v>
      </c>
      <c r="B22" s="330">
        <v>254729090</v>
      </c>
      <c r="C22" s="330">
        <v>0</v>
      </c>
      <c r="D22" s="330">
        <v>0</v>
      </c>
      <c r="E22" s="330">
        <v>403333333</v>
      </c>
      <c r="F22" s="330">
        <v>0</v>
      </c>
      <c r="G22" s="330">
        <v>0</v>
      </c>
      <c r="H22" s="330">
        <v>0</v>
      </c>
      <c r="I22" s="330">
        <v>0</v>
      </c>
      <c r="J22" s="354">
        <v>658062423</v>
      </c>
      <c r="K22" s="331">
        <v>658062423</v>
      </c>
    </row>
    <row r="23" spans="1:12" s="328" customFormat="1" x14ac:dyDescent="0.25">
      <c r="A23" s="563">
        <v>45809</v>
      </c>
      <c r="B23" s="330">
        <v>254729090</v>
      </c>
      <c r="C23" s="330">
        <v>59705500</v>
      </c>
      <c r="D23" s="330">
        <v>0</v>
      </c>
      <c r="E23" s="330">
        <v>283333333</v>
      </c>
      <c r="F23" s="330">
        <v>0</v>
      </c>
      <c r="G23" s="330">
        <v>0</v>
      </c>
      <c r="H23" s="330">
        <v>0</v>
      </c>
      <c r="I23" s="330">
        <v>0</v>
      </c>
      <c r="J23" s="354">
        <v>597767923</v>
      </c>
      <c r="K23" s="331">
        <v>597767923</v>
      </c>
    </row>
    <row r="24" spans="1:12" s="328" customFormat="1" x14ac:dyDescent="0.25">
      <c r="A24" s="563">
        <v>45839</v>
      </c>
      <c r="B24" s="330">
        <v>127364545</v>
      </c>
      <c r="C24" s="330">
        <v>59705500</v>
      </c>
      <c r="D24" s="330">
        <v>0</v>
      </c>
      <c r="E24" s="330">
        <v>2983333333</v>
      </c>
      <c r="F24" s="330">
        <v>0</v>
      </c>
      <c r="G24" s="330">
        <v>0</v>
      </c>
      <c r="H24" s="330">
        <v>0</v>
      </c>
      <c r="I24" s="330">
        <v>0</v>
      </c>
      <c r="J24" s="354">
        <v>3170403378</v>
      </c>
      <c r="K24" s="331">
        <v>0</v>
      </c>
    </row>
    <row r="25" spans="1:12" s="328" customFormat="1" x14ac:dyDescent="0.25">
      <c r="A25" s="563">
        <v>45870</v>
      </c>
      <c r="B25" s="330">
        <v>382093635</v>
      </c>
      <c r="C25" s="330">
        <v>74705500</v>
      </c>
      <c r="D25" s="330">
        <v>0</v>
      </c>
      <c r="E25" s="330">
        <v>333333333</v>
      </c>
      <c r="F25" s="330">
        <v>0</v>
      </c>
      <c r="G25" s="330">
        <v>0</v>
      </c>
      <c r="H25" s="330">
        <v>0</v>
      </c>
      <c r="I25" s="330">
        <v>0</v>
      </c>
      <c r="J25" s="354">
        <v>790132468</v>
      </c>
      <c r="K25" s="331">
        <v>0</v>
      </c>
    </row>
    <row r="26" spans="1:12" s="328" customFormat="1" hidden="1" x14ac:dyDescent="0.25">
      <c r="A26" s="563">
        <v>45901</v>
      </c>
      <c r="B26" s="330">
        <v>0</v>
      </c>
      <c r="C26" s="330">
        <v>0</v>
      </c>
      <c r="D26" s="330">
        <v>0</v>
      </c>
      <c r="E26" s="330">
        <v>0</v>
      </c>
      <c r="F26" s="330">
        <v>0</v>
      </c>
      <c r="G26" s="330">
        <v>0</v>
      </c>
      <c r="H26" s="330">
        <v>0</v>
      </c>
      <c r="I26" s="330">
        <v>0</v>
      </c>
      <c r="J26" s="354">
        <v>0</v>
      </c>
      <c r="K26" s="331"/>
    </row>
    <row r="27" spans="1:12" s="328" customFormat="1" hidden="1" x14ac:dyDescent="0.25">
      <c r="A27" s="563">
        <v>45931</v>
      </c>
      <c r="B27" s="330">
        <v>0</v>
      </c>
      <c r="C27" s="330">
        <v>0</v>
      </c>
      <c r="D27" s="330">
        <v>0</v>
      </c>
      <c r="E27" s="330">
        <v>0</v>
      </c>
      <c r="F27" s="330">
        <v>0</v>
      </c>
      <c r="G27" s="330">
        <v>0</v>
      </c>
      <c r="H27" s="330">
        <v>0</v>
      </c>
      <c r="I27" s="330">
        <v>0</v>
      </c>
      <c r="J27" s="354">
        <v>0</v>
      </c>
      <c r="K27" s="331">
        <v>0</v>
      </c>
    </row>
    <row r="28" spans="1:12" s="328" customFormat="1" hidden="1" x14ac:dyDescent="0.25">
      <c r="A28" s="563">
        <v>45962</v>
      </c>
      <c r="B28" s="330">
        <v>0</v>
      </c>
      <c r="C28" s="330">
        <v>0</v>
      </c>
      <c r="D28" s="330">
        <v>0</v>
      </c>
      <c r="E28" s="330">
        <v>0</v>
      </c>
      <c r="F28" s="330">
        <v>0</v>
      </c>
      <c r="G28" s="330">
        <v>0</v>
      </c>
      <c r="H28" s="330">
        <v>0</v>
      </c>
      <c r="I28" s="330">
        <v>0</v>
      </c>
      <c r="J28" s="354">
        <v>0</v>
      </c>
      <c r="K28" s="331">
        <v>0</v>
      </c>
    </row>
    <row r="29" spans="1:12" s="328" customFormat="1" hidden="1" x14ac:dyDescent="0.25">
      <c r="A29" s="563">
        <v>45992</v>
      </c>
      <c r="B29" s="330">
        <v>0</v>
      </c>
      <c r="C29" s="330">
        <v>0</v>
      </c>
      <c r="D29" s="330">
        <v>0</v>
      </c>
      <c r="E29" s="330">
        <v>0</v>
      </c>
      <c r="F29" s="330">
        <v>0</v>
      </c>
      <c r="G29" s="330">
        <v>0</v>
      </c>
      <c r="H29" s="330">
        <v>0</v>
      </c>
      <c r="I29" s="330">
        <v>0</v>
      </c>
      <c r="J29" s="354">
        <v>0</v>
      </c>
      <c r="K29" s="331">
        <v>0</v>
      </c>
    </row>
    <row r="30" spans="1:12" s="328" customFormat="1" hidden="1" x14ac:dyDescent="0.25">
      <c r="A30" s="563">
        <v>46023</v>
      </c>
      <c r="B30" s="330">
        <v>0</v>
      </c>
      <c r="C30" s="330">
        <v>0</v>
      </c>
      <c r="D30" s="330">
        <v>0</v>
      </c>
      <c r="E30" s="330">
        <v>0</v>
      </c>
      <c r="F30" s="330">
        <v>0</v>
      </c>
      <c r="G30" s="330">
        <v>0</v>
      </c>
      <c r="H30" s="330">
        <v>0</v>
      </c>
      <c r="I30" s="330">
        <v>0</v>
      </c>
      <c r="J30" s="354">
        <v>0</v>
      </c>
      <c r="K30" s="331">
        <v>0</v>
      </c>
    </row>
    <row r="31" spans="1:12" s="328" customFormat="1" hidden="1" x14ac:dyDescent="0.25">
      <c r="A31" s="563">
        <v>46054</v>
      </c>
      <c r="B31" s="330">
        <v>0</v>
      </c>
      <c r="C31" s="330">
        <v>0</v>
      </c>
      <c r="D31" s="330">
        <v>0</v>
      </c>
      <c r="E31" s="330">
        <v>0</v>
      </c>
      <c r="F31" s="330">
        <v>0</v>
      </c>
      <c r="G31" s="330">
        <v>0</v>
      </c>
      <c r="H31" s="330">
        <v>0</v>
      </c>
      <c r="I31" s="330">
        <v>0</v>
      </c>
      <c r="J31" s="354">
        <v>0</v>
      </c>
      <c r="K31" s="331">
        <v>0</v>
      </c>
    </row>
    <row r="32" spans="1:12" s="328" customFormat="1" hidden="1" x14ac:dyDescent="0.25">
      <c r="A32" s="563">
        <v>46082</v>
      </c>
      <c r="B32" s="330">
        <v>0</v>
      </c>
      <c r="C32" s="330">
        <v>0</v>
      </c>
      <c r="D32" s="330">
        <v>0</v>
      </c>
      <c r="E32" s="330">
        <v>0</v>
      </c>
      <c r="F32" s="330">
        <v>0</v>
      </c>
      <c r="G32" s="330">
        <v>0</v>
      </c>
      <c r="H32" s="330">
        <v>0</v>
      </c>
      <c r="I32" s="330">
        <v>0</v>
      </c>
      <c r="J32" s="354">
        <v>0</v>
      </c>
      <c r="K32" s="331">
        <v>0</v>
      </c>
    </row>
    <row r="33" spans="1:78" hidden="1" x14ac:dyDescent="0.2">
      <c r="A33" s="563">
        <v>46113</v>
      </c>
      <c r="B33" s="330">
        <v>0</v>
      </c>
      <c r="C33" s="330">
        <v>0</v>
      </c>
      <c r="D33" s="330">
        <v>0</v>
      </c>
      <c r="E33" s="330">
        <v>0</v>
      </c>
      <c r="F33" s="330">
        <v>0</v>
      </c>
      <c r="G33" s="330">
        <v>0</v>
      </c>
      <c r="H33" s="330">
        <v>0</v>
      </c>
      <c r="I33" s="330">
        <v>0</v>
      </c>
      <c r="J33" s="354">
        <v>0</v>
      </c>
      <c r="K33" s="331">
        <v>0</v>
      </c>
      <c r="T33" s="332"/>
      <c r="AZ33" s="333"/>
    </row>
    <row r="34" spans="1:78" hidden="1" x14ac:dyDescent="0.2">
      <c r="A34" s="563">
        <v>46143</v>
      </c>
      <c r="B34" s="330">
        <v>0</v>
      </c>
      <c r="C34" s="330">
        <v>0</v>
      </c>
      <c r="D34" s="330">
        <v>0</v>
      </c>
      <c r="E34" s="330">
        <v>0</v>
      </c>
      <c r="F34" s="330">
        <v>0</v>
      </c>
      <c r="G34" s="330">
        <v>0</v>
      </c>
      <c r="H34" s="330">
        <v>0</v>
      </c>
      <c r="I34" s="330">
        <v>0</v>
      </c>
      <c r="J34" s="354">
        <v>0</v>
      </c>
      <c r="K34" s="331">
        <v>0</v>
      </c>
      <c r="T34" s="332"/>
      <c r="AZ34" s="333"/>
    </row>
    <row r="35" spans="1:78" hidden="1" x14ac:dyDescent="0.2">
      <c r="A35" s="563">
        <v>46174</v>
      </c>
      <c r="B35" s="330">
        <v>0</v>
      </c>
      <c r="C35" s="330">
        <v>0</v>
      </c>
      <c r="D35" s="330">
        <v>0</v>
      </c>
      <c r="E35" s="330">
        <v>0</v>
      </c>
      <c r="F35" s="330">
        <v>0</v>
      </c>
      <c r="G35" s="330">
        <v>0</v>
      </c>
      <c r="H35" s="330">
        <v>0</v>
      </c>
      <c r="I35" s="330">
        <v>0</v>
      </c>
      <c r="J35" s="354">
        <v>0</v>
      </c>
      <c r="K35" s="331" t="e">
        <v>#REF!</v>
      </c>
      <c r="T35" s="332"/>
      <c r="AZ35" s="333"/>
    </row>
    <row r="36" spans="1:78" s="328" customFormat="1" hidden="1" x14ac:dyDescent="0.25">
      <c r="A36" s="563">
        <v>46204</v>
      </c>
      <c r="B36" s="330">
        <v>0</v>
      </c>
      <c r="C36" s="330">
        <v>0</v>
      </c>
      <c r="D36" s="330">
        <v>0</v>
      </c>
      <c r="E36" s="330">
        <v>0</v>
      </c>
      <c r="F36" s="330">
        <v>0</v>
      </c>
      <c r="G36" s="330">
        <v>0</v>
      </c>
      <c r="H36" s="330">
        <v>0</v>
      </c>
      <c r="I36" s="330">
        <v>0</v>
      </c>
      <c r="J36" s="354">
        <v>0</v>
      </c>
      <c r="K36" s="334" t="e">
        <v>#REF!</v>
      </c>
    </row>
    <row r="37" spans="1:78" s="336" customFormat="1" hidden="1" x14ac:dyDescent="0.25">
      <c r="A37" s="563">
        <v>46235</v>
      </c>
      <c r="B37" s="330">
        <v>0</v>
      </c>
      <c r="C37" s="330">
        <v>0</v>
      </c>
      <c r="D37" s="330">
        <v>0</v>
      </c>
      <c r="E37" s="330">
        <v>0</v>
      </c>
      <c r="F37" s="330">
        <v>0</v>
      </c>
      <c r="G37" s="330">
        <v>0</v>
      </c>
      <c r="H37" s="330">
        <v>0</v>
      </c>
      <c r="I37" s="330">
        <v>0</v>
      </c>
      <c r="J37" s="354">
        <v>0</v>
      </c>
      <c r="K37" s="335" t="e">
        <v>#REF!</v>
      </c>
    </row>
    <row r="38" spans="1:78" s="193" customFormat="1" hidden="1" x14ac:dyDescent="0.2">
      <c r="A38" s="563">
        <v>46266</v>
      </c>
      <c r="B38" s="330">
        <v>0</v>
      </c>
      <c r="C38" s="330">
        <v>0</v>
      </c>
      <c r="D38" s="330">
        <v>0</v>
      </c>
      <c r="E38" s="330">
        <v>0</v>
      </c>
      <c r="F38" s="330">
        <v>0</v>
      </c>
      <c r="G38" s="330">
        <v>0</v>
      </c>
      <c r="H38" s="330">
        <v>0</v>
      </c>
      <c r="I38" s="330">
        <v>0</v>
      </c>
      <c r="J38" s="354">
        <v>0</v>
      </c>
      <c r="K38" s="338"/>
      <c r="L38" s="338"/>
      <c r="M38" s="340"/>
      <c r="N38" s="340"/>
      <c r="O38" s="340"/>
      <c r="P38" s="340"/>
      <c r="Q38" s="340"/>
      <c r="R38" s="340"/>
      <c r="S38" s="340"/>
      <c r="T38" s="341"/>
      <c r="U38" s="340"/>
      <c r="V38" s="342"/>
      <c r="X38" s="342"/>
      <c r="Y38" s="343"/>
      <c r="Z38" s="343"/>
      <c r="AA38" s="344"/>
      <c r="AB38" s="344"/>
      <c r="AC38" s="340"/>
      <c r="AD38" s="344"/>
      <c r="AE38" s="344"/>
      <c r="AF38" s="345"/>
      <c r="AG38" s="344"/>
      <c r="AI38" s="340"/>
      <c r="AJ38" s="340"/>
      <c r="AK38" s="340"/>
      <c r="AL38" s="340"/>
      <c r="AM38" s="340"/>
      <c r="AO38" s="340"/>
      <c r="AR38" s="340"/>
      <c r="AS38" s="340"/>
      <c r="AT38" s="340"/>
      <c r="AU38" s="340"/>
      <c r="AV38" s="340"/>
      <c r="AX38" s="340"/>
      <c r="AZ38" s="333"/>
      <c r="BD38" s="340"/>
      <c r="BE38" s="340"/>
      <c r="BG38" s="340"/>
      <c r="BH38" s="340"/>
      <c r="BN38" s="346"/>
      <c r="BT38" s="340"/>
      <c r="BX38" s="347"/>
      <c r="BZ38" s="230"/>
    </row>
    <row r="39" spans="1:78" hidden="1" x14ac:dyDescent="0.2">
      <c r="A39" s="563">
        <v>46296</v>
      </c>
      <c r="B39" s="330">
        <v>0</v>
      </c>
      <c r="C39" s="330">
        <v>0</v>
      </c>
      <c r="D39" s="330">
        <v>0</v>
      </c>
      <c r="E39" s="330">
        <v>0</v>
      </c>
      <c r="F39" s="330">
        <v>0</v>
      </c>
      <c r="G39" s="330">
        <v>0</v>
      </c>
      <c r="H39" s="330">
        <v>0</v>
      </c>
      <c r="I39" s="330">
        <v>0</v>
      </c>
      <c r="J39" s="354">
        <v>0</v>
      </c>
      <c r="T39" s="332"/>
      <c r="AZ39" s="333"/>
    </row>
    <row r="40" spans="1:78" hidden="1" x14ac:dyDescent="0.2">
      <c r="A40" s="563">
        <v>46327</v>
      </c>
      <c r="B40" s="330">
        <v>0</v>
      </c>
      <c r="C40" s="330">
        <v>0</v>
      </c>
      <c r="D40" s="330">
        <v>0</v>
      </c>
      <c r="E40" s="330">
        <v>0</v>
      </c>
      <c r="F40" s="330">
        <v>0</v>
      </c>
      <c r="G40" s="330">
        <v>0</v>
      </c>
      <c r="H40" s="330">
        <v>0</v>
      </c>
      <c r="I40" s="330">
        <v>0</v>
      </c>
      <c r="J40" s="354">
        <v>0</v>
      </c>
    </row>
    <row r="41" spans="1:78" hidden="1" x14ac:dyDescent="0.2">
      <c r="A41" s="563">
        <v>46357</v>
      </c>
      <c r="B41" s="330">
        <v>0</v>
      </c>
      <c r="C41" s="330">
        <v>0</v>
      </c>
      <c r="D41" s="330">
        <v>0</v>
      </c>
      <c r="E41" s="330">
        <v>0</v>
      </c>
      <c r="F41" s="330">
        <v>0</v>
      </c>
      <c r="G41" s="330">
        <v>0</v>
      </c>
      <c r="H41" s="330">
        <v>0</v>
      </c>
      <c r="I41" s="330">
        <v>0</v>
      </c>
      <c r="J41" s="354">
        <v>0</v>
      </c>
    </row>
    <row r="42" spans="1:78" hidden="1" x14ac:dyDescent="0.2">
      <c r="A42" s="563">
        <v>46388</v>
      </c>
      <c r="B42" s="330">
        <v>0</v>
      </c>
      <c r="C42" s="330">
        <v>0</v>
      </c>
      <c r="D42" s="330">
        <v>0</v>
      </c>
      <c r="E42" s="330">
        <v>0</v>
      </c>
      <c r="F42" s="330">
        <v>0</v>
      </c>
      <c r="G42" s="330">
        <v>0</v>
      </c>
      <c r="H42" s="330">
        <v>0</v>
      </c>
      <c r="I42" s="330">
        <v>0</v>
      </c>
      <c r="J42" s="354">
        <v>0</v>
      </c>
    </row>
    <row r="43" spans="1:78" hidden="1" x14ac:dyDescent="0.2">
      <c r="A43" s="563">
        <v>46419</v>
      </c>
      <c r="B43" s="330">
        <v>0</v>
      </c>
      <c r="C43" s="330">
        <v>0</v>
      </c>
      <c r="D43" s="330">
        <v>0</v>
      </c>
      <c r="E43" s="330">
        <v>0</v>
      </c>
      <c r="F43" s="330">
        <v>0</v>
      </c>
      <c r="G43" s="330">
        <v>0</v>
      </c>
      <c r="H43" s="330">
        <v>0</v>
      </c>
      <c r="I43" s="330">
        <v>0</v>
      </c>
      <c r="J43" s="354">
        <v>0</v>
      </c>
    </row>
    <row r="44" spans="1:78" hidden="1" x14ac:dyDescent="0.2">
      <c r="A44" s="563">
        <v>46447</v>
      </c>
      <c r="B44" s="330">
        <v>0</v>
      </c>
      <c r="C44" s="330">
        <v>0</v>
      </c>
      <c r="D44" s="330">
        <v>0</v>
      </c>
      <c r="E44" s="330">
        <v>0</v>
      </c>
      <c r="F44" s="330">
        <v>0</v>
      </c>
      <c r="G44" s="330">
        <v>0</v>
      </c>
      <c r="H44" s="330">
        <v>0</v>
      </c>
      <c r="I44" s="330">
        <v>0</v>
      </c>
      <c r="J44" s="354">
        <v>0</v>
      </c>
    </row>
    <row r="45" spans="1:78" hidden="1" x14ac:dyDescent="0.2">
      <c r="A45" s="563">
        <v>46478</v>
      </c>
      <c r="B45" s="330">
        <v>0</v>
      </c>
      <c r="C45" s="330">
        <v>0</v>
      </c>
      <c r="D45" s="330">
        <v>0</v>
      </c>
      <c r="E45" s="330">
        <v>0</v>
      </c>
      <c r="F45" s="330">
        <v>0</v>
      </c>
      <c r="G45" s="330">
        <v>0</v>
      </c>
      <c r="H45" s="330">
        <v>0</v>
      </c>
      <c r="I45" s="330">
        <v>0</v>
      </c>
      <c r="J45" s="354">
        <v>0</v>
      </c>
    </row>
    <row r="46" spans="1:78" hidden="1" x14ac:dyDescent="0.2">
      <c r="A46" s="563">
        <v>46508</v>
      </c>
      <c r="B46" s="330">
        <v>0</v>
      </c>
      <c r="C46" s="330">
        <v>0</v>
      </c>
      <c r="D46" s="330">
        <v>0</v>
      </c>
      <c r="E46" s="330">
        <v>0</v>
      </c>
      <c r="F46" s="330">
        <v>0</v>
      </c>
      <c r="G46" s="330">
        <v>0</v>
      </c>
      <c r="H46" s="330">
        <v>0</v>
      </c>
      <c r="I46" s="330">
        <v>0</v>
      </c>
      <c r="J46" s="354">
        <v>0</v>
      </c>
    </row>
    <row r="47" spans="1:78" hidden="1" x14ac:dyDescent="0.2">
      <c r="A47" s="563">
        <v>46539</v>
      </c>
      <c r="B47" s="330">
        <v>0</v>
      </c>
      <c r="C47" s="330">
        <v>0</v>
      </c>
      <c r="D47" s="330">
        <v>0</v>
      </c>
      <c r="E47" s="330">
        <v>0</v>
      </c>
      <c r="F47" s="330">
        <v>0</v>
      </c>
      <c r="G47" s="330">
        <v>0</v>
      </c>
      <c r="H47" s="330">
        <v>0</v>
      </c>
      <c r="I47" s="330">
        <v>0</v>
      </c>
      <c r="J47" s="354">
        <v>0</v>
      </c>
    </row>
    <row r="48" spans="1:78" hidden="1" x14ac:dyDescent="0.2">
      <c r="A48" s="563">
        <v>46569</v>
      </c>
      <c r="B48" s="330">
        <v>0</v>
      </c>
      <c r="C48" s="330">
        <v>0</v>
      </c>
      <c r="D48" s="330">
        <v>0</v>
      </c>
      <c r="E48" s="330">
        <v>0</v>
      </c>
      <c r="F48" s="330">
        <v>0</v>
      </c>
      <c r="G48" s="330">
        <v>0</v>
      </c>
      <c r="H48" s="330">
        <v>0</v>
      </c>
      <c r="I48" s="330">
        <v>0</v>
      </c>
      <c r="J48" s="354">
        <v>0</v>
      </c>
    </row>
    <row r="49" spans="1:10" hidden="1" x14ac:dyDescent="0.2">
      <c r="A49" s="563">
        <v>46600</v>
      </c>
      <c r="B49" s="330">
        <v>0</v>
      </c>
      <c r="C49" s="330">
        <v>0</v>
      </c>
      <c r="D49" s="330">
        <v>0</v>
      </c>
      <c r="E49" s="330">
        <v>0</v>
      </c>
      <c r="F49" s="330">
        <v>0</v>
      </c>
      <c r="G49" s="330">
        <v>0</v>
      </c>
      <c r="H49" s="330">
        <v>0</v>
      </c>
      <c r="I49" s="330">
        <v>0</v>
      </c>
      <c r="J49" s="354">
        <v>0</v>
      </c>
    </row>
    <row r="50" spans="1:10" hidden="1" x14ac:dyDescent="0.2">
      <c r="A50" s="563">
        <v>46631</v>
      </c>
      <c r="B50" s="330">
        <v>0</v>
      </c>
      <c r="C50" s="330">
        <v>0</v>
      </c>
      <c r="D50" s="330">
        <v>0</v>
      </c>
      <c r="E50" s="330">
        <v>0</v>
      </c>
      <c r="F50" s="330">
        <v>0</v>
      </c>
      <c r="G50" s="330">
        <v>0</v>
      </c>
      <c r="H50" s="330">
        <v>0</v>
      </c>
      <c r="I50" s="330">
        <v>0</v>
      </c>
      <c r="J50" s="354">
        <v>0</v>
      </c>
    </row>
    <row r="51" spans="1:10" hidden="1" x14ac:dyDescent="0.2">
      <c r="A51" s="563">
        <v>46661</v>
      </c>
      <c r="B51" s="330">
        <v>0</v>
      </c>
      <c r="C51" s="330">
        <v>0</v>
      </c>
      <c r="D51" s="330">
        <v>0</v>
      </c>
      <c r="E51" s="330">
        <v>0</v>
      </c>
      <c r="F51" s="330">
        <v>0</v>
      </c>
      <c r="G51" s="330">
        <v>0</v>
      </c>
      <c r="H51" s="330">
        <v>0</v>
      </c>
      <c r="I51" s="330">
        <v>0</v>
      </c>
      <c r="J51" s="354">
        <v>0</v>
      </c>
    </row>
    <row r="52" spans="1:10" hidden="1" x14ac:dyDescent="0.2">
      <c r="A52" s="563">
        <v>46692</v>
      </c>
      <c r="B52" s="330">
        <v>0</v>
      </c>
      <c r="C52" s="330">
        <v>0</v>
      </c>
      <c r="D52" s="330">
        <v>0</v>
      </c>
      <c r="E52" s="330">
        <v>0</v>
      </c>
      <c r="F52" s="330">
        <v>0</v>
      </c>
      <c r="G52" s="330">
        <v>0</v>
      </c>
      <c r="H52" s="330">
        <v>0</v>
      </c>
      <c r="I52" s="330">
        <v>0</v>
      </c>
      <c r="J52" s="354">
        <v>0</v>
      </c>
    </row>
    <row r="53" spans="1:10" hidden="1" x14ac:dyDescent="0.2">
      <c r="A53" s="563">
        <v>46722</v>
      </c>
      <c r="B53" s="330">
        <v>0</v>
      </c>
      <c r="C53" s="330">
        <v>0</v>
      </c>
      <c r="D53" s="330">
        <v>0</v>
      </c>
      <c r="E53" s="330">
        <v>0</v>
      </c>
      <c r="F53" s="330">
        <v>0</v>
      </c>
      <c r="G53" s="330">
        <v>0</v>
      </c>
      <c r="H53" s="330">
        <v>0</v>
      </c>
      <c r="I53" s="330">
        <v>0</v>
      </c>
      <c r="J53" s="354">
        <v>0</v>
      </c>
    </row>
    <row r="54" spans="1:10" hidden="1" x14ac:dyDescent="0.2">
      <c r="A54" s="563">
        <v>46753</v>
      </c>
      <c r="B54" s="330">
        <v>0</v>
      </c>
      <c r="C54" s="330">
        <v>0</v>
      </c>
      <c r="D54" s="330">
        <v>0</v>
      </c>
      <c r="E54" s="330">
        <v>0</v>
      </c>
      <c r="F54" s="330">
        <v>0</v>
      </c>
      <c r="G54" s="330">
        <v>0</v>
      </c>
      <c r="H54" s="330">
        <v>0</v>
      </c>
      <c r="I54" s="330">
        <v>0</v>
      </c>
      <c r="J54" s="354">
        <v>0</v>
      </c>
    </row>
    <row r="55" spans="1:10" hidden="1" x14ac:dyDescent="0.2">
      <c r="A55" s="563">
        <v>46784</v>
      </c>
      <c r="B55" s="330">
        <v>0</v>
      </c>
      <c r="C55" s="330">
        <v>0</v>
      </c>
      <c r="D55" s="330">
        <v>0</v>
      </c>
      <c r="E55" s="330">
        <v>0</v>
      </c>
      <c r="F55" s="330">
        <v>0</v>
      </c>
      <c r="G55" s="330">
        <v>0</v>
      </c>
      <c r="H55" s="330">
        <v>0</v>
      </c>
      <c r="I55" s="330">
        <v>0</v>
      </c>
      <c r="J55" s="354">
        <v>0</v>
      </c>
    </row>
    <row r="56" spans="1:10" hidden="1" x14ac:dyDescent="0.2">
      <c r="A56" s="563">
        <v>46813</v>
      </c>
      <c r="B56" s="330">
        <v>0</v>
      </c>
      <c r="C56" s="330">
        <v>0</v>
      </c>
      <c r="D56" s="330">
        <v>0</v>
      </c>
      <c r="E56" s="330">
        <v>0</v>
      </c>
      <c r="F56" s="330">
        <v>0</v>
      </c>
      <c r="G56" s="330">
        <v>0</v>
      </c>
      <c r="H56" s="330">
        <v>0</v>
      </c>
      <c r="I56" s="330">
        <v>0</v>
      </c>
      <c r="J56" s="354">
        <v>0</v>
      </c>
    </row>
    <row r="57" spans="1:10" hidden="1" x14ac:dyDescent="0.2">
      <c r="A57" s="563">
        <v>46844</v>
      </c>
      <c r="B57" s="330">
        <v>0</v>
      </c>
      <c r="C57" s="330">
        <v>0</v>
      </c>
      <c r="D57" s="330">
        <v>0</v>
      </c>
      <c r="E57" s="330">
        <v>0</v>
      </c>
      <c r="F57" s="330">
        <v>0</v>
      </c>
      <c r="G57" s="330">
        <v>0</v>
      </c>
      <c r="H57" s="330">
        <v>0</v>
      </c>
      <c r="I57" s="330">
        <v>0</v>
      </c>
      <c r="J57" s="354">
        <v>0</v>
      </c>
    </row>
    <row r="58" spans="1:10" hidden="1" x14ac:dyDescent="0.2">
      <c r="A58" s="563">
        <v>46874</v>
      </c>
      <c r="B58" s="330">
        <v>0</v>
      </c>
      <c r="C58" s="330">
        <v>0</v>
      </c>
      <c r="D58" s="330">
        <v>0</v>
      </c>
      <c r="E58" s="330">
        <v>0</v>
      </c>
      <c r="F58" s="330">
        <v>0</v>
      </c>
      <c r="G58" s="330">
        <v>0</v>
      </c>
      <c r="H58" s="330">
        <v>0</v>
      </c>
      <c r="I58" s="330">
        <v>0</v>
      </c>
      <c r="J58" s="354">
        <v>0</v>
      </c>
    </row>
    <row r="59" spans="1:10" hidden="1" x14ac:dyDescent="0.2">
      <c r="A59" s="563">
        <v>46905</v>
      </c>
      <c r="B59" s="330">
        <v>0</v>
      </c>
      <c r="C59" s="330">
        <v>0</v>
      </c>
      <c r="D59" s="330">
        <v>0</v>
      </c>
      <c r="E59" s="330">
        <v>0</v>
      </c>
      <c r="F59" s="330">
        <v>0</v>
      </c>
      <c r="G59" s="330">
        <v>0</v>
      </c>
      <c r="H59" s="330">
        <v>0</v>
      </c>
      <c r="I59" s="330">
        <v>0</v>
      </c>
      <c r="J59" s="354">
        <v>0</v>
      </c>
    </row>
    <row r="60" spans="1:10" hidden="1" x14ac:dyDescent="0.2">
      <c r="A60" s="563">
        <v>46935</v>
      </c>
      <c r="B60" s="330">
        <v>0</v>
      </c>
      <c r="C60" s="330">
        <v>0</v>
      </c>
      <c r="D60" s="330">
        <v>0</v>
      </c>
      <c r="E60" s="330">
        <v>0</v>
      </c>
      <c r="F60" s="330">
        <v>0</v>
      </c>
      <c r="G60" s="330">
        <v>0</v>
      </c>
      <c r="H60" s="330">
        <v>0</v>
      </c>
      <c r="I60" s="330">
        <v>0</v>
      </c>
      <c r="J60" s="354">
        <v>0</v>
      </c>
    </row>
    <row r="61" spans="1:10" hidden="1" x14ac:dyDescent="0.2">
      <c r="A61" s="563">
        <v>46966</v>
      </c>
      <c r="B61" s="330">
        <v>0</v>
      </c>
      <c r="C61" s="330">
        <v>0</v>
      </c>
      <c r="D61" s="330">
        <v>0</v>
      </c>
      <c r="E61" s="330">
        <v>0</v>
      </c>
      <c r="F61" s="330">
        <v>0</v>
      </c>
      <c r="G61" s="330">
        <v>0</v>
      </c>
      <c r="H61" s="330">
        <v>0</v>
      </c>
      <c r="I61" s="330">
        <v>0</v>
      </c>
      <c r="J61" s="354">
        <v>0</v>
      </c>
    </row>
    <row r="62" spans="1:10" hidden="1" x14ac:dyDescent="0.2">
      <c r="A62" s="563">
        <v>46997</v>
      </c>
      <c r="B62" s="330">
        <v>0</v>
      </c>
      <c r="C62" s="330">
        <v>0</v>
      </c>
      <c r="D62" s="330">
        <v>0</v>
      </c>
      <c r="E62" s="330">
        <v>0</v>
      </c>
      <c r="F62" s="330">
        <v>0</v>
      </c>
      <c r="G62" s="330">
        <v>0</v>
      </c>
      <c r="H62" s="330">
        <v>0</v>
      </c>
      <c r="I62" s="330">
        <v>0</v>
      </c>
      <c r="J62" s="354">
        <v>0</v>
      </c>
    </row>
    <row r="63" spans="1:10" hidden="1" x14ac:dyDescent="0.2">
      <c r="A63" s="563">
        <v>47027</v>
      </c>
      <c r="B63" s="330">
        <v>0</v>
      </c>
      <c r="C63" s="330">
        <v>0</v>
      </c>
      <c r="D63" s="330">
        <v>0</v>
      </c>
      <c r="E63" s="330">
        <v>0</v>
      </c>
      <c r="F63" s="330">
        <v>0</v>
      </c>
      <c r="G63" s="330">
        <v>0</v>
      </c>
      <c r="H63" s="330">
        <v>0</v>
      </c>
      <c r="I63" s="330">
        <v>0</v>
      </c>
      <c r="J63" s="354">
        <v>0</v>
      </c>
    </row>
    <row r="64" spans="1:10" hidden="1" x14ac:dyDescent="0.2">
      <c r="A64" s="563">
        <v>47058</v>
      </c>
      <c r="B64" s="330">
        <v>0</v>
      </c>
      <c r="C64" s="330">
        <v>0</v>
      </c>
      <c r="D64" s="330">
        <v>0</v>
      </c>
      <c r="E64" s="330">
        <v>0</v>
      </c>
      <c r="F64" s="330">
        <v>0</v>
      </c>
      <c r="G64" s="330">
        <v>0</v>
      </c>
      <c r="H64" s="330">
        <v>0</v>
      </c>
      <c r="I64" s="330">
        <v>0</v>
      </c>
      <c r="J64" s="354">
        <v>0</v>
      </c>
    </row>
    <row r="65" spans="1:10" hidden="1" x14ac:dyDescent="0.2">
      <c r="A65" s="563">
        <v>47088</v>
      </c>
      <c r="B65" s="330">
        <v>0</v>
      </c>
      <c r="C65" s="330">
        <v>0</v>
      </c>
      <c r="D65" s="330">
        <v>0</v>
      </c>
      <c r="E65" s="330">
        <v>0</v>
      </c>
      <c r="F65" s="330">
        <v>0</v>
      </c>
      <c r="G65" s="330">
        <v>0</v>
      </c>
      <c r="H65" s="330">
        <v>0</v>
      </c>
      <c r="I65" s="330">
        <v>0</v>
      </c>
      <c r="J65" s="354">
        <v>0</v>
      </c>
    </row>
    <row r="66" spans="1:10" hidden="1" x14ac:dyDescent="0.2">
      <c r="A66" s="563">
        <v>47119</v>
      </c>
      <c r="B66" s="330">
        <v>0</v>
      </c>
      <c r="C66" s="330">
        <v>0</v>
      </c>
      <c r="D66" s="330">
        <v>0</v>
      </c>
      <c r="E66" s="330">
        <v>0</v>
      </c>
      <c r="F66" s="330">
        <v>0</v>
      </c>
      <c r="G66" s="330">
        <v>0</v>
      </c>
      <c r="H66" s="330">
        <v>0</v>
      </c>
      <c r="I66" s="330">
        <v>0</v>
      </c>
      <c r="J66" s="354">
        <v>0</v>
      </c>
    </row>
    <row r="67" spans="1:10" hidden="1" x14ac:dyDescent="0.2">
      <c r="A67" s="563">
        <v>47150</v>
      </c>
      <c r="B67" s="330">
        <v>0</v>
      </c>
      <c r="C67" s="330">
        <v>0</v>
      </c>
      <c r="D67" s="330">
        <v>0</v>
      </c>
      <c r="E67" s="330">
        <v>0</v>
      </c>
      <c r="F67" s="330">
        <v>0</v>
      </c>
      <c r="G67" s="330">
        <v>0</v>
      </c>
      <c r="H67" s="330">
        <v>0</v>
      </c>
      <c r="I67" s="330">
        <v>0</v>
      </c>
      <c r="J67" s="354">
        <v>0</v>
      </c>
    </row>
    <row r="68" spans="1:10" hidden="1" x14ac:dyDescent="0.2">
      <c r="A68" s="563">
        <v>47178</v>
      </c>
      <c r="B68" s="330">
        <v>0</v>
      </c>
      <c r="C68" s="330">
        <v>0</v>
      </c>
      <c r="D68" s="330">
        <v>0</v>
      </c>
      <c r="E68" s="330">
        <v>0</v>
      </c>
      <c r="F68" s="330">
        <v>0</v>
      </c>
      <c r="G68" s="330">
        <v>0</v>
      </c>
      <c r="H68" s="330">
        <v>0</v>
      </c>
      <c r="I68" s="330">
        <v>0</v>
      </c>
      <c r="J68" s="354">
        <v>0</v>
      </c>
    </row>
    <row r="69" spans="1:10" hidden="1" x14ac:dyDescent="0.2">
      <c r="A69" s="563">
        <v>47209</v>
      </c>
      <c r="B69" s="330">
        <v>0</v>
      </c>
      <c r="C69" s="330">
        <v>0</v>
      </c>
      <c r="D69" s="330">
        <v>0</v>
      </c>
      <c r="E69" s="330">
        <v>0</v>
      </c>
      <c r="F69" s="330">
        <v>0</v>
      </c>
      <c r="G69" s="330">
        <v>0</v>
      </c>
      <c r="H69" s="330">
        <v>0</v>
      </c>
      <c r="I69" s="330">
        <v>0</v>
      </c>
      <c r="J69" s="354">
        <v>0</v>
      </c>
    </row>
    <row r="70" spans="1:10" hidden="1" x14ac:dyDescent="0.2">
      <c r="A70" s="563">
        <v>47239</v>
      </c>
      <c r="B70" s="330">
        <v>0</v>
      </c>
      <c r="C70" s="330">
        <v>0</v>
      </c>
      <c r="D70" s="330">
        <v>0</v>
      </c>
      <c r="E70" s="330">
        <v>0</v>
      </c>
      <c r="F70" s="330">
        <v>0</v>
      </c>
      <c r="G70" s="330">
        <v>0</v>
      </c>
      <c r="H70" s="330">
        <v>0</v>
      </c>
      <c r="I70" s="330">
        <v>0</v>
      </c>
      <c r="J70" s="354">
        <v>0</v>
      </c>
    </row>
    <row r="71" spans="1:10" hidden="1" x14ac:dyDescent="0.2">
      <c r="A71" s="563">
        <v>47270</v>
      </c>
      <c r="B71" s="330">
        <v>0</v>
      </c>
      <c r="C71" s="330">
        <v>0</v>
      </c>
      <c r="D71" s="330">
        <v>0</v>
      </c>
      <c r="E71" s="330">
        <v>0</v>
      </c>
      <c r="F71" s="330">
        <v>0</v>
      </c>
      <c r="G71" s="330">
        <v>0</v>
      </c>
      <c r="H71" s="330">
        <v>0</v>
      </c>
      <c r="I71" s="330">
        <v>0</v>
      </c>
      <c r="J71" s="354">
        <v>0</v>
      </c>
    </row>
    <row r="72" spans="1:10" hidden="1" x14ac:dyDescent="0.2">
      <c r="A72" s="563">
        <v>47300</v>
      </c>
      <c r="B72" s="330">
        <v>0</v>
      </c>
      <c r="C72" s="330">
        <v>0</v>
      </c>
      <c r="D72" s="330">
        <v>0</v>
      </c>
      <c r="E72" s="330">
        <v>0</v>
      </c>
      <c r="F72" s="330">
        <v>0</v>
      </c>
      <c r="G72" s="330">
        <v>0</v>
      </c>
      <c r="H72" s="330">
        <v>0</v>
      </c>
      <c r="I72" s="330">
        <v>0</v>
      </c>
      <c r="J72" s="354">
        <v>0</v>
      </c>
    </row>
    <row r="73" spans="1:10" hidden="1" x14ac:dyDescent="0.2">
      <c r="A73" s="563">
        <v>47331</v>
      </c>
      <c r="B73" s="330">
        <v>0</v>
      </c>
      <c r="C73" s="330">
        <v>0</v>
      </c>
      <c r="D73" s="330">
        <v>0</v>
      </c>
      <c r="E73" s="330">
        <v>0</v>
      </c>
      <c r="F73" s="330">
        <v>0</v>
      </c>
      <c r="G73" s="330">
        <v>0</v>
      </c>
      <c r="H73" s="330">
        <v>0</v>
      </c>
      <c r="I73" s="330">
        <v>0</v>
      </c>
      <c r="J73" s="354">
        <v>0</v>
      </c>
    </row>
    <row r="74" spans="1:10" hidden="1" x14ac:dyDescent="0.2">
      <c r="A74" s="563">
        <v>47362</v>
      </c>
      <c r="B74" s="330">
        <v>0</v>
      </c>
      <c r="C74" s="330">
        <v>0</v>
      </c>
      <c r="D74" s="330">
        <v>0</v>
      </c>
      <c r="E74" s="330">
        <v>0</v>
      </c>
      <c r="F74" s="330">
        <v>0</v>
      </c>
      <c r="G74" s="330">
        <v>0</v>
      </c>
      <c r="H74" s="330">
        <v>0</v>
      </c>
      <c r="I74" s="330">
        <v>0</v>
      </c>
      <c r="J74" s="354">
        <v>0</v>
      </c>
    </row>
    <row r="75" spans="1:10" hidden="1" x14ac:dyDescent="0.2">
      <c r="A75" s="563">
        <v>47392</v>
      </c>
      <c r="B75" s="330">
        <v>0</v>
      </c>
      <c r="C75" s="330">
        <v>0</v>
      </c>
      <c r="D75" s="330">
        <v>0</v>
      </c>
      <c r="E75" s="330">
        <v>0</v>
      </c>
      <c r="F75" s="330">
        <v>0</v>
      </c>
      <c r="G75" s="330">
        <v>0</v>
      </c>
      <c r="H75" s="330">
        <v>0</v>
      </c>
      <c r="I75" s="330">
        <v>0</v>
      </c>
      <c r="J75" s="354">
        <v>0</v>
      </c>
    </row>
    <row r="76" spans="1:10" hidden="1" x14ac:dyDescent="0.2">
      <c r="A76" s="563">
        <v>47423</v>
      </c>
      <c r="B76" s="330">
        <v>0</v>
      </c>
      <c r="C76" s="330">
        <v>0</v>
      </c>
      <c r="D76" s="330">
        <v>0</v>
      </c>
      <c r="E76" s="330">
        <v>0</v>
      </c>
      <c r="F76" s="330">
        <v>0</v>
      </c>
      <c r="G76" s="330">
        <v>0</v>
      </c>
      <c r="H76" s="330">
        <v>0</v>
      </c>
      <c r="I76" s="330">
        <v>0</v>
      </c>
      <c r="J76" s="354">
        <v>0</v>
      </c>
    </row>
    <row r="77" spans="1:10" hidden="1" x14ac:dyDescent="0.2">
      <c r="A77" s="563">
        <v>47453</v>
      </c>
      <c r="B77" s="330">
        <v>0</v>
      </c>
      <c r="C77" s="330">
        <v>0</v>
      </c>
      <c r="D77" s="330">
        <v>0</v>
      </c>
      <c r="E77" s="330">
        <v>0</v>
      </c>
      <c r="F77" s="330">
        <v>0</v>
      </c>
      <c r="G77" s="330">
        <v>0</v>
      </c>
      <c r="H77" s="330">
        <v>0</v>
      </c>
      <c r="I77" s="330">
        <v>0</v>
      </c>
      <c r="J77" s="354">
        <v>0</v>
      </c>
    </row>
    <row r="78" spans="1:10" hidden="1" x14ac:dyDescent="0.2">
      <c r="A78" s="563">
        <v>47484</v>
      </c>
      <c r="B78" s="330">
        <v>0</v>
      </c>
      <c r="C78" s="330">
        <v>0</v>
      </c>
      <c r="D78" s="330">
        <v>0</v>
      </c>
      <c r="E78" s="330">
        <v>0</v>
      </c>
      <c r="F78" s="330">
        <v>0</v>
      </c>
      <c r="G78" s="330">
        <v>0</v>
      </c>
      <c r="H78" s="330">
        <v>0</v>
      </c>
      <c r="I78" s="330">
        <v>0</v>
      </c>
      <c r="J78" s="354">
        <v>0</v>
      </c>
    </row>
    <row r="79" spans="1:10" hidden="1" x14ac:dyDescent="0.2">
      <c r="A79" s="563">
        <v>47515</v>
      </c>
      <c r="B79" s="330">
        <v>0</v>
      </c>
      <c r="C79" s="330">
        <v>0</v>
      </c>
      <c r="D79" s="330">
        <v>0</v>
      </c>
      <c r="E79" s="330">
        <v>0</v>
      </c>
      <c r="F79" s="330">
        <v>0</v>
      </c>
      <c r="G79" s="330">
        <v>0</v>
      </c>
      <c r="H79" s="330">
        <v>0</v>
      </c>
      <c r="I79" s="330">
        <v>0</v>
      </c>
      <c r="J79" s="354">
        <v>0</v>
      </c>
    </row>
    <row r="80" spans="1:10" hidden="1" x14ac:dyDescent="0.2">
      <c r="A80" s="563">
        <v>47543</v>
      </c>
      <c r="B80" s="330">
        <v>0</v>
      </c>
      <c r="C80" s="330">
        <v>0</v>
      </c>
      <c r="D80" s="330">
        <v>0</v>
      </c>
      <c r="E80" s="330">
        <v>0</v>
      </c>
      <c r="F80" s="330">
        <v>0</v>
      </c>
      <c r="G80" s="330">
        <v>0</v>
      </c>
      <c r="H80" s="330">
        <v>0</v>
      </c>
      <c r="I80" s="330">
        <v>0</v>
      </c>
      <c r="J80" s="354">
        <v>0</v>
      </c>
    </row>
    <row r="81" spans="1:10" hidden="1" x14ac:dyDescent="0.2">
      <c r="A81" s="563">
        <v>47574</v>
      </c>
      <c r="B81" s="330">
        <v>0</v>
      </c>
      <c r="C81" s="330">
        <v>0</v>
      </c>
      <c r="D81" s="330">
        <v>0</v>
      </c>
      <c r="E81" s="330">
        <v>0</v>
      </c>
      <c r="F81" s="330">
        <v>0</v>
      </c>
      <c r="G81" s="330">
        <v>0</v>
      </c>
      <c r="H81" s="330">
        <v>0</v>
      </c>
      <c r="I81" s="330">
        <v>0</v>
      </c>
      <c r="J81" s="354">
        <v>0</v>
      </c>
    </row>
    <row r="82" spans="1:10" hidden="1" x14ac:dyDescent="0.2">
      <c r="A82" s="563">
        <v>47604</v>
      </c>
      <c r="B82" s="330">
        <v>0</v>
      </c>
      <c r="C82" s="330">
        <v>0</v>
      </c>
      <c r="D82" s="330">
        <v>0</v>
      </c>
      <c r="E82" s="330">
        <v>0</v>
      </c>
      <c r="F82" s="330">
        <v>0</v>
      </c>
      <c r="G82" s="330">
        <v>0</v>
      </c>
      <c r="H82" s="330">
        <v>0</v>
      </c>
      <c r="I82" s="330">
        <v>0</v>
      </c>
      <c r="J82" s="354">
        <v>0</v>
      </c>
    </row>
    <row r="83" spans="1:10" hidden="1" x14ac:dyDescent="0.2">
      <c r="A83" s="563">
        <v>47635</v>
      </c>
      <c r="B83" s="330">
        <v>0</v>
      </c>
      <c r="C83" s="330">
        <v>0</v>
      </c>
      <c r="D83" s="330">
        <v>0</v>
      </c>
      <c r="E83" s="330">
        <v>0</v>
      </c>
      <c r="F83" s="330">
        <v>0</v>
      </c>
      <c r="G83" s="330">
        <v>0</v>
      </c>
      <c r="H83" s="330">
        <v>0</v>
      </c>
      <c r="I83" s="330">
        <v>0</v>
      </c>
      <c r="J83" s="354">
        <v>0</v>
      </c>
    </row>
    <row r="84" spans="1:10" hidden="1" x14ac:dyDescent="0.2">
      <c r="A84" s="563">
        <v>47665</v>
      </c>
      <c r="B84" s="330">
        <v>0</v>
      </c>
      <c r="C84" s="330">
        <v>0</v>
      </c>
      <c r="D84" s="330">
        <v>0</v>
      </c>
      <c r="E84" s="330">
        <v>0</v>
      </c>
      <c r="F84" s="330">
        <v>0</v>
      </c>
      <c r="G84" s="330">
        <v>0</v>
      </c>
      <c r="H84" s="330">
        <v>0</v>
      </c>
      <c r="I84" s="330">
        <v>0</v>
      </c>
      <c r="J84" s="354">
        <v>0</v>
      </c>
    </row>
    <row r="85" spans="1:10" hidden="1" x14ac:dyDescent="0.2">
      <c r="A85" s="563">
        <v>47696</v>
      </c>
      <c r="B85" s="330">
        <v>0</v>
      </c>
      <c r="C85" s="330">
        <v>0</v>
      </c>
      <c r="D85" s="330">
        <v>0</v>
      </c>
      <c r="E85" s="330">
        <v>0</v>
      </c>
      <c r="F85" s="330">
        <v>0</v>
      </c>
      <c r="G85" s="330">
        <v>0</v>
      </c>
      <c r="H85" s="330">
        <v>0</v>
      </c>
      <c r="I85" s="330">
        <v>0</v>
      </c>
      <c r="J85" s="354">
        <v>0</v>
      </c>
    </row>
    <row r="86" spans="1:10" hidden="1" x14ac:dyDescent="0.2">
      <c r="A86" s="563">
        <v>47727</v>
      </c>
      <c r="B86" s="330">
        <v>0</v>
      </c>
      <c r="C86" s="330">
        <v>0</v>
      </c>
      <c r="D86" s="330">
        <v>0</v>
      </c>
      <c r="E86" s="330">
        <v>0</v>
      </c>
      <c r="F86" s="330">
        <v>0</v>
      </c>
      <c r="G86" s="330">
        <v>0</v>
      </c>
      <c r="H86" s="330">
        <v>0</v>
      </c>
      <c r="I86" s="330">
        <v>0</v>
      </c>
      <c r="J86" s="354">
        <v>0</v>
      </c>
    </row>
    <row r="87" spans="1:10" hidden="1" x14ac:dyDescent="0.2">
      <c r="A87" s="563">
        <v>47757</v>
      </c>
      <c r="B87" s="330">
        <v>0</v>
      </c>
      <c r="C87" s="330">
        <v>0</v>
      </c>
      <c r="D87" s="330">
        <v>0</v>
      </c>
      <c r="E87" s="330">
        <v>0</v>
      </c>
      <c r="F87" s="330">
        <v>0</v>
      </c>
      <c r="G87" s="330">
        <v>0</v>
      </c>
      <c r="H87" s="330">
        <v>0</v>
      </c>
      <c r="I87" s="330">
        <v>0</v>
      </c>
      <c r="J87" s="354">
        <v>0</v>
      </c>
    </row>
    <row r="88" spans="1:10" hidden="1" x14ac:dyDescent="0.2">
      <c r="A88" s="563">
        <v>47788</v>
      </c>
      <c r="B88" s="330">
        <v>0</v>
      </c>
      <c r="C88" s="330">
        <v>0</v>
      </c>
      <c r="D88" s="330">
        <v>0</v>
      </c>
      <c r="E88" s="330">
        <v>0</v>
      </c>
      <c r="F88" s="330">
        <v>0</v>
      </c>
      <c r="G88" s="330">
        <v>0</v>
      </c>
      <c r="H88" s="330">
        <v>0</v>
      </c>
      <c r="I88" s="330">
        <v>0</v>
      </c>
      <c r="J88" s="354">
        <v>0</v>
      </c>
    </row>
    <row r="89" spans="1:10" hidden="1" x14ac:dyDescent="0.2">
      <c r="A89" s="563">
        <v>47818</v>
      </c>
      <c r="B89" s="330">
        <v>0</v>
      </c>
      <c r="C89" s="330">
        <v>0</v>
      </c>
      <c r="D89" s="330">
        <v>0</v>
      </c>
      <c r="E89" s="330">
        <v>0</v>
      </c>
      <c r="F89" s="330">
        <v>0</v>
      </c>
      <c r="G89" s="330">
        <v>0</v>
      </c>
      <c r="H89" s="330">
        <v>0</v>
      </c>
      <c r="I89" s="330">
        <v>0</v>
      </c>
      <c r="J89" s="354">
        <v>0</v>
      </c>
    </row>
    <row r="90" spans="1:10" hidden="1" x14ac:dyDescent="0.2">
      <c r="A90" s="563">
        <v>47849</v>
      </c>
      <c r="B90" s="330">
        <v>0</v>
      </c>
      <c r="C90" s="330">
        <v>0</v>
      </c>
      <c r="D90" s="330">
        <v>0</v>
      </c>
      <c r="E90" s="330">
        <v>0</v>
      </c>
      <c r="F90" s="330">
        <v>0</v>
      </c>
      <c r="G90" s="330">
        <v>0</v>
      </c>
      <c r="H90" s="330">
        <v>0</v>
      </c>
      <c r="I90" s="330">
        <v>0</v>
      </c>
      <c r="J90" s="354">
        <v>0</v>
      </c>
    </row>
    <row r="91" spans="1:10" hidden="1" x14ac:dyDescent="0.2">
      <c r="A91" s="563">
        <v>47880</v>
      </c>
      <c r="B91" s="330">
        <v>0</v>
      </c>
      <c r="C91" s="330">
        <v>0</v>
      </c>
      <c r="D91" s="330">
        <v>0</v>
      </c>
      <c r="E91" s="330">
        <v>0</v>
      </c>
      <c r="F91" s="330">
        <v>0</v>
      </c>
      <c r="G91" s="330">
        <v>0</v>
      </c>
      <c r="H91" s="330">
        <v>0</v>
      </c>
      <c r="I91" s="330">
        <v>0</v>
      </c>
      <c r="J91" s="354">
        <v>0</v>
      </c>
    </row>
    <row r="92" spans="1:10" hidden="1" x14ac:dyDescent="0.2">
      <c r="A92" s="563">
        <v>47908</v>
      </c>
      <c r="B92" s="330">
        <v>0</v>
      </c>
      <c r="C92" s="330">
        <v>0</v>
      </c>
      <c r="D92" s="330">
        <v>0</v>
      </c>
      <c r="E92" s="330">
        <v>0</v>
      </c>
      <c r="F92" s="330">
        <v>0</v>
      </c>
      <c r="G92" s="330">
        <v>0</v>
      </c>
      <c r="H92" s="330">
        <v>0</v>
      </c>
      <c r="I92" s="330">
        <v>0</v>
      </c>
      <c r="J92" s="354">
        <v>0</v>
      </c>
    </row>
    <row r="93" spans="1:10" hidden="1" x14ac:dyDescent="0.2">
      <c r="A93" s="563">
        <v>47939</v>
      </c>
      <c r="B93" s="330">
        <v>0</v>
      </c>
      <c r="C93" s="330">
        <v>0</v>
      </c>
      <c r="D93" s="330">
        <v>0</v>
      </c>
      <c r="E93" s="330">
        <v>0</v>
      </c>
      <c r="F93" s="330">
        <v>0</v>
      </c>
      <c r="G93" s="330">
        <v>0</v>
      </c>
      <c r="H93" s="330">
        <v>0</v>
      </c>
      <c r="I93" s="330">
        <v>0</v>
      </c>
      <c r="J93" s="354">
        <v>0</v>
      </c>
    </row>
    <row r="94" spans="1:10" hidden="1" x14ac:dyDescent="0.2">
      <c r="A94" s="563">
        <v>47969</v>
      </c>
      <c r="B94" s="330">
        <v>0</v>
      </c>
      <c r="C94" s="330">
        <v>0</v>
      </c>
      <c r="D94" s="330">
        <v>0</v>
      </c>
      <c r="E94" s="330">
        <v>0</v>
      </c>
      <c r="F94" s="330">
        <v>0</v>
      </c>
      <c r="G94" s="330">
        <v>0</v>
      </c>
      <c r="H94" s="330">
        <v>0</v>
      </c>
      <c r="I94" s="330">
        <v>0</v>
      </c>
      <c r="J94" s="354">
        <v>0</v>
      </c>
    </row>
    <row r="95" spans="1:10" hidden="1" x14ac:dyDescent="0.2">
      <c r="A95" s="563">
        <v>48000</v>
      </c>
      <c r="B95" s="330">
        <v>0</v>
      </c>
      <c r="C95" s="330">
        <v>0</v>
      </c>
      <c r="D95" s="330">
        <v>0</v>
      </c>
      <c r="E95" s="330">
        <v>0</v>
      </c>
      <c r="F95" s="330">
        <v>0</v>
      </c>
      <c r="G95" s="330">
        <v>0</v>
      </c>
      <c r="H95" s="330">
        <v>0</v>
      </c>
      <c r="I95" s="330">
        <v>0</v>
      </c>
      <c r="J95" s="354">
        <v>0</v>
      </c>
    </row>
    <row r="96" spans="1:10" hidden="1" x14ac:dyDescent="0.2">
      <c r="A96" s="563">
        <v>48030</v>
      </c>
      <c r="B96" s="330">
        <v>0</v>
      </c>
      <c r="C96" s="330">
        <v>0</v>
      </c>
      <c r="D96" s="330">
        <v>0</v>
      </c>
      <c r="E96" s="330">
        <v>0</v>
      </c>
      <c r="F96" s="330">
        <v>0</v>
      </c>
      <c r="G96" s="330">
        <v>0</v>
      </c>
      <c r="H96" s="330">
        <v>0</v>
      </c>
      <c r="I96" s="330">
        <v>0</v>
      </c>
      <c r="J96" s="354">
        <v>0</v>
      </c>
    </row>
    <row r="97" spans="1:10" hidden="1" x14ac:dyDescent="0.2">
      <c r="A97" s="563">
        <v>48061</v>
      </c>
      <c r="B97" s="330">
        <v>0</v>
      </c>
      <c r="C97" s="330">
        <v>0</v>
      </c>
      <c r="D97" s="330">
        <v>0</v>
      </c>
      <c r="E97" s="330">
        <v>0</v>
      </c>
      <c r="F97" s="330">
        <v>0</v>
      </c>
      <c r="G97" s="330">
        <v>0</v>
      </c>
      <c r="H97" s="330">
        <v>0</v>
      </c>
      <c r="I97" s="330">
        <v>0</v>
      </c>
      <c r="J97" s="354">
        <v>0</v>
      </c>
    </row>
    <row r="98" spans="1:10" hidden="1" x14ac:dyDescent="0.2">
      <c r="A98" s="563">
        <v>48092</v>
      </c>
      <c r="B98" s="330">
        <v>0</v>
      </c>
      <c r="C98" s="330">
        <v>0</v>
      </c>
      <c r="D98" s="330">
        <v>0</v>
      </c>
      <c r="E98" s="330">
        <v>0</v>
      </c>
      <c r="F98" s="330">
        <v>0</v>
      </c>
      <c r="G98" s="330">
        <v>0</v>
      </c>
      <c r="H98" s="330">
        <v>0</v>
      </c>
      <c r="I98" s="330">
        <v>0</v>
      </c>
      <c r="J98" s="354">
        <v>0</v>
      </c>
    </row>
    <row r="99" spans="1:10" hidden="1" x14ac:dyDescent="0.2">
      <c r="A99" s="563">
        <v>48122</v>
      </c>
      <c r="B99" s="330">
        <v>0</v>
      </c>
      <c r="C99" s="330">
        <v>0</v>
      </c>
      <c r="D99" s="330">
        <v>0</v>
      </c>
      <c r="E99" s="330">
        <v>0</v>
      </c>
      <c r="F99" s="330">
        <v>0</v>
      </c>
      <c r="G99" s="330">
        <v>0</v>
      </c>
      <c r="H99" s="330">
        <v>0</v>
      </c>
      <c r="I99" s="330">
        <v>0</v>
      </c>
      <c r="J99" s="354">
        <v>0</v>
      </c>
    </row>
    <row r="100" spans="1:10" hidden="1" x14ac:dyDescent="0.2">
      <c r="A100" s="563">
        <v>48153</v>
      </c>
      <c r="B100" s="330">
        <v>0</v>
      </c>
      <c r="C100" s="330">
        <v>0</v>
      </c>
      <c r="D100" s="330">
        <v>0</v>
      </c>
      <c r="E100" s="330">
        <v>0</v>
      </c>
      <c r="F100" s="330">
        <v>0</v>
      </c>
      <c r="G100" s="330">
        <v>0</v>
      </c>
      <c r="H100" s="330">
        <v>0</v>
      </c>
      <c r="I100" s="330">
        <v>0</v>
      </c>
      <c r="J100" s="354">
        <v>0</v>
      </c>
    </row>
    <row r="101" spans="1:10" ht="13.5" thickBot="1" x14ac:dyDescent="0.25">
      <c r="A101" s="348" t="s">
        <v>36</v>
      </c>
      <c r="B101" s="349">
        <v>1273645450</v>
      </c>
      <c r="C101" s="349">
        <v>194116500</v>
      </c>
      <c r="D101" s="349">
        <v>0</v>
      </c>
      <c r="E101" s="349">
        <v>7289999998</v>
      </c>
      <c r="F101" s="349">
        <v>0</v>
      </c>
      <c r="G101" s="349">
        <v>0</v>
      </c>
      <c r="H101" s="349">
        <v>0</v>
      </c>
      <c r="I101" s="349">
        <v>0</v>
      </c>
      <c r="J101" s="349">
        <v>8757761948</v>
      </c>
    </row>
    <row r="102" spans="1:10" x14ac:dyDescent="0.2">
      <c r="A102" s="337"/>
      <c r="B102" s="541"/>
      <c r="C102" s="541"/>
      <c r="E102" s="541"/>
      <c r="J102" s="339"/>
    </row>
    <row r="103" spans="1:10" x14ac:dyDescent="0.2">
      <c r="B103" s="597"/>
      <c r="C103" s="597"/>
      <c r="D103" s="597"/>
      <c r="E103" s="597"/>
    </row>
    <row r="106" spans="1:10" x14ac:dyDescent="0.2">
      <c r="J106" s="541"/>
    </row>
  </sheetData>
  <mergeCells count="2">
    <mergeCell ref="A2:C2"/>
    <mergeCell ref="A4:C4"/>
  </mergeCells>
  <printOptions horizontalCentered="1" verticalCentered="1"/>
  <pageMargins left="0.70866141732283472" right="0.47244094488188981" top="0.55118110236220474" bottom="0.98425196850393704" header="0" footer="0"/>
  <pageSetup scale="69" orientation="landscape" r:id="rId1"/>
  <headerFooter alignWithMargins="0">
    <oddFooter>&amp;C&amp;P&amp;RElaborado por EQUILIBRIUM Inmobiliario S.A.S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5"/>
  <dimension ref="A1:XEX1643"/>
  <sheetViews>
    <sheetView zoomScale="90" zoomScaleNormal="90" zoomScaleSheetLayoutView="85" workbookViewId="0">
      <pane xSplit="4" ySplit="5" topLeftCell="E6" activePane="bottomRight" state="frozen"/>
      <selection activeCell="B10" sqref="B10:C10"/>
      <selection pane="topRight" activeCell="B10" sqref="B10:C10"/>
      <selection pane="bottomLeft" activeCell="B10" sqref="B10:C10"/>
      <selection pane="bottomRight" sqref="A1:XFD1048576"/>
    </sheetView>
  </sheetViews>
  <sheetFormatPr baseColWidth="10" defaultColWidth="0" defaultRowHeight="15" zeroHeight="1" x14ac:dyDescent="0.25"/>
  <cols>
    <col min="1" max="1" width="0.85546875" style="171" customWidth="1"/>
    <col min="2" max="2" width="18.140625" style="171" bestFit="1" customWidth="1"/>
    <col min="3" max="3" width="12.42578125" style="172" bestFit="1" customWidth="1"/>
    <col min="4" max="4" width="19.28515625" style="171" bestFit="1" customWidth="1"/>
    <col min="5" max="5" width="20.7109375" style="171" bestFit="1" customWidth="1"/>
    <col min="6" max="6" width="23.42578125" style="171" bestFit="1" customWidth="1"/>
    <col min="7" max="7" width="0.5703125" style="171" customWidth="1"/>
    <col min="8" max="8" width="0.7109375" style="171" customWidth="1"/>
    <col min="9" max="9" width="8.140625" style="171" bestFit="1" customWidth="1"/>
    <col min="10" max="10" width="8.5703125" style="171" bestFit="1" customWidth="1"/>
    <col min="11" max="11" width="6.5703125" style="171" bestFit="1" customWidth="1"/>
    <col min="12" max="12" width="17.140625" style="171" bestFit="1" customWidth="1"/>
    <col min="13" max="13" width="14.85546875" style="171" bestFit="1" customWidth="1"/>
    <col min="14" max="14" width="0.7109375" style="171" customWidth="1"/>
    <col min="15" max="15" width="9" style="171" bestFit="1" customWidth="1"/>
    <col min="16" max="16" width="8.5703125" style="171" bestFit="1" customWidth="1"/>
    <col min="17" max="17" width="6.5703125" style="171" bestFit="1" customWidth="1"/>
    <col min="18" max="20" width="20" style="171" customWidth="1"/>
    <col min="21" max="16378" width="20" style="171" hidden="1"/>
    <col min="16379" max="16384" width="8.7109375" style="171" hidden="1"/>
  </cols>
  <sheetData>
    <row r="1" spans="2:19" ht="21" x14ac:dyDescent="0.25">
      <c r="B1" s="641" t="s">
        <v>38</v>
      </c>
      <c r="C1" s="641"/>
      <c r="D1" s="641"/>
      <c r="E1" s="641"/>
      <c r="F1" s="641"/>
      <c r="G1" s="480"/>
    </row>
    <row r="2" spans="2:19" ht="21" customHeight="1" x14ac:dyDescent="0.25">
      <c r="B2" s="642">
        <v>45900</v>
      </c>
      <c r="C2" s="642"/>
      <c r="D2" s="642"/>
      <c r="E2" s="642"/>
      <c r="F2" s="642"/>
      <c r="G2" s="481"/>
    </row>
    <row r="3" spans="2:19" ht="4.5" customHeight="1" x14ac:dyDescent="0.25">
      <c r="F3" s="355"/>
      <c r="G3" s="356"/>
    </row>
    <row r="4" spans="2:19" ht="10.5" customHeight="1" x14ac:dyDescent="0.25">
      <c r="D4" s="172"/>
      <c r="E4" s="172"/>
      <c r="F4" s="172"/>
      <c r="G4" s="172"/>
    </row>
    <row r="5" spans="2:19" ht="49.5" customHeight="1" x14ac:dyDescent="0.25">
      <c r="C5" s="358" t="s">
        <v>164</v>
      </c>
      <c r="D5" s="358" t="s">
        <v>155</v>
      </c>
      <c r="E5" s="358" t="s">
        <v>156</v>
      </c>
      <c r="F5" s="358" t="s">
        <v>165</v>
      </c>
    </row>
    <row r="6" spans="2:19" ht="15.75" x14ac:dyDescent="0.25">
      <c r="B6" s="450" t="s">
        <v>360</v>
      </c>
      <c r="C6" s="451">
        <v>4</v>
      </c>
      <c r="D6" s="451">
        <v>12659131016</v>
      </c>
      <c r="E6" s="452">
        <v>573.55999999999995</v>
      </c>
      <c r="F6" s="557">
        <v>22071153.874049798</v>
      </c>
    </row>
    <row r="7" spans="2:19" ht="15.75" x14ac:dyDescent="0.25">
      <c r="B7" s="450" t="s">
        <v>374</v>
      </c>
      <c r="C7" s="451">
        <v>4</v>
      </c>
      <c r="D7" s="451">
        <v>6113917025</v>
      </c>
      <c r="E7" s="452">
        <v>431.8</v>
      </c>
      <c r="F7" s="557">
        <v>0</v>
      </c>
    </row>
    <row r="8" spans="2:19" ht="15.75" x14ac:dyDescent="0.25">
      <c r="B8" s="171" t="s">
        <v>441</v>
      </c>
      <c r="C8" s="451">
        <v>10</v>
      </c>
      <c r="D8" s="451">
        <v>25164531249</v>
      </c>
      <c r="E8" s="452">
        <v>0</v>
      </c>
      <c r="F8" s="557">
        <v>0</v>
      </c>
    </row>
    <row r="9" spans="2:19" ht="15.75" hidden="1" x14ac:dyDescent="0.25">
      <c r="C9" s="450"/>
      <c r="D9" s="451"/>
      <c r="E9" s="452"/>
      <c r="F9" s="557">
        <v>0</v>
      </c>
    </row>
    <row r="10" spans="2:19" ht="18.75" x14ac:dyDescent="0.25">
      <c r="B10" s="402" t="s">
        <v>157</v>
      </c>
      <c r="C10" s="549">
        <v>18</v>
      </c>
      <c r="D10" s="403">
        <v>43937579290</v>
      </c>
      <c r="E10" s="403">
        <v>1005.3599999999999</v>
      </c>
      <c r="F10" s="557">
        <v>0</v>
      </c>
    </row>
    <row r="12" spans="2:19" s="433" customFormat="1" ht="12.75" x14ac:dyDescent="0.2">
      <c r="B12" s="638" t="s">
        <v>144</v>
      </c>
      <c r="C12" s="639"/>
      <c r="D12" s="639"/>
      <c r="E12" s="639"/>
      <c r="F12" s="640"/>
      <c r="I12" s="638" t="s">
        <v>368</v>
      </c>
      <c r="J12" s="639"/>
      <c r="K12" s="639"/>
      <c r="L12" s="639"/>
      <c r="M12" s="640"/>
      <c r="O12" s="638" t="s">
        <v>440</v>
      </c>
      <c r="P12" s="639"/>
      <c r="Q12" s="639"/>
      <c r="R12" s="639"/>
      <c r="S12" s="640"/>
    </row>
    <row r="13" spans="2:19" s="433" customFormat="1" ht="12.75" x14ac:dyDescent="0.2">
      <c r="B13" s="434" t="s">
        <v>39</v>
      </c>
      <c r="C13" s="434" t="s">
        <v>40</v>
      </c>
      <c r="D13" s="434" t="s">
        <v>41</v>
      </c>
      <c r="E13" s="434" t="s">
        <v>42</v>
      </c>
      <c r="F13" s="435" t="s">
        <v>132</v>
      </c>
      <c r="I13" s="434" t="s">
        <v>39</v>
      </c>
      <c r="J13" s="434" t="s">
        <v>40</v>
      </c>
      <c r="K13" s="434" t="s">
        <v>41</v>
      </c>
      <c r="L13" s="434" t="s">
        <v>42</v>
      </c>
      <c r="M13" s="435" t="s">
        <v>132</v>
      </c>
      <c r="O13" s="584" t="s">
        <v>386</v>
      </c>
      <c r="P13" s="434" t="s">
        <v>40</v>
      </c>
      <c r="Q13" s="434" t="s">
        <v>41</v>
      </c>
      <c r="R13" s="434" t="s">
        <v>42</v>
      </c>
      <c r="S13" s="435" t="s">
        <v>132</v>
      </c>
    </row>
    <row r="14" spans="2:19" s="433" customFormat="1" ht="12.75" x14ac:dyDescent="0.2">
      <c r="B14" s="545" t="s">
        <v>403</v>
      </c>
      <c r="C14" s="562">
        <v>206.66</v>
      </c>
      <c r="D14" s="436" t="s">
        <v>365</v>
      </c>
      <c r="E14" s="437">
        <v>4029870000</v>
      </c>
      <c r="F14" s="437">
        <v>0</v>
      </c>
      <c r="I14" s="436" t="s">
        <v>416</v>
      </c>
      <c r="J14" s="562">
        <v>70.67</v>
      </c>
      <c r="K14" s="436" t="s">
        <v>365</v>
      </c>
      <c r="L14" s="437">
        <v>1045916000</v>
      </c>
      <c r="M14" s="437">
        <v>0</v>
      </c>
      <c r="O14" s="436" t="s">
        <v>449</v>
      </c>
      <c r="P14" s="437">
        <v>151.96</v>
      </c>
      <c r="Q14" s="436" t="s">
        <v>365</v>
      </c>
      <c r="R14" s="437">
        <v>3267140000</v>
      </c>
      <c r="S14" s="437">
        <v>0</v>
      </c>
    </row>
    <row r="15" spans="2:19" s="433" customFormat="1" ht="12.75" x14ac:dyDescent="0.2">
      <c r="B15" s="545" t="s">
        <v>494</v>
      </c>
      <c r="C15" s="562">
        <v>155.44</v>
      </c>
      <c r="D15" s="436" t="s">
        <v>365</v>
      </c>
      <c r="E15" s="437">
        <v>3341960000</v>
      </c>
      <c r="F15" s="437">
        <v>0</v>
      </c>
      <c r="I15" s="436" t="s">
        <v>417</v>
      </c>
      <c r="J15" s="562">
        <v>79.42</v>
      </c>
      <c r="K15" s="436" t="s">
        <v>365</v>
      </c>
      <c r="L15" s="437">
        <v>1175416000</v>
      </c>
      <c r="M15" s="437">
        <v>0</v>
      </c>
      <c r="O15" s="436" t="s">
        <v>450</v>
      </c>
      <c r="P15" s="437">
        <v>177.57</v>
      </c>
      <c r="Q15" s="436" t="s">
        <v>365</v>
      </c>
      <c r="R15" s="437">
        <v>3462615000</v>
      </c>
      <c r="S15" s="437">
        <v>0</v>
      </c>
    </row>
    <row r="16" spans="2:19" s="433" customFormat="1" ht="12.75" x14ac:dyDescent="0.2">
      <c r="B16" s="545" t="s">
        <v>495</v>
      </c>
      <c r="C16" s="562">
        <v>59.94</v>
      </c>
      <c r="D16" s="436" t="s">
        <v>365</v>
      </c>
      <c r="E16" s="437">
        <v>2157840000</v>
      </c>
      <c r="F16" s="437">
        <v>0</v>
      </c>
      <c r="I16" s="436" t="s">
        <v>419</v>
      </c>
      <c r="J16" s="562">
        <v>77.05</v>
      </c>
      <c r="K16" s="436" t="s">
        <v>365</v>
      </c>
      <c r="L16" s="437">
        <v>1140340000</v>
      </c>
      <c r="M16" s="437">
        <v>0</v>
      </c>
      <c r="O16" s="436" t="s">
        <v>451</v>
      </c>
      <c r="P16" s="437">
        <v>62.22</v>
      </c>
      <c r="Q16" s="436" t="s">
        <v>365</v>
      </c>
      <c r="R16" s="437">
        <v>2239920000</v>
      </c>
      <c r="S16" s="437">
        <v>0</v>
      </c>
    </row>
    <row r="17" spans="2:19" s="433" customFormat="1" ht="12.75" x14ac:dyDescent="0.2">
      <c r="B17" s="545" t="s">
        <v>405</v>
      </c>
      <c r="C17" s="562">
        <v>99.5</v>
      </c>
      <c r="D17" s="436" t="s">
        <v>365</v>
      </c>
      <c r="E17" s="437">
        <v>2388000000</v>
      </c>
      <c r="F17" s="437">
        <v>0</v>
      </c>
      <c r="I17" s="436" t="s">
        <v>420</v>
      </c>
      <c r="J17" s="562">
        <v>38.83</v>
      </c>
      <c r="K17" s="436" t="s">
        <v>365</v>
      </c>
      <c r="L17" s="437">
        <v>601865000</v>
      </c>
      <c r="M17" s="437">
        <v>0</v>
      </c>
      <c r="O17" s="436" t="s">
        <v>452</v>
      </c>
      <c r="P17" s="437">
        <v>195.88</v>
      </c>
      <c r="Q17" s="436" t="s">
        <v>365</v>
      </c>
      <c r="R17" s="437">
        <v>3819660000</v>
      </c>
      <c r="S17" s="437">
        <v>0</v>
      </c>
    </row>
    <row r="18" spans="2:19" s="433" customFormat="1" ht="12.75" x14ac:dyDescent="0.2">
      <c r="B18" s="545" t="s">
        <v>406</v>
      </c>
      <c r="C18" s="562">
        <v>279.7</v>
      </c>
      <c r="D18" s="436" t="s">
        <v>365</v>
      </c>
      <c r="E18" s="437">
        <v>5454150000</v>
      </c>
      <c r="F18" s="437">
        <v>0</v>
      </c>
      <c r="I18" s="436" t="s">
        <v>421</v>
      </c>
      <c r="J18" s="562">
        <v>34.18</v>
      </c>
      <c r="K18" s="436" t="s">
        <v>365</v>
      </c>
      <c r="L18" s="437">
        <v>529790000</v>
      </c>
      <c r="M18" s="437">
        <v>0</v>
      </c>
      <c r="O18" s="436" t="s">
        <v>453</v>
      </c>
      <c r="P18" s="437">
        <v>79.150000000000006</v>
      </c>
      <c r="Q18" s="436" t="s">
        <v>365</v>
      </c>
      <c r="R18" s="437">
        <v>2532800000</v>
      </c>
      <c r="S18" s="437">
        <v>0</v>
      </c>
    </row>
    <row r="19" spans="2:19" s="433" customFormat="1" ht="13.5" customHeight="1" x14ac:dyDescent="0.2">
      <c r="B19" s="545" t="s">
        <v>407</v>
      </c>
      <c r="C19" s="562">
        <v>150</v>
      </c>
      <c r="D19" s="436" t="s">
        <v>365</v>
      </c>
      <c r="E19" s="437">
        <v>3225000000</v>
      </c>
      <c r="F19" s="437">
        <v>0</v>
      </c>
      <c r="I19" s="436" t="s">
        <v>423</v>
      </c>
      <c r="J19" s="562">
        <v>83.69</v>
      </c>
      <c r="K19" s="436" t="s">
        <v>365</v>
      </c>
      <c r="L19" s="437">
        <v>1238612000</v>
      </c>
      <c r="M19" s="437">
        <v>0</v>
      </c>
      <c r="O19" s="436" t="s">
        <v>454</v>
      </c>
      <c r="P19" s="437">
        <v>78.91</v>
      </c>
      <c r="Q19" s="436" t="s">
        <v>365</v>
      </c>
      <c r="R19" s="437">
        <v>2525120000</v>
      </c>
      <c r="S19" s="437">
        <v>0</v>
      </c>
    </row>
    <row r="20" spans="2:19" s="433" customFormat="1" ht="12.75" x14ac:dyDescent="0.2">
      <c r="B20" s="545" t="s">
        <v>408</v>
      </c>
      <c r="C20" s="562">
        <v>330.05</v>
      </c>
      <c r="D20" s="436" t="s">
        <v>365</v>
      </c>
      <c r="E20" s="437">
        <v>5610850000</v>
      </c>
      <c r="F20" s="437">
        <v>0</v>
      </c>
      <c r="I20" s="436" t="s">
        <v>424</v>
      </c>
      <c r="J20" s="562">
        <v>68.05</v>
      </c>
      <c r="K20" s="436" t="s">
        <v>365</v>
      </c>
      <c r="L20" s="437">
        <v>1007140000</v>
      </c>
      <c r="M20" s="437">
        <v>0</v>
      </c>
      <c r="O20" s="436" t="s">
        <v>455</v>
      </c>
      <c r="P20" s="437">
        <v>190.69</v>
      </c>
      <c r="Q20" s="436" t="s">
        <v>365</v>
      </c>
      <c r="R20" s="437">
        <v>3718455000</v>
      </c>
      <c r="S20" s="437">
        <v>0</v>
      </c>
    </row>
    <row r="21" spans="2:19" s="433" customFormat="1" ht="12.75" x14ac:dyDescent="0.2">
      <c r="B21" s="545" t="s">
        <v>409</v>
      </c>
      <c r="C21" s="562">
        <v>120.5</v>
      </c>
      <c r="D21" s="436" t="s">
        <v>365</v>
      </c>
      <c r="E21" s="437">
        <v>2590750000</v>
      </c>
      <c r="F21" s="437">
        <v>0</v>
      </c>
      <c r="I21" s="436" t="s">
        <v>501</v>
      </c>
      <c r="J21" s="562">
        <v>58.8</v>
      </c>
      <c r="K21" s="436" t="s">
        <v>365</v>
      </c>
      <c r="L21" s="437">
        <v>870240000</v>
      </c>
      <c r="M21" s="437">
        <v>0</v>
      </c>
      <c r="O21" s="436" t="s">
        <v>456</v>
      </c>
      <c r="P21" s="437">
        <v>145.19</v>
      </c>
      <c r="Q21" s="436" t="s">
        <v>365</v>
      </c>
      <c r="R21" s="437">
        <v>3121585000</v>
      </c>
      <c r="S21" s="437">
        <v>0</v>
      </c>
    </row>
    <row r="22" spans="2:19" s="433" customFormat="1" ht="12.75" x14ac:dyDescent="0.2">
      <c r="B22" s="545" t="s">
        <v>410</v>
      </c>
      <c r="C22" s="562">
        <v>110.1</v>
      </c>
      <c r="D22" s="436" t="s">
        <v>365</v>
      </c>
      <c r="E22" s="437">
        <v>2146950000</v>
      </c>
      <c r="F22" s="437">
        <v>0</v>
      </c>
      <c r="I22" s="436" t="s">
        <v>425</v>
      </c>
      <c r="J22" s="562">
        <v>106.94</v>
      </c>
      <c r="K22" s="436" t="s">
        <v>365</v>
      </c>
      <c r="L22" s="437">
        <v>1582712000</v>
      </c>
      <c r="M22" s="437">
        <v>0</v>
      </c>
      <c r="O22" s="436" t="s">
        <v>457</v>
      </c>
      <c r="P22" s="437">
        <v>244.05</v>
      </c>
      <c r="Q22" s="436" t="s">
        <v>365</v>
      </c>
      <c r="R22" s="437">
        <v>4148850000</v>
      </c>
      <c r="S22" s="437">
        <v>0</v>
      </c>
    </row>
    <row r="23" spans="2:19" s="433" customFormat="1" ht="12.75" x14ac:dyDescent="0.2">
      <c r="B23" s="545" t="s">
        <v>522</v>
      </c>
      <c r="C23" s="562">
        <v>61.2</v>
      </c>
      <c r="D23" s="436" t="s">
        <v>365</v>
      </c>
      <c r="E23" s="437">
        <v>1193400000</v>
      </c>
      <c r="F23" s="437">
        <v>0</v>
      </c>
      <c r="I23" s="436" t="s">
        <v>426</v>
      </c>
      <c r="J23" s="562">
        <v>61.49</v>
      </c>
      <c r="K23" s="436" t="s">
        <v>365</v>
      </c>
      <c r="L23" s="437">
        <v>910052000</v>
      </c>
      <c r="M23" s="437">
        <v>0</v>
      </c>
      <c r="O23" s="436" t="s">
        <v>516</v>
      </c>
      <c r="P23" s="437">
        <v>89.46</v>
      </c>
      <c r="Q23" s="436" t="s">
        <v>365</v>
      </c>
      <c r="R23" s="437">
        <v>2862720000</v>
      </c>
      <c r="S23" s="437">
        <v>0</v>
      </c>
    </row>
    <row r="24" spans="2:19" s="433" customFormat="1" ht="12.75" x14ac:dyDescent="0.2">
      <c r="B24" s="545" t="s">
        <v>411</v>
      </c>
      <c r="C24" s="562">
        <v>145.08000000000001</v>
      </c>
      <c r="D24" s="436" t="s">
        <v>365</v>
      </c>
      <c r="E24" s="437">
        <v>3119220000</v>
      </c>
      <c r="F24" s="437">
        <v>0</v>
      </c>
      <c r="I24" s="436" t="s">
        <v>428</v>
      </c>
      <c r="J24" s="562">
        <v>63.49</v>
      </c>
      <c r="K24" s="436" t="s">
        <v>365</v>
      </c>
      <c r="L24" s="437">
        <v>939652000</v>
      </c>
      <c r="M24" s="437">
        <v>0</v>
      </c>
      <c r="O24" s="436" t="s">
        <v>517</v>
      </c>
      <c r="P24" s="437">
        <v>137.94</v>
      </c>
      <c r="Q24" s="436" t="s">
        <v>365</v>
      </c>
      <c r="R24" s="437">
        <v>2965710000</v>
      </c>
      <c r="S24" s="437">
        <v>0</v>
      </c>
    </row>
    <row r="25" spans="2:19" s="433" customFormat="1" ht="12.75" x14ac:dyDescent="0.2">
      <c r="B25" s="545" t="s">
        <v>496</v>
      </c>
      <c r="C25" s="562">
        <v>240</v>
      </c>
      <c r="D25" s="436" t="s">
        <v>365</v>
      </c>
      <c r="E25" s="437">
        <v>4080000000</v>
      </c>
      <c r="F25" s="437">
        <v>0</v>
      </c>
      <c r="I25" s="436" t="s">
        <v>429</v>
      </c>
      <c r="J25" s="562">
        <v>61.51</v>
      </c>
      <c r="K25" s="436" t="s">
        <v>365</v>
      </c>
      <c r="L25" s="437">
        <v>910348000</v>
      </c>
      <c r="M25" s="437">
        <v>0</v>
      </c>
      <c r="O25" s="436" t="s">
        <v>458</v>
      </c>
      <c r="P25" s="437">
        <v>54.54</v>
      </c>
      <c r="Q25" s="436" t="s">
        <v>365</v>
      </c>
      <c r="R25" s="437">
        <v>2254880000</v>
      </c>
      <c r="S25" s="437">
        <v>0</v>
      </c>
    </row>
    <row r="26" spans="2:19" s="433" customFormat="1" ht="12.75" x14ac:dyDescent="0.2">
      <c r="B26" s="545" t="s">
        <v>404</v>
      </c>
      <c r="C26" s="562">
        <v>153.47</v>
      </c>
      <c r="D26" s="436" t="s">
        <v>413</v>
      </c>
      <c r="E26" s="437">
        <v>0</v>
      </c>
      <c r="F26" s="437">
        <v>3425201524</v>
      </c>
      <c r="I26" s="436" t="s">
        <v>430</v>
      </c>
      <c r="J26" s="562">
        <v>53.17</v>
      </c>
      <c r="K26" s="436" t="s">
        <v>365</v>
      </c>
      <c r="L26" s="437">
        <v>824135000</v>
      </c>
      <c r="M26" s="437">
        <v>0</v>
      </c>
      <c r="O26" s="436" t="s">
        <v>459</v>
      </c>
      <c r="P26" s="437">
        <v>66.319999999999993</v>
      </c>
      <c r="Q26" s="436" t="s">
        <v>365</v>
      </c>
      <c r="R26" s="437">
        <v>3527160000</v>
      </c>
      <c r="S26" s="437">
        <v>0</v>
      </c>
    </row>
    <row r="27" spans="2:19" s="433" customFormat="1" ht="12.75" x14ac:dyDescent="0.2">
      <c r="B27" s="545" t="s">
        <v>412</v>
      </c>
      <c r="C27" s="562">
        <v>137.97999999999999</v>
      </c>
      <c r="D27" s="436" t="s">
        <v>413</v>
      </c>
      <c r="E27" s="437">
        <v>0</v>
      </c>
      <c r="F27" s="437">
        <v>3032843588</v>
      </c>
      <c r="I27" s="436" t="s">
        <v>431</v>
      </c>
      <c r="J27" s="562">
        <v>43.11</v>
      </c>
      <c r="K27" s="436" t="s">
        <v>365</v>
      </c>
      <c r="L27" s="437">
        <v>668205000</v>
      </c>
      <c r="M27" s="437">
        <v>0</v>
      </c>
      <c r="O27" s="436" t="s">
        <v>460</v>
      </c>
      <c r="P27" s="437">
        <v>152.19999999999999</v>
      </c>
      <c r="Q27" s="436" t="s">
        <v>365</v>
      </c>
      <c r="R27" s="437">
        <v>3272300000</v>
      </c>
      <c r="S27" s="437">
        <v>0</v>
      </c>
    </row>
    <row r="28" spans="2:19" s="433" customFormat="1" ht="12.75" x14ac:dyDescent="0.2">
      <c r="B28" s="545" t="s">
        <v>414</v>
      </c>
      <c r="C28" s="562">
        <v>141.06</v>
      </c>
      <c r="D28" s="436" t="s">
        <v>413</v>
      </c>
      <c r="E28" s="437">
        <v>0</v>
      </c>
      <c r="F28" s="437">
        <v>3100542952</v>
      </c>
      <c r="I28" s="436" t="s">
        <v>432</v>
      </c>
      <c r="J28" s="562">
        <v>70.67</v>
      </c>
      <c r="K28" s="436" t="s">
        <v>365</v>
      </c>
      <c r="L28" s="437">
        <v>1060050000</v>
      </c>
      <c r="M28" s="437">
        <v>0</v>
      </c>
      <c r="O28" s="436" t="s">
        <v>461</v>
      </c>
      <c r="P28" s="437">
        <v>144.74</v>
      </c>
      <c r="Q28" s="436" t="s">
        <v>365</v>
      </c>
      <c r="R28" s="437">
        <v>3111910000</v>
      </c>
      <c r="S28" s="437">
        <v>0</v>
      </c>
    </row>
    <row r="29" spans="2:19" s="433" customFormat="1" ht="12.75" x14ac:dyDescent="0.2">
      <c r="B29" s="545" t="s">
        <v>415</v>
      </c>
      <c r="C29" s="562">
        <v>141.05000000000001</v>
      </c>
      <c r="D29" s="436" t="s">
        <v>413</v>
      </c>
      <c r="E29" s="437">
        <v>0</v>
      </c>
      <c r="F29" s="437">
        <v>3100542952</v>
      </c>
      <c r="I29" s="436" t="s">
        <v>433</v>
      </c>
      <c r="J29" s="562">
        <v>75.47</v>
      </c>
      <c r="K29" s="436" t="s">
        <v>365</v>
      </c>
      <c r="L29" s="437">
        <v>1132050000</v>
      </c>
      <c r="M29" s="437">
        <v>0</v>
      </c>
      <c r="O29" s="436" t="s">
        <v>462</v>
      </c>
      <c r="P29" s="437">
        <v>46.53</v>
      </c>
      <c r="Q29" s="436" t="s">
        <v>365</v>
      </c>
      <c r="R29" s="437">
        <v>1861200000</v>
      </c>
      <c r="S29" s="437">
        <v>0</v>
      </c>
    </row>
    <row r="30" spans="2:19" s="433" customFormat="1" ht="12.75" x14ac:dyDescent="0.2">
      <c r="B30" s="434" t="s">
        <v>364</v>
      </c>
      <c r="C30" s="438">
        <v>1958.1699999999998</v>
      </c>
      <c r="D30" s="438">
        <v>7</v>
      </c>
      <c r="E30" s="438">
        <v>39337990000</v>
      </c>
      <c r="F30" s="607">
        <v>12659131016</v>
      </c>
      <c r="I30" s="436" t="s">
        <v>447</v>
      </c>
      <c r="J30" s="562">
        <v>52.38</v>
      </c>
      <c r="K30" s="436" t="s">
        <v>365</v>
      </c>
      <c r="L30" s="437">
        <v>824985000</v>
      </c>
      <c r="M30" s="437">
        <v>0</v>
      </c>
      <c r="O30" s="436" t="s">
        <v>463</v>
      </c>
      <c r="P30" s="437">
        <v>180.95</v>
      </c>
      <c r="Q30" s="436" t="s">
        <v>365</v>
      </c>
      <c r="R30" s="437">
        <v>3528525000</v>
      </c>
      <c r="S30" s="437">
        <v>0</v>
      </c>
    </row>
    <row r="31" spans="2:19" s="433" customFormat="1" x14ac:dyDescent="0.25">
      <c r="E31" s="554">
        <v>0</v>
      </c>
      <c r="F31" s="554">
        <v>0</v>
      </c>
      <c r="I31" s="436" t="s">
        <v>448</v>
      </c>
      <c r="J31" s="562">
        <v>200.64</v>
      </c>
      <c r="K31" s="436" t="s">
        <v>365</v>
      </c>
      <c r="L31" s="437">
        <v>2608320000</v>
      </c>
      <c r="M31" s="437">
        <v>0</v>
      </c>
      <c r="O31" s="436" t="s">
        <v>464</v>
      </c>
      <c r="P31" s="437">
        <v>32.770000000000003</v>
      </c>
      <c r="Q31" s="436" t="s">
        <v>365</v>
      </c>
      <c r="R31" s="437">
        <v>1802350000</v>
      </c>
      <c r="S31" s="437">
        <v>0</v>
      </c>
    </row>
    <row r="32" spans="2:19" s="433" customFormat="1" x14ac:dyDescent="0.25">
      <c r="B32" s="171"/>
      <c r="C32" s="172"/>
      <c r="D32" s="171"/>
      <c r="E32" s="171"/>
      <c r="F32" s="171"/>
      <c r="I32" s="436" t="s">
        <v>502</v>
      </c>
      <c r="J32" s="562">
        <v>42.91</v>
      </c>
      <c r="K32" s="436" t="s">
        <v>365</v>
      </c>
      <c r="L32" s="437">
        <v>675833000</v>
      </c>
      <c r="M32" s="437">
        <v>0</v>
      </c>
      <c r="O32" s="436" t="s">
        <v>465</v>
      </c>
      <c r="P32" s="437">
        <v>36.520000000000003</v>
      </c>
      <c r="Q32" s="436" t="s">
        <v>365</v>
      </c>
      <c r="R32" s="437">
        <v>2008600000</v>
      </c>
      <c r="S32" s="437">
        <v>0</v>
      </c>
    </row>
    <row r="33" spans="2:19" s="433" customFormat="1" x14ac:dyDescent="0.25">
      <c r="B33" s="171"/>
      <c r="C33" s="171"/>
      <c r="D33" s="171"/>
      <c r="E33" s="465"/>
      <c r="F33" s="465"/>
      <c r="I33" s="436" t="s">
        <v>503</v>
      </c>
      <c r="J33" s="562">
        <v>70.510000000000005</v>
      </c>
      <c r="K33" s="436" t="s">
        <v>365</v>
      </c>
      <c r="L33" s="437">
        <v>1057650000</v>
      </c>
      <c r="M33" s="437">
        <v>0</v>
      </c>
      <c r="O33" s="436" t="s">
        <v>466</v>
      </c>
      <c r="P33" s="437">
        <v>44.83</v>
      </c>
      <c r="Q33" s="436" t="s">
        <v>365</v>
      </c>
      <c r="R33" s="437">
        <v>1793200000</v>
      </c>
      <c r="S33" s="437">
        <v>0</v>
      </c>
    </row>
    <row r="34" spans="2:19" s="433" customFormat="1" x14ac:dyDescent="0.25">
      <c r="B34" s="171"/>
      <c r="C34" s="171"/>
      <c r="D34" s="171"/>
      <c r="E34" s="171"/>
      <c r="F34" s="465"/>
      <c r="I34" s="436" t="s">
        <v>504</v>
      </c>
      <c r="J34" s="562">
        <v>38.83</v>
      </c>
      <c r="K34" s="436" t="s">
        <v>365</v>
      </c>
      <c r="L34" s="437">
        <v>611573000</v>
      </c>
      <c r="M34" s="437">
        <v>0</v>
      </c>
      <c r="O34" s="436" t="s">
        <v>467</v>
      </c>
      <c r="P34" s="437">
        <v>29.43</v>
      </c>
      <c r="Q34" s="436" t="s">
        <v>365</v>
      </c>
      <c r="R34" s="437">
        <v>1765800000</v>
      </c>
      <c r="S34" s="437">
        <v>0</v>
      </c>
    </row>
    <row r="35" spans="2:19" s="433" customFormat="1" x14ac:dyDescent="0.25">
      <c r="B35" s="171"/>
      <c r="C35" s="171"/>
      <c r="D35" s="171"/>
      <c r="E35" s="171"/>
      <c r="F35" s="171"/>
      <c r="I35" s="436" t="s">
        <v>505</v>
      </c>
      <c r="J35" s="562">
        <v>34.18</v>
      </c>
      <c r="K35" s="436" t="s">
        <v>365</v>
      </c>
      <c r="L35" s="437">
        <v>538335000</v>
      </c>
      <c r="M35" s="437">
        <v>0</v>
      </c>
      <c r="O35" s="436" t="s">
        <v>468</v>
      </c>
      <c r="P35" s="437">
        <v>30.33</v>
      </c>
      <c r="Q35" s="436" t="s">
        <v>365</v>
      </c>
      <c r="R35" s="437">
        <v>2123100000</v>
      </c>
      <c r="S35" s="437">
        <v>0</v>
      </c>
    </row>
    <row r="36" spans="2:19" s="433" customFormat="1" x14ac:dyDescent="0.25">
      <c r="B36" s="171"/>
      <c r="C36" s="171"/>
      <c r="D36" s="171"/>
      <c r="E36" s="171"/>
      <c r="F36" s="171"/>
      <c r="I36" s="436" t="s">
        <v>506</v>
      </c>
      <c r="J36" s="562">
        <v>48.2</v>
      </c>
      <c r="K36" s="436" t="s">
        <v>365</v>
      </c>
      <c r="L36" s="437">
        <v>759150000</v>
      </c>
      <c r="M36" s="437">
        <v>0</v>
      </c>
      <c r="O36" s="436" t="s">
        <v>469</v>
      </c>
      <c r="P36" s="437">
        <v>40.36</v>
      </c>
      <c r="Q36" s="436" t="s">
        <v>365</v>
      </c>
      <c r="R36" s="437">
        <v>2219800000</v>
      </c>
      <c r="S36" s="437">
        <v>0</v>
      </c>
    </row>
    <row r="37" spans="2:19" s="433" customFormat="1" x14ac:dyDescent="0.25">
      <c r="B37" s="171"/>
      <c r="C37" s="171"/>
      <c r="D37" s="171"/>
      <c r="E37" s="171"/>
      <c r="F37" s="171"/>
      <c r="I37" s="436" t="s">
        <v>507</v>
      </c>
      <c r="J37" s="562">
        <v>83.69</v>
      </c>
      <c r="K37" s="436" t="s">
        <v>365</v>
      </c>
      <c r="L37" s="437">
        <v>1255350000</v>
      </c>
      <c r="M37" s="437">
        <v>0</v>
      </c>
      <c r="O37" s="436" t="s">
        <v>518</v>
      </c>
      <c r="P37" s="437">
        <v>173.77</v>
      </c>
      <c r="Q37" s="436" t="s">
        <v>365</v>
      </c>
      <c r="R37" s="437">
        <v>3388515000</v>
      </c>
      <c r="S37" s="437">
        <v>0</v>
      </c>
    </row>
    <row r="38" spans="2:19" s="433" customFormat="1" x14ac:dyDescent="0.25">
      <c r="B38" s="171"/>
      <c r="C38" s="171"/>
      <c r="D38" s="171"/>
      <c r="E38" s="171"/>
      <c r="F38" s="171"/>
      <c r="I38" s="436" t="s">
        <v>508</v>
      </c>
      <c r="J38" s="562">
        <v>68.05</v>
      </c>
      <c r="K38" s="436" t="s">
        <v>365</v>
      </c>
      <c r="L38" s="437">
        <v>1020750000</v>
      </c>
      <c r="M38" s="437">
        <v>0</v>
      </c>
      <c r="O38" s="436" t="s">
        <v>435</v>
      </c>
      <c r="P38" s="437">
        <v>0</v>
      </c>
      <c r="Q38" s="436" t="s">
        <v>413</v>
      </c>
      <c r="R38" s="437">
        <v>0</v>
      </c>
      <c r="S38" s="437">
        <v>3120000000</v>
      </c>
    </row>
    <row r="39" spans="2:19" s="433" customFormat="1" x14ac:dyDescent="0.25">
      <c r="B39" s="171"/>
      <c r="C39" s="171"/>
      <c r="D39" s="171"/>
      <c r="E39" s="171"/>
      <c r="F39" s="171"/>
      <c r="I39" s="436" t="s">
        <v>509</v>
      </c>
      <c r="J39" s="562">
        <v>58.8</v>
      </c>
      <c r="K39" s="436" t="s">
        <v>365</v>
      </c>
      <c r="L39" s="437">
        <v>882000000</v>
      </c>
      <c r="M39" s="437">
        <v>0</v>
      </c>
      <c r="O39" s="436" t="s">
        <v>436</v>
      </c>
      <c r="P39" s="437">
        <v>0</v>
      </c>
      <c r="Q39" s="436" t="s">
        <v>413</v>
      </c>
      <c r="R39" s="437">
        <v>0</v>
      </c>
      <c r="S39" s="437">
        <v>2500000000</v>
      </c>
    </row>
    <row r="40" spans="2:19" s="433" customFormat="1" x14ac:dyDescent="0.25">
      <c r="B40" s="171"/>
      <c r="C40" s="171"/>
      <c r="D40" s="171"/>
      <c r="E40" s="171"/>
      <c r="F40" s="171"/>
      <c r="I40" s="436" t="s">
        <v>510</v>
      </c>
      <c r="J40" s="562">
        <v>106.94</v>
      </c>
      <c r="K40" s="436" t="s">
        <v>365</v>
      </c>
      <c r="L40" s="437">
        <v>1604100000</v>
      </c>
      <c r="M40" s="437">
        <v>0</v>
      </c>
      <c r="O40" s="436" t="s">
        <v>437</v>
      </c>
      <c r="P40" s="437">
        <v>0</v>
      </c>
      <c r="Q40" s="436" t="s">
        <v>413</v>
      </c>
      <c r="R40" s="437">
        <v>0</v>
      </c>
      <c r="S40" s="437">
        <v>3000000000</v>
      </c>
    </row>
    <row r="41" spans="2:19" s="433" customFormat="1" x14ac:dyDescent="0.25">
      <c r="B41" s="171"/>
      <c r="C41" s="171"/>
      <c r="D41" s="171"/>
      <c r="E41" s="171"/>
      <c r="F41" s="171"/>
      <c r="I41" s="436" t="s">
        <v>511</v>
      </c>
      <c r="J41" s="562">
        <v>61.49</v>
      </c>
      <c r="K41" s="436" t="s">
        <v>365</v>
      </c>
      <c r="L41" s="437">
        <v>922350000</v>
      </c>
      <c r="M41" s="437">
        <v>0</v>
      </c>
      <c r="O41" s="436" t="s">
        <v>434</v>
      </c>
      <c r="P41" s="437">
        <v>0</v>
      </c>
      <c r="Q41" s="436" t="s">
        <v>413</v>
      </c>
      <c r="R41" s="437">
        <v>0</v>
      </c>
      <c r="S41" s="437">
        <v>1000000000</v>
      </c>
    </row>
    <row r="42" spans="2:19" s="433" customFormat="1" x14ac:dyDescent="0.25">
      <c r="B42" s="171"/>
      <c r="C42" s="171"/>
      <c r="D42" s="171"/>
      <c r="E42" s="171"/>
      <c r="F42" s="171"/>
      <c r="I42" s="436" t="s">
        <v>512</v>
      </c>
      <c r="J42" s="562">
        <v>63.49</v>
      </c>
      <c r="K42" s="436" t="s">
        <v>365</v>
      </c>
      <c r="L42" s="437">
        <v>952350000</v>
      </c>
      <c r="M42" s="437">
        <v>0</v>
      </c>
      <c r="O42" s="436" t="s">
        <v>482</v>
      </c>
      <c r="P42" s="437">
        <v>0</v>
      </c>
      <c r="Q42" s="436" t="s">
        <v>413</v>
      </c>
      <c r="R42" s="437">
        <v>0</v>
      </c>
      <c r="S42" s="437">
        <v>2343746684</v>
      </c>
    </row>
    <row r="43" spans="2:19" s="433" customFormat="1" x14ac:dyDescent="0.25">
      <c r="B43" s="171"/>
      <c r="C43" s="171"/>
      <c r="D43" s="171"/>
      <c r="E43" s="171"/>
      <c r="F43" s="171"/>
      <c r="I43" s="436" t="s">
        <v>513</v>
      </c>
      <c r="J43" s="562">
        <v>63.49</v>
      </c>
      <c r="K43" s="436" t="s">
        <v>365</v>
      </c>
      <c r="L43" s="437">
        <v>952350000</v>
      </c>
      <c r="M43" s="437">
        <v>0</v>
      </c>
      <c r="O43" s="436" t="s">
        <v>483</v>
      </c>
      <c r="P43" s="437">
        <v>0</v>
      </c>
      <c r="Q43" s="436" t="s">
        <v>413</v>
      </c>
      <c r="R43" s="437">
        <v>0</v>
      </c>
      <c r="S43" s="437">
        <v>1977944452</v>
      </c>
    </row>
    <row r="44" spans="2:19" s="433" customFormat="1" x14ac:dyDescent="0.25">
      <c r="B44" s="171"/>
      <c r="C44" s="171"/>
      <c r="D44" s="171"/>
      <c r="E44" s="171"/>
      <c r="F44" s="171"/>
      <c r="I44" s="436" t="s">
        <v>514</v>
      </c>
      <c r="J44" s="562">
        <v>61.51</v>
      </c>
      <c r="K44" s="436" t="s">
        <v>365</v>
      </c>
      <c r="L44" s="437">
        <v>922650000</v>
      </c>
      <c r="M44" s="437">
        <v>0</v>
      </c>
      <c r="O44" s="436" t="s">
        <v>484</v>
      </c>
      <c r="P44" s="437">
        <v>0</v>
      </c>
      <c r="Q44" s="436" t="s">
        <v>413</v>
      </c>
      <c r="R44" s="437">
        <v>0</v>
      </c>
      <c r="S44" s="437">
        <v>986169486</v>
      </c>
    </row>
    <row r="45" spans="2:19" s="433" customFormat="1" x14ac:dyDescent="0.25">
      <c r="B45" s="171"/>
      <c r="C45" s="171"/>
      <c r="D45" s="171"/>
      <c r="E45" s="171"/>
      <c r="F45" s="171"/>
      <c r="I45" s="436" t="s">
        <v>515</v>
      </c>
      <c r="J45" s="562">
        <v>53.17</v>
      </c>
      <c r="K45" s="436" t="s">
        <v>365</v>
      </c>
      <c r="L45" s="437">
        <v>837428000</v>
      </c>
      <c r="M45" s="437">
        <v>0</v>
      </c>
      <c r="O45" s="436" t="s">
        <v>497</v>
      </c>
      <c r="P45" s="437">
        <v>0</v>
      </c>
      <c r="Q45" s="436" t="s">
        <v>413</v>
      </c>
      <c r="R45" s="437">
        <v>0</v>
      </c>
      <c r="S45" s="437">
        <v>2000000000</v>
      </c>
    </row>
    <row r="46" spans="2:19" s="433" customFormat="1" x14ac:dyDescent="0.25">
      <c r="B46" s="171"/>
      <c r="C46" s="171"/>
      <c r="D46" s="171"/>
      <c r="E46" s="171"/>
      <c r="F46" s="171"/>
      <c r="I46" s="436" t="s">
        <v>418</v>
      </c>
      <c r="J46" s="562">
        <v>277</v>
      </c>
      <c r="K46" s="436" t="s">
        <v>413</v>
      </c>
      <c r="L46" s="437">
        <v>0</v>
      </c>
      <c r="M46" s="437">
        <v>3670250000</v>
      </c>
      <c r="O46" s="436" t="s">
        <v>498</v>
      </c>
      <c r="P46" s="437">
        <v>0</v>
      </c>
      <c r="Q46" s="436" t="s">
        <v>413</v>
      </c>
      <c r="R46" s="437">
        <v>0</v>
      </c>
      <c r="S46" s="437">
        <v>4036670627</v>
      </c>
    </row>
    <row r="47" spans="2:19" s="433" customFormat="1" x14ac:dyDescent="0.25">
      <c r="B47" s="171"/>
      <c r="C47" s="171"/>
      <c r="D47" s="171"/>
      <c r="E47" s="171"/>
      <c r="F47" s="171"/>
      <c r="I47" s="436" t="s">
        <v>422</v>
      </c>
      <c r="J47" s="562">
        <v>48.2</v>
      </c>
      <c r="K47" s="436" t="s">
        <v>413</v>
      </c>
      <c r="L47" s="437">
        <v>0</v>
      </c>
      <c r="M47" s="437">
        <v>768765900</v>
      </c>
      <c r="O47" s="436" t="s">
        <v>499</v>
      </c>
      <c r="P47" s="437">
        <v>0</v>
      </c>
      <c r="Q47" s="436" t="s">
        <v>413</v>
      </c>
      <c r="R47" s="437">
        <v>0</v>
      </c>
      <c r="S47" s="437">
        <v>4200000000</v>
      </c>
    </row>
    <row r="48" spans="2:19" s="433" customFormat="1" x14ac:dyDescent="0.25">
      <c r="B48" s="171"/>
      <c r="C48" s="171"/>
      <c r="D48" s="171"/>
      <c r="E48" s="171"/>
      <c r="F48" s="171"/>
      <c r="I48" s="436" t="s">
        <v>427</v>
      </c>
      <c r="J48" s="562">
        <v>63.49</v>
      </c>
      <c r="K48" s="436" t="s">
        <v>413</v>
      </c>
      <c r="L48" s="437">
        <v>0</v>
      </c>
      <c r="M48" s="437">
        <v>961969125</v>
      </c>
      <c r="O48" s="434" t="s">
        <v>25</v>
      </c>
      <c r="P48" s="438">
        <v>2586.3099999999995</v>
      </c>
      <c r="Q48" s="438">
        <v>10</v>
      </c>
      <c r="R48" s="438">
        <v>42157383751</v>
      </c>
      <c r="S48" s="438">
        <v>25164531249</v>
      </c>
    </row>
    <row r="49" spans="2:13" s="433" customFormat="1" x14ac:dyDescent="0.25">
      <c r="B49" s="171"/>
      <c r="C49" s="171"/>
      <c r="D49" s="171"/>
      <c r="E49" s="171"/>
      <c r="F49" s="171"/>
      <c r="I49" s="436" t="s">
        <v>481</v>
      </c>
      <c r="J49" s="562">
        <v>43.11</v>
      </c>
      <c r="K49" s="436" t="s">
        <v>413</v>
      </c>
      <c r="L49" s="437">
        <v>0</v>
      </c>
      <c r="M49" s="437">
        <v>712932000</v>
      </c>
    </row>
    <row r="50" spans="2:13" s="433" customFormat="1" x14ac:dyDescent="0.25">
      <c r="B50" s="171"/>
      <c r="C50" s="171"/>
      <c r="D50" s="171"/>
      <c r="E50" s="171"/>
      <c r="F50" s="171"/>
      <c r="I50" s="434" t="s">
        <v>25</v>
      </c>
      <c r="J50" s="438">
        <v>2586.62</v>
      </c>
      <c r="K50" s="438">
        <v>36</v>
      </c>
      <c r="L50" s="438">
        <v>32061697000</v>
      </c>
      <c r="M50" s="438">
        <v>6113917025</v>
      </c>
    </row>
    <row r="51" spans="2:13" s="433" customFormat="1" x14ac:dyDescent="0.25">
      <c r="B51" s="171"/>
      <c r="C51" s="171"/>
      <c r="D51" s="171"/>
      <c r="E51" s="171"/>
      <c r="F51" s="171"/>
    </row>
    <row r="52" spans="2:13" s="433" customFormat="1" x14ac:dyDescent="0.25">
      <c r="B52" s="171"/>
      <c r="C52" s="171"/>
      <c r="D52" s="171"/>
      <c r="E52" s="171"/>
      <c r="F52" s="171"/>
    </row>
    <row r="53" spans="2:13" s="433" customFormat="1" x14ac:dyDescent="0.25">
      <c r="B53" s="171"/>
      <c r="C53" s="171"/>
      <c r="D53" s="171"/>
      <c r="E53" s="171"/>
      <c r="F53" s="171"/>
    </row>
    <row r="54" spans="2:13" s="433" customFormat="1" x14ac:dyDescent="0.25">
      <c r="B54" s="171"/>
      <c r="C54" s="171"/>
      <c r="D54" s="171"/>
      <c r="E54" s="171"/>
      <c r="F54" s="171"/>
    </row>
    <row r="55" spans="2:13" s="433" customFormat="1" x14ac:dyDescent="0.25">
      <c r="B55" s="171"/>
      <c r="C55" s="171"/>
      <c r="D55" s="171"/>
      <c r="E55" s="171"/>
      <c r="F55" s="171"/>
    </row>
    <row r="56" spans="2:13" s="433" customFormat="1" x14ac:dyDescent="0.25">
      <c r="B56" s="171"/>
      <c r="C56" s="171"/>
      <c r="D56" s="171"/>
      <c r="E56" s="171"/>
      <c r="F56" s="171"/>
    </row>
    <row r="57" spans="2:13" s="433" customFormat="1" x14ac:dyDescent="0.25">
      <c r="B57" s="171"/>
      <c r="C57" s="171"/>
      <c r="D57" s="171"/>
      <c r="E57" s="171"/>
      <c r="F57" s="171"/>
    </row>
    <row r="58" spans="2:13" s="433" customFormat="1" x14ac:dyDescent="0.25">
      <c r="B58" s="171"/>
      <c r="C58" s="171"/>
      <c r="D58" s="171"/>
      <c r="E58" s="171"/>
      <c r="F58" s="171"/>
    </row>
    <row r="59" spans="2:13" s="433" customFormat="1" x14ac:dyDescent="0.25">
      <c r="B59" s="171"/>
      <c r="C59" s="171"/>
      <c r="D59" s="171"/>
      <c r="E59" s="171"/>
      <c r="F59" s="171"/>
    </row>
    <row r="60" spans="2:13" s="433" customFormat="1" x14ac:dyDescent="0.25">
      <c r="B60" s="171"/>
      <c r="C60" s="171"/>
      <c r="D60" s="171"/>
      <c r="E60" s="171"/>
      <c r="F60" s="171"/>
    </row>
    <row r="61" spans="2:13" s="433" customFormat="1" x14ac:dyDescent="0.25">
      <c r="B61" s="171"/>
      <c r="C61" s="171"/>
      <c r="D61" s="171"/>
      <c r="E61" s="171"/>
      <c r="F61" s="171"/>
    </row>
    <row r="62" spans="2:13" s="433" customFormat="1" x14ac:dyDescent="0.25">
      <c r="B62" s="171"/>
      <c r="C62" s="171"/>
      <c r="D62" s="171"/>
      <c r="E62" s="171"/>
      <c r="F62" s="171"/>
    </row>
    <row r="63" spans="2:13" s="433" customFormat="1" x14ac:dyDescent="0.25">
      <c r="B63" s="171"/>
      <c r="C63" s="171"/>
      <c r="D63" s="171"/>
      <c r="E63" s="171"/>
      <c r="F63" s="171"/>
    </row>
    <row r="64" spans="2:13" s="433" customFormat="1" x14ac:dyDescent="0.25">
      <c r="B64" s="171"/>
      <c r="C64" s="171"/>
      <c r="D64" s="171"/>
      <c r="E64" s="171"/>
      <c r="F64" s="171"/>
    </row>
    <row r="65" spans="2:6" s="433" customFormat="1" x14ac:dyDescent="0.25">
      <c r="B65" s="171"/>
      <c r="C65" s="171"/>
      <c r="D65" s="171"/>
      <c r="E65" s="171"/>
      <c r="F65" s="171"/>
    </row>
    <row r="66" spans="2:6" s="433" customFormat="1" x14ac:dyDescent="0.25">
      <c r="B66" s="171"/>
      <c r="C66" s="171"/>
      <c r="D66" s="171"/>
      <c r="E66" s="171"/>
      <c r="F66" s="171"/>
    </row>
    <row r="67" spans="2:6" s="433" customFormat="1" x14ac:dyDescent="0.25">
      <c r="B67" s="171"/>
      <c r="C67" s="171"/>
      <c r="D67" s="171"/>
      <c r="E67" s="171"/>
      <c r="F67" s="171"/>
    </row>
    <row r="68" spans="2:6" s="433" customFormat="1" x14ac:dyDescent="0.25">
      <c r="B68" s="171"/>
      <c r="C68" s="171"/>
      <c r="D68" s="171"/>
      <c r="E68" s="171"/>
      <c r="F68" s="171"/>
    </row>
    <row r="69" spans="2:6" s="433" customFormat="1" x14ac:dyDescent="0.25">
      <c r="B69" s="171"/>
      <c r="C69" s="171"/>
      <c r="D69" s="171"/>
      <c r="E69" s="171"/>
      <c r="F69" s="171"/>
    </row>
    <row r="70" spans="2:6" s="433" customFormat="1" x14ac:dyDescent="0.25">
      <c r="B70" s="171"/>
      <c r="C70" s="171"/>
      <c r="D70" s="171"/>
      <c r="E70" s="171"/>
      <c r="F70" s="171"/>
    </row>
    <row r="71" spans="2:6" s="433" customFormat="1" x14ac:dyDescent="0.25">
      <c r="B71" s="171"/>
      <c r="C71" s="171"/>
      <c r="D71" s="171"/>
      <c r="E71" s="171"/>
      <c r="F71" s="171"/>
    </row>
    <row r="72" spans="2:6" s="433" customFormat="1" x14ac:dyDescent="0.25">
      <c r="B72" s="171"/>
      <c r="C72" s="171"/>
      <c r="D72" s="171"/>
      <c r="E72" s="171"/>
      <c r="F72" s="171"/>
    </row>
    <row r="73" spans="2:6" s="433" customFormat="1" x14ac:dyDescent="0.25">
      <c r="B73" s="171"/>
      <c r="C73" s="171"/>
      <c r="D73" s="171"/>
      <c r="E73" s="171"/>
      <c r="F73" s="171"/>
    </row>
    <row r="74" spans="2:6" s="433" customFormat="1" x14ac:dyDescent="0.25">
      <c r="B74" s="171"/>
      <c r="C74" s="171"/>
      <c r="D74" s="171"/>
      <c r="E74" s="171"/>
      <c r="F74" s="171"/>
    </row>
    <row r="75" spans="2:6" s="433" customFormat="1" x14ac:dyDescent="0.25">
      <c r="B75" s="171"/>
      <c r="C75" s="171"/>
      <c r="D75" s="171"/>
      <c r="E75" s="171"/>
      <c r="F75" s="171"/>
    </row>
    <row r="76" spans="2:6" s="433" customFormat="1" x14ac:dyDescent="0.25">
      <c r="B76" s="171"/>
      <c r="C76" s="171"/>
      <c r="D76" s="171"/>
      <c r="E76" s="171"/>
      <c r="F76" s="171"/>
    </row>
    <row r="77" spans="2:6" s="433" customFormat="1" x14ac:dyDescent="0.25">
      <c r="B77" s="171"/>
      <c r="C77" s="171"/>
      <c r="D77" s="171"/>
      <c r="E77" s="171"/>
      <c r="F77" s="171"/>
    </row>
    <row r="78" spans="2:6" s="433" customFormat="1" x14ac:dyDescent="0.25">
      <c r="B78" s="171"/>
      <c r="C78" s="171"/>
      <c r="D78" s="171"/>
      <c r="E78" s="171"/>
      <c r="F78" s="171"/>
    </row>
    <row r="79" spans="2:6" s="433" customFormat="1" x14ac:dyDescent="0.25">
      <c r="B79" s="171"/>
      <c r="C79" s="171"/>
      <c r="D79" s="171"/>
      <c r="E79" s="171"/>
      <c r="F79" s="171"/>
    </row>
    <row r="80" spans="2:6" s="433" customFormat="1" x14ac:dyDescent="0.25">
      <c r="B80" s="171"/>
      <c r="C80" s="171"/>
      <c r="D80" s="171"/>
      <c r="E80" s="171"/>
      <c r="F80" s="171"/>
    </row>
    <row r="81" spans="2:6" s="433" customFormat="1" x14ac:dyDescent="0.25">
      <c r="B81" s="171"/>
      <c r="C81" s="171"/>
      <c r="D81" s="171"/>
      <c r="E81" s="171"/>
      <c r="F81" s="171"/>
    </row>
    <row r="82" spans="2:6" s="433" customFormat="1" x14ac:dyDescent="0.25">
      <c r="B82" s="171"/>
      <c r="C82" s="171"/>
      <c r="D82" s="171"/>
      <c r="E82" s="171"/>
      <c r="F82" s="171"/>
    </row>
    <row r="83" spans="2:6" s="433" customFormat="1" x14ac:dyDescent="0.25">
      <c r="B83" s="171"/>
      <c r="C83" s="171"/>
      <c r="D83" s="171"/>
      <c r="E83" s="171"/>
      <c r="F83" s="171"/>
    </row>
    <row r="84" spans="2:6" s="433" customFormat="1" x14ac:dyDescent="0.25">
      <c r="B84" s="171"/>
      <c r="C84" s="171"/>
      <c r="D84" s="171"/>
      <c r="E84" s="171"/>
      <c r="F84" s="171"/>
    </row>
    <row r="85" spans="2:6" s="433" customFormat="1" x14ac:dyDescent="0.25">
      <c r="B85" s="171"/>
      <c r="C85" s="171"/>
      <c r="D85" s="171"/>
      <c r="E85" s="171"/>
      <c r="F85" s="171"/>
    </row>
    <row r="86" spans="2:6" s="433" customFormat="1" x14ac:dyDescent="0.25">
      <c r="B86" s="171"/>
      <c r="C86" s="171"/>
      <c r="D86" s="171"/>
      <c r="E86" s="171"/>
      <c r="F86" s="171"/>
    </row>
    <row r="87" spans="2:6" s="433" customFormat="1" x14ac:dyDescent="0.25">
      <c r="B87" s="171"/>
      <c r="C87" s="171"/>
      <c r="D87" s="171"/>
      <c r="E87" s="171"/>
      <c r="F87" s="171"/>
    </row>
    <row r="88" spans="2:6" s="433" customFormat="1" x14ac:dyDescent="0.25">
      <c r="B88" s="171"/>
      <c r="C88" s="171"/>
      <c r="D88" s="171"/>
      <c r="E88" s="171"/>
      <c r="F88" s="171"/>
    </row>
    <row r="89" spans="2:6" s="433" customFormat="1" x14ac:dyDescent="0.25">
      <c r="B89" s="171"/>
      <c r="C89" s="171"/>
      <c r="D89" s="171"/>
      <c r="E89" s="171"/>
      <c r="F89" s="171"/>
    </row>
    <row r="90" spans="2:6" s="433" customFormat="1" x14ac:dyDescent="0.25">
      <c r="B90" s="171"/>
      <c r="C90" s="171"/>
      <c r="D90" s="171"/>
      <c r="E90" s="171"/>
      <c r="F90" s="171"/>
    </row>
    <row r="91" spans="2:6" s="433" customFormat="1" x14ac:dyDescent="0.25">
      <c r="B91" s="171"/>
      <c r="C91" s="171"/>
      <c r="D91" s="171"/>
      <c r="E91" s="171"/>
      <c r="F91" s="171"/>
    </row>
    <row r="92" spans="2:6" s="433" customFormat="1" x14ac:dyDescent="0.25">
      <c r="B92" s="171"/>
      <c r="C92" s="171"/>
      <c r="D92" s="171"/>
      <c r="E92" s="171"/>
      <c r="F92" s="171"/>
    </row>
    <row r="93" spans="2:6" s="433" customFormat="1" x14ac:dyDescent="0.25">
      <c r="B93" s="171"/>
      <c r="C93" s="171"/>
      <c r="D93" s="171"/>
      <c r="E93" s="171"/>
      <c r="F93" s="171"/>
    </row>
    <row r="94" spans="2:6" s="433" customFormat="1" x14ac:dyDescent="0.25">
      <c r="B94" s="171"/>
      <c r="C94" s="171"/>
      <c r="D94" s="171"/>
      <c r="E94" s="171"/>
      <c r="F94" s="171"/>
    </row>
    <row r="95" spans="2:6" s="433" customFormat="1" x14ac:dyDescent="0.25">
      <c r="B95" s="171"/>
      <c r="C95" s="171"/>
      <c r="D95" s="171"/>
      <c r="E95" s="171"/>
      <c r="F95" s="171"/>
    </row>
    <row r="96" spans="2:6" s="433" customFormat="1" x14ac:dyDescent="0.25">
      <c r="B96" s="171"/>
      <c r="C96" s="171"/>
      <c r="D96" s="171"/>
      <c r="E96" s="171"/>
      <c r="F96" s="171"/>
    </row>
    <row r="97" spans="2:6" s="433" customFormat="1" x14ac:dyDescent="0.25">
      <c r="B97" s="171"/>
      <c r="C97" s="171"/>
      <c r="D97" s="171"/>
      <c r="E97" s="171"/>
      <c r="F97" s="171"/>
    </row>
    <row r="98" spans="2:6" s="433" customFormat="1" x14ac:dyDescent="0.25">
      <c r="B98" s="171"/>
      <c r="C98" s="171"/>
      <c r="D98" s="171"/>
      <c r="E98" s="171"/>
      <c r="F98" s="171"/>
    </row>
    <row r="99" spans="2:6" s="433" customFormat="1" x14ac:dyDescent="0.25">
      <c r="B99" s="171"/>
      <c r="C99" s="171"/>
      <c r="D99" s="171"/>
      <c r="E99" s="171"/>
      <c r="F99" s="171"/>
    </row>
    <row r="100" spans="2:6" s="433" customFormat="1" x14ac:dyDescent="0.25">
      <c r="B100" s="171"/>
      <c r="C100" s="171"/>
      <c r="D100" s="171"/>
      <c r="E100" s="171"/>
      <c r="F100" s="171"/>
    </row>
    <row r="101" spans="2:6" s="433" customFormat="1" x14ac:dyDescent="0.25">
      <c r="B101" s="171"/>
      <c r="C101" s="171"/>
      <c r="D101" s="171"/>
      <c r="E101" s="171"/>
      <c r="F101" s="171"/>
    </row>
    <row r="102" spans="2:6" s="433" customFormat="1" x14ac:dyDescent="0.25">
      <c r="B102" s="171"/>
      <c r="C102" s="171"/>
      <c r="D102" s="171"/>
      <c r="E102" s="171"/>
      <c r="F102" s="171"/>
    </row>
    <row r="103" spans="2:6" s="433" customFormat="1" x14ac:dyDescent="0.25">
      <c r="B103" s="171"/>
      <c r="C103" s="171"/>
      <c r="D103" s="171"/>
      <c r="E103" s="171"/>
      <c r="F103" s="171"/>
    </row>
    <row r="104" spans="2:6" s="433" customFormat="1" x14ac:dyDescent="0.25">
      <c r="B104" s="171"/>
      <c r="C104" s="171"/>
      <c r="D104" s="171"/>
      <c r="E104" s="171"/>
      <c r="F104" s="171"/>
    </row>
    <row r="105" spans="2:6" s="433" customFormat="1" x14ac:dyDescent="0.25">
      <c r="B105" s="171"/>
      <c r="C105" s="171"/>
      <c r="D105" s="171"/>
      <c r="E105" s="171"/>
      <c r="F105" s="171"/>
    </row>
    <row r="106" spans="2:6" s="433" customFormat="1" x14ac:dyDescent="0.25">
      <c r="B106" s="171"/>
      <c r="C106" s="171"/>
      <c r="D106" s="171"/>
      <c r="E106" s="171"/>
      <c r="F106" s="171"/>
    </row>
    <row r="107" spans="2:6" s="433" customFormat="1" x14ac:dyDescent="0.25">
      <c r="B107" s="171"/>
      <c r="C107" s="171"/>
      <c r="D107" s="171"/>
      <c r="E107" s="171"/>
      <c r="F107" s="171"/>
    </row>
    <row r="108" spans="2:6" s="433" customFormat="1" x14ac:dyDescent="0.25">
      <c r="B108" s="171"/>
      <c r="C108" s="171"/>
      <c r="D108" s="171"/>
      <c r="E108" s="171"/>
      <c r="F108" s="171"/>
    </row>
    <row r="109" spans="2:6" s="433" customFormat="1" x14ac:dyDescent="0.25">
      <c r="B109" s="171"/>
      <c r="C109" s="171"/>
      <c r="D109" s="171"/>
      <c r="E109" s="171"/>
      <c r="F109" s="171"/>
    </row>
    <row r="110" spans="2:6" s="433" customFormat="1" x14ac:dyDescent="0.25">
      <c r="B110" s="171"/>
      <c r="C110" s="171"/>
      <c r="D110" s="171"/>
      <c r="E110" s="171"/>
      <c r="F110" s="171"/>
    </row>
    <row r="111" spans="2:6" s="433" customFormat="1" x14ac:dyDescent="0.25">
      <c r="B111" s="171"/>
      <c r="C111" s="171"/>
      <c r="D111" s="171"/>
      <c r="E111" s="171"/>
      <c r="F111" s="171"/>
    </row>
    <row r="112" spans="2:6" s="433" customFormat="1" x14ac:dyDescent="0.25">
      <c r="B112" s="171"/>
      <c r="C112" s="171"/>
      <c r="D112" s="171"/>
      <c r="E112" s="171"/>
      <c r="F112" s="171"/>
    </row>
    <row r="113" spans="2:6" s="433" customFormat="1" x14ac:dyDescent="0.25">
      <c r="B113" s="171"/>
      <c r="C113" s="171"/>
      <c r="D113" s="171"/>
      <c r="E113" s="171"/>
      <c r="F113" s="171"/>
    </row>
    <row r="114" spans="2:6" s="433" customFormat="1" x14ac:dyDescent="0.25">
      <c r="B114" s="171"/>
      <c r="C114" s="171"/>
      <c r="D114" s="171"/>
      <c r="E114" s="171"/>
      <c r="F114" s="171"/>
    </row>
    <row r="115" spans="2:6" s="433" customFormat="1" x14ac:dyDescent="0.25">
      <c r="B115" s="171"/>
      <c r="C115" s="171"/>
      <c r="D115" s="171"/>
      <c r="E115" s="171"/>
      <c r="F115" s="171"/>
    </row>
    <row r="116" spans="2:6" s="433" customFormat="1" x14ac:dyDescent="0.25">
      <c r="B116" s="171"/>
      <c r="C116" s="171"/>
      <c r="D116" s="171"/>
      <c r="E116" s="171"/>
      <c r="F116" s="171"/>
    </row>
    <row r="117" spans="2:6" s="433" customFormat="1" x14ac:dyDescent="0.25">
      <c r="B117" s="171"/>
      <c r="C117" s="171"/>
      <c r="D117" s="171"/>
      <c r="E117" s="171"/>
      <c r="F117" s="171"/>
    </row>
    <row r="118" spans="2:6" s="433" customFormat="1" x14ac:dyDescent="0.25">
      <c r="B118" s="171"/>
      <c r="C118" s="171"/>
      <c r="D118" s="171"/>
      <c r="E118" s="171"/>
      <c r="F118" s="171"/>
    </row>
    <row r="119" spans="2:6" s="433" customFormat="1" x14ac:dyDescent="0.25">
      <c r="B119" s="171"/>
      <c r="C119" s="171"/>
      <c r="D119" s="171"/>
      <c r="E119" s="171"/>
      <c r="F119" s="171"/>
    </row>
    <row r="120" spans="2:6" s="433" customFormat="1" x14ac:dyDescent="0.25">
      <c r="B120" s="171"/>
      <c r="C120" s="171"/>
      <c r="D120" s="171"/>
      <c r="E120" s="171"/>
      <c r="F120" s="171"/>
    </row>
    <row r="121" spans="2:6" s="433" customFormat="1" x14ac:dyDescent="0.25">
      <c r="B121" s="171"/>
      <c r="C121" s="171"/>
      <c r="D121" s="171"/>
      <c r="E121" s="171"/>
      <c r="F121" s="171"/>
    </row>
    <row r="122" spans="2:6" s="433" customFormat="1" x14ac:dyDescent="0.25">
      <c r="B122" s="171"/>
      <c r="C122" s="171"/>
      <c r="D122" s="171"/>
      <c r="E122" s="171"/>
      <c r="F122" s="171"/>
    </row>
    <row r="123" spans="2:6" s="433" customFormat="1" x14ac:dyDescent="0.25">
      <c r="B123" s="171"/>
      <c r="C123" s="171"/>
      <c r="D123" s="171"/>
      <c r="E123" s="171"/>
      <c r="F123" s="171"/>
    </row>
    <row r="124" spans="2:6" s="433" customFormat="1" x14ac:dyDescent="0.25">
      <c r="B124" s="171"/>
      <c r="C124" s="171"/>
      <c r="D124" s="171"/>
      <c r="E124" s="171"/>
      <c r="F124" s="171"/>
    </row>
    <row r="125" spans="2:6" s="433" customFormat="1" x14ac:dyDescent="0.25">
      <c r="B125" s="171"/>
      <c r="C125" s="171"/>
      <c r="D125" s="171"/>
      <c r="E125" s="171"/>
      <c r="F125" s="171"/>
    </row>
    <row r="126" spans="2:6" s="433" customFormat="1" x14ac:dyDescent="0.25">
      <c r="B126" s="171"/>
      <c r="C126" s="171"/>
      <c r="D126" s="171"/>
      <c r="E126" s="171"/>
      <c r="F126" s="171"/>
    </row>
    <row r="127" spans="2:6" s="433" customFormat="1" x14ac:dyDescent="0.25">
      <c r="B127" s="171"/>
      <c r="C127" s="171"/>
      <c r="D127" s="171"/>
      <c r="E127" s="171"/>
      <c r="F127" s="171"/>
    </row>
    <row r="128" spans="2:6" s="433" customFormat="1" x14ac:dyDescent="0.25">
      <c r="B128" s="171"/>
      <c r="C128" s="171"/>
      <c r="D128" s="171"/>
      <c r="E128" s="171"/>
      <c r="F128" s="171"/>
    </row>
    <row r="129" spans="2:6" s="433" customFormat="1" x14ac:dyDescent="0.25">
      <c r="B129" s="171"/>
      <c r="C129" s="171"/>
      <c r="D129" s="171"/>
      <c r="E129" s="171"/>
      <c r="F129" s="171"/>
    </row>
    <row r="130" spans="2:6" s="433" customFormat="1" x14ac:dyDescent="0.25">
      <c r="B130" s="171"/>
      <c r="C130" s="171"/>
      <c r="D130" s="171"/>
      <c r="E130" s="171"/>
      <c r="F130" s="171"/>
    </row>
    <row r="131" spans="2:6" s="433" customFormat="1" x14ac:dyDescent="0.25">
      <c r="B131" s="171"/>
      <c r="C131" s="171"/>
      <c r="D131" s="171"/>
      <c r="E131" s="171"/>
      <c r="F131" s="171"/>
    </row>
    <row r="132" spans="2:6" s="433" customFormat="1" x14ac:dyDescent="0.25">
      <c r="B132" s="171"/>
      <c r="C132" s="171"/>
      <c r="D132" s="171"/>
      <c r="E132" s="171"/>
      <c r="F132" s="171"/>
    </row>
    <row r="133" spans="2:6" s="433" customFormat="1" x14ac:dyDescent="0.25">
      <c r="B133" s="171"/>
      <c r="C133" s="171"/>
      <c r="D133" s="171"/>
      <c r="E133" s="171"/>
      <c r="F133" s="171"/>
    </row>
    <row r="134" spans="2:6" s="433" customFormat="1" x14ac:dyDescent="0.25">
      <c r="B134" s="171"/>
      <c r="C134" s="171"/>
      <c r="D134" s="171"/>
      <c r="E134" s="171"/>
      <c r="F134" s="171"/>
    </row>
    <row r="135" spans="2:6" s="433" customFormat="1" x14ac:dyDescent="0.25">
      <c r="B135" s="171"/>
      <c r="C135" s="171"/>
      <c r="D135" s="171"/>
      <c r="E135" s="171"/>
      <c r="F135" s="171"/>
    </row>
    <row r="136" spans="2:6" s="433" customFormat="1" x14ac:dyDescent="0.25">
      <c r="B136" s="171"/>
      <c r="C136" s="171"/>
      <c r="D136" s="171"/>
      <c r="E136" s="171"/>
      <c r="F136" s="171"/>
    </row>
    <row r="137" spans="2:6" s="433" customFormat="1" x14ac:dyDescent="0.25">
      <c r="B137" s="171"/>
      <c r="C137" s="171"/>
      <c r="D137" s="171"/>
      <c r="E137" s="171"/>
      <c r="F137" s="171"/>
    </row>
    <row r="138" spans="2:6" s="433" customFormat="1" x14ac:dyDescent="0.25">
      <c r="B138" s="171"/>
      <c r="C138" s="171"/>
      <c r="D138" s="171"/>
      <c r="E138" s="171"/>
      <c r="F138" s="171"/>
    </row>
    <row r="139" spans="2:6" s="433" customFormat="1" x14ac:dyDescent="0.25">
      <c r="B139" s="171"/>
      <c r="C139" s="171"/>
      <c r="D139" s="171"/>
      <c r="E139" s="171"/>
      <c r="F139" s="171"/>
    </row>
    <row r="140" spans="2:6" s="433" customFormat="1" x14ac:dyDescent="0.25">
      <c r="B140" s="171"/>
      <c r="C140" s="171"/>
      <c r="D140" s="171"/>
      <c r="E140" s="171"/>
      <c r="F140" s="171"/>
    </row>
    <row r="141" spans="2:6" s="433" customFormat="1" x14ac:dyDescent="0.25">
      <c r="B141" s="171"/>
      <c r="C141" s="171"/>
      <c r="D141" s="171"/>
      <c r="E141" s="171"/>
      <c r="F141" s="171"/>
    </row>
    <row r="142" spans="2:6" s="433" customFormat="1" x14ac:dyDescent="0.25">
      <c r="B142" s="171"/>
      <c r="C142" s="171"/>
      <c r="D142" s="171"/>
      <c r="E142" s="171"/>
      <c r="F142" s="171"/>
    </row>
    <row r="143" spans="2:6" s="433" customFormat="1" x14ac:dyDescent="0.25">
      <c r="B143" s="171"/>
      <c r="C143" s="171"/>
      <c r="D143" s="171"/>
      <c r="E143" s="171"/>
      <c r="F143" s="171"/>
    </row>
    <row r="144" spans="2:6" s="433" customFormat="1" x14ac:dyDescent="0.25">
      <c r="B144" s="171"/>
      <c r="C144" s="171"/>
      <c r="D144" s="171"/>
      <c r="E144" s="171"/>
      <c r="F144" s="171"/>
    </row>
    <row r="145" spans="2:6" s="433" customFormat="1" x14ac:dyDescent="0.25">
      <c r="B145" s="171"/>
      <c r="C145" s="171"/>
      <c r="D145" s="171"/>
      <c r="E145" s="171"/>
      <c r="F145" s="171"/>
    </row>
    <row r="146" spans="2:6" s="433" customFormat="1" x14ac:dyDescent="0.25">
      <c r="B146" s="171"/>
      <c r="C146" s="171"/>
      <c r="D146" s="171"/>
      <c r="E146" s="171"/>
      <c r="F146" s="171"/>
    </row>
    <row r="147" spans="2:6" s="433" customFormat="1" x14ac:dyDescent="0.25">
      <c r="B147" s="171"/>
      <c r="C147" s="171"/>
      <c r="D147" s="171"/>
      <c r="E147" s="171"/>
      <c r="F147" s="171"/>
    </row>
    <row r="148" spans="2:6" s="433" customFormat="1" x14ac:dyDescent="0.25">
      <c r="B148" s="171"/>
      <c r="C148" s="171"/>
      <c r="D148" s="171"/>
      <c r="E148" s="171"/>
      <c r="F148" s="171"/>
    </row>
    <row r="149" spans="2:6" s="433" customFormat="1" x14ac:dyDescent="0.25">
      <c r="B149" s="171"/>
      <c r="C149" s="171"/>
      <c r="D149" s="171"/>
      <c r="E149" s="171"/>
      <c r="F149" s="171"/>
    </row>
    <row r="150" spans="2:6" s="433" customFormat="1" x14ac:dyDescent="0.25">
      <c r="B150" s="171"/>
      <c r="C150" s="171"/>
      <c r="D150" s="171"/>
      <c r="E150" s="171"/>
      <c r="F150" s="171"/>
    </row>
    <row r="151" spans="2:6" s="433" customFormat="1" x14ac:dyDescent="0.25">
      <c r="B151" s="171"/>
      <c r="C151" s="171"/>
      <c r="D151" s="171"/>
      <c r="E151" s="171"/>
      <c r="F151" s="171"/>
    </row>
    <row r="152" spans="2:6" s="433" customFormat="1" x14ac:dyDescent="0.25">
      <c r="B152" s="171"/>
      <c r="C152" s="171"/>
      <c r="D152" s="171"/>
      <c r="E152" s="171"/>
      <c r="F152" s="171"/>
    </row>
    <row r="153" spans="2:6" s="433" customFormat="1" x14ac:dyDescent="0.25">
      <c r="B153" s="171"/>
      <c r="C153" s="171"/>
      <c r="D153" s="171"/>
      <c r="E153" s="171"/>
      <c r="F153" s="171"/>
    </row>
    <row r="154" spans="2:6" s="433" customFormat="1" x14ac:dyDescent="0.25">
      <c r="B154" s="171"/>
      <c r="C154" s="171"/>
      <c r="D154" s="171"/>
      <c r="E154" s="171"/>
      <c r="F154" s="171"/>
    </row>
    <row r="155" spans="2:6" s="433" customFormat="1" x14ac:dyDescent="0.25">
      <c r="B155" s="171"/>
      <c r="C155" s="171"/>
      <c r="D155" s="171"/>
      <c r="E155" s="171"/>
      <c r="F155" s="171"/>
    </row>
    <row r="156" spans="2:6" s="433" customFormat="1" x14ac:dyDescent="0.25">
      <c r="B156" s="171"/>
      <c r="C156" s="171"/>
      <c r="D156" s="171"/>
      <c r="E156" s="171"/>
      <c r="F156" s="171"/>
    </row>
    <row r="157" spans="2:6" s="433" customFormat="1" x14ac:dyDescent="0.25">
      <c r="B157" s="171"/>
      <c r="C157" s="171"/>
      <c r="D157" s="171"/>
      <c r="E157" s="171"/>
      <c r="F157" s="171"/>
    </row>
    <row r="158" spans="2:6" s="433" customFormat="1" x14ac:dyDescent="0.25">
      <c r="B158" s="171"/>
      <c r="C158" s="171"/>
      <c r="D158" s="171"/>
      <c r="E158" s="171"/>
      <c r="F158" s="171"/>
    </row>
    <row r="159" spans="2:6" s="433" customFormat="1" x14ac:dyDescent="0.25">
      <c r="B159" s="171"/>
      <c r="C159" s="171"/>
      <c r="D159" s="171"/>
      <c r="E159" s="171"/>
      <c r="F159" s="171"/>
    </row>
    <row r="160" spans="2:6" s="433" customFormat="1" x14ac:dyDescent="0.25">
      <c r="B160" s="171"/>
      <c r="C160" s="171"/>
      <c r="D160" s="171"/>
      <c r="E160" s="171"/>
      <c r="F160" s="171"/>
    </row>
    <row r="161" spans="2:6" s="433" customFormat="1" x14ac:dyDescent="0.25">
      <c r="B161" s="171"/>
      <c r="C161" s="171"/>
      <c r="D161" s="171"/>
      <c r="E161" s="171"/>
      <c r="F161" s="171"/>
    </row>
    <row r="162" spans="2:6" s="433" customFormat="1" x14ac:dyDescent="0.25">
      <c r="B162" s="171"/>
      <c r="C162" s="171"/>
      <c r="D162" s="171"/>
      <c r="E162" s="171"/>
      <c r="F162" s="171"/>
    </row>
    <row r="163" spans="2:6" s="433" customFormat="1" x14ac:dyDescent="0.25">
      <c r="B163" s="171"/>
      <c r="C163" s="171"/>
      <c r="D163" s="171"/>
      <c r="E163" s="171"/>
      <c r="F163" s="171"/>
    </row>
    <row r="164" spans="2:6" s="433" customFormat="1" x14ac:dyDescent="0.25">
      <c r="B164" s="171"/>
      <c r="C164" s="171"/>
      <c r="D164" s="171"/>
      <c r="E164" s="171"/>
      <c r="F164" s="171"/>
    </row>
    <row r="165" spans="2:6" s="433" customFormat="1" x14ac:dyDescent="0.25">
      <c r="B165" s="171"/>
      <c r="C165" s="171"/>
      <c r="D165" s="171"/>
      <c r="E165" s="171"/>
      <c r="F165" s="171"/>
    </row>
    <row r="166" spans="2:6" s="433" customFormat="1" x14ac:dyDescent="0.25">
      <c r="B166" s="171"/>
      <c r="C166" s="171"/>
      <c r="D166" s="171"/>
      <c r="E166" s="171"/>
      <c r="F166" s="171"/>
    </row>
    <row r="167" spans="2:6" s="433" customFormat="1" x14ac:dyDescent="0.25">
      <c r="B167" s="171"/>
      <c r="C167" s="171"/>
      <c r="D167" s="171"/>
      <c r="E167" s="171"/>
      <c r="F167" s="171"/>
    </row>
    <row r="168" spans="2:6" s="433" customFormat="1" x14ac:dyDescent="0.25">
      <c r="B168" s="171"/>
      <c r="C168" s="171"/>
      <c r="D168" s="171"/>
      <c r="E168" s="171"/>
      <c r="F168" s="171"/>
    </row>
    <row r="169" spans="2:6" s="433" customFormat="1" x14ac:dyDescent="0.25">
      <c r="B169" s="171"/>
      <c r="C169" s="171"/>
      <c r="D169" s="171"/>
      <c r="E169" s="171"/>
      <c r="F169" s="171"/>
    </row>
    <row r="170" spans="2:6" s="433" customFormat="1" x14ac:dyDescent="0.25">
      <c r="B170" s="171"/>
      <c r="C170" s="171"/>
      <c r="D170" s="171"/>
      <c r="E170" s="171"/>
      <c r="F170" s="171"/>
    </row>
    <row r="171" spans="2:6" s="433" customFormat="1" x14ac:dyDescent="0.25">
      <c r="B171" s="171"/>
      <c r="C171" s="171"/>
      <c r="D171" s="171"/>
      <c r="E171" s="171"/>
      <c r="F171" s="171"/>
    </row>
    <row r="172" spans="2:6" s="433" customFormat="1" x14ac:dyDescent="0.25">
      <c r="B172" s="171"/>
      <c r="C172" s="171"/>
      <c r="D172" s="171"/>
      <c r="E172" s="171"/>
      <c r="F172" s="171"/>
    </row>
    <row r="173" spans="2:6" s="433" customFormat="1" x14ac:dyDescent="0.25">
      <c r="B173" s="171"/>
      <c r="C173" s="171"/>
      <c r="D173" s="171"/>
      <c r="E173" s="171"/>
      <c r="F173" s="171"/>
    </row>
    <row r="174" spans="2:6" s="433" customFormat="1" x14ac:dyDescent="0.25">
      <c r="B174" s="171"/>
      <c r="C174" s="171"/>
      <c r="D174" s="171"/>
      <c r="E174" s="171"/>
      <c r="F174" s="171"/>
    </row>
    <row r="175" spans="2:6" s="433" customFormat="1" x14ac:dyDescent="0.25">
      <c r="B175" s="171"/>
      <c r="C175" s="171"/>
      <c r="D175" s="171"/>
      <c r="E175" s="171"/>
      <c r="F175" s="171"/>
    </row>
    <row r="176" spans="2:6" s="433" customFormat="1" x14ac:dyDescent="0.25">
      <c r="B176" s="171"/>
      <c r="C176" s="171"/>
      <c r="D176" s="171"/>
      <c r="E176" s="171"/>
      <c r="F176" s="171"/>
    </row>
    <row r="177" spans="2:6" s="433" customFormat="1" x14ac:dyDescent="0.25">
      <c r="B177" s="171"/>
      <c r="C177" s="171"/>
      <c r="D177" s="171"/>
      <c r="E177" s="171"/>
      <c r="F177" s="171"/>
    </row>
    <row r="178" spans="2:6" s="433" customFormat="1" x14ac:dyDescent="0.25">
      <c r="B178" s="171"/>
      <c r="C178" s="171"/>
      <c r="D178" s="171"/>
      <c r="E178" s="171"/>
      <c r="F178" s="171"/>
    </row>
    <row r="179" spans="2:6" s="433" customFormat="1" x14ac:dyDescent="0.25">
      <c r="B179" s="171"/>
      <c r="C179" s="171"/>
      <c r="D179" s="171"/>
      <c r="E179" s="171"/>
      <c r="F179" s="171"/>
    </row>
    <row r="180" spans="2:6" s="433" customFormat="1" x14ac:dyDescent="0.25">
      <c r="B180" s="171"/>
      <c r="C180" s="171"/>
      <c r="D180" s="171"/>
      <c r="E180" s="171"/>
      <c r="F180" s="171"/>
    </row>
    <row r="181" spans="2:6" s="433" customFormat="1" x14ac:dyDescent="0.25">
      <c r="B181" s="171"/>
      <c r="C181" s="171"/>
      <c r="D181" s="171"/>
      <c r="E181" s="171"/>
      <c r="F181" s="171"/>
    </row>
    <row r="182" spans="2:6" s="433" customFormat="1" x14ac:dyDescent="0.25">
      <c r="B182" s="171"/>
      <c r="C182" s="171"/>
      <c r="D182" s="171"/>
      <c r="E182" s="171"/>
      <c r="F182" s="171"/>
    </row>
    <row r="183" spans="2:6" s="433" customFormat="1" x14ac:dyDescent="0.25">
      <c r="B183" s="171"/>
      <c r="C183" s="171"/>
      <c r="D183" s="171"/>
      <c r="E183" s="171"/>
      <c r="F183" s="171"/>
    </row>
    <row r="184" spans="2:6" s="433" customFormat="1" x14ac:dyDescent="0.25">
      <c r="B184" s="171"/>
      <c r="C184" s="171"/>
      <c r="D184" s="171"/>
      <c r="E184" s="171"/>
      <c r="F184" s="171"/>
    </row>
    <row r="185" spans="2:6" s="433" customFormat="1" x14ac:dyDescent="0.25">
      <c r="B185" s="171"/>
      <c r="C185" s="171"/>
      <c r="D185" s="171"/>
      <c r="E185" s="171"/>
      <c r="F185" s="171"/>
    </row>
    <row r="186" spans="2:6" s="433" customFormat="1" x14ac:dyDescent="0.25">
      <c r="B186" s="171"/>
      <c r="C186" s="171"/>
      <c r="D186" s="171"/>
      <c r="E186" s="171"/>
      <c r="F186" s="171"/>
    </row>
    <row r="187" spans="2:6" s="433" customFormat="1" x14ac:dyDescent="0.25">
      <c r="B187" s="171"/>
      <c r="C187" s="171"/>
      <c r="D187" s="171"/>
      <c r="E187" s="171"/>
      <c r="F187" s="171"/>
    </row>
    <row r="188" spans="2:6" s="433" customFormat="1" x14ac:dyDescent="0.25">
      <c r="B188" s="171"/>
      <c r="C188" s="171"/>
      <c r="D188" s="171"/>
      <c r="E188" s="171"/>
      <c r="F188" s="171"/>
    </row>
    <row r="189" spans="2:6" s="433" customFormat="1" x14ac:dyDescent="0.25">
      <c r="B189" s="171"/>
      <c r="C189" s="171"/>
      <c r="D189" s="171"/>
      <c r="E189" s="171"/>
      <c r="F189" s="171"/>
    </row>
    <row r="190" spans="2:6" s="433" customFormat="1" x14ac:dyDescent="0.25">
      <c r="B190" s="171"/>
      <c r="C190" s="171"/>
      <c r="D190" s="171"/>
      <c r="E190" s="171"/>
      <c r="F190" s="171"/>
    </row>
    <row r="191" spans="2:6" s="433" customFormat="1" x14ac:dyDescent="0.25">
      <c r="B191" s="171"/>
      <c r="C191" s="171"/>
      <c r="D191" s="171"/>
      <c r="E191" s="171"/>
      <c r="F191" s="171"/>
    </row>
    <row r="192" spans="2:6" s="433" customFormat="1" x14ac:dyDescent="0.25">
      <c r="B192" s="171"/>
      <c r="C192" s="171"/>
      <c r="D192" s="171"/>
      <c r="E192" s="171"/>
      <c r="F192" s="171"/>
    </row>
    <row r="193" spans="2:6" s="433" customFormat="1" x14ac:dyDescent="0.25">
      <c r="B193" s="171"/>
      <c r="C193" s="171"/>
      <c r="D193" s="171"/>
      <c r="E193" s="171"/>
      <c r="F193" s="171"/>
    </row>
    <row r="194" spans="2:6" s="433" customFormat="1" x14ac:dyDescent="0.25">
      <c r="B194" s="171"/>
      <c r="C194" s="171"/>
      <c r="D194" s="171"/>
      <c r="E194" s="171"/>
      <c r="F194" s="171"/>
    </row>
    <row r="195" spans="2:6" s="433" customFormat="1" x14ac:dyDescent="0.25">
      <c r="B195" s="171"/>
      <c r="C195" s="171"/>
      <c r="D195" s="171"/>
      <c r="E195" s="171"/>
      <c r="F195" s="171"/>
    </row>
    <row r="196" spans="2:6" s="433" customFormat="1" x14ac:dyDescent="0.25">
      <c r="B196" s="171"/>
      <c r="C196" s="171"/>
      <c r="D196" s="171"/>
      <c r="E196" s="171"/>
      <c r="F196" s="171"/>
    </row>
    <row r="197" spans="2:6" s="433" customFormat="1" x14ac:dyDescent="0.25">
      <c r="B197" s="171"/>
      <c r="C197" s="171"/>
      <c r="D197" s="171"/>
      <c r="E197" s="171"/>
      <c r="F197" s="171"/>
    </row>
    <row r="198" spans="2:6" s="433" customFormat="1" x14ac:dyDescent="0.25">
      <c r="B198" s="171"/>
      <c r="C198" s="171"/>
      <c r="D198" s="171"/>
      <c r="E198" s="171"/>
      <c r="F198" s="171"/>
    </row>
    <row r="199" spans="2:6" s="433" customFormat="1" x14ac:dyDescent="0.25">
      <c r="B199" s="171"/>
      <c r="C199" s="171"/>
      <c r="D199" s="171"/>
      <c r="E199" s="171"/>
      <c r="F199" s="171"/>
    </row>
    <row r="200" spans="2:6" s="433" customFormat="1" x14ac:dyDescent="0.25">
      <c r="B200" s="171"/>
      <c r="C200" s="171"/>
      <c r="D200" s="171"/>
      <c r="E200" s="171"/>
      <c r="F200" s="171"/>
    </row>
    <row r="201" spans="2:6" s="433" customFormat="1" x14ac:dyDescent="0.25">
      <c r="B201" s="171"/>
      <c r="C201" s="171"/>
      <c r="D201" s="171"/>
      <c r="E201" s="171"/>
      <c r="F201" s="171"/>
    </row>
    <row r="202" spans="2:6" s="433" customFormat="1" x14ac:dyDescent="0.25">
      <c r="B202" s="171"/>
      <c r="C202" s="171"/>
      <c r="D202" s="171"/>
      <c r="E202" s="171"/>
      <c r="F202" s="171"/>
    </row>
    <row r="203" spans="2:6" s="433" customFormat="1" x14ac:dyDescent="0.25">
      <c r="B203" s="171"/>
      <c r="C203" s="171"/>
      <c r="D203" s="171"/>
      <c r="E203" s="171"/>
      <c r="F203" s="171"/>
    </row>
    <row r="204" spans="2:6" s="433" customFormat="1" x14ac:dyDescent="0.25">
      <c r="B204" s="171"/>
      <c r="C204" s="171"/>
      <c r="D204" s="171"/>
      <c r="E204" s="171"/>
      <c r="F204" s="171"/>
    </row>
    <row r="205" spans="2:6" s="433" customFormat="1" x14ac:dyDescent="0.25">
      <c r="B205" s="171"/>
      <c r="C205" s="171"/>
      <c r="D205" s="171"/>
      <c r="E205" s="171"/>
      <c r="F205" s="171"/>
    </row>
    <row r="206" spans="2:6" s="433" customFormat="1" x14ac:dyDescent="0.25">
      <c r="B206" s="171"/>
      <c r="C206" s="171"/>
      <c r="D206" s="171"/>
      <c r="E206" s="171"/>
      <c r="F206" s="171"/>
    </row>
    <row r="207" spans="2:6" s="433" customFormat="1" x14ac:dyDescent="0.25">
      <c r="B207" s="171"/>
      <c r="C207" s="171"/>
      <c r="D207" s="171"/>
      <c r="E207" s="171"/>
      <c r="F207" s="171"/>
    </row>
    <row r="208" spans="2:6" s="433" customFormat="1" x14ac:dyDescent="0.25">
      <c r="B208" s="171"/>
      <c r="C208" s="171"/>
      <c r="D208" s="171"/>
      <c r="E208" s="171"/>
      <c r="F208" s="171"/>
    </row>
    <row r="209" spans="2:6" s="433" customFormat="1" x14ac:dyDescent="0.25">
      <c r="B209" s="171"/>
      <c r="C209" s="171"/>
      <c r="D209" s="171"/>
      <c r="E209" s="171"/>
      <c r="F209" s="171"/>
    </row>
    <row r="210" spans="2:6" s="433" customFormat="1" x14ac:dyDescent="0.25">
      <c r="B210" s="171"/>
      <c r="C210" s="171"/>
      <c r="D210" s="171"/>
      <c r="E210" s="171"/>
      <c r="F210" s="171"/>
    </row>
    <row r="211" spans="2:6" s="433" customFormat="1" x14ac:dyDescent="0.25">
      <c r="B211" s="171"/>
      <c r="C211" s="171"/>
      <c r="D211" s="171"/>
      <c r="E211" s="171"/>
      <c r="F211" s="171"/>
    </row>
    <row r="212" spans="2:6" s="433" customFormat="1" x14ac:dyDescent="0.25">
      <c r="B212" s="171"/>
      <c r="C212" s="171"/>
      <c r="D212" s="171"/>
      <c r="E212" s="171"/>
      <c r="F212" s="171"/>
    </row>
    <row r="213" spans="2:6" s="433" customFormat="1" x14ac:dyDescent="0.25">
      <c r="B213" s="171"/>
      <c r="C213" s="171"/>
      <c r="D213" s="171"/>
      <c r="E213" s="171"/>
      <c r="F213" s="171"/>
    </row>
    <row r="214" spans="2:6" s="433" customFormat="1" x14ac:dyDescent="0.25">
      <c r="B214" s="171"/>
      <c r="C214" s="171"/>
      <c r="D214" s="171"/>
      <c r="E214" s="171"/>
      <c r="F214" s="171"/>
    </row>
    <row r="215" spans="2:6" s="433" customFormat="1" x14ac:dyDescent="0.25">
      <c r="B215" s="171"/>
      <c r="C215" s="171"/>
      <c r="D215" s="171"/>
      <c r="E215" s="171"/>
      <c r="F215" s="171"/>
    </row>
    <row r="216" spans="2:6" s="433" customFormat="1" x14ac:dyDescent="0.25">
      <c r="B216" s="171"/>
      <c r="C216" s="171"/>
      <c r="D216" s="171"/>
      <c r="E216" s="171"/>
      <c r="F216" s="171"/>
    </row>
    <row r="217" spans="2:6" s="433" customFormat="1" x14ac:dyDescent="0.25">
      <c r="B217" s="171"/>
      <c r="C217" s="171"/>
      <c r="D217" s="171"/>
      <c r="E217" s="171"/>
      <c r="F217" s="171"/>
    </row>
    <row r="218" spans="2:6" s="433" customFormat="1" x14ac:dyDescent="0.25">
      <c r="B218" s="171"/>
      <c r="C218" s="171"/>
      <c r="D218" s="171"/>
      <c r="E218" s="171"/>
      <c r="F218" s="171"/>
    </row>
    <row r="219" spans="2:6" s="433" customFormat="1" x14ac:dyDescent="0.25">
      <c r="B219" s="171"/>
      <c r="C219" s="171"/>
      <c r="D219" s="171"/>
      <c r="E219" s="171"/>
      <c r="F219" s="171"/>
    </row>
    <row r="220" spans="2:6" s="433" customFormat="1" x14ac:dyDescent="0.25">
      <c r="B220" s="171"/>
      <c r="C220" s="171"/>
      <c r="D220" s="171"/>
      <c r="E220" s="171"/>
      <c r="F220" s="171"/>
    </row>
    <row r="221" spans="2:6" s="433" customFormat="1" x14ac:dyDescent="0.25">
      <c r="B221" s="171"/>
      <c r="C221" s="171"/>
      <c r="D221" s="171"/>
      <c r="E221" s="171"/>
      <c r="F221" s="171"/>
    </row>
    <row r="222" spans="2:6" s="433" customFormat="1" ht="31.5" x14ac:dyDescent="0.25">
      <c r="B222" s="171"/>
      <c r="C222" s="358" t="s">
        <v>164</v>
      </c>
      <c r="D222" s="358" t="s">
        <v>155</v>
      </c>
      <c r="E222" s="358" t="s">
        <v>156</v>
      </c>
      <c r="F222" s="358" t="s">
        <v>165</v>
      </c>
    </row>
    <row r="223" spans="2:6" s="433" customFormat="1" ht="12.75" x14ac:dyDescent="0.2">
      <c r="B223" s="545" t="s">
        <v>366</v>
      </c>
      <c r="C223" s="437">
        <v>0</v>
      </c>
      <c r="D223" s="436">
        <v>0</v>
      </c>
      <c r="E223" s="437">
        <v>0</v>
      </c>
      <c r="F223" s="437">
        <v>0</v>
      </c>
    </row>
    <row r="224" spans="2:6" s="433" customFormat="1" ht="12.75" x14ac:dyDescent="0.2">
      <c r="B224" s="545"/>
      <c r="C224" s="437"/>
      <c r="D224" s="436"/>
      <c r="E224" s="437"/>
      <c r="F224" s="437"/>
    </row>
    <row r="225" spans="2:6" s="433" customFormat="1" ht="12.75" x14ac:dyDescent="0.2">
      <c r="B225" s="434" t="s">
        <v>363</v>
      </c>
      <c r="C225" s="438">
        <v>1</v>
      </c>
      <c r="D225" s="438">
        <v>-1</v>
      </c>
      <c r="E225" s="438">
        <v>0</v>
      </c>
      <c r="F225" s="438">
        <v>0</v>
      </c>
    </row>
    <row r="226" spans="2:6" s="433" customFormat="1" x14ac:dyDescent="0.25">
      <c r="B226" s="171"/>
      <c r="C226" s="171"/>
      <c r="D226" s="171"/>
      <c r="E226" s="171"/>
      <c r="F226" s="171"/>
    </row>
    <row r="227" spans="2:6" s="433" customFormat="1" x14ac:dyDescent="0.25">
      <c r="B227" s="171"/>
      <c r="C227" s="171"/>
      <c r="D227" s="171"/>
      <c r="E227" s="171"/>
      <c r="F227" s="171"/>
    </row>
    <row r="228" spans="2:6" s="433" customFormat="1" x14ac:dyDescent="0.25">
      <c r="B228" s="171"/>
      <c r="C228" s="171"/>
      <c r="D228" s="171"/>
      <c r="E228" s="171"/>
      <c r="F228" s="171"/>
    </row>
    <row r="229" spans="2:6" s="433" customFormat="1" x14ac:dyDescent="0.25">
      <c r="B229" s="171"/>
      <c r="C229" s="171"/>
      <c r="D229" s="171"/>
      <c r="E229" s="171"/>
      <c r="F229" s="171"/>
    </row>
    <row r="230" spans="2:6" s="433" customFormat="1" x14ac:dyDescent="0.25">
      <c r="B230" s="171"/>
      <c r="C230" s="171"/>
      <c r="D230" s="171"/>
      <c r="E230" s="171"/>
      <c r="F230" s="171"/>
    </row>
    <row r="231" spans="2:6" s="433" customFormat="1" x14ac:dyDescent="0.25">
      <c r="B231" s="171"/>
      <c r="C231" s="171"/>
      <c r="D231" s="171"/>
      <c r="E231" s="171"/>
      <c r="F231" s="171"/>
    </row>
    <row r="232" spans="2:6" s="433" customFormat="1" x14ac:dyDescent="0.25">
      <c r="B232" s="171"/>
      <c r="C232" s="171"/>
      <c r="D232" s="171"/>
      <c r="E232" s="171"/>
      <c r="F232" s="171"/>
    </row>
    <row r="233" spans="2:6" s="433" customFormat="1" x14ac:dyDescent="0.25">
      <c r="B233" s="171"/>
      <c r="C233" s="171"/>
      <c r="D233" s="171"/>
      <c r="E233" s="171"/>
      <c r="F233" s="171"/>
    </row>
    <row r="234" spans="2:6" s="433" customFormat="1" x14ac:dyDescent="0.25">
      <c r="B234" s="171"/>
      <c r="C234" s="171"/>
      <c r="D234" s="171"/>
      <c r="E234" s="171"/>
      <c r="F234" s="171"/>
    </row>
    <row r="235" spans="2:6" s="433" customFormat="1" x14ac:dyDescent="0.25">
      <c r="B235" s="171"/>
      <c r="C235" s="171"/>
      <c r="D235" s="171"/>
      <c r="E235" s="171"/>
      <c r="F235" s="171"/>
    </row>
    <row r="236" spans="2:6" s="433" customFormat="1" x14ac:dyDescent="0.25">
      <c r="B236" s="171"/>
      <c r="C236" s="171"/>
      <c r="D236" s="171"/>
      <c r="E236" s="171"/>
      <c r="F236" s="171"/>
    </row>
    <row r="237" spans="2:6" s="433" customFormat="1" x14ac:dyDescent="0.25">
      <c r="B237" s="171"/>
      <c r="C237" s="171"/>
      <c r="D237" s="171"/>
      <c r="E237" s="171"/>
      <c r="F237" s="171"/>
    </row>
    <row r="238" spans="2:6" s="433" customFormat="1" x14ac:dyDescent="0.25">
      <c r="B238" s="171"/>
      <c r="C238" s="171"/>
      <c r="D238" s="171"/>
      <c r="E238" s="171"/>
      <c r="F238" s="171"/>
    </row>
    <row r="239" spans="2:6" s="433" customFormat="1" x14ac:dyDescent="0.25">
      <c r="B239" s="171"/>
      <c r="C239" s="171"/>
      <c r="D239" s="171"/>
      <c r="E239" s="171"/>
      <c r="F239" s="171"/>
    </row>
    <row r="240" spans="2:6" s="433" customFormat="1" x14ac:dyDescent="0.25">
      <c r="B240" s="171"/>
      <c r="C240" s="171"/>
      <c r="D240" s="171"/>
      <c r="E240" s="171"/>
      <c r="F240" s="171"/>
    </row>
    <row r="241" spans="2:6" s="433" customFormat="1" x14ac:dyDescent="0.25">
      <c r="B241" s="171"/>
      <c r="C241" s="171"/>
      <c r="D241" s="171"/>
      <c r="E241" s="171"/>
      <c r="F241" s="171"/>
    </row>
    <row r="242" spans="2:6" s="433" customFormat="1" x14ac:dyDescent="0.25">
      <c r="B242" s="171"/>
      <c r="C242" s="172"/>
      <c r="D242" s="171"/>
      <c r="E242" s="171"/>
      <c r="F242" s="171"/>
    </row>
    <row r="243" spans="2:6" s="433" customFormat="1" x14ac:dyDescent="0.25">
      <c r="B243" s="171"/>
      <c r="C243" s="172"/>
      <c r="D243" s="171"/>
      <c r="E243" s="171"/>
      <c r="F243" s="171"/>
    </row>
    <row r="244" spans="2:6" s="433" customFormat="1" x14ac:dyDescent="0.25">
      <c r="B244" s="171"/>
      <c r="C244" s="172"/>
      <c r="D244" s="171"/>
      <c r="E244" s="171"/>
      <c r="F244" s="171"/>
    </row>
    <row r="245" spans="2:6" s="433" customFormat="1" x14ac:dyDescent="0.25">
      <c r="B245" s="171"/>
      <c r="C245" s="172"/>
      <c r="D245" s="171"/>
      <c r="E245" s="171"/>
      <c r="F245" s="171"/>
    </row>
    <row r="246" spans="2:6" s="433" customFormat="1" x14ac:dyDescent="0.25">
      <c r="B246" s="171"/>
      <c r="C246" s="172"/>
      <c r="D246" s="171"/>
      <c r="E246" s="171"/>
      <c r="F246" s="171"/>
    </row>
    <row r="247" spans="2:6" s="433" customFormat="1" x14ac:dyDescent="0.25">
      <c r="B247" s="171"/>
      <c r="C247" s="172"/>
      <c r="D247" s="171"/>
      <c r="E247" s="171"/>
      <c r="F247" s="171"/>
    </row>
    <row r="248" spans="2:6" s="433" customFormat="1" x14ac:dyDescent="0.25">
      <c r="B248" s="171"/>
      <c r="C248" s="172"/>
      <c r="D248" s="171"/>
      <c r="E248" s="171"/>
      <c r="F248" s="171"/>
    </row>
    <row r="249" spans="2:6" s="433" customFormat="1" x14ac:dyDescent="0.25">
      <c r="B249" s="171"/>
      <c r="C249" s="172"/>
      <c r="D249" s="171"/>
      <c r="E249" s="171"/>
      <c r="F249" s="171"/>
    </row>
    <row r="250" spans="2:6" s="433" customFormat="1" x14ac:dyDescent="0.25">
      <c r="B250" s="171"/>
      <c r="C250" s="172"/>
      <c r="D250" s="171"/>
      <c r="E250" s="171"/>
      <c r="F250" s="171"/>
    </row>
    <row r="251" spans="2:6" s="433" customFormat="1" x14ac:dyDescent="0.25">
      <c r="B251" s="171"/>
      <c r="C251" s="172"/>
      <c r="D251" s="171"/>
      <c r="E251" s="171"/>
      <c r="F251" s="171"/>
    </row>
    <row r="252" spans="2:6" s="433" customFormat="1" x14ac:dyDescent="0.25">
      <c r="B252" s="171"/>
      <c r="C252" s="172"/>
      <c r="D252" s="171"/>
      <c r="E252" s="171"/>
      <c r="F252" s="171"/>
    </row>
    <row r="253" spans="2:6" s="433" customFormat="1" x14ac:dyDescent="0.25">
      <c r="B253" s="171"/>
      <c r="C253" s="172"/>
      <c r="D253" s="171"/>
      <c r="E253" s="171"/>
      <c r="F253" s="171"/>
    </row>
    <row r="254" spans="2:6" s="433" customFormat="1" x14ac:dyDescent="0.25">
      <c r="B254" s="171"/>
      <c r="C254" s="172"/>
      <c r="D254" s="171"/>
      <c r="E254" s="171"/>
      <c r="F254" s="171"/>
    </row>
    <row r="255" spans="2:6" s="433" customFormat="1" x14ac:dyDescent="0.25">
      <c r="B255" s="171"/>
      <c r="C255" s="172"/>
      <c r="D255" s="171"/>
      <c r="E255" s="171"/>
      <c r="F255" s="171"/>
    </row>
    <row r="256" spans="2:6" s="433" customFormat="1" x14ac:dyDescent="0.25">
      <c r="B256" s="171"/>
      <c r="C256" s="172"/>
      <c r="D256" s="171"/>
      <c r="E256" s="171"/>
      <c r="F256" s="171"/>
    </row>
    <row r="257" spans="2:6" s="433" customFormat="1" x14ac:dyDescent="0.25">
      <c r="B257" s="171"/>
      <c r="C257" s="171"/>
      <c r="D257" s="171"/>
      <c r="E257" s="171"/>
      <c r="F257" s="171"/>
    </row>
    <row r="258" spans="2:6" s="433" customFormat="1" x14ac:dyDescent="0.25">
      <c r="B258" s="171"/>
      <c r="C258" s="171"/>
      <c r="D258" s="171"/>
      <c r="E258" s="171"/>
      <c r="F258" s="171"/>
    </row>
    <row r="259" spans="2:6" s="433" customFormat="1" x14ac:dyDescent="0.25">
      <c r="B259" s="171"/>
      <c r="C259" s="172"/>
      <c r="D259" s="171"/>
      <c r="E259" s="171"/>
      <c r="F259" s="171"/>
    </row>
    <row r="260" spans="2:6" s="433" customFormat="1" x14ac:dyDescent="0.25">
      <c r="B260" s="171"/>
      <c r="C260" s="172"/>
      <c r="D260" s="171"/>
      <c r="E260" s="171"/>
      <c r="F260" s="171"/>
    </row>
    <row r="261" spans="2:6" s="433" customFormat="1" x14ac:dyDescent="0.25">
      <c r="B261" s="171"/>
      <c r="C261" s="172"/>
      <c r="D261" s="171"/>
      <c r="E261" s="171"/>
      <c r="F261" s="171"/>
    </row>
    <row r="262" spans="2:6" s="433" customFormat="1" x14ac:dyDescent="0.25">
      <c r="B262" s="171"/>
      <c r="C262" s="172"/>
      <c r="D262" s="171"/>
      <c r="E262" s="171"/>
      <c r="F262" s="171"/>
    </row>
    <row r="263" spans="2:6" s="433" customFormat="1" x14ac:dyDescent="0.25">
      <c r="B263" s="171"/>
      <c r="C263" s="172"/>
      <c r="D263" s="171"/>
      <c r="E263" s="171"/>
      <c r="F263" s="171"/>
    </row>
    <row r="264" spans="2:6" s="433" customFormat="1" x14ac:dyDescent="0.25">
      <c r="B264" s="171"/>
      <c r="C264" s="172"/>
      <c r="D264" s="171"/>
      <c r="E264" s="171"/>
      <c r="F264" s="171"/>
    </row>
    <row r="265" spans="2:6" s="433" customFormat="1" x14ac:dyDescent="0.25">
      <c r="B265" s="171"/>
      <c r="C265" s="172"/>
      <c r="D265" s="171"/>
      <c r="E265" s="171"/>
      <c r="F265" s="171"/>
    </row>
    <row r="266" spans="2:6" s="433" customFormat="1" x14ac:dyDescent="0.25">
      <c r="B266" s="171"/>
      <c r="C266" s="172"/>
      <c r="D266" s="171"/>
      <c r="E266" s="171"/>
      <c r="F266" s="171"/>
    </row>
    <row r="267" spans="2:6" s="433" customFormat="1" x14ac:dyDescent="0.25">
      <c r="B267" s="171"/>
      <c r="C267" s="172"/>
      <c r="D267" s="171"/>
      <c r="E267" s="171"/>
      <c r="F267" s="171"/>
    </row>
    <row r="268" spans="2:6" s="433" customFormat="1" x14ac:dyDescent="0.25">
      <c r="B268" s="171"/>
      <c r="C268" s="172"/>
      <c r="D268" s="171"/>
      <c r="E268" s="171"/>
      <c r="F268" s="171"/>
    </row>
    <row r="269" spans="2:6" s="433" customFormat="1" x14ac:dyDescent="0.25">
      <c r="B269" s="171"/>
      <c r="C269" s="172"/>
      <c r="D269" s="171"/>
      <c r="E269" s="171"/>
      <c r="F269" s="171"/>
    </row>
    <row r="270" spans="2:6" s="433" customFormat="1" x14ac:dyDescent="0.25">
      <c r="B270" s="171"/>
      <c r="C270" s="172"/>
      <c r="D270" s="171"/>
      <c r="E270" s="171"/>
      <c r="F270" s="171"/>
    </row>
    <row r="271" spans="2:6" s="433" customFormat="1" x14ac:dyDescent="0.25">
      <c r="B271" s="171"/>
      <c r="C271" s="172"/>
      <c r="D271" s="171"/>
      <c r="E271" s="171"/>
      <c r="F271" s="171"/>
    </row>
    <row r="272" spans="2:6" s="433" customFormat="1" x14ac:dyDescent="0.25">
      <c r="B272" s="171"/>
      <c r="C272" s="172"/>
      <c r="D272" s="171"/>
      <c r="E272" s="171"/>
      <c r="F272" s="171"/>
    </row>
    <row r="273" spans="2:6" s="433" customFormat="1" x14ac:dyDescent="0.25">
      <c r="B273" s="171"/>
      <c r="C273" s="172"/>
      <c r="D273" s="171"/>
      <c r="E273" s="171"/>
      <c r="F273" s="171"/>
    </row>
    <row r="274" spans="2:6" s="433" customFormat="1" x14ac:dyDescent="0.25">
      <c r="B274" s="171"/>
      <c r="C274" s="171"/>
      <c r="D274" s="171"/>
      <c r="E274" s="171"/>
      <c r="F274" s="171"/>
    </row>
    <row r="275" spans="2:6" s="433" customFormat="1" x14ac:dyDescent="0.25">
      <c r="B275" s="171"/>
      <c r="C275" s="171"/>
      <c r="D275" s="171"/>
      <c r="E275" s="171"/>
      <c r="F275" s="171"/>
    </row>
    <row r="276" spans="2:6" s="433" customFormat="1" x14ac:dyDescent="0.25">
      <c r="B276" s="171"/>
      <c r="C276" s="171"/>
      <c r="D276" s="171"/>
      <c r="E276" s="171"/>
      <c r="F276" s="171"/>
    </row>
    <row r="277" spans="2:6" s="433" customFormat="1" x14ac:dyDescent="0.25">
      <c r="B277" s="171"/>
      <c r="C277" s="171"/>
      <c r="D277" s="171"/>
      <c r="E277" s="171"/>
      <c r="F277" s="171"/>
    </row>
    <row r="278" spans="2:6" s="433" customFormat="1" x14ac:dyDescent="0.25">
      <c r="B278" s="171"/>
      <c r="C278" s="171"/>
      <c r="D278" s="171"/>
      <c r="E278" s="171"/>
      <c r="F278" s="171"/>
    </row>
    <row r="279" spans="2:6" s="433" customFormat="1" x14ac:dyDescent="0.25">
      <c r="B279" s="171"/>
      <c r="C279" s="171"/>
      <c r="D279" s="171"/>
      <c r="E279" s="171"/>
      <c r="F279" s="171"/>
    </row>
    <row r="280" spans="2:6" s="433" customFormat="1" x14ac:dyDescent="0.25">
      <c r="B280" s="171"/>
      <c r="C280" s="171"/>
      <c r="D280" s="171"/>
      <c r="E280" s="171"/>
      <c r="F280" s="171"/>
    </row>
    <row r="281" spans="2:6" s="433" customFormat="1" x14ac:dyDescent="0.25">
      <c r="B281" s="171"/>
      <c r="C281" s="171"/>
      <c r="D281" s="171"/>
      <c r="E281" s="171"/>
      <c r="F281" s="171"/>
    </row>
    <row r="282" spans="2:6" s="433" customFormat="1" x14ac:dyDescent="0.25">
      <c r="B282" s="171"/>
      <c r="C282" s="171"/>
      <c r="D282" s="171"/>
      <c r="E282" s="171"/>
      <c r="F282" s="171"/>
    </row>
    <row r="283" spans="2:6" s="433" customFormat="1" x14ac:dyDescent="0.25">
      <c r="B283" s="171"/>
      <c r="C283" s="171"/>
      <c r="D283" s="171"/>
      <c r="E283" s="171"/>
      <c r="F283" s="171"/>
    </row>
    <row r="284" spans="2:6" s="433" customFormat="1" x14ac:dyDescent="0.25">
      <c r="B284" s="171"/>
      <c r="C284" s="171"/>
      <c r="D284" s="171"/>
      <c r="E284" s="171"/>
      <c r="F284" s="171"/>
    </row>
    <row r="285" spans="2:6" s="433" customFormat="1" x14ac:dyDescent="0.25">
      <c r="B285" s="171"/>
      <c r="C285" s="171"/>
      <c r="D285" s="171"/>
      <c r="E285" s="171"/>
      <c r="F285" s="171"/>
    </row>
    <row r="286" spans="2:6" s="433" customFormat="1" x14ac:dyDescent="0.25">
      <c r="B286" s="171"/>
      <c r="C286" s="171"/>
      <c r="D286" s="171"/>
      <c r="E286" s="171"/>
      <c r="F286" s="171"/>
    </row>
    <row r="287" spans="2:6" s="433" customFormat="1" x14ac:dyDescent="0.25">
      <c r="B287" s="171"/>
      <c r="C287" s="171"/>
      <c r="D287" s="171"/>
      <c r="E287" s="171"/>
      <c r="F287" s="171"/>
    </row>
    <row r="288" spans="2:6" s="433" customFormat="1" x14ac:dyDescent="0.25">
      <c r="B288" s="171"/>
      <c r="C288" s="171"/>
      <c r="D288" s="171"/>
      <c r="E288" s="171"/>
      <c r="F288" s="171"/>
    </row>
    <row r="289" spans="2:6" s="433" customFormat="1" x14ac:dyDescent="0.25">
      <c r="B289" s="171"/>
      <c r="C289" s="171"/>
      <c r="D289" s="171"/>
      <c r="E289" s="171"/>
      <c r="F289" s="171"/>
    </row>
    <row r="290" spans="2:6" s="433" customFormat="1" x14ac:dyDescent="0.25">
      <c r="B290" s="171"/>
      <c r="C290" s="171"/>
      <c r="D290" s="171"/>
      <c r="E290" s="171"/>
      <c r="F290" s="171"/>
    </row>
    <row r="291" spans="2:6" s="433" customFormat="1" x14ac:dyDescent="0.25">
      <c r="B291" s="171"/>
      <c r="C291" s="171"/>
      <c r="D291" s="171"/>
      <c r="E291" s="171"/>
      <c r="F291" s="171"/>
    </row>
    <row r="292" spans="2:6" s="433" customFormat="1" x14ac:dyDescent="0.25">
      <c r="B292" s="171"/>
      <c r="C292" s="171"/>
      <c r="D292" s="171"/>
      <c r="E292" s="171"/>
      <c r="F292" s="171"/>
    </row>
    <row r="293" spans="2:6" s="433" customFormat="1" x14ac:dyDescent="0.25">
      <c r="B293" s="171"/>
      <c r="C293" s="171"/>
      <c r="D293" s="171"/>
      <c r="E293" s="171"/>
      <c r="F293" s="171"/>
    </row>
    <row r="294" spans="2:6" s="433" customFormat="1" x14ac:dyDescent="0.25">
      <c r="B294" s="171"/>
      <c r="C294" s="171"/>
      <c r="D294" s="171"/>
      <c r="E294" s="171"/>
      <c r="F294" s="171"/>
    </row>
    <row r="295" spans="2:6" s="433" customFormat="1" x14ac:dyDescent="0.25">
      <c r="B295" s="171"/>
      <c r="C295" s="171"/>
      <c r="D295" s="171"/>
      <c r="E295" s="171"/>
      <c r="F295" s="171"/>
    </row>
    <row r="296" spans="2:6" s="433" customFormat="1" x14ac:dyDescent="0.25">
      <c r="B296" s="171"/>
      <c r="C296" s="171"/>
      <c r="D296" s="171"/>
      <c r="E296" s="171"/>
      <c r="F296" s="171"/>
    </row>
    <row r="297" spans="2:6" s="433" customFormat="1" x14ac:dyDescent="0.25">
      <c r="B297" s="171"/>
      <c r="C297" s="171"/>
      <c r="D297" s="171"/>
      <c r="E297" s="171"/>
      <c r="F297" s="171"/>
    </row>
    <row r="298" spans="2:6" s="433" customFormat="1" x14ac:dyDescent="0.25">
      <c r="B298" s="171"/>
      <c r="C298" s="171"/>
      <c r="D298" s="171"/>
      <c r="E298" s="171"/>
      <c r="F298" s="171"/>
    </row>
    <row r="299" spans="2:6" s="433" customFormat="1" x14ac:dyDescent="0.25">
      <c r="B299" s="171"/>
      <c r="C299" s="171"/>
      <c r="D299" s="171"/>
      <c r="E299" s="171"/>
      <c r="F299" s="171"/>
    </row>
    <row r="300" spans="2:6" s="433" customFormat="1" x14ac:dyDescent="0.25">
      <c r="B300" s="171"/>
      <c r="C300" s="171"/>
      <c r="D300" s="171"/>
      <c r="E300" s="171"/>
      <c r="F300" s="171"/>
    </row>
    <row r="301" spans="2:6" s="433" customFormat="1" x14ac:dyDescent="0.25">
      <c r="B301" s="171"/>
      <c r="C301" s="171"/>
      <c r="D301" s="171"/>
      <c r="E301" s="171"/>
      <c r="F301" s="171"/>
    </row>
    <row r="302" spans="2:6" s="433" customFormat="1" x14ac:dyDescent="0.25">
      <c r="B302" s="171"/>
      <c r="C302" s="171"/>
      <c r="D302" s="171"/>
      <c r="E302" s="171"/>
      <c r="F302" s="171"/>
    </row>
    <row r="303" spans="2:6" s="433" customFormat="1" x14ac:dyDescent="0.25">
      <c r="B303" s="171"/>
      <c r="C303" s="171"/>
      <c r="D303" s="171"/>
      <c r="E303" s="171"/>
      <c r="F303" s="171"/>
    </row>
    <row r="304" spans="2:6" s="433" customFormat="1" x14ac:dyDescent="0.25">
      <c r="B304" s="171"/>
      <c r="C304" s="171"/>
      <c r="D304" s="171"/>
      <c r="E304" s="171"/>
      <c r="F304" s="171"/>
    </row>
    <row r="305" spans="2:6" s="433" customFormat="1" x14ac:dyDescent="0.25">
      <c r="B305" s="171"/>
      <c r="C305" s="171"/>
      <c r="D305" s="171"/>
      <c r="E305" s="171"/>
      <c r="F305" s="171"/>
    </row>
    <row r="306" spans="2:6" s="433" customFormat="1" x14ac:dyDescent="0.25">
      <c r="B306" s="171"/>
      <c r="C306" s="172"/>
      <c r="D306" s="171"/>
      <c r="E306" s="171"/>
      <c r="F306" s="171"/>
    </row>
    <row r="307" spans="2:6" s="433" customFormat="1" x14ac:dyDescent="0.25">
      <c r="B307" s="171"/>
      <c r="C307" s="172"/>
      <c r="D307" s="171"/>
      <c r="E307" s="171"/>
      <c r="F307" s="171"/>
    </row>
    <row r="308" spans="2:6" s="433" customFormat="1" x14ac:dyDescent="0.25">
      <c r="B308" s="171"/>
      <c r="C308" s="172"/>
      <c r="D308" s="171"/>
      <c r="E308" s="171"/>
      <c r="F308" s="171"/>
    </row>
    <row r="309" spans="2:6" s="433" customFormat="1" x14ac:dyDescent="0.25">
      <c r="B309" s="171"/>
      <c r="C309" s="172"/>
      <c r="D309" s="171"/>
      <c r="E309" s="171"/>
      <c r="F309" s="171"/>
    </row>
    <row r="310" spans="2:6" s="433" customFormat="1" x14ac:dyDescent="0.25">
      <c r="B310" s="171"/>
      <c r="C310" s="172"/>
      <c r="D310" s="171"/>
      <c r="E310" s="171"/>
      <c r="F310" s="171"/>
    </row>
    <row r="311" spans="2:6" s="433" customFormat="1" x14ac:dyDescent="0.25">
      <c r="B311" s="171"/>
      <c r="C311" s="172"/>
      <c r="D311" s="171"/>
      <c r="E311" s="171"/>
      <c r="F311" s="171"/>
    </row>
    <row r="312" spans="2:6" s="433" customFormat="1" x14ac:dyDescent="0.25">
      <c r="B312" s="171"/>
      <c r="C312" s="172"/>
      <c r="D312" s="171"/>
      <c r="E312" s="171"/>
      <c r="F312" s="171"/>
    </row>
    <row r="313" spans="2:6" s="433" customFormat="1" x14ac:dyDescent="0.25">
      <c r="B313" s="171"/>
      <c r="C313" s="172"/>
      <c r="D313" s="171"/>
      <c r="E313" s="171"/>
      <c r="F313" s="171"/>
    </row>
    <row r="314" spans="2:6" s="433" customFormat="1" x14ac:dyDescent="0.25">
      <c r="B314" s="171"/>
      <c r="C314" s="171"/>
      <c r="D314" s="171"/>
      <c r="E314" s="171"/>
      <c r="F314" s="171"/>
    </row>
    <row r="315" spans="2:6" s="433" customFormat="1" x14ac:dyDescent="0.25">
      <c r="B315" s="171"/>
      <c r="C315" s="171"/>
      <c r="D315" s="171"/>
      <c r="E315" s="171"/>
      <c r="F315" s="171"/>
    </row>
    <row r="316" spans="2:6" s="433" customFormat="1" x14ac:dyDescent="0.25">
      <c r="B316" s="171"/>
      <c r="C316" s="171"/>
      <c r="D316" s="171"/>
      <c r="E316" s="171"/>
      <c r="F316" s="171"/>
    </row>
    <row r="317" spans="2:6" s="433" customFormat="1" x14ac:dyDescent="0.25">
      <c r="B317" s="171"/>
      <c r="C317" s="172"/>
      <c r="D317" s="171"/>
      <c r="E317" s="171"/>
      <c r="F317" s="171"/>
    </row>
    <row r="318" spans="2:6" s="433" customFormat="1" x14ac:dyDescent="0.25">
      <c r="B318" s="171"/>
      <c r="C318" s="172"/>
      <c r="D318" s="171"/>
      <c r="E318" s="171"/>
      <c r="F318" s="171"/>
    </row>
    <row r="319" spans="2:6" s="433" customFormat="1" x14ac:dyDescent="0.25">
      <c r="B319" s="171"/>
      <c r="C319" s="172"/>
      <c r="D319" s="171"/>
      <c r="E319" s="171"/>
      <c r="F319" s="171"/>
    </row>
    <row r="320" spans="2:6" s="433" customFormat="1" x14ac:dyDescent="0.25">
      <c r="B320" s="171"/>
      <c r="C320" s="172"/>
      <c r="D320" s="171"/>
      <c r="E320" s="171"/>
      <c r="F320" s="171"/>
    </row>
    <row r="321" spans="2:6" s="433" customFormat="1" x14ac:dyDescent="0.25">
      <c r="B321" s="171"/>
      <c r="C321" s="172"/>
      <c r="D321" s="171"/>
      <c r="E321" s="171"/>
      <c r="F321" s="171"/>
    </row>
    <row r="322" spans="2:6" s="433" customFormat="1" x14ac:dyDescent="0.25">
      <c r="B322" s="171"/>
      <c r="C322" s="171"/>
      <c r="D322" s="171"/>
      <c r="E322" s="171"/>
      <c r="F322" s="171"/>
    </row>
    <row r="323" spans="2:6" s="433" customFormat="1" x14ac:dyDescent="0.25">
      <c r="B323" s="171"/>
      <c r="C323" s="171"/>
      <c r="D323" s="171"/>
      <c r="E323" s="171"/>
      <c r="F323" s="171"/>
    </row>
    <row r="324" spans="2:6" s="433" customFormat="1" x14ac:dyDescent="0.25">
      <c r="B324" s="171"/>
      <c r="C324" s="171"/>
      <c r="D324" s="171"/>
      <c r="E324" s="171"/>
      <c r="F324" s="171"/>
    </row>
    <row r="325" spans="2:6" s="433" customFormat="1" x14ac:dyDescent="0.25">
      <c r="B325" s="171"/>
      <c r="C325" s="171"/>
      <c r="D325" s="171"/>
      <c r="E325" s="171"/>
      <c r="F325" s="171"/>
    </row>
    <row r="326" spans="2:6" s="433" customFormat="1" x14ac:dyDescent="0.25">
      <c r="B326" s="171"/>
      <c r="C326" s="171"/>
      <c r="D326" s="171"/>
      <c r="E326" s="171"/>
      <c r="F326" s="171"/>
    </row>
    <row r="327" spans="2:6" s="433" customFormat="1" x14ac:dyDescent="0.25">
      <c r="B327" s="171"/>
      <c r="C327" s="171"/>
      <c r="D327" s="171"/>
      <c r="E327" s="171"/>
      <c r="F327" s="171"/>
    </row>
    <row r="328" spans="2:6" s="433" customFormat="1" x14ac:dyDescent="0.25">
      <c r="B328" s="171"/>
      <c r="C328" s="171"/>
      <c r="D328" s="171"/>
      <c r="E328" s="171"/>
      <c r="F328" s="171"/>
    </row>
    <row r="329" spans="2:6" s="433" customFormat="1" x14ac:dyDescent="0.25">
      <c r="B329" s="171"/>
      <c r="C329" s="171"/>
      <c r="D329" s="171"/>
      <c r="E329" s="171"/>
      <c r="F329" s="171"/>
    </row>
    <row r="330" spans="2:6" s="433" customFormat="1" x14ac:dyDescent="0.25">
      <c r="B330" s="171"/>
      <c r="C330" s="171"/>
      <c r="D330" s="171"/>
      <c r="E330" s="171"/>
      <c r="F330" s="171"/>
    </row>
    <row r="331" spans="2:6" s="433" customFormat="1" x14ac:dyDescent="0.25">
      <c r="B331" s="171"/>
      <c r="C331" s="171"/>
      <c r="D331" s="171"/>
      <c r="E331" s="171"/>
      <c r="F331" s="171"/>
    </row>
    <row r="332" spans="2:6" s="433" customFormat="1" x14ac:dyDescent="0.25">
      <c r="B332" s="171"/>
      <c r="C332" s="171"/>
      <c r="D332" s="171"/>
      <c r="E332" s="171"/>
      <c r="F332" s="171"/>
    </row>
    <row r="333" spans="2:6" s="433" customFormat="1" x14ac:dyDescent="0.25">
      <c r="B333" s="171"/>
      <c r="C333" s="171"/>
      <c r="D333" s="171"/>
      <c r="E333" s="171"/>
      <c r="F333" s="171"/>
    </row>
    <row r="334" spans="2:6" s="433" customFormat="1" x14ac:dyDescent="0.25">
      <c r="B334" s="171"/>
      <c r="C334" s="171"/>
      <c r="D334" s="171"/>
      <c r="E334" s="171"/>
      <c r="F334" s="171"/>
    </row>
    <row r="335" spans="2:6" s="433" customFormat="1" x14ac:dyDescent="0.25">
      <c r="B335" s="171"/>
      <c r="C335" s="171"/>
      <c r="D335" s="171"/>
      <c r="E335" s="171"/>
      <c r="F335" s="171"/>
    </row>
    <row r="336" spans="2:6" s="433" customFormat="1" x14ac:dyDescent="0.25">
      <c r="B336" s="171"/>
      <c r="C336" s="171"/>
      <c r="D336" s="171"/>
      <c r="E336" s="171"/>
      <c r="F336" s="171"/>
    </row>
    <row r="337" spans="2:6" s="433" customFormat="1" x14ac:dyDescent="0.25">
      <c r="B337" s="171"/>
      <c r="C337" s="171"/>
      <c r="D337" s="171"/>
      <c r="E337" s="171"/>
      <c r="F337" s="171"/>
    </row>
    <row r="338" spans="2:6" s="433" customFormat="1" x14ac:dyDescent="0.25">
      <c r="B338" s="171"/>
      <c r="C338" s="171"/>
      <c r="D338" s="171"/>
      <c r="E338" s="171"/>
      <c r="F338" s="171"/>
    </row>
    <row r="339" spans="2:6" s="433" customFormat="1" x14ac:dyDescent="0.25">
      <c r="B339" s="171"/>
      <c r="C339" s="171"/>
      <c r="D339" s="171"/>
      <c r="E339" s="171"/>
      <c r="F339" s="171"/>
    </row>
    <row r="340" spans="2:6" s="433" customFormat="1" x14ac:dyDescent="0.25">
      <c r="B340" s="171"/>
      <c r="C340" s="171"/>
      <c r="D340" s="171"/>
      <c r="E340" s="171"/>
      <c r="F340" s="171"/>
    </row>
    <row r="341" spans="2:6" s="433" customFormat="1" x14ac:dyDescent="0.25">
      <c r="B341" s="171"/>
      <c r="C341" s="171"/>
      <c r="D341" s="171"/>
      <c r="E341" s="171"/>
      <c r="F341" s="171"/>
    </row>
    <row r="342" spans="2:6" s="433" customFormat="1" x14ac:dyDescent="0.25">
      <c r="B342" s="171"/>
      <c r="C342" s="171"/>
      <c r="D342" s="171"/>
      <c r="E342" s="171"/>
      <c r="F342" s="171"/>
    </row>
    <row r="343" spans="2:6" s="433" customFormat="1" x14ac:dyDescent="0.25">
      <c r="B343" s="171"/>
      <c r="C343" s="171"/>
      <c r="D343" s="171"/>
      <c r="E343" s="171"/>
      <c r="F343" s="171"/>
    </row>
    <row r="344" spans="2:6" s="433" customFormat="1" x14ac:dyDescent="0.25">
      <c r="B344" s="171"/>
      <c r="C344" s="171"/>
      <c r="D344" s="171"/>
      <c r="E344" s="171"/>
      <c r="F344" s="171"/>
    </row>
    <row r="345" spans="2:6" s="433" customFormat="1" x14ac:dyDescent="0.25">
      <c r="B345" s="171"/>
      <c r="C345" s="171"/>
      <c r="D345" s="171"/>
      <c r="E345" s="171"/>
      <c r="F345" s="171"/>
    </row>
    <row r="346" spans="2:6" s="433" customFormat="1" x14ac:dyDescent="0.25">
      <c r="B346" s="171"/>
      <c r="C346" s="171"/>
      <c r="D346" s="171"/>
      <c r="E346" s="171"/>
      <c r="F346" s="171"/>
    </row>
    <row r="347" spans="2:6" s="433" customFormat="1" x14ac:dyDescent="0.25">
      <c r="B347" s="171"/>
      <c r="C347" s="171"/>
      <c r="D347" s="171"/>
      <c r="E347" s="171"/>
      <c r="F347" s="171"/>
    </row>
    <row r="348" spans="2:6" s="433" customFormat="1" x14ac:dyDescent="0.25">
      <c r="B348" s="171"/>
      <c r="C348" s="171"/>
      <c r="D348" s="171"/>
      <c r="E348" s="171"/>
      <c r="F348" s="171"/>
    </row>
    <row r="349" spans="2:6" s="433" customFormat="1" x14ac:dyDescent="0.25">
      <c r="B349" s="171"/>
      <c r="C349" s="171"/>
      <c r="D349" s="171"/>
      <c r="E349" s="171"/>
      <c r="F349" s="171"/>
    </row>
    <row r="350" spans="2:6" s="433" customFormat="1" x14ac:dyDescent="0.25">
      <c r="B350" s="171"/>
      <c r="C350" s="171"/>
      <c r="D350" s="171"/>
      <c r="E350" s="171"/>
      <c r="F350" s="171"/>
    </row>
    <row r="351" spans="2:6" s="433" customFormat="1" x14ac:dyDescent="0.25">
      <c r="B351" s="171"/>
      <c r="C351" s="171"/>
      <c r="D351" s="171"/>
      <c r="E351" s="171"/>
      <c r="F351" s="171"/>
    </row>
    <row r="352" spans="2:6" s="433" customFormat="1" x14ac:dyDescent="0.25">
      <c r="B352" s="171"/>
      <c r="C352" s="171"/>
      <c r="D352" s="171"/>
      <c r="E352" s="171"/>
      <c r="F352" s="171"/>
    </row>
    <row r="353" spans="2:6" s="433" customFormat="1" x14ac:dyDescent="0.25">
      <c r="B353" s="171"/>
      <c r="C353" s="171"/>
      <c r="D353" s="171"/>
      <c r="E353" s="171"/>
      <c r="F353" s="171"/>
    </row>
    <row r="354" spans="2:6" s="433" customFormat="1" x14ac:dyDescent="0.25">
      <c r="B354" s="171"/>
      <c r="C354" s="171"/>
      <c r="D354" s="171"/>
      <c r="E354" s="171"/>
      <c r="F354" s="171"/>
    </row>
    <row r="355" spans="2:6" s="433" customFormat="1" x14ac:dyDescent="0.25">
      <c r="B355" s="171"/>
      <c r="C355" s="171"/>
      <c r="D355" s="171"/>
      <c r="E355" s="171"/>
      <c r="F355" s="171"/>
    </row>
    <row r="356" spans="2:6" s="433" customFormat="1" x14ac:dyDescent="0.25">
      <c r="B356" s="171"/>
      <c r="C356" s="171"/>
      <c r="D356" s="171"/>
      <c r="E356" s="171"/>
      <c r="F356" s="171"/>
    </row>
    <row r="357" spans="2:6" s="433" customFormat="1" x14ac:dyDescent="0.25">
      <c r="B357" s="171"/>
      <c r="C357" s="171"/>
      <c r="D357" s="171"/>
      <c r="E357" s="171"/>
      <c r="F357" s="171"/>
    </row>
    <row r="358" spans="2:6" s="433" customFormat="1" x14ac:dyDescent="0.25">
      <c r="B358" s="171"/>
      <c r="C358" s="171"/>
      <c r="D358" s="171"/>
      <c r="E358" s="171"/>
      <c r="F358" s="171"/>
    </row>
    <row r="359" spans="2:6" s="433" customFormat="1" x14ac:dyDescent="0.25">
      <c r="B359" s="171"/>
      <c r="C359" s="171"/>
      <c r="D359" s="171"/>
      <c r="E359" s="171"/>
      <c r="F359" s="171"/>
    </row>
    <row r="360" spans="2:6" s="433" customFormat="1" x14ac:dyDescent="0.25">
      <c r="B360" s="171"/>
      <c r="C360" s="171"/>
      <c r="D360" s="171"/>
      <c r="E360" s="171"/>
      <c r="F360" s="171"/>
    </row>
    <row r="361" spans="2:6" s="433" customFormat="1" x14ac:dyDescent="0.25">
      <c r="B361" s="171"/>
      <c r="C361" s="171"/>
      <c r="D361" s="171"/>
      <c r="E361" s="171"/>
      <c r="F361" s="171"/>
    </row>
    <row r="362" spans="2:6" s="433" customFormat="1" x14ac:dyDescent="0.25">
      <c r="B362" s="171"/>
      <c r="C362" s="171"/>
      <c r="D362" s="171"/>
      <c r="E362" s="171"/>
      <c r="F362" s="171"/>
    </row>
    <row r="363" spans="2:6" s="433" customFormat="1" x14ac:dyDescent="0.25">
      <c r="B363" s="171"/>
      <c r="C363" s="171"/>
      <c r="D363" s="171"/>
      <c r="E363" s="171"/>
      <c r="F363" s="171"/>
    </row>
    <row r="364" spans="2:6" s="433" customFormat="1" x14ac:dyDescent="0.25">
      <c r="B364" s="171"/>
      <c r="C364" s="171"/>
      <c r="D364" s="171"/>
      <c r="E364" s="171"/>
      <c r="F364" s="171"/>
    </row>
    <row r="365" spans="2:6" s="433" customFormat="1" x14ac:dyDescent="0.25">
      <c r="B365" s="171"/>
      <c r="C365" s="171"/>
      <c r="D365" s="171"/>
      <c r="E365" s="171"/>
      <c r="F365" s="171"/>
    </row>
    <row r="366" spans="2:6" s="433" customFormat="1" x14ac:dyDescent="0.25">
      <c r="B366" s="171"/>
      <c r="C366" s="171"/>
      <c r="D366" s="171"/>
      <c r="E366" s="171"/>
      <c r="F366" s="171"/>
    </row>
    <row r="367" spans="2:6" s="433" customFormat="1" x14ac:dyDescent="0.25">
      <c r="B367" s="171"/>
      <c r="C367" s="171"/>
      <c r="D367" s="171"/>
      <c r="E367" s="171"/>
      <c r="F367" s="171"/>
    </row>
    <row r="368" spans="2:6" s="433" customFormat="1" x14ac:dyDescent="0.25">
      <c r="B368" s="171"/>
      <c r="C368" s="171"/>
      <c r="D368" s="171"/>
      <c r="E368" s="171"/>
      <c r="F368" s="171"/>
    </row>
    <row r="369" spans="2:7" s="433" customFormat="1" x14ac:dyDescent="0.25">
      <c r="B369" s="171"/>
      <c r="C369" s="171"/>
      <c r="D369" s="171"/>
      <c r="E369" s="171"/>
      <c r="F369" s="171"/>
    </row>
    <row r="370" spans="2:7" s="433" customFormat="1" x14ac:dyDescent="0.25">
      <c r="B370" s="171"/>
      <c r="C370" s="171"/>
      <c r="D370" s="171"/>
      <c r="E370" s="171"/>
      <c r="F370" s="171"/>
    </row>
    <row r="371" spans="2:7" s="433" customFormat="1" x14ac:dyDescent="0.25">
      <c r="B371" s="171"/>
      <c r="C371" s="171"/>
      <c r="D371" s="171"/>
      <c r="E371" s="171"/>
      <c r="F371" s="171"/>
    </row>
    <row r="372" spans="2:7" s="433" customFormat="1" x14ac:dyDescent="0.25">
      <c r="B372" s="171"/>
      <c r="C372" s="171"/>
      <c r="D372" s="171"/>
      <c r="E372" s="171"/>
      <c r="F372" s="171"/>
    </row>
    <row r="373" spans="2:7" s="433" customFormat="1" x14ac:dyDescent="0.25">
      <c r="B373" s="171"/>
      <c r="C373" s="171"/>
      <c r="D373" s="171"/>
      <c r="E373" s="171"/>
      <c r="F373" s="171"/>
    </row>
    <row r="374" spans="2:7" s="433" customFormat="1" x14ac:dyDescent="0.25">
      <c r="B374" s="171"/>
      <c r="C374" s="171"/>
      <c r="D374" s="171"/>
      <c r="E374" s="171"/>
      <c r="F374" s="171"/>
    </row>
    <row r="375" spans="2:7" s="433" customFormat="1" x14ac:dyDescent="0.25">
      <c r="B375" s="171"/>
      <c r="C375" s="171"/>
      <c r="D375" s="171"/>
      <c r="E375" s="171"/>
      <c r="F375" s="171"/>
    </row>
    <row r="376" spans="2:7" s="433" customFormat="1" x14ac:dyDescent="0.25">
      <c r="B376" s="171"/>
      <c r="C376" s="171"/>
      <c r="D376" s="171"/>
      <c r="E376" s="171"/>
      <c r="F376" s="171"/>
    </row>
    <row r="377" spans="2:7" s="433" customFormat="1" x14ac:dyDescent="0.25">
      <c r="B377" s="171"/>
      <c r="C377" s="171"/>
      <c r="D377" s="171"/>
      <c r="E377" s="171"/>
      <c r="F377" s="171"/>
    </row>
    <row r="378" spans="2:7" s="433" customFormat="1" x14ac:dyDescent="0.25">
      <c r="B378" s="171"/>
      <c r="C378" s="171"/>
      <c r="D378" s="171"/>
      <c r="E378" s="171"/>
      <c r="F378" s="171"/>
    </row>
    <row r="379" spans="2:7" s="433" customFormat="1" x14ac:dyDescent="0.25">
      <c r="B379" s="171"/>
      <c r="C379" s="171"/>
      <c r="D379" s="171"/>
      <c r="E379" s="171"/>
      <c r="F379" s="171"/>
    </row>
    <row r="380" spans="2:7" s="433" customFormat="1" x14ac:dyDescent="0.25">
      <c r="B380" s="171"/>
      <c r="C380" s="171"/>
      <c r="D380" s="171"/>
      <c r="E380" s="171"/>
      <c r="F380" s="171"/>
    </row>
    <row r="381" spans="2:7" s="433" customFormat="1" x14ac:dyDescent="0.25">
      <c r="B381" s="171"/>
      <c r="C381" s="171"/>
      <c r="D381" s="171"/>
      <c r="E381" s="171"/>
      <c r="F381" s="171"/>
    </row>
    <row r="382" spans="2:7" s="433" customFormat="1" x14ac:dyDescent="0.25">
      <c r="B382" s="171"/>
      <c r="C382" s="171"/>
      <c r="D382" s="171"/>
      <c r="E382" s="171"/>
      <c r="F382" s="171"/>
    </row>
    <row r="383" spans="2:7" s="433" customFormat="1" x14ac:dyDescent="0.25">
      <c r="B383" s="171"/>
      <c r="C383" s="171"/>
      <c r="D383" s="171"/>
      <c r="E383" s="171"/>
      <c r="F383" s="171"/>
      <c r="G383" s="535"/>
    </row>
    <row r="384" spans="2:7" s="433" customFormat="1" x14ac:dyDescent="0.25">
      <c r="B384" s="171"/>
      <c r="C384" s="171"/>
      <c r="D384" s="171"/>
      <c r="E384" s="171"/>
      <c r="F384" s="171"/>
    </row>
    <row r="385" spans="2:6" s="433" customFormat="1" hidden="1" x14ac:dyDescent="0.25">
      <c r="B385" s="171"/>
      <c r="C385" s="171"/>
      <c r="D385" s="171"/>
      <c r="E385" s="171"/>
      <c r="F385" s="171"/>
    </row>
    <row r="386" spans="2:6" s="433" customFormat="1" hidden="1" x14ac:dyDescent="0.25">
      <c r="B386" s="171"/>
      <c r="C386" s="171"/>
      <c r="D386" s="171"/>
      <c r="E386" s="171"/>
      <c r="F386" s="171"/>
    </row>
    <row r="387" spans="2:6" s="433" customFormat="1" hidden="1" x14ac:dyDescent="0.25">
      <c r="B387" s="171"/>
      <c r="C387" s="171"/>
      <c r="D387" s="171"/>
      <c r="E387" s="171"/>
      <c r="F387" s="171"/>
    </row>
    <row r="388" spans="2:6" s="433" customFormat="1" hidden="1" x14ac:dyDescent="0.25">
      <c r="B388" s="171"/>
      <c r="C388" s="171"/>
      <c r="D388" s="171"/>
      <c r="E388" s="171"/>
      <c r="F388" s="171"/>
    </row>
    <row r="389" spans="2:6" s="433" customFormat="1" hidden="1" x14ac:dyDescent="0.25">
      <c r="B389" s="171"/>
      <c r="C389" s="171"/>
      <c r="D389" s="171"/>
      <c r="E389" s="171"/>
      <c r="F389" s="171"/>
    </row>
    <row r="390" spans="2:6" s="433" customFormat="1" hidden="1" x14ac:dyDescent="0.25">
      <c r="B390" s="171"/>
      <c r="C390" s="171"/>
      <c r="D390" s="171"/>
      <c r="E390" s="171"/>
      <c r="F390" s="171"/>
    </row>
    <row r="391" spans="2:6" s="433" customFormat="1" hidden="1" x14ac:dyDescent="0.25">
      <c r="B391" s="171"/>
      <c r="C391" s="171"/>
      <c r="D391" s="171"/>
      <c r="E391" s="171"/>
      <c r="F391" s="171"/>
    </row>
    <row r="392" spans="2:6" s="433" customFormat="1" hidden="1" x14ac:dyDescent="0.25">
      <c r="B392" s="171"/>
      <c r="C392" s="171"/>
      <c r="D392" s="171"/>
      <c r="E392" s="171"/>
      <c r="F392" s="171"/>
    </row>
    <row r="393" spans="2:6" s="433" customFormat="1" hidden="1" x14ac:dyDescent="0.25">
      <c r="B393" s="171"/>
      <c r="C393" s="171"/>
      <c r="D393" s="171"/>
      <c r="E393" s="171"/>
      <c r="F393" s="171"/>
    </row>
    <row r="394" spans="2:6" s="433" customFormat="1" hidden="1" x14ac:dyDescent="0.25">
      <c r="B394" s="171"/>
      <c r="C394" s="171"/>
      <c r="D394" s="171"/>
      <c r="E394" s="171"/>
      <c r="F394" s="171"/>
    </row>
    <row r="395" spans="2:6" s="433" customFormat="1" hidden="1" x14ac:dyDescent="0.25">
      <c r="B395" s="171"/>
      <c r="C395" s="171"/>
      <c r="D395" s="171"/>
      <c r="E395" s="171"/>
      <c r="F395" s="171"/>
    </row>
    <row r="396" spans="2:6" s="433" customFormat="1" hidden="1" x14ac:dyDescent="0.25">
      <c r="B396" s="171"/>
      <c r="C396" s="171"/>
      <c r="D396" s="171"/>
      <c r="E396" s="171"/>
      <c r="F396" s="171"/>
    </row>
    <row r="397" spans="2:6" s="433" customFormat="1" hidden="1" x14ac:dyDescent="0.25">
      <c r="B397" s="171"/>
      <c r="C397" s="171"/>
      <c r="D397" s="171"/>
      <c r="E397" s="171"/>
      <c r="F397" s="171"/>
    </row>
    <row r="398" spans="2:6" s="433" customFormat="1" hidden="1" x14ac:dyDescent="0.25">
      <c r="B398" s="171"/>
      <c r="C398" s="171"/>
      <c r="D398" s="171"/>
      <c r="E398" s="171"/>
      <c r="F398" s="171"/>
    </row>
    <row r="399" spans="2:6" s="433" customFormat="1" hidden="1" x14ac:dyDescent="0.25">
      <c r="B399" s="171"/>
      <c r="C399" s="171"/>
      <c r="D399" s="171"/>
      <c r="E399" s="171"/>
      <c r="F399" s="171"/>
    </row>
    <row r="400" spans="2:6" s="433" customFormat="1" hidden="1" x14ac:dyDescent="0.25">
      <c r="B400" s="171"/>
      <c r="C400" s="171"/>
      <c r="D400" s="171"/>
      <c r="E400" s="171"/>
      <c r="F400" s="171"/>
    </row>
    <row r="401" spans="2:6" s="433" customFormat="1" hidden="1" x14ac:dyDescent="0.25">
      <c r="B401" s="171"/>
      <c r="C401" s="171"/>
      <c r="D401" s="171"/>
      <c r="E401" s="171"/>
      <c r="F401" s="171"/>
    </row>
    <row r="402" spans="2:6" s="433" customFormat="1" hidden="1" x14ac:dyDescent="0.25">
      <c r="B402" s="171"/>
      <c r="C402" s="171"/>
      <c r="D402" s="171"/>
      <c r="E402" s="171"/>
      <c r="F402" s="171"/>
    </row>
    <row r="403" spans="2:6" s="433" customFormat="1" hidden="1" x14ac:dyDescent="0.25">
      <c r="B403" s="171"/>
      <c r="C403" s="171"/>
      <c r="D403" s="171"/>
      <c r="E403" s="171"/>
      <c r="F403" s="171"/>
    </row>
    <row r="404" spans="2:6" s="433" customFormat="1" hidden="1" x14ac:dyDescent="0.25">
      <c r="B404" s="171"/>
      <c r="C404" s="171"/>
      <c r="D404" s="171"/>
      <c r="E404" s="171"/>
      <c r="F404" s="171"/>
    </row>
    <row r="405" spans="2:6" s="433" customFormat="1" hidden="1" x14ac:dyDescent="0.25">
      <c r="B405" s="171"/>
      <c r="C405" s="171"/>
      <c r="D405" s="171"/>
      <c r="E405" s="171"/>
      <c r="F405" s="171"/>
    </row>
    <row r="406" spans="2:6" s="433" customFormat="1" hidden="1" x14ac:dyDescent="0.25">
      <c r="B406" s="171"/>
      <c r="C406" s="171"/>
      <c r="D406" s="171"/>
      <c r="E406" s="171"/>
      <c r="F406" s="171"/>
    </row>
    <row r="407" spans="2:6" s="433" customFormat="1" hidden="1" x14ac:dyDescent="0.25">
      <c r="B407" s="171"/>
      <c r="C407" s="171"/>
      <c r="D407" s="171"/>
      <c r="E407" s="171"/>
      <c r="F407" s="171"/>
    </row>
    <row r="408" spans="2:6" s="433" customFormat="1" hidden="1" x14ac:dyDescent="0.25">
      <c r="B408" s="171"/>
      <c r="C408" s="171"/>
      <c r="D408" s="171"/>
      <c r="E408" s="171"/>
      <c r="F408" s="171"/>
    </row>
    <row r="409" spans="2:6" s="433" customFormat="1" hidden="1" x14ac:dyDescent="0.25">
      <c r="B409" s="171"/>
      <c r="C409" s="171"/>
      <c r="D409" s="171"/>
      <c r="E409" s="171"/>
      <c r="F409" s="171"/>
    </row>
    <row r="410" spans="2:6" s="433" customFormat="1" hidden="1" x14ac:dyDescent="0.25">
      <c r="B410" s="171"/>
      <c r="C410" s="171"/>
      <c r="D410" s="171"/>
      <c r="E410" s="171"/>
      <c r="F410" s="171"/>
    </row>
    <row r="411" spans="2:6" s="433" customFormat="1" hidden="1" x14ac:dyDescent="0.25">
      <c r="B411" s="171"/>
      <c r="C411" s="171"/>
      <c r="D411" s="171"/>
      <c r="E411" s="171"/>
      <c r="F411" s="171"/>
    </row>
    <row r="412" spans="2:6" s="433" customFormat="1" hidden="1" x14ac:dyDescent="0.25">
      <c r="B412" s="171"/>
      <c r="C412" s="171"/>
      <c r="D412" s="171"/>
      <c r="E412" s="171"/>
      <c r="F412" s="171"/>
    </row>
    <row r="413" spans="2:6" s="433" customFormat="1" hidden="1" x14ac:dyDescent="0.25">
      <c r="B413" s="171"/>
      <c r="C413" s="171"/>
      <c r="D413" s="171"/>
      <c r="E413" s="171"/>
      <c r="F413" s="171"/>
    </row>
    <row r="414" spans="2:6" s="433" customFormat="1" hidden="1" x14ac:dyDescent="0.25">
      <c r="B414" s="171"/>
      <c r="C414" s="171"/>
      <c r="D414" s="171"/>
      <c r="E414" s="171"/>
      <c r="F414" s="171"/>
    </row>
    <row r="415" spans="2:6" s="433" customFormat="1" hidden="1" x14ac:dyDescent="0.25">
      <c r="B415" s="171"/>
      <c r="C415" s="171"/>
      <c r="D415" s="171"/>
      <c r="E415" s="171"/>
      <c r="F415" s="171"/>
    </row>
    <row r="416" spans="2:6" s="433" customFormat="1" hidden="1" x14ac:dyDescent="0.25">
      <c r="B416" s="171"/>
      <c r="C416" s="171"/>
      <c r="D416" s="171"/>
      <c r="E416" s="171"/>
      <c r="F416" s="171"/>
    </row>
    <row r="417" spans="2:20" s="433" customFormat="1" hidden="1" x14ac:dyDescent="0.25">
      <c r="B417" s="171"/>
      <c r="C417" s="171"/>
      <c r="D417" s="171"/>
      <c r="E417" s="171"/>
      <c r="F417" s="171"/>
    </row>
    <row r="418" spans="2:20" s="433" customFormat="1" hidden="1" x14ac:dyDescent="0.25">
      <c r="B418" s="171"/>
      <c r="C418" s="171"/>
      <c r="D418" s="171"/>
      <c r="E418" s="171"/>
      <c r="F418" s="171"/>
    </row>
    <row r="419" spans="2:20" s="433" customFormat="1" hidden="1" x14ac:dyDescent="0.25">
      <c r="B419" s="171"/>
      <c r="C419" s="171"/>
      <c r="D419" s="171"/>
      <c r="E419" s="171"/>
      <c r="F419" s="171"/>
    </row>
    <row r="420" spans="2:20" s="433" customFormat="1" hidden="1" x14ac:dyDescent="0.25">
      <c r="B420" s="171"/>
      <c r="C420" s="171"/>
      <c r="D420" s="171"/>
      <c r="E420" s="171"/>
      <c r="F420" s="171"/>
      <c r="O420" s="171"/>
      <c r="P420" s="171"/>
      <c r="Q420" s="171"/>
      <c r="R420" s="171"/>
      <c r="S420" s="171"/>
    </row>
    <row r="421" spans="2:20" s="433" customFormat="1" hidden="1" x14ac:dyDescent="0.25">
      <c r="B421" s="171"/>
      <c r="C421" s="171"/>
      <c r="D421" s="171"/>
      <c r="E421" s="171"/>
      <c r="F421" s="171"/>
      <c r="O421" s="171"/>
      <c r="P421" s="171"/>
      <c r="Q421" s="171"/>
      <c r="R421" s="171"/>
      <c r="S421" s="171"/>
    </row>
    <row r="422" spans="2:20" s="433" customFormat="1" hidden="1" x14ac:dyDescent="0.25">
      <c r="B422" s="171"/>
      <c r="C422" s="171"/>
      <c r="D422" s="171"/>
      <c r="E422" s="171"/>
      <c r="F422" s="171"/>
      <c r="O422" s="171"/>
      <c r="P422" s="171"/>
      <c r="Q422" s="171"/>
      <c r="R422" s="171"/>
      <c r="S422" s="171"/>
    </row>
    <row r="423" spans="2:20" s="433" customFormat="1" hidden="1" x14ac:dyDescent="0.25">
      <c r="B423" s="171"/>
      <c r="C423" s="171"/>
      <c r="D423" s="171"/>
      <c r="E423" s="171"/>
      <c r="F423" s="171"/>
      <c r="O423" s="171"/>
      <c r="P423" s="171"/>
      <c r="Q423" s="171"/>
      <c r="R423" s="171"/>
      <c r="S423" s="171"/>
    </row>
    <row r="424" spans="2:20" hidden="1" x14ac:dyDescent="0.25">
      <c r="C424" s="171"/>
      <c r="G424" s="433"/>
      <c r="I424" s="433"/>
      <c r="J424" s="433"/>
      <c r="K424" s="433"/>
      <c r="L424" s="433"/>
      <c r="M424" s="433"/>
      <c r="T424" s="433"/>
    </row>
    <row r="425" spans="2:20" hidden="1" x14ac:dyDescent="0.25">
      <c r="C425" s="171"/>
      <c r="G425" s="433"/>
      <c r="I425" s="433"/>
      <c r="J425" s="433"/>
      <c r="K425" s="433"/>
      <c r="L425" s="433"/>
      <c r="M425" s="433"/>
      <c r="T425" s="433"/>
    </row>
    <row r="426" spans="2:20" hidden="1" x14ac:dyDescent="0.25">
      <c r="C426" s="171"/>
      <c r="G426" s="433"/>
      <c r="I426" s="433"/>
      <c r="J426" s="433"/>
      <c r="K426" s="433"/>
      <c r="L426" s="433"/>
      <c r="M426" s="433"/>
      <c r="T426" s="433"/>
    </row>
    <row r="427" spans="2:20" hidden="1" x14ac:dyDescent="0.25">
      <c r="C427" s="171"/>
      <c r="G427" s="433"/>
      <c r="I427" s="433"/>
      <c r="J427" s="433"/>
      <c r="K427" s="433"/>
      <c r="L427" s="433"/>
      <c r="M427" s="433"/>
      <c r="T427" s="433"/>
    </row>
    <row r="428" spans="2:20" hidden="1" x14ac:dyDescent="0.25">
      <c r="C428" s="171"/>
      <c r="G428" s="433"/>
      <c r="I428" s="433"/>
      <c r="J428" s="433"/>
      <c r="K428" s="433"/>
      <c r="L428" s="433"/>
      <c r="M428" s="433"/>
      <c r="T428" s="433"/>
    </row>
    <row r="429" spans="2:20" hidden="1" x14ac:dyDescent="0.25">
      <c r="C429" s="171"/>
      <c r="G429" s="433"/>
      <c r="I429" s="433"/>
      <c r="J429" s="433"/>
      <c r="K429" s="433"/>
      <c r="L429" s="433"/>
      <c r="M429" s="433"/>
      <c r="T429" s="433"/>
    </row>
    <row r="430" spans="2:20" hidden="1" x14ac:dyDescent="0.25">
      <c r="C430" s="171"/>
      <c r="G430" s="433"/>
      <c r="I430" s="433"/>
      <c r="J430" s="433"/>
      <c r="K430" s="433"/>
      <c r="L430" s="433"/>
      <c r="M430" s="433"/>
      <c r="T430" s="433"/>
    </row>
    <row r="431" spans="2:20" hidden="1" x14ac:dyDescent="0.25">
      <c r="C431" s="171"/>
      <c r="G431" s="433"/>
      <c r="I431" s="433"/>
      <c r="J431" s="433"/>
      <c r="K431" s="433"/>
      <c r="L431" s="433"/>
      <c r="M431" s="433"/>
      <c r="T431" s="433"/>
    </row>
    <row r="432" spans="2:20" hidden="1" x14ac:dyDescent="0.25">
      <c r="C432" s="171"/>
      <c r="G432" s="433"/>
      <c r="I432" s="433"/>
      <c r="J432" s="433"/>
      <c r="K432" s="433"/>
      <c r="L432" s="433"/>
      <c r="M432" s="433"/>
    </row>
    <row r="433" spans="3:13" hidden="1" x14ac:dyDescent="0.25">
      <c r="C433" s="171"/>
      <c r="G433" s="433"/>
      <c r="I433" s="433"/>
      <c r="J433" s="433"/>
      <c r="K433" s="433"/>
      <c r="L433" s="433"/>
      <c r="M433" s="433"/>
    </row>
    <row r="434" spans="3:13" hidden="1" x14ac:dyDescent="0.25">
      <c r="C434" s="171"/>
      <c r="G434" s="433"/>
      <c r="I434" s="433"/>
      <c r="J434" s="433"/>
      <c r="K434" s="433"/>
      <c r="L434" s="433"/>
      <c r="M434" s="433"/>
    </row>
    <row r="435" spans="3:13" hidden="1" x14ac:dyDescent="0.25">
      <c r="C435" s="171"/>
      <c r="G435" s="433"/>
      <c r="I435" s="433"/>
      <c r="J435" s="433"/>
      <c r="K435" s="433"/>
      <c r="L435" s="433"/>
      <c r="M435" s="433"/>
    </row>
    <row r="436" spans="3:13" hidden="1" x14ac:dyDescent="0.25">
      <c r="C436" s="171"/>
      <c r="G436" s="433"/>
      <c r="I436" s="433"/>
      <c r="J436" s="433"/>
      <c r="K436" s="433"/>
      <c r="L436" s="433"/>
      <c r="M436" s="433"/>
    </row>
    <row r="437" spans="3:13" hidden="1" x14ac:dyDescent="0.25">
      <c r="C437" s="171"/>
      <c r="G437" s="433"/>
      <c r="I437" s="433"/>
      <c r="J437" s="433"/>
      <c r="K437" s="433"/>
      <c r="L437" s="433"/>
      <c r="M437" s="433"/>
    </row>
    <row r="438" spans="3:13" hidden="1" x14ac:dyDescent="0.25">
      <c r="C438" s="171"/>
      <c r="G438" s="433"/>
      <c r="I438" s="433"/>
      <c r="J438" s="433"/>
      <c r="K438" s="433"/>
      <c r="L438" s="433"/>
      <c r="M438" s="433"/>
    </row>
    <row r="439" spans="3:13" hidden="1" x14ac:dyDescent="0.25">
      <c r="C439" s="171"/>
      <c r="G439" s="433"/>
      <c r="I439" s="433"/>
      <c r="J439" s="433"/>
      <c r="K439" s="433"/>
      <c r="L439" s="433"/>
      <c r="M439" s="433"/>
    </row>
    <row r="440" spans="3:13" hidden="1" x14ac:dyDescent="0.25">
      <c r="C440" s="171"/>
      <c r="G440" s="433"/>
      <c r="I440" s="433"/>
      <c r="J440" s="433"/>
      <c r="K440" s="433"/>
      <c r="L440" s="433"/>
      <c r="M440" s="433"/>
    </row>
    <row r="441" spans="3:13" hidden="1" x14ac:dyDescent="0.25">
      <c r="C441" s="171"/>
      <c r="G441" s="433"/>
      <c r="I441" s="433"/>
      <c r="J441" s="433"/>
      <c r="K441" s="433"/>
      <c r="L441" s="433"/>
      <c r="M441" s="433"/>
    </row>
    <row r="442" spans="3:13" hidden="1" x14ac:dyDescent="0.25">
      <c r="C442" s="171"/>
      <c r="G442" s="433"/>
      <c r="I442" s="433"/>
      <c r="J442" s="433"/>
      <c r="K442" s="433"/>
      <c r="L442" s="433"/>
      <c r="M442" s="433"/>
    </row>
    <row r="443" spans="3:13" hidden="1" x14ac:dyDescent="0.25">
      <c r="C443" s="171"/>
      <c r="G443" s="433"/>
      <c r="I443" s="433"/>
      <c r="J443" s="433"/>
      <c r="K443" s="433"/>
      <c r="L443" s="433"/>
      <c r="M443" s="433"/>
    </row>
    <row r="444" spans="3:13" hidden="1" x14ac:dyDescent="0.25">
      <c r="C444" s="171"/>
      <c r="G444" s="433"/>
      <c r="I444" s="433"/>
      <c r="J444" s="433"/>
      <c r="K444" s="433"/>
      <c r="L444" s="433"/>
      <c r="M444" s="433"/>
    </row>
    <row r="445" spans="3:13" hidden="1" x14ac:dyDescent="0.25">
      <c r="C445" s="171"/>
      <c r="G445" s="433"/>
      <c r="I445" s="433"/>
      <c r="J445" s="433"/>
      <c r="K445" s="433"/>
      <c r="L445" s="433"/>
      <c r="M445" s="433"/>
    </row>
    <row r="446" spans="3:13" hidden="1" x14ac:dyDescent="0.25">
      <c r="C446" s="171"/>
      <c r="G446" s="433"/>
      <c r="I446" s="433"/>
      <c r="J446" s="433"/>
      <c r="K446" s="433"/>
      <c r="L446" s="433"/>
      <c r="M446" s="433"/>
    </row>
    <row r="447" spans="3:13" hidden="1" x14ac:dyDescent="0.25">
      <c r="C447" s="171"/>
      <c r="G447" s="433"/>
      <c r="I447" s="433"/>
      <c r="J447" s="433"/>
      <c r="K447" s="433"/>
      <c r="L447" s="433"/>
      <c r="M447" s="433"/>
    </row>
    <row r="448" spans="3:13" hidden="1" x14ac:dyDescent="0.25">
      <c r="C448" s="171"/>
      <c r="G448" s="433"/>
      <c r="I448" s="433"/>
      <c r="J448" s="433"/>
      <c r="K448" s="433"/>
      <c r="L448" s="433"/>
      <c r="M448" s="433"/>
    </row>
    <row r="449" spans="3:13" hidden="1" x14ac:dyDescent="0.25">
      <c r="C449" s="171"/>
      <c r="G449" s="433"/>
      <c r="I449" s="433"/>
      <c r="J449" s="433"/>
      <c r="K449" s="433"/>
      <c r="L449" s="433"/>
      <c r="M449" s="433"/>
    </row>
    <row r="450" spans="3:13" hidden="1" x14ac:dyDescent="0.25">
      <c r="C450" s="171"/>
      <c r="G450" s="433"/>
      <c r="I450" s="433"/>
      <c r="J450" s="433"/>
      <c r="K450" s="433"/>
      <c r="L450" s="433"/>
      <c r="M450" s="433"/>
    </row>
    <row r="451" spans="3:13" hidden="1" x14ac:dyDescent="0.25">
      <c r="C451" s="171"/>
      <c r="G451" s="433"/>
      <c r="I451" s="433"/>
      <c r="J451" s="433"/>
      <c r="K451" s="433"/>
      <c r="L451" s="433"/>
      <c r="M451" s="433"/>
    </row>
    <row r="452" spans="3:13" hidden="1" x14ac:dyDescent="0.25">
      <c r="C452" s="171"/>
      <c r="G452" s="433"/>
    </row>
    <row r="453" spans="3:13" hidden="1" x14ac:dyDescent="0.25">
      <c r="C453" s="171"/>
      <c r="G453" s="433"/>
    </row>
    <row r="454" spans="3:13" hidden="1" x14ac:dyDescent="0.25">
      <c r="C454" s="171"/>
      <c r="G454" s="433"/>
    </row>
    <row r="455" spans="3:13" hidden="1" x14ac:dyDescent="0.25">
      <c r="C455" s="171"/>
      <c r="G455" s="433"/>
    </row>
    <row r="456" spans="3:13" hidden="1" x14ac:dyDescent="0.25">
      <c r="C456" s="171"/>
      <c r="G456" s="433"/>
    </row>
    <row r="457" spans="3:13" hidden="1" x14ac:dyDescent="0.25">
      <c r="C457" s="171"/>
      <c r="G457" s="433"/>
    </row>
    <row r="458" spans="3:13" hidden="1" x14ac:dyDescent="0.25">
      <c r="C458" s="171"/>
      <c r="G458" s="433"/>
    </row>
    <row r="459" spans="3:13" hidden="1" x14ac:dyDescent="0.25">
      <c r="C459" s="171"/>
      <c r="G459" s="433"/>
    </row>
    <row r="460" spans="3:13" hidden="1" x14ac:dyDescent="0.25">
      <c r="C460" s="171"/>
      <c r="G460" s="433"/>
    </row>
    <row r="461" spans="3:13" hidden="1" x14ac:dyDescent="0.25">
      <c r="C461" s="171"/>
      <c r="G461" s="433"/>
    </row>
    <row r="462" spans="3:13" hidden="1" x14ac:dyDescent="0.25">
      <c r="C462" s="171"/>
      <c r="G462" s="433"/>
    </row>
    <row r="463" spans="3:13" hidden="1" x14ac:dyDescent="0.25">
      <c r="C463" s="171"/>
      <c r="G463" s="433"/>
    </row>
    <row r="464" spans="3:13" hidden="1" x14ac:dyDescent="0.25">
      <c r="C464" s="171"/>
      <c r="G464" s="433"/>
    </row>
    <row r="465" spans="3:7" hidden="1" x14ac:dyDescent="0.25">
      <c r="C465" s="171"/>
      <c r="G465" s="433"/>
    </row>
    <row r="466" spans="3:7" hidden="1" x14ac:dyDescent="0.25">
      <c r="C466" s="171"/>
      <c r="G466" s="433"/>
    </row>
    <row r="467" spans="3:7" hidden="1" x14ac:dyDescent="0.25">
      <c r="C467" s="171"/>
      <c r="G467" s="433"/>
    </row>
    <row r="468" spans="3:7" hidden="1" x14ac:dyDescent="0.25">
      <c r="C468" s="171"/>
      <c r="G468" s="433"/>
    </row>
    <row r="469" spans="3:7" hidden="1" x14ac:dyDescent="0.25">
      <c r="C469" s="171"/>
      <c r="G469" s="433"/>
    </row>
    <row r="470" spans="3:7" hidden="1" x14ac:dyDescent="0.25">
      <c r="C470" s="171"/>
      <c r="G470" s="433"/>
    </row>
    <row r="471" spans="3:7" hidden="1" x14ac:dyDescent="0.25">
      <c r="C471" s="171"/>
      <c r="G471" s="433"/>
    </row>
    <row r="472" spans="3:7" hidden="1" x14ac:dyDescent="0.25">
      <c r="C472" s="171"/>
      <c r="G472" s="433"/>
    </row>
    <row r="473" spans="3:7" hidden="1" x14ac:dyDescent="0.25">
      <c r="C473" s="171"/>
      <c r="G473" s="433"/>
    </row>
    <row r="474" spans="3:7" hidden="1" x14ac:dyDescent="0.25">
      <c r="C474" s="171"/>
      <c r="G474" s="433"/>
    </row>
    <row r="475" spans="3:7" hidden="1" x14ac:dyDescent="0.25">
      <c r="C475" s="171"/>
      <c r="G475" s="433"/>
    </row>
    <row r="476" spans="3:7" hidden="1" x14ac:dyDescent="0.25">
      <c r="C476" s="171"/>
      <c r="G476" s="433"/>
    </row>
    <row r="477" spans="3:7" hidden="1" x14ac:dyDescent="0.25">
      <c r="C477" s="171"/>
      <c r="G477" s="433"/>
    </row>
    <row r="478" spans="3:7" hidden="1" x14ac:dyDescent="0.25">
      <c r="C478" s="171"/>
      <c r="G478" s="433"/>
    </row>
    <row r="479" spans="3:7" hidden="1" x14ac:dyDescent="0.25">
      <c r="C479" s="171"/>
      <c r="G479" s="433"/>
    </row>
    <row r="480" spans="3:7" hidden="1" x14ac:dyDescent="0.25">
      <c r="C480" s="171"/>
      <c r="G480" s="433"/>
    </row>
    <row r="481" spans="3:7" hidden="1" x14ac:dyDescent="0.25">
      <c r="C481" s="171"/>
      <c r="G481" s="433"/>
    </row>
    <row r="482" spans="3:7" hidden="1" x14ac:dyDescent="0.25">
      <c r="C482" s="171"/>
      <c r="G482" s="433"/>
    </row>
    <row r="483" spans="3:7" hidden="1" x14ac:dyDescent="0.25">
      <c r="C483" s="171"/>
      <c r="G483" s="433"/>
    </row>
    <row r="484" spans="3:7" hidden="1" x14ac:dyDescent="0.25">
      <c r="C484" s="171"/>
      <c r="G484" s="433"/>
    </row>
    <row r="485" spans="3:7" hidden="1" x14ac:dyDescent="0.25">
      <c r="C485" s="171"/>
      <c r="G485" s="433"/>
    </row>
    <row r="486" spans="3:7" hidden="1" x14ac:dyDescent="0.25">
      <c r="C486" s="171"/>
      <c r="G486" s="433"/>
    </row>
    <row r="487" spans="3:7" hidden="1" x14ac:dyDescent="0.25">
      <c r="C487" s="171"/>
      <c r="G487" s="433"/>
    </row>
    <row r="488" spans="3:7" hidden="1" x14ac:dyDescent="0.25">
      <c r="C488" s="171"/>
      <c r="G488" s="433"/>
    </row>
    <row r="489" spans="3:7" hidden="1" x14ac:dyDescent="0.25">
      <c r="C489" s="171"/>
      <c r="G489" s="433"/>
    </row>
    <row r="490" spans="3:7" hidden="1" x14ac:dyDescent="0.25">
      <c r="C490" s="171"/>
      <c r="G490" s="433"/>
    </row>
    <row r="491" spans="3:7" hidden="1" x14ac:dyDescent="0.25">
      <c r="C491" s="171"/>
      <c r="G491" s="433"/>
    </row>
    <row r="492" spans="3:7" hidden="1" x14ac:dyDescent="0.25">
      <c r="C492" s="171"/>
      <c r="G492" s="433"/>
    </row>
    <row r="493" spans="3:7" hidden="1" x14ac:dyDescent="0.25">
      <c r="C493" s="171"/>
      <c r="G493" s="433"/>
    </row>
    <row r="494" spans="3:7" hidden="1" x14ac:dyDescent="0.25">
      <c r="C494" s="171"/>
      <c r="G494" s="433"/>
    </row>
    <row r="495" spans="3:7" hidden="1" x14ac:dyDescent="0.25">
      <c r="C495" s="171"/>
      <c r="G495" s="433"/>
    </row>
    <row r="496" spans="3:7" hidden="1" x14ac:dyDescent="0.25">
      <c r="C496" s="171"/>
      <c r="G496" s="433"/>
    </row>
    <row r="497" spans="3:7" hidden="1" x14ac:dyDescent="0.25">
      <c r="C497" s="171"/>
      <c r="G497" s="433"/>
    </row>
    <row r="498" spans="3:7" hidden="1" x14ac:dyDescent="0.25">
      <c r="C498" s="171"/>
      <c r="G498" s="433"/>
    </row>
    <row r="499" spans="3:7" hidden="1" x14ac:dyDescent="0.25">
      <c r="C499" s="171"/>
      <c r="G499" s="433"/>
    </row>
    <row r="500" spans="3:7" hidden="1" x14ac:dyDescent="0.25">
      <c r="C500" s="171"/>
      <c r="G500" s="433"/>
    </row>
    <row r="501" spans="3:7" hidden="1" x14ac:dyDescent="0.25">
      <c r="C501" s="171"/>
      <c r="G501" s="433"/>
    </row>
    <row r="502" spans="3:7" hidden="1" x14ac:dyDescent="0.25">
      <c r="C502" s="171"/>
      <c r="G502" s="433"/>
    </row>
    <row r="503" spans="3:7" hidden="1" x14ac:dyDescent="0.25">
      <c r="C503" s="171"/>
      <c r="G503" s="433"/>
    </row>
    <row r="504" spans="3:7" hidden="1" x14ac:dyDescent="0.25">
      <c r="C504" s="171"/>
      <c r="G504" s="433"/>
    </row>
    <row r="505" spans="3:7" hidden="1" x14ac:dyDescent="0.25">
      <c r="C505" s="171"/>
      <c r="G505" s="433"/>
    </row>
    <row r="506" spans="3:7" hidden="1" x14ac:dyDescent="0.25">
      <c r="C506" s="171"/>
      <c r="G506" s="433"/>
    </row>
    <row r="507" spans="3:7" hidden="1" x14ac:dyDescent="0.25">
      <c r="C507" s="171"/>
      <c r="G507" s="433"/>
    </row>
    <row r="508" spans="3:7" hidden="1" x14ac:dyDescent="0.25">
      <c r="C508" s="171"/>
      <c r="G508" s="433"/>
    </row>
    <row r="509" spans="3:7" hidden="1" x14ac:dyDescent="0.25">
      <c r="C509" s="171"/>
      <c r="G509" s="433"/>
    </row>
    <row r="510" spans="3:7" hidden="1" x14ac:dyDescent="0.25">
      <c r="C510" s="171"/>
      <c r="G510" s="433"/>
    </row>
    <row r="511" spans="3:7" hidden="1" x14ac:dyDescent="0.25">
      <c r="C511" s="171"/>
      <c r="G511" s="433"/>
    </row>
    <row r="512" spans="3:7" hidden="1" x14ac:dyDescent="0.25">
      <c r="C512" s="171"/>
      <c r="G512" s="433"/>
    </row>
    <row r="513" spans="3:3" hidden="1" x14ac:dyDescent="0.25">
      <c r="C513" s="171"/>
    </row>
    <row r="514" spans="3:3" hidden="1" x14ac:dyDescent="0.25">
      <c r="C514" s="171"/>
    </row>
    <row r="515" spans="3:3" hidden="1" x14ac:dyDescent="0.25">
      <c r="C515" s="171"/>
    </row>
    <row r="516" spans="3:3" hidden="1" x14ac:dyDescent="0.25">
      <c r="C516" s="171"/>
    </row>
    <row r="517" spans="3:3" hidden="1" x14ac:dyDescent="0.25">
      <c r="C517" s="171"/>
    </row>
    <row r="518" spans="3:3" hidden="1" x14ac:dyDescent="0.25">
      <c r="C518" s="171"/>
    </row>
    <row r="519" spans="3:3" hidden="1" x14ac:dyDescent="0.25">
      <c r="C519" s="171"/>
    </row>
    <row r="520" spans="3:3" hidden="1" x14ac:dyDescent="0.25">
      <c r="C520" s="171"/>
    </row>
    <row r="521" spans="3:3" hidden="1" x14ac:dyDescent="0.25">
      <c r="C521" s="171"/>
    </row>
    <row r="522" spans="3:3" hidden="1" x14ac:dyDescent="0.25">
      <c r="C522" s="171"/>
    </row>
    <row r="523" spans="3:3" hidden="1" x14ac:dyDescent="0.25">
      <c r="C523" s="171"/>
    </row>
    <row r="524" spans="3:3" hidden="1" x14ac:dyDescent="0.25">
      <c r="C524" s="171"/>
    </row>
    <row r="525" spans="3:3" hidden="1" x14ac:dyDescent="0.25">
      <c r="C525" s="171"/>
    </row>
    <row r="526" spans="3:3" hidden="1" x14ac:dyDescent="0.25">
      <c r="C526" s="171"/>
    </row>
    <row r="527" spans="3:3" hidden="1" x14ac:dyDescent="0.25">
      <c r="C527" s="171"/>
    </row>
    <row r="528" spans="3:3" hidden="1" x14ac:dyDescent="0.25">
      <c r="C528" s="171"/>
    </row>
    <row r="529" spans="3:3" hidden="1" x14ac:dyDescent="0.25">
      <c r="C529" s="171"/>
    </row>
    <row r="530" spans="3:3" hidden="1" x14ac:dyDescent="0.25">
      <c r="C530" s="171"/>
    </row>
    <row r="531" spans="3:3" hidden="1" x14ac:dyDescent="0.25">
      <c r="C531" s="171"/>
    </row>
    <row r="532" spans="3:3" hidden="1" x14ac:dyDescent="0.25">
      <c r="C532" s="171"/>
    </row>
    <row r="533" spans="3:3" hidden="1" x14ac:dyDescent="0.25">
      <c r="C533" s="171"/>
    </row>
    <row r="534" spans="3:3" hidden="1" x14ac:dyDescent="0.25">
      <c r="C534" s="171"/>
    </row>
    <row r="535" spans="3:3" hidden="1" x14ac:dyDescent="0.25">
      <c r="C535" s="171"/>
    </row>
    <row r="536" spans="3:3" hidden="1" x14ac:dyDescent="0.25">
      <c r="C536" s="171"/>
    </row>
    <row r="537" spans="3:3" hidden="1" x14ac:dyDescent="0.25">
      <c r="C537" s="171"/>
    </row>
    <row r="538" spans="3:3" hidden="1" x14ac:dyDescent="0.25">
      <c r="C538" s="171"/>
    </row>
    <row r="539" spans="3:3" hidden="1" x14ac:dyDescent="0.25">
      <c r="C539" s="171"/>
    </row>
    <row r="540" spans="3:3" hidden="1" x14ac:dyDescent="0.25">
      <c r="C540" s="171"/>
    </row>
    <row r="541" spans="3:3" hidden="1" x14ac:dyDescent="0.25">
      <c r="C541" s="171"/>
    </row>
    <row r="542" spans="3:3" hidden="1" x14ac:dyDescent="0.25">
      <c r="C542" s="171"/>
    </row>
    <row r="543" spans="3:3" hidden="1" x14ac:dyDescent="0.25">
      <c r="C543" s="171"/>
    </row>
    <row r="544" spans="3:3" hidden="1" x14ac:dyDescent="0.25">
      <c r="C544" s="171"/>
    </row>
    <row r="545" spans="3:3" hidden="1" x14ac:dyDescent="0.25">
      <c r="C545" s="171"/>
    </row>
    <row r="546" spans="3:3" hidden="1" x14ac:dyDescent="0.25">
      <c r="C546" s="171"/>
    </row>
    <row r="547" spans="3:3" hidden="1" x14ac:dyDescent="0.25">
      <c r="C547" s="171"/>
    </row>
    <row r="548" spans="3:3" hidden="1" x14ac:dyDescent="0.25">
      <c r="C548" s="171"/>
    </row>
    <row r="549" spans="3:3" hidden="1" x14ac:dyDescent="0.25">
      <c r="C549" s="171"/>
    </row>
    <row r="550" spans="3:3" hidden="1" x14ac:dyDescent="0.25">
      <c r="C550" s="171"/>
    </row>
    <row r="551" spans="3:3" hidden="1" x14ac:dyDescent="0.25">
      <c r="C551" s="171"/>
    </row>
    <row r="552" spans="3:3" hidden="1" x14ac:dyDescent="0.25">
      <c r="C552" s="171"/>
    </row>
    <row r="553" spans="3:3" hidden="1" x14ac:dyDescent="0.25">
      <c r="C553" s="171"/>
    </row>
    <row r="554" spans="3:3" hidden="1" x14ac:dyDescent="0.25">
      <c r="C554" s="171"/>
    </row>
    <row r="555" spans="3:3" hidden="1" x14ac:dyDescent="0.25">
      <c r="C555" s="171"/>
    </row>
    <row r="556" spans="3:3" hidden="1" x14ac:dyDescent="0.25">
      <c r="C556" s="171"/>
    </row>
    <row r="557" spans="3:3" hidden="1" x14ac:dyDescent="0.25">
      <c r="C557" s="171"/>
    </row>
    <row r="558" spans="3:3" hidden="1" x14ac:dyDescent="0.25">
      <c r="C558" s="171"/>
    </row>
    <row r="559" spans="3:3" hidden="1" x14ac:dyDescent="0.25">
      <c r="C559" s="171"/>
    </row>
    <row r="560" spans="3:3" hidden="1" x14ac:dyDescent="0.25">
      <c r="C560" s="171"/>
    </row>
    <row r="561" spans="3:3" hidden="1" x14ac:dyDescent="0.25">
      <c r="C561" s="171"/>
    </row>
    <row r="562" spans="3:3" hidden="1" x14ac:dyDescent="0.25">
      <c r="C562" s="171"/>
    </row>
    <row r="563" spans="3:3" hidden="1" x14ac:dyDescent="0.25">
      <c r="C563" s="171"/>
    </row>
    <row r="564" spans="3:3" hidden="1" x14ac:dyDescent="0.25">
      <c r="C564" s="171"/>
    </row>
    <row r="565" spans="3:3" hidden="1" x14ac:dyDescent="0.25">
      <c r="C565" s="171"/>
    </row>
    <row r="566" spans="3:3" hidden="1" x14ac:dyDescent="0.25">
      <c r="C566" s="171"/>
    </row>
    <row r="567" spans="3:3" hidden="1" x14ac:dyDescent="0.25">
      <c r="C567" s="171"/>
    </row>
    <row r="568" spans="3:3" hidden="1" x14ac:dyDescent="0.25">
      <c r="C568" s="171"/>
    </row>
    <row r="569" spans="3:3" hidden="1" x14ac:dyDescent="0.25">
      <c r="C569" s="171"/>
    </row>
    <row r="570" spans="3:3" hidden="1" x14ac:dyDescent="0.25">
      <c r="C570" s="171"/>
    </row>
    <row r="571" spans="3:3" hidden="1" x14ac:dyDescent="0.25">
      <c r="C571" s="171"/>
    </row>
    <row r="572" spans="3:3" hidden="1" x14ac:dyDescent="0.25">
      <c r="C572" s="171"/>
    </row>
    <row r="573" spans="3:3" hidden="1" x14ac:dyDescent="0.25">
      <c r="C573" s="171"/>
    </row>
    <row r="574" spans="3:3" x14ac:dyDescent="0.25">
      <c r="C574" s="171"/>
    </row>
    <row r="575" spans="3:3" hidden="1" x14ac:dyDescent="0.25">
      <c r="C575" s="171"/>
    </row>
    <row r="576" spans="3:3" x14ac:dyDescent="0.25">
      <c r="C576" s="171"/>
    </row>
    <row r="577" spans="3:7" x14ac:dyDescent="0.25">
      <c r="C577" s="171"/>
    </row>
    <row r="578" spans="3:7" x14ac:dyDescent="0.25">
      <c r="C578" s="171"/>
    </row>
    <row r="579" spans="3:7" hidden="1" x14ac:dyDescent="0.25">
      <c r="C579" s="171"/>
    </row>
    <row r="580" spans="3:7" hidden="1" x14ac:dyDescent="0.25">
      <c r="C580" s="171"/>
    </row>
    <row r="581" spans="3:7" hidden="1" x14ac:dyDescent="0.25">
      <c r="C581" s="171"/>
      <c r="G581" s="357"/>
    </row>
    <row r="582" spans="3:7" hidden="1" x14ac:dyDescent="0.25">
      <c r="C582" s="171"/>
      <c r="G582" s="357"/>
    </row>
    <row r="583" spans="3:7" hidden="1" x14ac:dyDescent="0.25">
      <c r="C583" s="171"/>
      <c r="G583" s="357"/>
    </row>
    <row r="584" spans="3:7" hidden="1" x14ac:dyDescent="0.25">
      <c r="C584" s="171"/>
      <c r="G584" s="357"/>
    </row>
    <row r="585" spans="3:7" hidden="1" x14ac:dyDescent="0.25">
      <c r="C585" s="171"/>
      <c r="G585" s="357"/>
    </row>
    <row r="586" spans="3:7" hidden="1" x14ac:dyDescent="0.25">
      <c r="C586" s="171"/>
      <c r="G586" s="357"/>
    </row>
    <row r="587" spans="3:7" hidden="1" x14ac:dyDescent="0.25">
      <c r="C587" s="171"/>
      <c r="G587" s="357"/>
    </row>
    <row r="588" spans="3:7" hidden="1" x14ac:dyDescent="0.25">
      <c r="C588" s="171"/>
      <c r="G588" s="357"/>
    </row>
    <row r="589" spans="3:7" hidden="1" x14ac:dyDescent="0.25">
      <c r="C589" s="171"/>
      <c r="G589" s="357"/>
    </row>
    <row r="590" spans="3:7" hidden="1" x14ac:dyDescent="0.25">
      <c r="C590" s="171"/>
      <c r="G590" s="357"/>
    </row>
    <row r="591" spans="3:7" hidden="1" x14ac:dyDescent="0.25">
      <c r="C591" s="171"/>
      <c r="G591" s="357"/>
    </row>
    <row r="592" spans="3:7" hidden="1" x14ac:dyDescent="0.25">
      <c r="C592" s="171"/>
      <c r="G592" s="357"/>
    </row>
    <row r="593" spans="3:7" hidden="1" x14ac:dyDescent="0.25">
      <c r="C593" s="171"/>
      <c r="G593" s="357"/>
    </row>
    <row r="594" spans="3:7" hidden="1" x14ac:dyDescent="0.25">
      <c r="C594" s="171"/>
      <c r="G594" s="357"/>
    </row>
    <row r="595" spans="3:7" hidden="1" x14ac:dyDescent="0.25">
      <c r="C595" s="171"/>
      <c r="G595" s="357"/>
    </row>
    <row r="596" spans="3:7" hidden="1" x14ac:dyDescent="0.25">
      <c r="C596" s="171"/>
      <c r="G596" s="357"/>
    </row>
    <row r="597" spans="3:7" hidden="1" x14ac:dyDescent="0.25">
      <c r="C597" s="171"/>
      <c r="G597" s="357"/>
    </row>
    <row r="598" spans="3:7" hidden="1" x14ac:dyDescent="0.25">
      <c r="C598" s="171"/>
      <c r="G598" s="357"/>
    </row>
    <row r="599" spans="3:7" hidden="1" x14ac:dyDescent="0.25">
      <c r="C599" s="171"/>
      <c r="G599" s="357"/>
    </row>
    <row r="600" spans="3:7" hidden="1" x14ac:dyDescent="0.25">
      <c r="C600" s="171"/>
      <c r="G600" s="357"/>
    </row>
    <row r="601" spans="3:7" hidden="1" x14ac:dyDescent="0.25">
      <c r="C601" s="171"/>
      <c r="G601" s="357"/>
    </row>
    <row r="602" spans="3:7" hidden="1" x14ac:dyDescent="0.25">
      <c r="C602" s="171"/>
      <c r="G602" s="357"/>
    </row>
    <row r="603" spans="3:7" hidden="1" x14ac:dyDescent="0.25">
      <c r="C603" s="171"/>
      <c r="G603" s="357"/>
    </row>
    <row r="604" spans="3:7" hidden="1" x14ac:dyDescent="0.25">
      <c r="C604" s="171"/>
      <c r="G604" s="357"/>
    </row>
    <row r="605" spans="3:7" hidden="1" x14ac:dyDescent="0.25">
      <c r="C605" s="171"/>
      <c r="G605" s="357"/>
    </row>
    <row r="606" spans="3:7" hidden="1" x14ac:dyDescent="0.25">
      <c r="C606" s="171"/>
      <c r="G606" s="357"/>
    </row>
    <row r="607" spans="3:7" hidden="1" x14ac:dyDescent="0.25">
      <c r="C607" s="171"/>
      <c r="G607" s="357"/>
    </row>
    <row r="608" spans="3:7" hidden="1" x14ac:dyDescent="0.25">
      <c r="C608" s="171"/>
      <c r="G608" s="357"/>
    </row>
    <row r="609" spans="3:7" hidden="1" x14ac:dyDescent="0.25">
      <c r="C609" s="171"/>
      <c r="G609" s="357"/>
    </row>
    <row r="610" spans="3:7" hidden="1" x14ac:dyDescent="0.25">
      <c r="C610" s="171"/>
      <c r="G610" s="357"/>
    </row>
    <row r="611" spans="3:7" hidden="1" x14ac:dyDescent="0.25">
      <c r="C611" s="171"/>
      <c r="G611" s="357"/>
    </row>
    <row r="612" spans="3:7" hidden="1" x14ac:dyDescent="0.25">
      <c r="C612" s="171"/>
      <c r="G612" s="357"/>
    </row>
    <row r="613" spans="3:7" hidden="1" x14ac:dyDescent="0.25">
      <c r="C613" s="171"/>
      <c r="G613" s="357"/>
    </row>
    <row r="614" spans="3:7" hidden="1" x14ac:dyDescent="0.25">
      <c r="C614" s="171"/>
      <c r="G614" s="357"/>
    </row>
    <row r="615" spans="3:7" hidden="1" x14ac:dyDescent="0.25">
      <c r="C615" s="171"/>
      <c r="G615" s="357"/>
    </row>
    <row r="616" spans="3:7" hidden="1" x14ac:dyDescent="0.25">
      <c r="C616" s="171"/>
      <c r="G616" s="357"/>
    </row>
    <row r="617" spans="3:7" hidden="1" x14ac:dyDescent="0.25">
      <c r="C617" s="171"/>
      <c r="G617" s="357"/>
    </row>
    <row r="618" spans="3:7" hidden="1" x14ac:dyDescent="0.25">
      <c r="C618" s="171"/>
      <c r="G618" s="357"/>
    </row>
    <row r="619" spans="3:7" hidden="1" x14ac:dyDescent="0.25">
      <c r="C619" s="171"/>
      <c r="G619" s="357"/>
    </row>
    <row r="620" spans="3:7" hidden="1" x14ac:dyDescent="0.25">
      <c r="C620" s="171"/>
      <c r="G620" s="357"/>
    </row>
    <row r="621" spans="3:7" hidden="1" x14ac:dyDescent="0.25">
      <c r="C621" s="171"/>
      <c r="G621" s="357"/>
    </row>
    <row r="622" spans="3:7" hidden="1" x14ac:dyDescent="0.25">
      <c r="C622" s="171"/>
      <c r="G622" s="357"/>
    </row>
    <row r="623" spans="3:7" x14ac:dyDescent="0.25">
      <c r="C623" s="171"/>
    </row>
    <row r="624" spans="3:7" x14ac:dyDescent="0.25">
      <c r="C624" s="171"/>
    </row>
    <row r="625" spans="3:3" x14ac:dyDescent="0.25">
      <c r="C625" s="171"/>
    </row>
    <row r="626" spans="3:3" x14ac:dyDescent="0.25">
      <c r="C626" s="171"/>
    </row>
    <row r="627" spans="3:3" hidden="1" x14ac:dyDescent="0.25">
      <c r="C627" s="171"/>
    </row>
    <row r="628" spans="3:3" hidden="1" x14ac:dyDescent="0.25">
      <c r="C628" s="171"/>
    </row>
    <row r="629" spans="3:3" hidden="1" x14ac:dyDescent="0.25">
      <c r="C629" s="171"/>
    </row>
    <row r="630" spans="3:3" hidden="1" x14ac:dyDescent="0.25">
      <c r="C630" s="171"/>
    </row>
    <row r="631" spans="3:3" hidden="1" x14ac:dyDescent="0.25">
      <c r="C631" s="171"/>
    </row>
    <row r="632" spans="3:3" hidden="1" x14ac:dyDescent="0.25">
      <c r="C632" s="171"/>
    </row>
    <row r="633" spans="3:3" hidden="1" x14ac:dyDescent="0.25">
      <c r="C633" s="171"/>
    </row>
    <row r="634" spans="3:3" hidden="1" x14ac:dyDescent="0.25">
      <c r="C634" s="171"/>
    </row>
    <row r="635" spans="3:3" hidden="1" x14ac:dyDescent="0.25">
      <c r="C635" s="171"/>
    </row>
    <row r="636" spans="3:3" hidden="1" x14ac:dyDescent="0.25">
      <c r="C636" s="171"/>
    </row>
    <row r="637" spans="3:3" hidden="1" x14ac:dyDescent="0.25">
      <c r="C637" s="171"/>
    </row>
    <row r="638" spans="3:3" hidden="1" x14ac:dyDescent="0.25">
      <c r="C638" s="171"/>
    </row>
    <row r="639" spans="3:3" hidden="1" x14ac:dyDescent="0.25">
      <c r="C639" s="171"/>
    </row>
    <row r="640" spans="3:3" hidden="1" x14ac:dyDescent="0.25">
      <c r="C640" s="171"/>
    </row>
    <row r="641" spans="3:3" hidden="1" x14ac:dyDescent="0.25">
      <c r="C641" s="171"/>
    </row>
    <row r="642" spans="3:3" hidden="1" x14ac:dyDescent="0.25">
      <c r="C642" s="171"/>
    </row>
    <row r="643" spans="3:3" hidden="1" x14ac:dyDescent="0.25">
      <c r="C643" s="171"/>
    </row>
    <row r="644" spans="3:3" hidden="1" x14ac:dyDescent="0.25">
      <c r="C644" s="171"/>
    </row>
    <row r="645" spans="3:3" hidden="1" x14ac:dyDescent="0.25">
      <c r="C645" s="171"/>
    </row>
    <row r="646" spans="3:3" hidden="1" x14ac:dyDescent="0.25">
      <c r="C646" s="171"/>
    </row>
    <row r="647" spans="3:3" hidden="1" x14ac:dyDescent="0.25">
      <c r="C647" s="171"/>
    </row>
    <row r="648" spans="3:3" hidden="1" x14ac:dyDescent="0.25">
      <c r="C648" s="171"/>
    </row>
    <row r="649" spans="3:3" hidden="1" x14ac:dyDescent="0.25">
      <c r="C649" s="171"/>
    </row>
    <row r="650" spans="3:3" hidden="1" x14ac:dyDescent="0.25">
      <c r="C650" s="171"/>
    </row>
    <row r="651" spans="3:3" hidden="1" x14ac:dyDescent="0.25">
      <c r="C651" s="171"/>
    </row>
    <row r="652" spans="3:3" hidden="1" x14ac:dyDescent="0.25">
      <c r="C652" s="171"/>
    </row>
    <row r="653" spans="3:3" hidden="1" x14ac:dyDescent="0.25">
      <c r="C653" s="171"/>
    </row>
    <row r="654" spans="3:3" hidden="1" x14ac:dyDescent="0.25">
      <c r="C654" s="171"/>
    </row>
    <row r="655" spans="3:3" hidden="1" x14ac:dyDescent="0.25">
      <c r="C655" s="171"/>
    </row>
    <row r="656" spans="3:3" hidden="1" x14ac:dyDescent="0.25">
      <c r="C656" s="171"/>
    </row>
    <row r="657" spans="3:3" hidden="1" x14ac:dyDescent="0.25">
      <c r="C657" s="171"/>
    </row>
    <row r="658" spans="3:3" x14ac:dyDescent="0.25">
      <c r="C658" s="171"/>
    </row>
    <row r="659" spans="3:3" hidden="1" x14ac:dyDescent="0.25">
      <c r="C659" s="171"/>
    </row>
    <row r="660" spans="3:3" hidden="1" x14ac:dyDescent="0.25">
      <c r="C660" s="171"/>
    </row>
    <row r="661" spans="3:3" hidden="1" x14ac:dyDescent="0.25">
      <c r="C661" s="171"/>
    </row>
    <row r="662" spans="3:3" hidden="1" x14ac:dyDescent="0.25">
      <c r="C662" s="171"/>
    </row>
    <row r="663" spans="3:3" hidden="1" x14ac:dyDescent="0.25">
      <c r="C663" s="171"/>
    </row>
    <row r="664" spans="3:3" hidden="1" x14ac:dyDescent="0.25">
      <c r="C664" s="171"/>
    </row>
    <row r="665" spans="3:3" hidden="1" x14ac:dyDescent="0.25">
      <c r="C665" s="171"/>
    </row>
    <row r="666" spans="3:3" x14ac:dyDescent="0.25">
      <c r="C666" s="171"/>
    </row>
    <row r="667" spans="3:3" hidden="1" x14ac:dyDescent="0.25">
      <c r="C667" s="171"/>
    </row>
    <row r="668" spans="3:3" hidden="1" x14ac:dyDescent="0.25">
      <c r="C668" s="171"/>
    </row>
    <row r="669" spans="3:3" hidden="1" x14ac:dyDescent="0.25">
      <c r="C669" s="171"/>
    </row>
    <row r="670" spans="3:3" x14ac:dyDescent="0.25">
      <c r="C670" s="171"/>
    </row>
    <row r="671" spans="3:3" x14ac:dyDescent="0.25">
      <c r="C671" s="171"/>
    </row>
    <row r="672" spans="3:3" x14ac:dyDescent="0.25">
      <c r="C672" s="171"/>
    </row>
    <row r="673" spans="3:3" x14ac:dyDescent="0.25">
      <c r="C673" s="171"/>
    </row>
    <row r="674" spans="3:3" x14ac:dyDescent="0.25">
      <c r="C674" s="171"/>
    </row>
    <row r="675" spans="3:3" hidden="1" x14ac:dyDescent="0.25">
      <c r="C675" s="171"/>
    </row>
    <row r="676" spans="3:3" hidden="1" x14ac:dyDescent="0.25">
      <c r="C676" s="171"/>
    </row>
    <row r="677" spans="3:3" hidden="1" x14ac:dyDescent="0.25">
      <c r="C677" s="171"/>
    </row>
    <row r="678" spans="3:3" hidden="1" x14ac:dyDescent="0.25">
      <c r="C678" s="171"/>
    </row>
    <row r="679" spans="3:3" hidden="1" x14ac:dyDescent="0.25">
      <c r="C679" s="171"/>
    </row>
    <row r="680" spans="3:3" hidden="1" x14ac:dyDescent="0.25">
      <c r="C680" s="171"/>
    </row>
    <row r="681" spans="3:3" hidden="1" x14ac:dyDescent="0.25">
      <c r="C681" s="171"/>
    </row>
    <row r="682" spans="3:3" hidden="1" x14ac:dyDescent="0.25">
      <c r="C682" s="171"/>
    </row>
    <row r="683" spans="3:3" hidden="1" x14ac:dyDescent="0.25">
      <c r="C683" s="171"/>
    </row>
    <row r="684" spans="3:3" hidden="1" x14ac:dyDescent="0.25">
      <c r="C684" s="171"/>
    </row>
    <row r="685" spans="3:3" hidden="1" x14ac:dyDescent="0.25">
      <c r="C685" s="171"/>
    </row>
    <row r="686" spans="3:3" hidden="1" x14ac:dyDescent="0.25">
      <c r="C686" s="171"/>
    </row>
    <row r="687" spans="3:3" hidden="1" x14ac:dyDescent="0.25">
      <c r="C687" s="171"/>
    </row>
    <row r="688" spans="3:3" hidden="1" x14ac:dyDescent="0.25">
      <c r="C688" s="171"/>
    </row>
    <row r="689" spans="3:3" hidden="1" x14ac:dyDescent="0.25">
      <c r="C689" s="171"/>
    </row>
    <row r="690" spans="3:3" hidden="1" x14ac:dyDescent="0.25">
      <c r="C690" s="171"/>
    </row>
    <row r="691" spans="3:3" hidden="1" x14ac:dyDescent="0.25">
      <c r="C691" s="171"/>
    </row>
    <row r="692" spans="3:3" hidden="1" x14ac:dyDescent="0.25">
      <c r="C692" s="171"/>
    </row>
    <row r="693" spans="3:3" hidden="1" x14ac:dyDescent="0.25">
      <c r="C693" s="171"/>
    </row>
    <row r="694" spans="3:3" hidden="1" x14ac:dyDescent="0.25">
      <c r="C694" s="171"/>
    </row>
    <row r="695" spans="3:3" hidden="1" x14ac:dyDescent="0.25">
      <c r="C695" s="171"/>
    </row>
    <row r="696" spans="3:3" hidden="1" x14ac:dyDescent="0.25">
      <c r="C696" s="171"/>
    </row>
    <row r="697" spans="3:3" hidden="1" x14ac:dyDescent="0.25">
      <c r="C697" s="171"/>
    </row>
    <row r="698" spans="3:3" hidden="1" x14ac:dyDescent="0.25">
      <c r="C698" s="171"/>
    </row>
    <row r="699" spans="3:3" hidden="1" x14ac:dyDescent="0.25">
      <c r="C699" s="171"/>
    </row>
    <row r="700" spans="3:3" hidden="1" x14ac:dyDescent="0.25">
      <c r="C700" s="171"/>
    </row>
    <row r="701" spans="3:3" hidden="1" x14ac:dyDescent="0.25">
      <c r="C701" s="171"/>
    </row>
    <row r="702" spans="3:3" hidden="1" x14ac:dyDescent="0.25">
      <c r="C702" s="171"/>
    </row>
    <row r="703" spans="3:3" hidden="1" x14ac:dyDescent="0.25">
      <c r="C703" s="171"/>
    </row>
    <row r="704" spans="3:3" hidden="1" x14ac:dyDescent="0.25">
      <c r="C704" s="171"/>
    </row>
    <row r="705" spans="3:3" hidden="1" x14ac:dyDescent="0.25">
      <c r="C705" s="171"/>
    </row>
    <row r="706" spans="3:3" hidden="1" x14ac:dyDescent="0.25">
      <c r="C706" s="171"/>
    </row>
    <row r="707" spans="3:3" hidden="1" x14ac:dyDescent="0.25">
      <c r="C707" s="171"/>
    </row>
    <row r="708" spans="3:3" hidden="1" x14ac:dyDescent="0.25">
      <c r="C708" s="171"/>
    </row>
    <row r="709" spans="3:3" hidden="1" x14ac:dyDescent="0.25">
      <c r="C709" s="171"/>
    </row>
    <row r="710" spans="3:3" hidden="1" x14ac:dyDescent="0.25">
      <c r="C710" s="171"/>
    </row>
    <row r="711" spans="3:3" hidden="1" x14ac:dyDescent="0.25">
      <c r="C711" s="171"/>
    </row>
    <row r="712" spans="3:3" hidden="1" x14ac:dyDescent="0.25">
      <c r="C712" s="171"/>
    </row>
    <row r="713" spans="3:3" hidden="1" x14ac:dyDescent="0.25">
      <c r="C713" s="171"/>
    </row>
    <row r="714" spans="3:3" hidden="1" x14ac:dyDescent="0.25">
      <c r="C714" s="171"/>
    </row>
    <row r="715" spans="3:3" hidden="1" x14ac:dyDescent="0.25">
      <c r="C715" s="171"/>
    </row>
    <row r="716" spans="3:3" hidden="1" x14ac:dyDescent="0.25">
      <c r="C716" s="171"/>
    </row>
    <row r="717" spans="3:3" hidden="1" x14ac:dyDescent="0.25">
      <c r="C717" s="171"/>
    </row>
    <row r="718" spans="3:3" hidden="1" x14ac:dyDescent="0.25">
      <c r="C718" s="171"/>
    </row>
    <row r="719" spans="3:3" hidden="1" x14ac:dyDescent="0.25">
      <c r="C719" s="171"/>
    </row>
    <row r="720" spans="3:3" hidden="1" x14ac:dyDescent="0.25">
      <c r="C720" s="171"/>
    </row>
    <row r="721" spans="3:3" hidden="1" x14ac:dyDescent="0.25">
      <c r="C721" s="171"/>
    </row>
    <row r="722" spans="3:3" hidden="1" x14ac:dyDescent="0.25">
      <c r="C722" s="171"/>
    </row>
    <row r="723" spans="3:3" hidden="1" x14ac:dyDescent="0.25">
      <c r="C723" s="171"/>
    </row>
    <row r="724" spans="3:3" hidden="1" x14ac:dyDescent="0.25">
      <c r="C724" s="171"/>
    </row>
    <row r="725" spans="3:3" hidden="1" x14ac:dyDescent="0.25">
      <c r="C725" s="171"/>
    </row>
    <row r="726" spans="3:3" hidden="1" x14ac:dyDescent="0.25">
      <c r="C726" s="171"/>
    </row>
    <row r="727" spans="3:3" hidden="1" x14ac:dyDescent="0.25">
      <c r="C727" s="171"/>
    </row>
    <row r="728" spans="3:3" hidden="1" x14ac:dyDescent="0.25">
      <c r="C728" s="171"/>
    </row>
    <row r="729" spans="3:3" hidden="1" x14ac:dyDescent="0.25">
      <c r="C729" s="171"/>
    </row>
    <row r="730" spans="3:3" hidden="1" x14ac:dyDescent="0.25">
      <c r="C730" s="171"/>
    </row>
    <row r="731" spans="3:3" hidden="1" x14ac:dyDescent="0.25">
      <c r="C731" s="171"/>
    </row>
    <row r="732" spans="3:3" hidden="1" x14ac:dyDescent="0.25">
      <c r="C732" s="171"/>
    </row>
    <row r="733" spans="3:3" hidden="1" x14ac:dyDescent="0.25">
      <c r="C733" s="171"/>
    </row>
    <row r="734" spans="3:3" hidden="1" x14ac:dyDescent="0.25">
      <c r="C734" s="171"/>
    </row>
    <row r="735" spans="3:3" hidden="1" x14ac:dyDescent="0.25">
      <c r="C735" s="171"/>
    </row>
    <row r="736" spans="3:3" hidden="1" x14ac:dyDescent="0.25">
      <c r="C736" s="171"/>
    </row>
    <row r="737" spans="3:3" hidden="1" x14ac:dyDescent="0.25">
      <c r="C737" s="171"/>
    </row>
    <row r="738" spans="3:3" hidden="1" x14ac:dyDescent="0.25">
      <c r="C738" s="171"/>
    </row>
    <row r="739" spans="3:3" hidden="1" x14ac:dyDescent="0.25">
      <c r="C739" s="171"/>
    </row>
    <row r="740" spans="3:3" hidden="1" x14ac:dyDescent="0.25">
      <c r="C740" s="171"/>
    </row>
    <row r="741" spans="3:3" hidden="1" x14ac:dyDescent="0.25">
      <c r="C741" s="171"/>
    </row>
    <row r="742" spans="3:3" hidden="1" x14ac:dyDescent="0.25">
      <c r="C742" s="171"/>
    </row>
    <row r="743" spans="3:3" hidden="1" x14ac:dyDescent="0.25">
      <c r="C743" s="171"/>
    </row>
    <row r="744" spans="3:3" hidden="1" x14ac:dyDescent="0.25">
      <c r="C744" s="171"/>
    </row>
    <row r="745" spans="3:3" hidden="1" x14ac:dyDescent="0.25">
      <c r="C745" s="171"/>
    </row>
    <row r="746" spans="3:3" hidden="1" x14ac:dyDescent="0.25">
      <c r="C746" s="171"/>
    </row>
    <row r="747" spans="3:3" hidden="1" x14ac:dyDescent="0.25">
      <c r="C747" s="171"/>
    </row>
    <row r="748" spans="3:3" hidden="1" x14ac:dyDescent="0.25">
      <c r="C748" s="171"/>
    </row>
    <row r="749" spans="3:3" hidden="1" x14ac:dyDescent="0.25">
      <c r="C749" s="171"/>
    </row>
    <row r="750" spans="3:3" hidden="1" x14ac:dyDescent="0.25">
      <c r="C750" s="171"/>
    </row>
    <row r="751" spans="3:3" hidden="1" x14ac:dyDescent="0.25">
      <c r="C751" s="171"/>
    </row>
    <row r="752" spans="3:3" hidden="1" x14ac:dyDescent="0.25">
      <c r="C752" s="171"/>
    </row>
    <row r="753" spans="3:3" hidden="1" x14ac:dyDescent="0.25">
      <c r="C753" s="171"/>
    </row>
    <row r="754" spans="3:3" hidden="1" x14ac:dyDescent="0.25">
      <c r="C754" s="171"/>
    </row>
    <row r="755" spans="3:3" hidden="1" x14ac:dyDescent="0.25">
      <c r="C755" s="171"/>
    </row>
    <row r="756" spans="3:3" hidden="1" x14ac:dyDescent="0.25">
      <c r="C756" s="171"/>
    </row>
    <row r="757" spans="3:3" hidden="1" x14ac:dyDescent="0.25">
      <c r="C757" s="171"/>
    </row>
    <row r="758" spans="3:3" hidden="1" x14ac:dyDescent="0.25">
      <c r="C758" s="171"/>
    </row>
    <row r="759" spans="3:3" hidden="1" x14ac:dyDescent="0.25">
      <c r="C759" s="171"/>
    </row>
    <row r="760" spans="3:3" hidden="1" x14ac:dyDescent="0.25">
      <c r="C760" s="171"/>
    </row>
    <row r="761" spans="3:3" hidden="1" x14ac:dyDescent="0.25">
      <c r="C761" s="171"/>
    </row>
    <row r="762" spans="3:3" hidden="1" x14ac:dyDescent="0.25">
      <c r="C762" s="171"/>
    </row>
    <row r="763" spans="3:3" hidden="1" x14ac:dyDescent="0.25">
      <c r="C763" s="171"/>
    </row>
    <row r="764" spans="3:3" hidden="1" x14ac:dyDescent="0.25">
      <c r="C764" s="171"/>
    </row>
    <row r="765" spans="3:3" hidden="1" x14ac:dyDescent="0.25">
      <c r="C765" s="171"/>
    </row>
    <row r="766" spans="3:3" hidden="1" x14ac:dyDescent="0.25">
      <c r="C766" s="171"/>
    </row>
    <row r="767" spans="3:3" hidden="1" x14ac:dyDescent="0.25">
      <c r="C767" s="171"/>
    </row>
    <row r="768" spans="3:3" hidden="1" x14ac:dyDescent="0.25">
      <c r="C768" s="171"/>
    </row>
    <row r="769" spans="3:3" hidden="1" x14ac:dyDescent="0.25">
      <c r="C769" s="171"/>
    </row>
    <row r="770" spans="3:3" hidden="1" x14ac:dyDescent="0.25">
      <c r="C770" s="171"/>
    </row>
    <row r="771" spans="3:3" hidden="1" x14ac:dyDescent="0.25">
      <c r="C771" s="171"/>
    </row>
    <row r="772" spans="3:3" hidden="1" x14ac:dyDescent="0.25">
      <c r="C772" s="171"/>
    </row>
    <row r="773" spans="3:3" hidden="1" x14ac:dyDescent="0.25">
      <c r="C773" s="171"/>
    </row>
    <row r="774" spans="3:3" hidden="1" x14ac:dyDescent="0.25">
      <c r="C774" s="171"/>
    </row>
    <row r="775" spans="3:3" hidden="1" x14ac:dyDescent="0.25">
      <c r="C775" s="171"/>
    </row>
    <row r="776" spans="3:3" hidden="1" x14ac:dyDescent="0.25">
      <c r="C776" s="171"/>
    </row>
    <row r="777" spans="3:3" hidden="1" x14ac:dyDescent="0.25">
      <c r="C777" s="171"/>
    </row>
    <row r="778" spans="3:3" hidden="1" x14ac:dyDescent="0.25">
      <c r="C778" s="171"/>
    </row>
    <row r="779" spans="3:3" hidden="1" x14ac:dyDescent="0.25">
      <c r="C779" s="171"/>
    </row>
    <row r="780" spans="3:3" hidden="1" x14ac:dyDescent="0.25">
      <c r="C780" s="171"/>
    </row>
    <row r="781" spans="3:3" hidden="1" x14ac:dyDescent="0.25">
      <c r="C781" s="171"/>
    </row>
    <row r="782" spans="3:3" hidden="1" x14ac:dyDescent="0.25">
      <c r="C782" s="171"/>
    </row>
    <row r="783" spans="3:3" hidden="1" x14ac:dyDescent="0.25">
      <c r="C783" s="171"/>
    </row>
    <row r="784" spans="3:3" hidden="1" x14ac:dyDescent="0.25">
      <c r="C784" s="171"/>
    </row>
    <row r="785" spans="3:3" hidden="1" x14ac:dyDescent="0.25">
      <c r="C785" s="171"/>
    </row>
    <row r="786" spans="3:3" hidden="1" x14ac:dyDescent="0.25">
      <c r="C786" s="171"/>
    </row>
    <row r="787" spans="3:3" hidden="1" x14ac:dyDescent="0.25">
      <c r="C787" s="171"/>
    </row>
    <row r="788" spans="3:3" hidden="1" x14ac:dyDescent="0.25">
      <c r="C788" s="171"/>
    </row>
    <row r="789" spans="3:3" hidden="1" x14ac:dyDescent="0.25">
      <c r="C789" s="171"/>
    </row>
    <row r="790" spans="3:3" hidden="1" x14ac:dyDescent="0.25">
      <c r="C790" s="171"/>
    </row>
    <row r="791" spans="3:3" hidden="1" x14ac:dyDescent="0.25">
      <c r="C791" s="171"/>
    </row>
    <row r="792" spans="3:3" hidden="1" x14ac:dyDescent="0.25">
      <c r="C792" s="171"/>
    </row>
    <row r="793" spans="3:3" hidden="1" x14ac:dyDescent="0.25">
      <c r="C793" s="171"/>
    </row>
    <row r="794" spans="3:3" hidden="1" x14ac:dyDescent="0.25">
      <c r="C794" s="171"/>
    </row>
    <row r="795" spans="3:3" hidden="1" x14ac:dyDescent="0.25">
      <c r="C795" s="171"/>
    </row>
    <row r="796" spans="3:3" hidden="1" x14ac:dyDescent="0.25">
      <c r="C796" s="171"/>
    </row>
    <row r="797" spans="3:3" hidden="1" x14ac:dyDescent="0.25">
      <c r="C797" s="171"/>
    </row>
    <row r="798" spans="3:3" hidden="1" x14ac:dyDescent="0.25">
      <c r="C798" s="171"/>
    </row>
    <row r="799" spans="3:3" hidden="1" x14ac:dyDescent="0.25">
      <c r="C799" s="171"/>
    </row>
    <row r="800" spans="3:3" hidden="1" x14ac:dyDescent="0.25">
      <c r="C800" s="171"/>
    </row>
    <row r="801" spans="3:3" hidden="1" x14ac:dyDescent="0.25">
      <c r="C801" s="171"/>
    </row>
    <row r="802" spans="3:3" hidden="1" x14ac:dyDescent="0.25">
      <c r="C802" s="171"/>
    </row>
    <row r="803" spans="3:3" hidden="1" x14ac:dyDescent="0.25">
      <c r="C803" s="171"/>
    </row>
    <row r="804" spans="3:3" hidden="1" x14ac:dyDescent="0.25">
      <c r="C804" s="171"/>
    </row>
    <row r="805" spans="3:3" hidden="1" x14ac:dyDescent="0.25">
      <c r="C805" s="171"/>
    </row>
    <row r="806" spans="3:3" hidden="1" x14ac:dyDescent="0.25">
      <c r="C806" s="171"/>
    </row>
    <row r="807" spans="3:3" hidden="1" x14ac:dyDescent="0.25">
      <c r="C807" s="171"/>
    </row>
    <row r="808" spans="3:3" hidden="1" x14ac:dyDescent="0.25">
      <c r="C808" s="171"/>
    </row>
    <row r="809" spans="3:3" hidden="1" x14ac:dyDescent="0.25">
      <c r="C809" s="171"/>
    </row>
    <row r="810" spans="3:3" hidden="1" x14ac:dyDescent="0.25">
      <c r="C810" s="171"/>
    </row>
    <row r="811" spans="3:3" hidden="1" x14ac:dyDescent="0.25">
      <c r="C811" s="171"/>
    </row>
    <row r="812" spans="3:3" hidden="1" x14ac:dyDescent="0.25">
      <c r="C812" s="171"/>
    </row>
    <row r="813" spans="3:3" hidden="1" x14ac:dyDescent="0.25">
      <c r="C813" s="171"/>
    </row>
    <row r="814" spans="3:3" hidden="1" x14ac:dyDescent="0.25">
      <c r="C814" s="171"/>
    </row>
    <row r="815" spans="3:3" hidden="1" x14ac:dyDescent="0.25">
      <c r="C815" s="171"/>
    </row>
    <row r="816" spans="3:3" hidden="1" x14ac:dyDescent="0.25">
      <c r="C816" s="171"/>
    </row>
    <row r="817" spans="3:3" hidden="1" x14ac:dyDescent="0.25">
      <c r="C817" s="171"/>
    </row>
    <row r="818" spans="3:3" hidden="1" x14ac:dyDescent="0.25">
      <c r="C818" s="171"/>
    </row>
    <row r="819" spans="3:3" hidden="1" x14ac:dyDescent="0.25">
      <c r="C819" s="171"/>
    </row>
    <row r="820" spans="3:3" hidden="1" x14ac:dyDescent="0.25">
      <c r="C820" s="171"/>
    </row>
    <row r="821" spans="3:3" hidden="1" x14ac:dyDescent="0.25">
      <c r="C821" s="171"/>
    </row>
    <row r="822" spans="3:3" hidden="1" x14ac:dyDescent="0.25">
      <c r="C822" s="171"/>
    </row>
    <row r="823" spans="3:3" hidden="1" x14ac:dyDescent="0.25">
      <c r="C823" s="171"/>
    </row>
    <row r="824" spans="3:3" hidden="1" x14ac:dyDescent="0.25">
      <c r="C824" s="171"/>
    </row>
    <row r="825" spans="3:3" hidden="1" x14ac:dyDescent="0.25">
      <c r="C825" s="171"/>
    </row>
    <row r="826" spans="3:3" hidden="1" x14ac:dyDescent="0.25">
      <c r="C826" s="171"/>
    </row>
    <row r="827" spans="3:3" hidden="1" x14ac:dyDescent="0.25">
      <c r="C827" s="171"/>
    </row>
    <row r="828" spans="3:3" hidden="1" x14ac:dyDescent="0.25">
      <c r="C828" s="171"/>
    </row>
    <row r="829" spans="3:3" hidden="1" x14ac:dyDescent="0.25">
      <c r="C829" s="171"/>
    </row>
    <row r="830" spans="3:3" hidden="1" x14ac:dyDescent="0.25">
      <c r="C830" s="171"/>
    </row>
    <row r="831" spans="3:3" hidden="1" x14ac:dyDescent="0.25">
      <c r="C831" s="171"/>
    </row>
    <row r="832" spans="3:3" hidden="1" x14ac:dyDescent="0.25">
      <c r="C832" s="171"/>
    </row>
    <row r="833" spans="3:3" hidden="1" x14ac:dyDescent="0.25">
      <c r="C833" s="171"/>
    </row>
    <row r="834" spans="3:3" hidden="1" x14ac:dyDescent="0.25">
      <c r="C834" s="171"/>
    </row>
    <row r="835" spans="3:3" hidden="1" x14ac:dyDescent="0.25">
      <c r="C835" s="171"/>
    </row>
    <row r="836" spans="3:3" hidden="1" x14ac:dyDescent="0.25">
      <c r="C836" s="171"/>
    </row>
    <row r="837" spans="3:3" hidden="1" x14ac:dyDescent="0.25">
      <c r="C837" s="171"/>
    </row>
    <row r="838" spans="3:3" hidden="1" x14ac:dyDescent="0.25">
      <c r="C838" s="171"/>
    </row>
    <row r="839" spans="3:3" hidden="1" x14ac:dyDescent="0.25">
      <c r="C839" s="171"/>
    </row>
    <row r="840" spans="3:3" hidden="1" x14ac:dyDescent="0.25">
      <c r="C840" s="171"/>
    </row>
    <row r="841" spans="3:3" hidden="1" x14ac:dyDescent="0.25">
      <c r="C841" s="171"/>
    </row>
    <row r="842" spans="3:3" hidden="1" x14ac:dyDescent="0.25">
      <c r="C842" s="171"/>
    </row>
    <row r="843" spans="3:3" hidden="1" x14ac:dyDescent="0.25">
      <c r="C843" s="171"/>
    </row>
    <row r="844" spans="3:3" hidden="1" x14ac:dyDescent="0.25">
      <c r="C844" s="171"/>
    </row>
    <row r="845" spans="3:3" hidden="1" x14ac:dyDescent="0.25">
      <c r="C845" s="171"/>
    </row>
    <row r="846" spans="3:3" hidden="1" x14ac:dyDescent="0.25">
      <c r="C846" s="171"/>
    </row>
    <row r="847" spans="3:3" hidden="1" x14ac:dyDescent="0.25">
      <c r="C847" s="171"/>
    </row>
    <row r="848" spans="3:3" hidden="1" x14ac:dyDescent="0.25">
      <c r="C848" s="171"/>
    </row>
    <row r="849" spans="3:3" hidden="1" x14ac:dyDescent="0.25">
      <c r="C849" s="171"/>
    </row>
    <row r="850" spans="3:3" hidden="1" x14ac:dyDescent="0.25">
      <c r="C850" s="171"/>
    </row>
    <row r="851" spans="3:3" hidden="1" x14ac:dyDescent="0.25">
      <c r="C851" s="171"/>
    </row>
    <row r="852" spans="3:3" hidden="1" x14ac:dyDescent="0.25">
      <c r="C852" s="171"/>
    </row>
    <row r="853" spans="3:3" hidden="1" x14ac:dyDescent="0.25">
      <c r="C853" s="171"/>
    </row>
    <row r="854" spans="3:3" hidden="1" x14ac:dyDescent="0.25">
      <c r="C854" s="171"/>
    </row>
    <row r="855" spans="3:3" hidden="1" x14ac:dyDescent="0.25">
      <c r="C855" s="171"/>
    </row>
    <row r="856" spans="3:3" hidden="1" x14ac:dyDescent="0.25">
      <c r="C856" s="171"/>
    </row>
    <row r="857" spans="3:3" hidden="1" x14ac:dyDescent="0.25">
      <c r="C857" s="171"/>
    </row>
    <row r="858" spans="3:3" hidden="1" x14ac:dyDescent="0.25">
      <c r="C858" s="171"/>
    </row>
    <row r="859" spans="3:3" hidden="1" x14ac:dyDescent="0.25">
      <c r="C859" s="171"/>
    </row>
    <row r="860" spans="3:3" hidden="1" x14ac:dyDescent="0.25">
      <c r="C860" s="171"/>
    </row>
    <row r="861" spans="3:3" hidden="1" x14ac:dyDescent="0.25">
      <c r="C861" s="171"/>
    </row>
    <row r="862" spans="3:3" hidden="1" x14ac:dyDescent="0.25">
      <c r="C862" s="171"/>
    </row>
    <row r="863" spans="3:3" hidden="1" x14ac:dyDescent="0.25">
      <c r="C863" s="171"/>
    </row>
    <row r="864" spans="3:3" hidden="1" x14ac:dyDescent="0.25">
      <c r="C864" s="171"/>
    </row>
    <row r="865" spans="3:3" hidden="1" x14ac:dyDescent="0.25">
      <c r="C865" s="171"/>
    </row>
    <row r="866" spans="3:3" hidden="1" x14ac:dyDescent="0.25">
      <c r="C866" s="171"/>
    </row>
    <row r="867" spans="3:3" hidden="1" x14ac:dyDescent="0.25">
      <c r="C867" s="171"/>
    </row>
    <row r="868" spans="3:3" hidden="1" x14ac:dyDescent="0.25">
      <c r="C868" s="171"/>
    </row>
    <row r="869" spans="3:3" hidden="1" x14ac:dyDescent="0.25">
      <c r="C869" s="171"/>
    </row>
    <row r="870" spans="3:3" hidden="1" x14ac:dyDescent="0.25">
      <c r="C870" s="171"/>
    </row>
    <row r="871" spans="3:3" hidden="1" x14ac:dyDescent="0.25">
      <c r="C871" s="171"/>
    </row>
    <row r="872" spans="3:3" hidden="1" x14ac:dyDescent="0.25">
      <c r="C872" s="171"/>
    </row>
    <row r="873" spans="3:3" hidden="1" x14ac:dyDescent="0.25">
      <c r="C873" s="171"/>
    </row>
    <row r="874" spans="3:3" hidden="1" x14ac:dyDescent="0.25">
      <c r="C874" s="171"/>
    </row>
    <row r="875" spans="3:3" hidden="1" x14ac:dyDescent="0.25">
      <c r="C875" s="171"/>
    </row>
    <row r="876" spans="3:3" hidden="1" x14ac:dyDescent="0.25">
      <c r="C876" s="171"/>
    </row>
    <row r="877" spans="3:3" hidden="1" x14ac:dyDescent="0.25">
      <c r="C877" s="171"/>
    </row>
    <row r="878" spans="3:3" hidden="1" x14ac:dyDescent="0.25">
      <c r="C878" s="171"/>
    </row>
    <row r="879" spans="3:3" hidden="1" x14ac:dyDescent="0.25">
      <c r="C879" s="171"/>
    </row>
    <row r="880" spans="3:3" hidden="1" x14ac:dyDescent="0.25">
      <c r="C880" s="171"/>
    </row>
    <row r="881" spans="3:3" hidden="1" x14ac:dyDescent="0.25">
      <c r="C881" s="171"/>
    </row>
    <row r="882" spans="3:3" hidden="1" x14ac:dyDescent="0.25">
      <c r="C882" s="171"/>
    </row>
    <row r="883" spans="3:3" hidden="1" x14ac:dyDescent="0.25">
      <c r="C883" s="171"/>
    </row>
    <row r="884" spans="3:3" hidden="1" x14ac:dyDescent="0.25">
      <c r="C884" s="171"/>
    </row>
    <row r="885" spans="3:3" hidden="1" x14ac:dyDescent="0.25">
      <c r="C885" s="171"/>
    </row>
    <row r="886" spans="3:3" hidden="1" x14ac:dyDescent="0.25">
      <c r="C886" s="171"/>
    </row>
    <row r="887" spans="3:3" hidden="1" x14ac:dyDescent="0.25">
      <c r="C887" s="171"/>
    </row>
    <row r="888" spans="3:3" hidden="1" x14ac:dyDescent="0.25">
      <c r="C888" s="171"/>
    </row>
    <row r="889" spans="3:3" hidden="1" x14ac:dyDescent="0.25">
      <c r="C889" s="171"/>
    </row>
    <row r="890" spans="3:3" hidden="1" x14ac:dyDescent="0.25">
      <c r="C890" s="171"/>
    </row>
    <row r="891" spans="3:3" hidden="1" x14ac:dyDescent="0.25">
      <c r="C891" s="171"/>
    </row>
    <row r="892" spans="3:3" hidden="1" x14ac:dyDescent="0.25">
      <c r="C892" s="171"/>
    </row>
    <row r="893" spans="3:3" hidden="1" x14ac:dyDescent="0.25">
      <c r="C893" s="171"/>
    </row>
    <row r="894" spans="3:3" hidden="1" x14ac:dyDescent="0.25">
      <c r="C894" s="171"/>
    </row>
    <row r="895" spans="3:3" hidden="1" x14ac:dyDescent="0.25">
      <c r="C895" s="171"/>
    </row>
    <row r="896" spans="3:3" hidden="1" x14ac:dyDescent="0.25">
      <c r="C896" s="171"/>
    </row>
    <row r="897" spans="3:3" hidden="1" x14ac:dyDescent="0.25">
      <c r="C897" s="171"/>
    </row>
    <row r="898" spans="3:3" hidden="1" x14ac:dyDescent="0.25">
      <c r="C898" s="171"/>
    </row>
    <row r="899" spans="3:3" hidden="1" x14ac:dyDescent="0.25">
      <c r="C899" s="171"/>
    </row>
    <row r="900" spans="3:3" hidden="1" x14ac:dyDescent="0.25">
      <c r="C900" s="171"/>
    </row>
    <row r="901" spans="3:3" hidden="1" x14ac:dyDescent="0.25">
      <c r="C901" s="171"/>
    </row>
    <row r="902" spans="3:3" hidden="1" x14ac:dyDescent="0.25">
      <c r="C902" s="171"/>
    </row>
    <row r="903" spans="3:3" hidden="1" x14ac:dyDescent="0.25">
      <c r="C903" s="171"/>
    </row>
    <row r="904" spans="3:3" hidden="1" x14ac:dyDescent="0.25">
      <c r="C904" s="171"/>
    </row>
    <row r="905" spans="3:3" hidden="1" x14ac:dyDescent="0.25">
      <c r="C905" s="171"/>
    </row>
    <row r="906" spans="3:3" hidden="1" x14ac:dyDescent="0.25">
      <c r="C906" s="171"/>
    </row>
    <row r="907" spans="3:3" hidden="1" x14ac:dyDescent="0.25">
      <c r="C907" s="171"/>
    </row>
    <row r="908" spans="3:3" hidden="1" x14ac:dyDescent="0.25">
      <c r="C908" s="171"/>
    </row>
    <row r="909" spans="3:3" hidden="1" x14ac:dyDescent="0.25">
      <c r="C909" s="171"/>
    </row>
    <row r="910" spans="3:3" hidden="1" x14ac:dyDescent="0.25">
      <c r="C910" s="171"/>
    </row>
    <row r="911" spans="3:3" hidden="1" x14ac:dyDescent="0.25">
      <c r="C911" s="171"/>
    </row>
    <row r="912" spans="3:3" hidden="1" x14ac:dyDescent="0.25">
      <c r="C912" s="171"/>
    </row>
    <row r="913" spans="3:3" hidden="1" x14ac:dyDescent="0.25">
      <c r="C913" s="171"/>
    </row>
    <row r="914" spans="3:3" hidden="1" x14ac:dyDescent="0.25">
      <c r="C914" s="171"/>
    </row>
    <row r="915" spans="3:3" hidden="1" x14ac:dyDescent="0.25">
      <c r="C915" s="171"/>
    </row>
    <row r="916" spans="3:3" hidden="1" x14ac:dyDescent="0.25">
      <c r="C916" s="171"/>
    </row>
    <row r="917" spans="3:3" hidden="1" x14ac:dyDescent="0.25">
      <c r="C917" s="171"/>
    </row>
    <row r="918" spans="3:3" hidden="1" x14ac:dyDescent="0.25">
      <c r="C918" s="171"/>
    </row>
    <row r="919" spans="3:3" hidden="1" x14ac:dyDescent="0.25">
      <c r="C919" s="171"/>
    </row>
    <row r="920" spans="3:3" hidden="1" x14ac:dyDescent="0.25">
      <c r="C920" s="171"/>
    </row>
    <row r="921" spans="3:3" hidden="1" x14ac:dyDescent="0.25">
      <c r="C921" s="171"/>
    </row>
    <row r="922" spans="3:3" hidden="1" x14ac:dyDescent="0.25">
      <c r="C922" s="171"/>
    </row>
    <row r="923" spans="3:3" hidden="1" x14ac:dyDescent="0.25">
      <c r="C923" s="171"/>
    </row>
    <row r="924" spans="3:3" hidden="1" x14ac:dyDescent="0.25">
      <c r="C924" s="171"/>
    </row>
    <row r="925" spans="3:3" hidden="1" x14ac:dyDescent="0.25">
      <c r="C925" s="171"/>
    </row>
    <row r="926" spans="3:3" hidden="1" x14ac:dyDescent="0.25">
      <c r="C926" s="171"/>
    </row>
    <row r="927" spans="3:3" hidden="1" x14ac:dyDescent="0.25">
      <c r="C927" s="171"/>
    </row>
    <row r="928" spans="3:3" hidden="1" x14ac:dyDescent="0.25">
      <c r="C928" s="171"/>
    </row>
    <row r="929" spans="3:3" hidden="1" x14ac:dyDescent="0.25">
      <c r="C929" s="171"/>
    </row>
    <row r="930" spans="3:3" hidden="1" x14ac:dyDescent="0.25">
      <c r="C930" s="171"/>
    </row>
    <row r="931" spans="3:3" hidden="1" x14ac:dyDescent="0.25">
      <c r="C931" s="171"/>
    </row>
    <row r="932" spans="3:3" hidden="1" x14ac:dyDescent="0.25">
      <c r="C932" s="171"/>
    </row>
    <row r="933" spans="3:3" hidden="1" x14ac:dyDescent="0.25">
      <c r="C933" s="171"/>
    </row>
    <row r="934" spans="3:3" hidden="1" x14ac:dyDescent="0.25">
      <c r="C934" s="171"/>
    </row>
    <row r="935" spans="3:3" hidden="1" x14ac:dyDescent="0.25">
      <c r="C935" s="171"/>
    </row>
    <row r="936" spans="3:3" hidden="1" x14ac:dyDescent="0.25">
      <c r="C936" s="171"/>
    </row>
    <row r="937" spans="3:3" hidden="1" x14ac:dyDescent="0.25">
      <c r="C937" s="171"/>
    </row>
    <row r="938" spans="3:3" hidden="1" x14ac:dyDescent="0.25">
      <c r="C938" s="171"/>
    </row>
    <row r="939" spans="3:3" hidden="1" x14ac:dyDescent="0.25">
      <c r="C939" s="171"/>
    </row>
    <row r="940" spans="3:3" hidden="1" x14ac:dyDescent="0.25">
      <c r="C940" s="171"/>
    </row>
    <row r="941" spans="3:3" hidden="1" x14ac:dyDescent="0.25">
      <c r="C941" s="171"/>
    </row>
    <row r="942" spans="3:3" hidden="1" x14ac:dyDescent="0.25">
      <c r="C942" s="171"/>
    </row>
    <row r="943" spans="3:3" hidden="1" x14ac:dyDescent="0.25">
      <c r="C943" s="171"/>
    </row>
    <row r="944" spans="3:3" hidden="1" x14ac:dyDescent="0.25">
      <c r="C944" s="171"/>
    </row>
    <row r="945" spans="3:3" hidden="1" x14ac:dyDescent="0.25">
      <c r="C945" s="171"/>
    </row>
    <row r="946" spans="3:3" hidden="1" x14ac:dyDescent="0.25">
      <c r="C946" s="171"/>
    </row>
    <row r="947" spans="3:3" hidden="1" x14ac:dyDescent="0.25">
      <c r="C947" s="171"/>
    </row>
    <row r="948" spans="3:3" hidden="1" x14ac:dyDescent="0.25">
      <c r="C948" s="171"/>
    </row>
    <row r="949" spans="3:3" hidden="1" x14ac:dyDescent="0.25">
      <c r="C949" s="171"/>
    </row>
    <row r="950" spans="3:3" hidden="1" x14ac:dyDescent="0.25">
      <c r="C950" s="171"/>
    </row>
    <row r="951" spans="3:3" hidden="1" x14ac:dyDescent="0.25">
      <c r="C951" s="171"/>
    </row>
    <row r="952" spans="3:3" hidden="1" x14ac:dyDescent="0.25">
      <c r="C952" s="171"/>
    </row>
    <row r="953" spans="3:3" hidden="1" x14ac:dyDescent="0.25">
      <c r="C953" s="171"/>
    </row>
    <row r="954" spans="3:3" hidden="1" x14ac:dyDescent="0.25">
      <c r="C954" s="171"/>
    </row>
    <row r="955" spans="3:3" hidden="1" x14ac:dyDescent="0.25">
      <c r="C955" s="171"/>
    </row>
    <row r="956" spans="3:3" hidden="1" x14ac:dyDescent="0.25">
      <c r="C956" s="171"/>
    </row>
    <row r="957" spans="3:3" hidden="1" x14ac:dyDescent="0.25">
      <c r="C957" s="171"/>
    </row>
    <row r="958" spans="3:3" hidden="1" x14ac:dyDescent="0.25">
      <c r="C958" s="171"/>
    </row>
    <row r="959" spans="3:3" hidden="1" x14ac:dyDescent="0.25">
      <c r="C959" s="171"/>
    </row>
    <row r="960" spans="3:3" hidden="1" x14ac:dyDescent="0.25">
      <c r="C960" s="171"/>
    </row>
    <row r="961" spans="3:3" hidden="1" x14ac:dyDescent="0.25">
      <c r="C961" s="171"/>
    </row>
    <row r="962" spans="3:3" hidden="1" x14ac:dyDescent="0.25">
      <c r="C962" s="171"/>
    </row>
    <row r="963" spans="3:3" hidden="1" x14ac:dyDescent="0.25">
      <c r="C963" s="171"/>
    </row>
    <row r="964" spans="3:3" hidden="1" x14ac:dyDescent="0.25">
      <c r="C964" s="171"/>
    </row>
    <row r="965" spans="3:3" hidden="1" x14ac:dyDescent="0.25">
      <c r="C965" s="171"/>
    </row>
    <row r="966" spans="3:3" hidden="1" x14ac:dyDescent="0.25">
      <c r="C966" s="171"/>
    </row>
    <row r="967" spans="3:3" hidden="1" x14ac:dyDescent="0.25">
      <c r="C967" s="171"/>
    </row>
    <row r="968" spans="3:3" hidden="1" x14ac:dyDescent="0.25">
      <c r="C968" s="171"/>
    </row>
    <row r="969" spans="3:3" hidden="1" x14ac:dyDescent="0.25">
      <c r="C969" s="171"/>
    </row>
    <row r="970" spans="3:3" hidden="1" x14ac:dyDescent="0.25">
      <c r="C970" s="171"/>
    </row>
    <row r="971" spans="3:3" hidden="1" x14ac:dyDescent="0.25">
      <c r="C971" s="171"/>
    </row>
    <row r="972" spans="3:3" hidden="1" x14ac:dyDescent="0.25">
      <c r="C972" s="171"/>
    </row>
    <row r="973" spans="3:3" hidden="1" x14ac:dyDescent="0.25">
      <c r="C973" s="171"/>
    </row>
    <row r="974" spans="3:3" hidden="1" x14ac:dyDescent="0.25">
      <c r="C974" s="171"/>
    </row>
    <row r="975" spans="3:3" ht="15" hidden="1" customHeight="1" x14ac:dyDescent="0.25">
      <c r="C975" s="171"/>
    </row>
    <row r="976" spans="3:3" ht="15" hidden="1" customHeight="1" x14ac:dyDescent="0.25">
      <c r="C976" s="171"/>
    </row>
    <row r="977" spans="3:3" ht="15" hidden="1" customHeight="1" x14ac:dyDescent="0.25">
      <c r="C977" s="171"/>
    </row>
    <row r="978" spans="3:3" ht="15" hidden="1" customHeight="1" x14ac:dyDescent="0.25">
      <c r="C978" s="171"/>
    </row>
    <row r="979" spans="3:3" ht="15" hidden="1" customHeight="1" x14ac:dyDescent="0.25">
      <c r="C979" s="171"/>
    </row>
    <row r="980" spans="3:3" ht="15" hidden="1" customHeight="1" x14ac:dyDescent="0.25">
      <c r="C980" s="171"/>
    </row>
    <row r="981" spans="3:3" ht="15" hidden="1" customHeight="1" x14ac:dyDescent="0.25">
      <c r="C981" s="171"/>
    </row>
    <row r="982" spans="3:3" ht="15" hidden="1" customHeight="1" x14ac:dyDescent="0.25">
      <c r="C982" s="171"/>
    </row>
    <row r="983" spans="3:3" hidden="1" x14ac:dyDescent="0.25">
      <c r="C983" s="171"/>
    </row>
    <row r="984" spans="3:3" hidden="1" x14ac:dyDescent="0.25">
      <c r="C984" s="171"/>
    </row>
    <row r="985" spans="3:3" hidden="1" x14ac:dyDescent="0.25">
      <c r="C985" s="171"/>
    </row>
    <row r="986" spans="3:3" hidden="1" x14ac:dyDescent="0.25">
      <c r="C986" s="171"/>
    </row>
    <row r="987" spans="3:3" hidden="1" x14ac:dyDescent="0.25">
      <c r="C987" s="171"/>
    </row>
    <row r="988" spans="3:3" hidden="1" x14ac:dyDescent="0.25">
      <c r="C988" s="171"/>
    </row>
    <row r="989" spans="3:3" hidden="1" x14ac:dyDescent="0.25">
      <c r="C989" s="171"/>
    </row>
    <row r="990" spans="3:3" hidden="1" x14ac:dyDescent="0.25">
      <c r="C990" s="171"/>
    </row>
    <row r="991" spans="3:3" hidden="1" x14ac:dyDescent="0.25">
      <c r="C991" s="171"/>
    </row>
    <row r="992" spans="3:3" hidden="1" x14ac:dyDescent="0.25">
      <c r="C992" s="171"/>
    </row>
    <row r="993" spans="3:3" hidden="1" x14ac:dyDescent="0.25">
      <c r="C993" s="171"/>
    </row>
    <row r="994" spans="3:3" hidden="1" x14ac:dyDescent="0.25">
      <c r="C994" s="171"/>
    </row>
    <row r="995" spans="3:3" hidden="1" x14ac:dyDescent="0.25">
      <c r="C995" s="171"/>
    </row>
    <row r="996" spans="3:3" hidden="1" x14ac:dyDescent="0.25">
      <c r="C996" s="171"/>
    </row>
    <row r="997" spans="3:3" hidden="1" x14ac:dyDescent="0.25">
      <c r="C997" s="171"/>
    </row>
    <row r="998" spans="3:3" hidden="1" x14ac:dyDescent="0.25">
      <c r="C998" s="171"/>
    </row>
    <row r="999" spans="3:3" hidden="1" x14ac:dyDescent="0.25">
      <c r="C999" s="171"/>
    </row>
    <row r="1000" spans="3:3" hidden="1" x14ac:dyDescent="0.25">
      <c r="C1000" s="171"/>
    </row>
    <row r="1001" spans="3:3" hidden="1" x14ac:dyDescent="0.25">
      <c r="C1001" s="171"/>
    </row>
    <row r="1002" spans="3:3" hidden="1" x14ac:dyDescent="0.25">
      <c r="C1002" s="171"/>
    </row>
    <row r="1003" spans="3:3" hidden="1" x14ac:dyDescent="0.25">
      <c r="C1003" s="171"/>
    </row>
    <row r="1004" spans="3:3" hidden="1" x14ac:dyDescent="0.25">
      <c r="C1004" s="171"/>
    </row>
    <row r="1005" spans="3:3" hidden="1" x14ac:dyDescent="0.25">
      <c r="C1005" s="171"/>
    </row>
    <row r="1006" spans="3:3" hidden="1" x14ac:dyDescent="0.25">
      <c r="C1006" s="171"/>
    </row>
    <row r="1007" spans="3:3" hidden="1" x14ac:dyDescent="0.25">
      <c r="C1007" s="171"/>
    </row>
    <row r="1008" spans="3:3" hidden="1" x14ac:dyDescent="0.25">
      <c r="C1008" s="171"/>
    </row>
    <row r="1009" spans="3:3" hidden="1" x14ac:dyDescent="0.25">
      <c r="C1009" s="171"/>
    </row>
    <row r="1010" spans="3:3" hidden="1" x14ac:dyDescent="0.25">
      <c r="C1010" s="171"/>
    </row>
    <row r="1011" spans="3:3" hidden="1" x14ac:dyDescent="0.25">
      <c r="C1011" s="171"/>
    </row>
    <row r="1012" spans="3:3" hidden="1" x14ac:dyDescent="0.25">
      <c r="C1012" s="171"/>
    </row>
    <row r="1013" spans="3:3" hidden="1" x14ac:dyDescent="0.25">
      <c r="C1013" s="171"/>
    </row>
    <row r="1014" spans="3:3" hidden="1" x14ac:dyDescent="0.25">
      <c r="C1014" s="171"/>
    </row>
    <row r="1015" spans="3:3" hidden="1" x14ac:dyDescent="0.25">
      <c r="C1015" s="171"/>
    </row>
    <row r="1016" spans="3:3" hidden="1" x14ac:dyDescent="0.25">
      <c r="C1016" s="171"/>
    </row>
    <row r="1017" spans="3:3" hidden="1" x14ac:dyDescent="0.25">
      <c r="C1017" s="171"/>
    </row>
    <row r="1018" spans="3:3" hidden="1" x14ac:dyDescent="0.25">
      <c r="C1018" s="171"/>
    </row>
    <row r="1019" spans="3:3" hidden="1" x14ac:dyDescent="0.25">
      <c r="C1019" s="171"/>
    </row>
    <row r="1020" spans="3:3" hidden="1" x14ac:dyDescent="0.25">
      <c r="C1020" s="171"/>
    </row>
    <row r="1021" spans="3:3" hidden="1" x14ac:dyDescent="0.25">
      <c r="C1021" s="171"/>
    </row>
    <row r="1022" spans="3:3" hidden="1" x14ac:dyDescent="0.25">
      <c r="C1022" s="171"/>
    </row>
    <row r="1023" spans="3:3" hidden="1" x14ac:dyDescent="0.25">
      <c r="C1023" s="171"/>
    </row>
    <row r="1024" spans="3:3" hidden="1" x14ac:dyDescent="0.25">
      <c r="C1024" s="171"/>
    </row>
    <row r="1025" spans="3:3" hidden="1" x14ac:dyDescent="0.25">
      <c r="C1025" s="171"/>
    </row>
    <row r="1026" spans="3:3" hidden="1" x14ac:dyDescent="0.25">
      <c r="C1026" s="171"/>
    </row>
    <row r="1027" spans="3:3" hidden="1" x14ac:dyDescent="0.25">
      <c r="C1027" s="171"/>
    </row>
    <row r="1028" spans="3:3" hidden="1" x14ac:dyDescent="0.25">
      <c r="C1028" s="171"/>
    </row>
    <row r="1029" spans="3:3" hidden="1" x14ac:dyDescent="0.25">
      <c r="C1029" s="171"/>
    </row>
    <row r="1030" spans="3:3" hidden="1" x14ac:dyDescent="0.25">
      <c r="C1030" s="171"/>
    </row>
    <row r="1031" spans="3:3" hidden="1" x14ac:dyDescent="0.25">
      <c r="C1031" s="171"/>
    </row>
    <row r="1032" spans="3:3" hidden="1" x14ac:dyDescent="0.25">
      <c r="C1032" s="171"/>
    </row>
    <row r="1033" spans="3:3" hidden="1" x14ac:dyDescent="0.25">
      <c r="C1033" s="171"/>
    </row>
    <row r="1034" spans="3:3" hidden="1" x14ac:dyDescent="0.25">
      <c r="C1034" s="171"/>
    </row>
    <row r="1035" spans="3:3" hidden="1" x14ac:dyDescent="0.25">
      <c r="C1035" s="171"/>
    </row>
    <row r="1036" spans="3:3" hidden="1" x14ac:dyDescent="0.25">
      <c r="C1036" s="171"/>
    </row>
    <row r="1037" spans="3:3" hidden="1" x14ac:dyDescent="0.25">
      <c r="C1037" s="171"/>
    </row>
    <row r="1038" spans="3:3" hidden="1" x14ac:dyDescent="0.25">
      <c r="C1038" s="171"/>
    </row>
    <row r="1039" spans="3:3" hidden="1" x14ac:dyDescent="0.25">
      <c r="C1039" s="171"/>
    </row>
    <row r="1040" spans="3:3" hidden="1" x14ac:dyDescent="0.25">
      <c r="C1040" s="171"/>
    </row>
    <row r="1041" spans="3:3" hidden="1" x14ac:dyDescent="0.25">
      <c r="C1041" s="171"/>
    </row>
    <row r="1042" spans="3:3" hidden="1" x14ac:dyDescent="0.25">
      <c r="C1042" s="171"/>
    </row>
    <row r="1043" spans="3:3" hidden="1" x14ac:dyDescent="0.25">
      <c r="C1043" s="171"/>
    </row>
    <row r="1044" spans="3:3" hidden="1" x14ac:dyDescent="0.25">
      <c r="C1044" s="171"/>
    </row>
    <row r="1045" spans="3:3" hidden="1" x14ac:dyDescent="0.25">
      <c r="C1045" s="171"/>
    </row>
    <row r="1046" spans="3:3" hidden="1" x14ac:dyDescent="0.25">
      <c r="C1046" s="171"/>
    </row>
    <row r="1047" spans="3:3" hidden="1" x14ac:dyDescent="0.25">
      <c r="C1047" s="171"/>
    </row>
    <row r="1048" spans="3:3" hidden="1" x14ac:dyDescent="0.25">
      <c r="C1048" s="171"/>
    </row>
    <row r="1049" spans="3:3" hidden="1" x14ac:dyDescent="0.25">
      <c r="C1049" s="171"/>
    </row>
    <row r="1050" spans="3:3" hidden="1" x14ac:dyDescent="0.25">
      <c r="C1050" s="171"/>
    </row>
    <row r="1051" spans="3:3" hidden="1" x14ac:dyDescent="0.25">
      <c r="C1051" s="171"/>
    </row>
    <row r="1052" spans="3:3" hidden="1" x14ac:dyDescent="0.25">
      <c r="C1052" s="171"/>
    </row>
    <row r="1053" spans="3:3" hidden="1" x14ac:dyDescent="0.25">
      <c r="C1053" s="171"/>
    </row>
    <row r="1054" spans="3:3" hidden="1" x14ac:dyDescent="0.25">
      <c r="C1054" s="171"/>
    </row>
    <row r="1055" spans="3:3" hidden="1" x14ac:dyDescent="0.25">
      <c r="C1055" s="171"/>
    </row>
    <row r="1056" spans="3:3" hidden="1" x14ac:dyDescent="0.25">
      <c r="C1056" s="171"/>
    </row>
    <row r="1057" spans="3:3" hidden="1" x14ac:dyDescent="0.25">
      <c r="C1057" s="171"/>
    </row>
    <row r="1058" spans="3:3" hidden="1" x14ac:dyDescent="0.25">
      <c r="C1058" s="171"/>
    </row>
    <row r="1059" spans="3:3" hidden="1" x14ac:dyDescent="0.25">
      <c r="C1059" s="171"/>
    </row>
    <row r="1060" spans="3:3" hidden="1" x14ac:dyDescent="0.25">
      <c r="C1060" s="171"/>
    </row>
    <row r="1061" spans="3:3" hidden="1" x14ac:dyDescent="0.25">
      <c r="C1061" s="171"/>
    </row>
    <row r="1062" spans="3:3" hidden="1" x14ac:dyDescent="0.25">
      <c r="C1062" s="171"/>
    </row>
    <row r="1063" spans="3:3" hidden="1" x14ac:dyDescent="0.25">
      <c r="C1063" s="171"/>
    </row>
    <row r="1064" spans="3:3" hidden="1" x14ac:dyDescent="0.25">
      <c r="C1064" s="171"/>
    </row>
    <row r="1065" spans="3:3" hidden="1" x14ac:dyDescent="0.25">
      <c r="C1065" s="171"/>
    </row>
    <row r="1066" spans="3:3" hidden="1" x14ac:dyDescent="0.25">
      <c r="C1066" s="171"/>
    </row>
    <row r="1067" spans="3:3" hidden="1" x14ac:dyDescent="0.25">
      <c r="C1067" s="171"/>
    </row>
    <row r="1068" spans="3:3" hidden="1" x14ac:dyDescent="0.25">
      <c r="C1068" s="171"/>
    </row>
    <row r="1069" spans="3:3" hidden="1" x14ac:dyDescent="0.25">
      <c r="C1069" s="171"/>
    </row>
    <row r="1070" spans="3:3" hidden="1" x14ac:dyDescent="0.25">
      <c r="C1070" s="171"/>
    </row>
    <row r="1071" spans="3:3" hidden="1" x14ac:dyDescent="0.25">
      <c r="C1071" s="171"/>
    </row>
    <row r="1072" spans="3:3" hidden="1" x14ac:dyDescent="0.25">
      <c r="C1072" s="171"/>
    </row>
    <row r="1073" spans="3:3" hidden="1" x14ac:dyDescent="0.25">
      <c r="C1073" s="171"/>
    </row>
    <row r="1074" spans="3:3" hidden="1" x14ac:dyDescent="0.25">
      <c r="C1074" s="171"/>
    </row>
    <row r="1075" spans="3:3" hidden="1" x14ac:dyDescent="0.25">
      <c r="C1075" s="171"/>
    </row>
    <row r="1076" spans="3:3" hidden="1" x14ac:dyDescent="0.25">
      <c r="C1076" s="171"/>
    </row>
    <row r="1077" spans="3:3" hidden="1" x14ac:dyDescent="0.25">
      <c r="C1077" s="171"/>
    </row>
    <row r="1078" spans="3:3" hidden="1" x14ac:dyDescent="0.25">
      <c r="C1078" s="171"/>
    </row>
    <row r="1079" spans="3:3" hidden="1" x14ac:dyDescent="0.25">
      <c r="C1079" s="171"/>
    </row>
    <row r="1080" spans="3:3" hidden="1" x14ac:dyDescent="0.25">
      <c r="C1080" s="171"/>
    </row>
    <row r="1081" spans="3:3" hidden="1" x14ac:dyDescent="0.25">
      <c r="C1081" s="171"/>
    </row>
    <row r="1082" spans="3:3" hidden="1" x14ac:dyDescent="0.25">
      <c r="C1082" s="171"/>
    </row>
    <row r="1083" spans="3:3" hidden="1" x14ac:dyDescent="0.25">
      <c r="C1083" s="171"/>
    </row>
    <row r="1084" spans="3:3" hidden="1" x14ac:dyDescent="0.25">
      <c r="C1084" s="171"/>
    </row>
    <row r="1085" spans="3:3" hidden="1" x14ac:dyDescent="0.25">
      <c r="C1085" s="171"/>
    </row>
    <row r="1086" spans="3:3" hidden="1" x14ac:dyDescent="0.25">
      <c r="C1086" s="171"/>
    </row>
    <row r="1087" spans="3:3" hidden="1" x14ac:dyDescent="0.25">
      <c r="C1087" s="171"/>
    </row>
    <row r="1088" spans="3:3" hidden="1" x14ac:dyDescent="0.25">
      <c r="C1088" s="171"/>
    </row>
    <row r="1089" spans="3:3" hidden="1" x14ac:dyDescent="0.25">
      <c r="C1089" s="171"/>
    </row>
    <row r="1090" spans="3:3" hidden="1" x14ac:dyDescent="0.25">
      <c r="C1090" s="171"/>
    </row>
    <row r="1091" spans="3:3" hidden="1" x14ac:dyDescent="0.25">
      <c r="C1091" s="171"/>
    </row>
    <row r="1092" spans="3:3" hidden="1" x14ac:dyDescent="0.25">
      <c r="C1092" s="171"/>
    </row>
    <row r="1093" spans="3:3" hidden="1" x14ac:dyDescent="0.25">
      <c r="C1093" s="171"/>
    </row>
    <row r="1094" spans="3:3" hidden="1" x14ac:dyDescent="0.25">
      <c r="C1094" s="171"/>
    </row>
    <row r="1095" spans="3:3" hidden="1" x14ac:dyDescent="0.25">
      <c r="C1095" s="171"/>
    </row>
    <row r="1096" spans="3:3" hidden="1" x14ac:dyDescent="0.25">
      <c r="C1096" s="171"/>
    </row>
    <row r="1097" spans="3:3" hidden="1" x14ac:dyDescent="0.25">
      <c r="C1097" s="171"/>
    </row>
    <row r="1098" spans="3:3" hidden="1" x14ac:dyDescent="0.25">
      <c r="C1098" s="171"/>
    </row>
    <row r="1099" spans="3:3" hidden="1" x14ac:dyDescent="0.25">
      <c r="C1099" s="171"/>
    </row>
    <row r="1100" spans="3:3" hidden="1" x14ac:dyDescent="0.25">
      <c r="C1100" s="171"/>
    </row>
    <row r="1101" spans="3:3" hidden="1" x14ac:dyDescent="0.25">
      <c r="C1101" s="171"/>
    </row>
    <row r="1102" spans="3:3" hidden="1" x14ac:dyDescent="0.25">
      <c r="C1102" s="171"/>
    </row>
    <row r="1103" spans="3:3" hidden="1" x14ac:dyDescent="0.25">
      <c r="C1103" s="171"/>
    </row>
    <row r="1104" spans="3:3" hidden="1" x14ac:dyDescent="0.25">
      <c r="C1104" s="171"/>
    </row>
    <row r="1105" spans="3:3" hidden="1" x14ac:dyDescent="0.25">
      <c r="C1105" s="171"/>
    </row>
    <row r="1106" spans="3:3" hidden="1" x14ac:dyDescent="0.25">
      <c r="C1106" s="171"/>
    </row>
    <row r="1107" spans="3:3" hidden="1" x14ac:dyDescent="0.25">
      <c r="C1107" s="171"/>
    </row>
    <row r="1108" spans="3:3" hidden="1" x14ac:dyDescent="0.25">
      <c r="C1108" s="171"/>
    </row>
    <row r="1109" spans="3:3" hidden="1" x14ac:dyDescent="0.25">
      <c r="C1109" s="171"/>
    </row>
    <row r="1110" spans="3:3" hidden="1" x14ac:dyDescent="0.25">
      <c r="C1110" s="171"/>
    </row>
    <row r="1111" spans="3:3" hidden="1" x14ac:dyDescent="0.25">
      <c r="C1111" s="171"/>
    </row>
    <row r="1112" spans="3:3" hidden="1" x14ac:dyDescent="0.25">
      <c r="C1112" s="171"/>
    </row>
    <row r="1113" spans="3:3" hidden="1" x14ac:dyDescent="0.25">
      <c r="C1113" s="171"/>
    </row>
    <row r="1114" spans="3:3" hidden="1" x14ac:dyDescent="0.25">
      <c r="C1114" s="171"/>
    </row>
    <row r="1115" spans="3:3" hidden="1" x14ac:dyDescent="0.25">
      <c r="C1115" s="171"/>
    </row>
    <row r="1116" spans="3:3" hidden="1" x14ac:dyDescent="0.25">
      <c r="C1116" s="171"/>
    </row>
    <row r="1117" spans="3:3" hidden="1" x14ac:dyDescent="0.25">
      <c r="C1117" s="171"/>
    </row>
    <row r="1118" spans="3:3" hidden="1" x14ac:dyDescent="0.25">
      <c r="C1118" s="171"/>
    </row>
    <row r="1119" spans="3:3" hidden="1" x14ac:dyDescent="0.25">
      <c r="C1119" s="171"/>
    </row>
    <row r="1120" spans="3:3" hidden="1" x14ac:dyDescent="0.25">
      <c r="C1120" s="171"/>
    </row>
    <row r="1121" spans="3:3" hidden="1" x14ac:dyDescent="0.25">
      <c r="C1121" s="171"/>
    </row>
    <row r="1122" spans="3:3" hidden="1" x14ac:dyDescent="0.25">
      <c r="C1122" s="171"/>
    </row>
    <row r="1123" spans="3:3" hidden="1" x14ac:dyDescent="0.25">
      <c r="C1123" s="171"/>
    </row>
    <row r="1124" spans="3:3" hidden="1" x14ac:dyDescent="0.25">
      <c r="C1124" s="171"/>
    </row>
    <row r="1125" spans="3:3" hidden="1" x14ac:dyDescent="0.25">
      <c r="C1125" s="171"/>
    </row>
    <row r="1126" spans="3:3" hidden="1" x14ac:dyDescent="0.25">
      <c r="C1126" s="171"/>
    </row>
    <row r="1127" spans="3:3" hidden="1" x14ac:dyDescent="0.25">
      <c r="C1127" s="171"/>
    </row>
    <row r="1128" spans="3:3" hidden="1" x14ac:dyDescent="0.25">
      <c r="C1128" s="171"/>
    </row>
    <row r="1129" spans="3:3" hidden="1" x14ac:dyDescent="0.25">
      <c r="C1129" s="171"/>
    </row>
    <row r="1130" spans="3:3" hidden="1" x14ac:dyDescent="0.25">
      <c r="C1130" s="171"/>
    </row>
    <row r="1131" spans="3:3" hidden="1" x14ac:dyDescent="0.25">
      <c r="C1131" s="171"/>
    </row>
    <row r="1132" spans="3:3" hidden="1" x14ac:dyDescent="0.25">
      <c r="C1132" s="171"/>
    </row>
    <row r="1133" spans="3:3" hidden="1" x14ac:dyDescent="0.25">
      <c r="C1133" s="171"/>
    </row>
    <row r="1134" spans="3:3" hidden="1" x14ac:dyDescent="0.25">
      <c r="C1134" s="171"/>
    </row>
    <row r="1135" spans="3:3" hidden="1" x14ac:dyDescent="0.25">
      <c r="C1135" s="171"/>
    </row>
    <row r="1136" spans="3:3" hidden="1" x14ac:dyDescent="0.25">
      <c r="C1136" s="171"/>
    </row>
    <row r="1137" spans="3:3" hidden="1" x14ac:dyDescent="0.25">
      <c r="C1137" s="171"/>
    </row>
    <row r="1138" spans="3:3" hidden="1" x14ac:dyDescent="0.25">
      <c r="C1138" s="171"/>
    </row>
    <row r="1139" spans="3:3" hidden="1" x14ac:dyDescent="0.25">
      <c r="C1139" s="171"/>
    </row>
    <row r="1140" spans="3:3" hidden="1" x14ac:dyDescent="0.25">
      <c r="C1140" s="171"/>
    </row>
    <row r="1141" spans="3:3" hidden="1" x14ac:dyDescent="0.25">
      <c r="C1141" s="171"/>
    </row>
    <row r="1142" spans="3:3" hidden="1" x14ac:dyDescent="0.25">
      <c r="C1142" s="171"/>
    </row>
    <row r="1143" spans="3:3" hidden="1" x14ac:dyDescent="0.25">
      <c r="C1143" s="171"/>
    </row>
    <row r="1144" spans="3:3" hidden="1" x14ac:dyDescent="0.25">
      <c r="C1144" s="171"/>
    </row>
    <row r="1145" spans="3:3" hidden="1" x14ac:dyDescent="0.25">
      <c r="C1145" s="171"/>
    </row>
    <row r="1146" spans="3:3" hidden="1" x14ac:dyDescent="0.25">
      <c r="C1146" s="171"/>
    </row>
    <row r="1147" spans="3:3" hidden="1" x14ac:dyDescent="0.25">
      <c r="C1147" s="171"/>
    </row>
    <row r="1148" spans="3:3" hidden="1" x14ac:dyDescent="0.25">
      <c r="C1148" s="171"/>
    </row>
    <row r="1149" spans="3:3" hidden="1" x14ac:dyDescent="0.25">
      <c r="C1149" s="171"/>
    </row>
    <row r="1150" spans="3:3" hidden="1" x14ac:dyDescent="0.25">
      <c r="C1150" s="171"/>
    </row>
    <row r="1151" spans="3:3" hidden="1" x14ac:dyDescent="0.25">
      <c r="C1151" s="171"/>
    </row>
    <row r="1152" spans="3:3" hidden="1" x14ac:dyDescent="0.25">
      <c r="C1152" s="171"/>
    </row>
    <row r="1153" spans="3:3" hidden="1" x14ac:dyDescent="0.25">
      <c r="C1153" s="171"/>
    </row>
    <row r="1154" spans="3:3" hidden="1" x14ac:dyDescent="0.25">
      <c r="C1154" s="171"/>
    </row>
    <row r="1155" spans="3:3" hidden="1" x14ac:dyDescent="0.25">
      <c r="C1155" s="171"/>
    </row>
    <row r="1156" spans="3:3" hidden="1" x14ac:dyDescent="0.25">
      <c r="C1156" s="171"/>
    </row>
    <row r="1157" spans="3:3" hidden="1" x14ac:dyDescent="0.25">
      <c r="C1157" s="171"/>
    </row>
    <row r="1158" spans="3:3" hidden="1" x14ac:dyDescent="0.25">
      <c r="C1158" s="171"/>
    </row>
    <row r="1159" spans="3:3" hidden="1" x14ac:dyDescent="0.25">
      <c r="C1159" s="171"/>
    </row>
    <row r="1160" spans="3:3" hidden="1" x14ac:dyDescent="0.25">
      <c r="C1160" s="171"/>
    </row>
    <row r="1161" spans="3:3" hidden="1" x14ac:dyDescent="0.25">
      <c r="C1161" s="171"/>
    </row>
    <row r="1162" spans="3:3" hidden="1" x14ac:dyDescent="0.25">
      <c r="C1162" s="171"/>
    </row>
    <row r="1163" spans="3:3" hidden="1" x14ac:dyDescent="0.25">
      <c r="C1163" s="171"/>
    </row>
    <row r="1164" spans="3:3" hidden="1" x14ac:dyDescent="0.25">
      <c r="C1164" s="171"/>
    </row>
    <row r="1165" spans="3:3" hidden="1" x14ac:dyDescent="0.25">
      <c r="C1165" s="171"/>
    </row>
    <row r="1166" spans="3:3" hidden="1" x14ac:dyDescent="0.25">
      <c r="C1166" s="171"/>
    </row>
    <row r="1167" spans="3:3" hidden="1" x14ac:dyDescent="0.25">
      <c r="C1167" s="171"/>
    </row>
    <row r="1168" spans="3:3" hidden="1" x14ac:dyDescent="0.25">
      <c r="C1168" s="171"/>
    </row>
    <row r="1169" spans="3:3" hidden="1" x14ac:dyDescent="0.25">
      <c r="C1169" s="171"/>
    </row>
    <row r="1170" spans="3:3" hidden="1" x14ac:dyDescent="0.25">
      <c r="C1170" s="171"/>
    </row>
    <row r="1171" spans="3:3" hidden="1" x14ac:dyDescent="0.25">
      <c r="C1171" s="171"/>
    </row>
    <row r="1172" spans="3:3" hidden="1" x14ac:dyDescent="0.25">
      <c r="C1172" s="171"/>
    </row>
    <row r="1173" spans="3:3" hidden="1" x14ac:dyDescent="0.25">
      <c r="C1173" s="171"/>
    </row>
    <row r="1174" spans="3:3" hidden="1" x14ac:dyDescent="0.25">
      <c r="C1174" s="171"/>
    </row>
    <row r="1175" spans="3:3" hidden="1" x14ac:dyDescent="0.25">
      <c r="C1175" s="171"/>
    </row>
    <row r="1176" spans="3:3" hidden="1" x14ac:dyDescent="0.25">
      <c r="C1176" s="171"/>
    </row>
    <row r="1177" spans="3:3" hidden="1" x14ac:dyDescent="0.25">
      <c r="C1177" s="171"/>
    </row>
    <row r="1178" spans="3:3" hidden="1" x14ac:dyDescent="0.25">
      <c r="C1178" s="171"/>
    </row>
    <row r="1179" spans="3:3" hidden="1" x14ac:dyDescent="0.25">
      <c r="C1179" s="171"/>
    </row>
    <row r="1180" spans="3:3" hidden="1" x14ac:dyDescent="0.25">
      <c r="C1180" s="171"/>
    </row>
    <row r="1181" spans="3:3" hidden="1" x14ac:dyDescent="0.25">
      <c r="C1181" s="171"/>
    </row>
    <row r="1182" spans="3:3" hidden="1" x14ac:dyDescent="0.25">
      <c r="C1182" s="171"/>
    </row>
    <row r="1183" spans="3:3" hidden="1" x14ac:dyDescent="0.25">
      <c r="C1183" s="171"/>
    </row>
    <row r="1184" spans="3:3" hidden="1" x14ac:dyDescent="0.25">
      <c r="C1184" s="171"/>
    </row>
    <row r="1185" spans="3:3" hidden="1" x14ac:dyDescent="0.25">
      <c r="C1185" s="171"/>
    </row>
    <row r="1186" spans="3:3" hidden="1" x14ac:dyDescent="0.25">
      <c r="C1186" s="171"/>
    </row>
    <row r="1187" spans="3:3" hidden="1" x14ac:dyDescent="0.25">
      <c r="C1187" s="171"/>
    </row>
    <row r="1188" spans="3:3" hidden="1" x14ac:dyDescent="0.25">
      <c r="C1188" s="171"/>
    </row>
    <row r="1189" spans="3:3" hidden="1" x14ac:dyDescent="0.25">
      <c r="C1189" s="171"/>
    </row>
    <row r="1190" spans="3:3" hidden="1" x14ac:dyDescent="0.25">
      <c r="C1190" s="171"/>
    </row>
    <row r="1191" spans="3:3" hidden="1" x14ac:dyDescent="0.25">
      <c r="C1191" s="171"/>
    </row>
    <row r="1192" spans="3:3" hidden="1" x14ac:dyDescent="0.25">
      <c r="C1192" s="171"/>
    </row>
    <row r="1193" spans="3:3" hidden="1" x14ac:dyDescent="0.25">
      <c r="C1193" s="171"/>
    </row>
    <row r="1194" spans="3:3" hidden="1" x14ac:dyDescent="0.25">
      <c r="C1194" s="171"/>
    </row>
    <row r="1195" spans="3:3" hidden="1" x14ac:dyDescent="0.25">
      <c r="C1195" s="171"/>
    </row>
    <row r="1196" spans="3:3" hidden="1" x14ac:dyDescent="0.25">
      <c r="C1196" s="171"/>
    </row>
    <row r="1197" spans="3:3" hidden="1" x14ac:dyDescent="0.25">
      <c r="C1197" s="171"/>
    </row>
    <row r="1198" spans="3:3" hidden="1" x14ac:dyDescent="0.25">
      <c r="C1198" s="171"/>
    </row>
    <row r="1199" spans="3:3" hidden="1" x14ac:dyDescent="0.25">
      <c r="C1199" s="171"/>
    </row>
    <row r="1200" spans="3:3" hidden="1" x14ac:dyDescent="0.25">
      <c r="C1200" s="171"/>
    </row>
    <row r="1201" spans="3:3" hidden="1" x14ac:dyDescent="0.25">
      <c r="C1201" s="171"/>
    </row>
    <row r="1202" spans="3:3" hidden="1" x14ac:dyDescent="0.25">
      <c r="C1202" s="171"/>
    </row>
    <row r="1203" spans="3:3" hidden="1" x14ac:dyDescent="0.25">
      <c r="C1203" s="171"/>
    </row>
    <row r="1204" spans="3:3" hidden="1" x14ac:dyDescent="0.25">
      <c r="C1204" s="171"/>
    </row>
    <row r="1205" spans="3:3" hidden="1" x14ac:dyDescent="0.25">
      <c r="C1205" s="171"/>
    </row>
    <row r="1206" spans="3:3" hidden="1" x14ac:dyDescent="0.25">
      <c r="C1206" s="171"/>
    </row>
    <row r="1207" spans="3:3" hidden="1" x14ac:dyDescent="0.25">
      <c r="C1207" s="171"/>
    </row>
    <row r="1208" spans="3:3" hidden="1" x14ac:dyDescent="0.25">
      <c r="C1208" s="171"/>
    </row>
    <row r="1209" spans="3:3" hidden="1" x14ac:dyDescent="0.25">
      <c r="C1209" s="171"/>
    </row>
    <row r="1210" spans="3:3" hidden="1" x14ac:dyDescent="0.25">
      <c r="C1210" s="171"/>
    </row>
    <row r="1211" spans="3:3" hidden="1" x14ac:dyDescent="0.25">
      <c r="C1211" s="171"/>
    </row>
    <row r="1212" spans="3:3" hidden="1" x14ac:dyDescent="0.25">
      <c r="C1212" s="171"/>
    </row>
    <row r="1213" spans="3:3" hidden="1" x14ac:dyDescent="0.25">
      <c r="C1213" s="171"/>
    </row>
    <row r="1214" spans="3:3" hidden="1" x14ac:dyDescent="0.25">
      <c r="C1214" s="171"/>
    </row>
    <row r="1215" spans="3:3" hidden="1" x14ac:dyDescent="0.25">
      <c r="C1215" s="171"/>
    </row>
    <row r="1216" spans="3:3" hidden="1" x14ac:dyDescent="0.25">
      <c r="C1216" s="171"/>
    </row>
    <row r="1217" spans="3:3" hidden="1" x14ac:dyDescent="0.25">
      <c r="C1217" s="171"/>
    </row>
    <row r="1218" spans="3:3" hidden="1" x14ac:dyDescent="0.25">
      <c r="C1218" s="171"/>
    </row>
    <row r="1219" spans="3:3" hidden="1" x14ac:dyDescent="0.25">
      <c r="C1219" s="171"/>
    </row>
    <row r="1220" spans="3:3" hidden="1" x14ac:dyDescent="0.25">
      <c r="C1220" s="171"/>
    </row>
    <row r="1221" spans="3:3" hidden="1" x14ac:dyDescent="0.25">
      <c r="C1221" s="171"/>
    </row>
    <row r="1222" spans="3:3" hidden="1" x14ac:dyDescent="0.25">
      <c r="C1222" s="171"/>
    </row>
    <row r="1223" spans="3:3" hidden="1" x14ac:dyDescent="0.25">
      <c r="C1223" s="171"/>
    </row>
    <row r="1224" spans="3:3" hidden="1" x14ac:dyDescent="0.25">
      <c r="C1224" s="171"/>
    </row>
    <row r="1225" spans="3:3" hidden="1" x14ac:dyDescent="0.25">
      <c r="C1225" s="171"/>
    </row>
    <row r="1226" spans="3:3" hidden="1" x14ac:dyDescent="0.25">
      <c r="C1226" s="171"/>
    </row>
    <row r="1227" spans="3:3" hidden="1" x14ac:dyDescent="0.25">
      <c r="C1227" s="171"/>
    </row>
    <row r="1228" spans="3:3" hidden="1" x14ac:dyDescent="0.25">
      <c r="C1228" s="171"/>
    </row>
    <row r="1229" spans="3:3" hidden="1" x14ac:dyDescent="0.25">
      <c r="C1229" s="171"/>
    </row>
    <row r="1230" spans="3:3" hidden="1" x14ac:dyDescent="0.25">
      <c r="C1230" s="171"/>
    </row>
    <row r="1231" spans="3:3" hidden="1" x14ac:dyDescent="0.25">
      <c r="C1231" s="171"/>
    </row>
    <row r="1232" spans="3:3" hidden="1" x14ac:dyDescent="0.25">
      <c r="C1232" s="171"/>
    </row>
    <row r="1233" spans="3:3" hidden="1" x14ac:dyDescent="0.25">
      <c r="C1233" s="171"/>
    </row>
    <row r="1234" spans="3:3" hidden="1" x14ac:dyDescent="0.25">
      <c r="C1234" s="171"/>
    </row>
    <row r="1235" spans="3:3" hidden="1" x14ac:dyDescent="0.25">
      <c r="C1235" s="171"/>
    </row>
    <row r="1236" spans="3:3" hidden="1" x14ac:dyDescent="0.25">
      <c r="C1236" s="171"/>
    </row>
    <row r="1237" spans="3:3" hidden="1" x14ac:dyDescent="0.25">
      <c r="C1237" s="171"/>
    </row>
    <row r="1238" spans="3:3" hidden="1" x14ac:dyDescent="0.25">
      <c r="C1238" s="171"/>
    </row>
    <row r="1239" spans="3:3" hidden="1" x14ac:dyDescent="0.25">
      <c r="C1239" s="171"/>
    </row>
    <row r="1240" spans="3:3" hidden="1" x14ac:dyDescent="0.25">
      <c r="C1240" s="171"/>
    </row>
    <row r="1241" spans="3:3" hidden="1" x14ac:dyDescent="0.25">
      <c r="C1241" s="171"/>
    </row>
    <row r="1242" spans="3:3" hidden="1" x14ac:dyDescent="0.25">
      <c r="C1242" s="171"/>
    </row>
    <row r="1243" spans="3:3" hidden="1" x14ac:dyDescent="0.25">
      <c r="C1243" s="171"/>
    </row>
    <row r="1244" spans="3:3" hidden="1" x14ac:dyDescent="0.25">
      <c r="C1244" s="171"/>
    </row>
    <row r="1245" spans="3:3" hidden="1" x14ac:dyDescent="0.25">
      <c r="C1245" s="171"/>
    </row>
    <row r="1246" spans="3:3" hidden="1" x14ac:dyDescent="0.25">
      <c r="C1246" s="171"/>
    </row>
    <row r="1247" spans="3:3" hidden="1" x14ac:dyDescent="0.25">
      <c r="C1247" s="171"/>
    </row>
    <row r="1248" spans="3:3" hidden="1" x14ac:dyDescent="0.25">
      <c r="C1248" s="171"/>
    </row>
    <row r="1249" spans="3:3" hidden="1" x14ac:dyDescent="0.25">
      <c r="C1249" s="171"/>
    </row>
    <row r="1250" spans="3:3" hidden="1" x14ac:dyDescent="0.25">
      <c r="C1250" s="171"/>
    </row>
    <row r="1251" spans="3:3" hidden="1" x14ac:dyDescent="0.25">
      <c r="C1251" s="171"/>
    </row>
    <row r="1252" spans="3:3" hidden="1" x14ac:dyDescent="0.25">
      <c r="C1252" s="171"/>
    </row>
    <row r="1253" spans="3:3" hidden="1" x14ac:dyDescent="0.25">
      <c r="C1253" s="171"/>
    </row>
    <row r="1254" spans="3:3" hidden="1" x14ac:dyDescent="0.25">
      <c r="C1254" s="171"/>
    </row>
    <row r="1255" spans="3:3" hidden="1" x14ac:dyDescent="0.25">
      <c r="C1255" s="171"/>
    </row>
    <row r="1256" spans="3:3" hidden="1" x14ac:dyDescent="0.25">
      <c r="C1256" s="171"/>
    </row>
    <row r="1257" spans="3:3" hidden="1" x14ac:dyDescent="0.25">
      <c r="C1257" s="171"/>
    </row>
    <row r="1258" spans="3:3" hidden="1" x14ac:dyDescent="0.25">
      <c r="C1258" s="171"/>
    </row>
    <row r="1259" spans="3:3" hidden="1" x14ac:dyDescent="0.25">
      <c r="C1259" s="171"/>
    </row>
    <row r="1260" spans="3:3" hidden="1" x14ac:dyDescent="0.25">
      <c r="C1260" s="171"/>
    </row>
    <row r="1261" spans="3:3" hidden="1" x14ac:dyDescent="0.25">
      <c r="C1261" s="171"/>
    </row>
    <row r="1262" spans="3:3" hidden="1" x14ac:dyDescent="0.25">
      <c r="C1262" s="171"/>
    </row>
    <row r="1263" spans="3:3" hidden="1" x14ac:dyDescent="0.25">
      <c r="C1263" s="171"/>
    </row>
    <row r="1264" spans="3:3" hidden="1" x14ac:dyDescent="0.25">
      <c r="C1264" s="171"/>
    </row>
    <row r="1265" spans="3:3" hidden="1" x14ac:dyDescent="0.25">
      <c r="C1265" s="171"/>
    </row>
    <row r="1266" spans="3:3" hidden="1" x14ac:dyDescent="0.25">
      <c r="C1266" s="171"/>
    </row>
    <row r="1267" spans="3:3" hidden="1" x14ac:dyDescent="0.25">
      <c r="C1267" s="171"/>
    </row>
    <row r="1268" spans="3:3" hidden="1" x14ac:dyDescent="0.25">
      <c r="C1268" s="171"/>
    </row>
    <row r="1269" spans="3:3" hidden="1" x14ac:dyDescent="0.25">
      <c r="C1269" s="171"/>
    </row>
    <row r="1270" spans="3:3" hidden="1" x14ac:dyDescent="0.25">
      <c r="C1270" s="171"/>
    </row>
    <row r="1271" spans="3:3" hidden="1" x14ac:dyDescent="0.25">
      <c r="C1271" s="171"/>
    </row>
    <row r="1272" spans="3:3" hidden="1" x14ac:dyDescent="0.25">
      <c r="C1272" s="171"/>
    </row>
    <row r="1273" spans="3:3" hidden="1" x14ac:dyDescent="0.25">
      <c r="C1273" s="171"/>
    </row>
    <row r="1274" spans="3:3" hidden="1" x14ac:dyDescent="0.25">
      <c r="C1274" s="171"/>
    </row>
    <row r="1275" spans="3:3" hidden="1" x14ac:dyDescent="0.25">
      <c r="C1275" s="171"/>
    </row>
    <row r="1276" spans="3:3" hidden="1" x14ac:dyDescent="0.25">
      <c r="C1276" s="171"/>
    </row>
    <row r="1277" spans="3:3" hidden="1" x14ac:dyDescent="0.25">
      <c r="C1277" s="171"/>
    </row>
    <row r="1278" spans="3:3" hidden="1" x14ac:dyDescent="0.25">
      <c r="C1278" s="171"/>
    </row>
    <row r="1279" spans="3:3" hidden="1" x14ac:dyDescent="0.25">
      <c r="C1279" s="171"/>
    </row>
    <row r="1280" spans="3:3" hidden="1" x14ac:dyDescent="0.25">
      <c r="C1280" s="171"/>
    </row>
    <row r="1281" spans="3:3" hidden="1" x14ac:dyDescent="0.25">
      <c r="C1281" s="171"/>
    </row>
    <row r="1634" x14ac:dyDescent="0.25"/>
    <row r="1635" x14ac:dyDescent="0.25"/>
    <row r="1636" x14ac:dyDescent="0.25"/>
    <row r="1637" x14ac:dyDescent="0.25"/>
    <row r="1638" x14ac:dyDescent="0.25"/>
    <row r="1639" x14ac:dyDescent="0.25"/>
    <row r="1640" x14ac:dyDescent="0.25"/>
    <row r="1641" x14ac:dyDescent="0.25"/>
    <row r="1642" x14ac:dyDescent="0.25"/>
    <row r="1643" x14ac:dyDescent="0.25"/>
  </sheetData>
  <sortState xmlns:xlrd2="http://schemas.microsoft.com/office/spreadsheetml/2017/richdata2" ref="B14:E29">
    <sortCondition ref="D14:D29"/>
  </sortState>
  <dataConsolidate/>
  <mergeCells count="5">
    <mergeCell ref="B12:F12"/>
    <mergeCell ref="B1:F1"/>
    <mergeCell ref="B2:F2"/>
    <mergeCell ref="O12:S12"/>
    <mergeCell ref="I12:M12"/>
  </mergeCells>
  <phoneticPr fontId="66" type="noConversion"/>
  <dataValidations count="2">
    <dataValidation type="list" allowBlank="1" showInputMessage="1" showErrorMessage="1" sqref="B13 I13" xr:uid="{00000000-0002-0000-0700-000000000000}">
      <formula1>$B$13:$F$13</formula1>
    </dataValidation>
    <dataValidation showDropDown="1" showInputMessage="1" showErrorMessage="1" sqref="O13" xr:uid="{2A523CA3-5743-4359-BEA7-31360E334F3F}"/>
  </dataValidations>
  <printOptions horizontalCentered="1" verticalCentered="1"/>
  <pageMargins left="0.31496062992125984" right="0.31496062992125984" top="0.35433070866141736" bottom="0.35433070866141736" header="0.31496062992125984" footer="0.31496062992125984"/>
  <pageSetup paperSize="9" scale="60" fitToHeight="0" orientation="landscape" r:id="rId1"/>
  <headerFooter>
    <oddFooter>&amp;R&amp;8Elaborado por EQUILIBRIUM Inmobiliario S.A.S.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Q935"/>
  <sheetViews>
    <sheetView zoomScaleNormal="100" workbookViewId="0">
      <pane xSplit="2" ySplit="8" topLeftCell="C9" activePane="bottomRight" state="frozen"/>
      <selection activeCell="B10" sqref="B10:C10"/>
      <selection pane="topRight" activeCell="B10" sqref="B10:C10"/>
      <selection pane="bottomLeft" activeCell="B10" sqref="B10:C10"/>
      <selection pane="bottomRight" activeCell="E16" sqref="E16"/>
    </sheetView>
  </sheetViews>
  <sheetFormatPr baseColWidth="10" defaultColWidth="0" defaultRowHeight="0" customHeight="1" zeroHeight="1" x14ac:dyDescent="0.25"/>
  <cols>
    <col min="1" max="1" width="0.28515625" style="188" customWidth="1"/>
    <col min="2" max="2" width="21" style="188" customWidth="1"/>
    <col min="3" max="3" width="18.85546875" style="359" bestFit="1" customWidth="1"/>
    <col min="4" max="4" width="10.5703125" style="359" bestFit="1" customWidth="1"/>
    <col min="5" max="5" width="19.85546875" style="365" customWidth="1"/>
    <col min="6" max="6" width="3.85546875" style="188" customWidth="1"/>
    <col min="7" max="7" width="11.7109375" style="188" bestFit="1" customWidth="1"/>
    <col min="8" max="8" width="16.7109375" style="188" hidden="1" customWidth="1"/>
    <col min="9" max="9" width="10.7109375" style="188" hidden="1" customWidth="1"/>
    <col min="10" max="10" width="18.7109375" style="188" hidden="1" customWidth="1"/>
    <col min="11" max="11" width="1.42578125" style="188" hidden="1" customWidth="1"/>
    <col min="12" max="13" width="6.7109375" style="188" hidden="1" customWidth="1"/>
    <col min="14" max="15" width="0" style="188" hidden="1" customWidth="1"/>
    <col min="16" max="17" width="6.7109375" style="188" hidden="1" customWidth="1"/>
    <col min="18" max="16384" width="0" style="188" hidden="1"/>
  </cols>
  <sheetData>
    <row r="1" spans="1:13" ht="2.25" customHeight="1" x14ac:dyDescent="0.25">
      <c r="E1" s="360"/>
    </row>
    <row r="2" spans="1:13" ht="22.5" customHeight="1" x14ac:dyDescent="0.25">
      <c r="B2" s="636" t="s">
        <v>328</v>
      </c>
      <c r="C2" s="636"/>
      <c r="D2" s="636"/>
      <c r="E2" s="636"/>
      <c r="F2" s="453"/>
      <c r="G2" s="453"/>
      <c r="H2" s="453"/>
      <c r="I2" s="453"/>
      <c r="J2" s="453"/>
      <c r="K2" s="453"/>
      <c r="L2" s="361"/>
      <c r="M2" s="361"/>
    </row>
    <row r="3" spans="1:13" ht="20.100000000000001" customHeight="1" x14ac:dyDescent="0.25">
      <c r="B3" s="646">
        <v>45900</v>
      </c>
      <c r="C3" s="646"/>
      <c r="D3" s="646"/>
      <c r="E3" s="646"/>
      <c r="F3" s="454"/>
      <c r="G3" s="454"/>
      <c r="H3" s="454"/>
      <c r="I3" s="454"/>
      <c r="J3" s="454"/>
      <c r="K3" s="454"/>
      <c r="L3" s="362"/>
      <c r="M3" s="362"/>
    </row>
    <row r="4" spans="1:13" ht="15" x14ac:dyDescent="0.25">
      <c r="A4" s="364"/>
      <c r="B4" s="426" t="s">
        <v>93</v>
      </c>
      <c r="C4" s="426" t="s">
        <v>113</v>
      </c>
      <c r="D4" s="426" t="s">
        <v>53</v>
      </c>
      <c r="E4" s="426" t="s">
        <v>44</v>
      </c>
      <c r="L4" s="363"/>
      <c r="M4" s="363"/>
    </row>
    <row r="5" spans="1:13" ht="12.75" x14ac:dyDescent="0.25">
      <c r="B5" s="423" t="s">
        <v>373</v>
      </c>
      <c r="C5" s="424">
        <v>12</v>
      </c>
      <c r="D5" s="424">
        <v>1958.1699999999998</v>
      </c>
      <c r="E5" s="424">
        <v>39337990000</v>
      </c>
      <c r="G5" s="176"/>
      <c r="H5" s="176"/>
      <c r="I5" s="176"/>
      <c r="J5" s="176"/>
    </row>
    <row r="6" spans="1:13" ht="12.75" x14ac:dyDescent="0.25">
      <c r="B6" s="423" t="s">
        <v>372</v>
      </c>
      <c r="C6" s="424">
        <v>32</v>
      </c>
      <c r="D6" s="424">
        <v>2154.8200000000002</v>
      </c>
      <c r="E6" s="424">
        <v>32061697000</v>
      </c>
      <c r="G6" s="176"/>
      <c r="H6" s="176"/>
      <c r="I6" s="176"/>
      <c r="J6" s="176"/>
    </row>
    <row r="7" spans="1:13" ht="12.75" x14ac:dyDescent="0.25">
      <c r="B7" s="423" t="s">
        <v>442</v>
      </c>
      <c r="C7" s="424">
        <v>24</v>
      </c>
      <c r="D7" s="424">
        <v>2586.3099999999995</v>
      </c>
      <c r="E7" s="424">
        <v>42157383751</v>
      </c>
      <c r="G7" s="176"/>
      <c r="H7" s="176"/>
      <c r="I7" s="176"/>
      <c r="J7" s="176"/>
    </row>
    <row r="8" spans="1:13" s="366" customFormat="1" ht="12.75" x14ac:dyDescent="0.25">
      <c r="B8" s="410" t="s">
        <v>114</v>
      </c>
      <c r="C8" s="411" t="s">
        <v>27</v>
      </c>
      <c r="D8" s="411" t="s">
        <v>40</v>
      </c>
      <c r="E8" s="412" t="s">
        <v>44</v>
      </c>
      <c r="F8" s="413"/>
      <c r="G8" s="495" t="s">
        <v>114</v>
      </c>
      <c r="H8" s="457"/>
      <c r="I8" s="457" t="s">
        <v>40</v>
      </c>
      <c r="J8" s="459" t="s">
        <v>44</v>
      </c>
    </row>
    <row r="9" spans="1:13" s="366" customFormat="1" ht="12.75" x14ac:dyDescent="0.25">
      <c r="B9" s="647" t="s">
        <v>369</v>
      </c>
      <c r="C9" s="477" t="s">
        <v>403</v>
      </c>
      <c r="D9" s="496">
        <v>206.66</v>
      </c>
      <c r="E9" s="497">
        <v>4029870000</v>
      </c>
      <c r="F9" s="415"/>
      <c r="G9" s="537" t="s">
        <v>223</v>
      </c>
      <c r="H9" s="539"/>
      <c r="I9" s="461">
        <v>0</v>
      </c>
      <c r="J9" s="460">
        <v>0</v>
      </c>
    </row>
    <row r="10" spans="1:13" s="366" customFormat="1" ht="12.75" x14ac:dyDescent="0.25">
      <c r="B10" s="648"/>
      <c r="C10" s="477" t="s">
        <v>494</v>
      </c>
      <c r="D10" s="496">
        <v>155.44</v>
      </c>
      <c r="E10" s="497">
        <v>3341960000</v>
      </c>
      <c r="F10" s="415"/>
      <c r="G10" s="537"/>
      <c r="H10" s="540"/>
      <c r="I10" s="463"/>
      <c r="J10" s="463"/>
    </row>
    <row r="11" spans="1:13" s="366" customFormat="1" ht="12.75" x14ac:dyDescent="0.25">
      <c r="B11" s="648"/>
      <c r="C11" s="477" t="s">
        <v>495</v>
      </c>
      <c r="D11" s="496">
        <v>59.94</v>
      </c>
      <c r="E11" s="497">
        <v>2157840000</v>
      </c>
      <c r="F11" s="415"/>
      <c r="G11" s="537"/>
      <c r="H11" s="540"/>
      <c r="I11" s="463"/>
      <c r="J11" s="463"/>
    </row>
    <row r="12" spans="1:13" s="366" customFormat="1" ht="12.75" x14ac:dyDescent="0.25">
      <c r="B12" s="648"/>
      <c r="C12" s="477" t="s">
        <v>405</v>
      </c>
      <c r="D12" s="496">
        <v>99.5</v>
      </c>
      <c r="E12" s="497">
        <v>2388000000</v>
      </c>
      <c r="F12" s="415"/>
      <c r="G12" s="537"/>
      <c r="H12" s="540"/>
      <c r="I12" s="463"/>
      <c r="J12" s="463"/>
    </row>
    <row r="13" spans="1:13" s="366" customFormat="1" ht="12.75" x14ac:dyDescent="0.25">
      <c r="B13" s="648"/>
      <c r="C13" s="477" t="s">
        <v>406</v>
      </c>
      <c r="D13" s="496">
        <v>279.7</v>
      </c>
      <c r="E13" s="497">
        <v>5454150000</v>
      </c>
      <c r="F13" s="415"/>
      <c r="G13" s="537"/>
      <c r="H13" s="540"/>
      <c r="I13" s="463"/>
      <c r="J13" s="463"/>
    </row>
    <row r="14" spans="1:13" s="366" customFormat="1" ht="12.75" x14ac:dyDescent="0.25">
      <c r="B14" s="648"/>
      <c r="C14" s="477" t="s">
        <v>407</v>
      </c>
      <c r="D14" s="496">
        <v>150</v>
      </c>
      <c r="E14" s="497">
        <v>3225000000</v>
      </c>
      <c r="F14" s="415"/>
      <c r="G14" s="537"/>
      <c r="H14" s="540"/>
      <c r="I14" s="463"/>
      <c r="J14" s="463"/>
    </row>
    <row r="15" spans="1:13" s="366" customFormat="1" ht="12.75" x14ac:dyDescent="0.25">
      <c r="B15" s="648"/>
      <c r="C15" s="477" t="s">
        <v>408</v>
      </c>
      <c r="D15" s="496">
        <v>330.05</v>
      </c>
      <c r="E15" s="497">
        <v>5610850000</v>
      </c>
      <c r="F15" s="415"/>
      <c r="G15" s="537"/>
      <c r="H15" s="540"/>
      <c r="I15" s="463"/>
      <c r="J15" s="463"/>
    </row>
    <row r="16" spans="1:13" s="366" customFormat="1" ht="12.75" x14ac:dyDescent="0.25">
      <c r="B16" s="648"/>
      <c r="C16" s="477" t="s">
        <v>409</v>
      </c>
      <c r="D16" s="496">
        <v>120.5</v>
      </c>
      <c r="E16" s="497">
        <v>2590750000</v>
      </c>
      <c r="F16" s="415"/>
      <c r="G16" s="537"/>
      <c r="H16" s="540"/>
      <c r="I16" s="463"/>
      <c r="J16" s="463"/>
    </row>
    <row r="17" spans="2:10" s="366" customFormat="1" ht="12.75" x14ac:dyDescent="0.25">
      <c r="B17" s="648"/>
      <c r="C17" s="477" t="s">
        <v>410</v>
      </c>
      <c r="D17" s="496">
        <v>110.1</v>
      </c>
      <c r="E17" s="497">
        <v>2146950000</v>
      </c>
      <c r="F17" s="415"/>
      <c r="G17" s="537"/>
      <c r="H17" s="540"/>
      <c r="I17" s="463"/>
      <c r="J17" s="463"/>
    </row>
    <row r="18" spans="2:10" s="366" customFormat="1" ht="12.75" x14ac:dyDescent="0.25">
      <c r="B18" s="648"/>
      <c r="C18" s="477" t="s">
        <v>522</v>
      </c>
      <c r="D18" s="496">
        <v>61.2</v>
      </c>
      <c r="E18" s="497">
        <v>1193400000</v>
      </c>
      <c r="F18" s="415"/>
      <c r="G18" s="537"/>
      <c r="H18" s="540"/>
      <c r="I18" s="463"/>
      <c r="J18" s="463"/>
    </row>
    <row r="19" spans="2:10" s="366" customFormat="1" ht="12.75" x14ac:dyDescent="0.25">
      <c r="B19" s="648"/>
      <c r="C19" s="477" t="s">
        <v>411</v>
      </c>
      <c r="D19" s="496">
        <v>145.08000000000001</v>
      </c>
      <c r="E19" s="497">
        <v>3119220000</v>
      </c>
      <c r="F19" s="415"/>
      <c r="G19" s="537"/>
      <c r="H19" s="540"/>
      <c r="I19" s="463"/>
      <c r="J19" s="463"/>
    </row>
    <row r="20" spans="2:10" s="366" customFormat="1" ht="12.75" x14ac:dyDescent="0.25">
      <c r="B20" s="648"/>
      <c r="C20" s="588" t="s">
        <v>496</v>
      </c>
      <c r="D20" s="589">
        <v>240</v>
      </c>
      <c r="E20" s="590">
        <v>4080000000</v>
      </c>
      <c r="F20" s="415"/>
      <c r="G20" s="537"/>
      <c r="H20" s="540"/>
      <c r="I20" s="463"/>
      <c r="J20" s="463"/>
    </row>
    <row r="21" spans="2:10" s="366" customFormat="1" ht="12.75" x14ac:dyDescent="0.25">
      <c r="B21" s="416" t="s">
        <v>361</v>
      </c>
      <c r="C21" s="417">
        <v>12</v>
      </c>
      <c r="D21" s="418">
        <v>1958.1699999999998</v>
      </c>
      <c r="E21" s="418">
        <v>39337990000</v>
      </c>
      <c r="F21" s="415"/>
      <c r="G21" s="537"/>
      <c r="H21" s="540"/>
      <c r="I21" s="463"/>
      <c r="J21" s="463"/>
    </row>
    <row r="22" spans="2:10" s="366" customFormat="1" ht="12.75" x14ac:dyDescent="0.25">
      <c r="B22" s="647" t="s">
        <v>368</v>
      </c>
      <c r="C22" s="477" t="s">
        <v>416</v>
      </c>
      <c r="D22" s="496">
        <v>70.67</v>
      </c>
      <c r="E22" s="497">
        <v>1045916000</v>
      </c>
      <c r="F22" s="415"/>
      <c r="G22" s="537"/>
      <c r="H22" s="540"/>
      <c r="I22" s="463"/>
      <c r="J22" s="463"/>
    </row>
    <row r="23" spans="2:10" s="366" customFormat="1" ht="12.75" x14ac:dyDescent="0.25">
      <c r="B23" s="648"/>
      <c r="C23" s="477" t="s">
        <v>417</v>
      </c>
      <c r="D23" s="496">
        <v>79.42</v>
      </c>
      <c r="E23" s="497">
        <v>1175416000</v>
      </c>
      <c r="F23" s="415"/>
      <c r="G23" s="537"/>
      <c r="H23" s="540"/>
      <c r="I23" s="463"/>
      <c r="J23" s="463"/>
    </row>
    <row r="24" spans="2:10" s="366" customFormat="1" ht="12.75" x14ac:dyDescent="0.25">
      <c r="B24" s="648"/>
      <c r="C24" s="477" t="s">
        <v>419</v>
      </c>
      <c r="D24" s="496">
        <v>77.05</v>
      </c>
      <c r="E24" s="497">
        <v>1140340000</v>
      </c>
      <c r="F24" s="415"/>
      <c r="G24" s="537"/>
      <c r="H24" s="540"/>
      <c r="I24" s="463"/>
      <c r="J24" s="463"/>
    </row>
    <row r="25" spans="2:10" s="366" customFormat="1" ht="12.75" x14ac:dyDescent="0.25">
      <c r="B25" s="648"/>
      <c r="C25" s="477" t="s">
        <v>420</v>
      </c>
      <c r="D25" s="496">
        <v>38.83</v>
      </c>
      <c r="E25" s="497">
        <v>601865000</v>
      </c>
      <c r="F25" s="415"/>
      <c r="G25" s="537"/>
      <c r="H25" s="540"/>
      <c r="I25" s="463"/>
      <c r="J25" s="463"/>
    </row>
    <row r="26" spans="2:10" s="366" customFormat="1" ht="12.75" x14ac:dyDescent="0.25">
      <c r="B26" s="648"/>
      <c r="C26" s="477" t="s">
        <v>421</v>
      </c>
      <c r="D26" s="496">
        <v>34.18</v>
      </c>
      <c r="E26" s="497">
        <v>529790000</v>
      </c>
      <c r="F26" s="415"/>
      <c r="G26" s="537"/>
      <c r="H26" s="540"/>
      <c r="I26" s="463"/>
      <c r="J26" s="463"/>
    </row>
    <row r="27" spans="2:10" s="366" customFormat="1" ht="12.75" x14ac:dyDescent="0.25">
      <c r="B27" s="648"/>
      <c r="C27" s="477" t="s">
        <v>423</v>
      </c>
      <c r="D27" s="496">
        <v>83.69</v>
      </c>
      <c r="E27" s="497">
        <v>1238612000</v>
      </c>
      <c r="F27" s="415"/>
      <c r="G27" s="537"/>
      <c r="H27" s="540"/>
      <c r="I27" s="463"/>
      <c r="J27" s="463"/>
    </row>
    <row r="28" spans="2:10" s="366" customFormat="1" ht="12.75" x14ac:dyDescent="0.25">
      <c r="B28" s="648"/>
      <c r="C28" s="477" t="s">
        <v>424</v>
      </c>
      <c r="D28" s="496">
        <v>68.05</v>
      </c>
      <c r="E28" s="497">
        <v>1007140000</v>
      </c>
      <c r="F28" s="415"/>
      <c r="G28" s="537"/>
      <c r="H28" s="540"/>
      <c r="I28" s="463"/>
      <c r="J28" s="463"/>
    </row>
    <row r="29" spans="2:10" s="366" customFormat="1" ht="12.75" x14ac:dyDescent="0.25">
      <c r="B29" s="648"/>
      <c r="C29" s="477" t="s">
        <v>501</v>
      </c>
      <c r="D29" s="496">
        <v>58.8</v>
      </c>
      <c r="E29" s="497">
        <v>870240000</v>
      </c>
      <c r="F29" s="415"/>
      <c r="G29" s="537"/>
      <c r="H29" s="540"/>
      <c r="I29" s="463"/>
      <c r="J29" s="463"/>
    </row>
    <row r="30" spans="2:10" s="366" customFormat="1" ht="12.75" x14ac:dyDescent="0.25">
      <c r="B30" s="648"/>
      <c r="C30" s="477" t="s">
        <v>425</v>
      </c>
      <c r="D30" s="496">
        <v>106.94</v>
      </c>
      <c r="E30" s="497">
        <v>1582712000</v>
      </c>
      <c r="F30" s="415"/>
      <c r="G30" s="537"/>
      <c r="H30" s="540"/>
      <c r="I30" s="463"/>
      <c r="J30" s="463"/>
    </row>
    <row r="31" spans="2:10" s="366" customFormat="1" ht="12.75" x14ac:dyDescent="0.25">
      <c r="B31" s="648"/>
      <c r="C31" s="477" t="s">
        <v>426</v>
      </c>
      <c r="D31" s="496">
        <v>61.49</v>
      </c>
      <c r="E31" s="497">
        <v>910052000</v>
      </c>
      <c r="F31" s="415"/>
      <c r="G31" s="537"/>
      <c r="H31" s="540"/>
      <c r="I31" s="463"/>
      <c r="J31" s="463"/>
    </row>
    <row r="32" spans="2:10" s="366" customFormat="1" ht="12.75" x14ac:dyDescent="0.25">
      <c r="B32" s="648"/>
      <c r="C32" s="477" t="s">
        <v>428</v>
      </c>
      <c r="D32" s="496">
        <v>63.49</v>
      </c>
      <c r="E32" s="497">
        <v>939652000</v>
      </c>
      <c r="F32" s="415"/>
      <c r="G32" s="537"/>
      <c r="H32" s="540"/>
      <c r="I32" s="463"/>
      <c r="J32" s="463"/>
    </row>
    <row r="33" spans="2:10" s="366" customFormat="1" ht="12.75" x14ac:dyDescent="0.25">
      <c r="B33" s="648"/>
      <c r="C33" s="477" t="s">
        <v>429</v>
      </c>
      <c r="D33" s="496">
        <v>61.51</v>
      </c>
      <c r="E33" s="497">
        <v>910348000</v>
      </c>
      <c r="F33" s="415"/>
      <c r="G33" s="537"/>
      <c r="H33" s="540"/>
      <c r="I33" s="463"/>
      <c r="J33" s="463"/>
    </row>
    <row r="34" spans="2:10" s="366" customFormat="1" ht="12.75" x14ac:dyDescent="0.25">
      <c r="B34" s="648"/>
      <c r="C34" s="477" t="s">
        <v>430</v>
      </c>
      <c r="D34" s="496">
        <v>53.17</v>
      </c>
      <c r="E34" s="497">
        <v>824135000</v>
      </c>
      <c r="F34" s="415"/>
      <c r="G34" s="537"/>
      <c r="H34" s="540"/>
      <c r="I34" s="463"/>
      <c r="J34" s="463"/>
    </row>
    <row r="35" spans="2:10" s="366" customFormat="1" ht="12.75" x14ac:dyDescent="0.25">
      <c r="B35" s="648"/>
      <c r="C35" s="477" t="s">
        <v>431</v>
      </c>
      <c r="D35" s="496">
        <v>43.11</v>
      </c>
      <c r="E35" s="497">
        <v>668205000</v>
      </c>
      <c r="F35" s="415"/>
      <c r="G35" s="537"/>
      <c r="H35" s="540"/>
      <c r="I35" s="463"/>
      <c r="J35" s="463"/>
    </row>
    <row r="36" spans="2:10" s="366" customFormat="1" ht="12.75" x14ac:dyDescent="0.25">
      <c r="B36" s="648"/>
      <c r="C36" s="477" t="s">
        <v>432</v>
      </c>
      <c r="D36" s="496">
        <v>70.67</v>
      </c>
      <c r="E36" s="497">
        <v>1060050000</v>
      </c>
      <c r="F36" s="415"/>
      <c r="G36" s="537"/>
      <c r="H36" s="540"/>
      <c r="I36" s="463"/>
      <c r="J36" s="463"/>
    </row>
    <row r="37" spans="2:10" s="366" customFormat="1" ht="12.75" x14ac:dyDescent="0.25">
      <c r="B37" s="648"/>
      <c r="C37" s="477" t="s">
        <v>433</v>
      </c>
      <c r="D37" s="496">
        <v>75.47</v>
      </c>
      <c r="E37" s="497">
        <v>1132050000</v>
      </c>
      <c r="F37" s="415"/>
      <c r="G37" s="537"/>
      <c r="H37" s="540"/>
      <c r="I37" s="463"/>
      <c r="J37" s="463"/>
    </row>
    <row r="38" spans="2:10" s="366" customFormat="1" ht="12.75" x14ac:dyDescent="0.25">
      <c r="B38" s="648"/>
      <c r="C38" s="477" t="s">
        <v>447</v>
      </c>
      <c r="D38" s="496">
        <v>52.38</v>
      </c>
      <c r="E38" s="497">
        <v>824985000</v>
      </c>
      <c r="F38" s="415"/>
      <c r="G38" s="537"/>
      <c r="H38" s="540"/>
      <c r="I38" s="463"/>
      <c r="J38" s="463"/>
    </row>
    <row r="39" spans="2:10" s="366" customFormat="1" ht="12.75" x14ac:dyDescent="0.25">
      <c r="B39" s="648"/>
      <c r="C39" s="477" t="s">
        <v>448</v>
      </c>
      <c r="D39" s="496">
        <v>200.64</v>
      </c>
      <c r="E39" s="497">
        <v>2608320000</v>
      </c>
      <c r="F39" s="415"/>
      <c r="G39" s="537"/>
      <c r="H39" s="540"/>
      <c r="I39" s="463"/>
      <c r="J39" s="463"/>
    </row>
    <row r="40" spans="2:10" s="366" customFormat="1" ht="12.75" x14ac:dyDescent="0.25">
      <c r="B40" s="648"/>
      <c r="C40" s="477" t="s">
        <v>502</v>
      </c>
      <c r="D40" s="496">
        <v>42.91</v>
      </c>
      <c r="E40" s="497">
        <v>675833000</v>
      </c>
      <c r="F40" s="415"/>
      <c r="G40" s="537"/>
      <c r="H40" s="540"/>
      <c r="I40" s="463"/>
      <c r="J40" s="463"/>
    </row>
    <row r="41" spans="2:10" s="366" customFormat="1" ht="12.75" x14ac:dyDescent="0.25">
      <c r="B41" s="648"/>
      <c r="C41" s="477" t="s">
        <v>503</v>
      </c>
      <c r="D41" s="496">
        <v>70.510000000000005</v>
      </c>
      <c r="E41" s="497">
        <v>1057650000</v>
      </c>
      <c r="F41" s="415"/>
      <c r="G41" s="537"/>
      <c r="H41" s="540"/>
      <c r="I41" s="463"/>
      <c r="J41" s="463"/>
    </row>
    <row r="42" spans="2:10" s="366" customFormat="1" ht="12.75" x14ac:dyDescent="0.25">
      <c r="B42" s="648"/>
      <c r="C42" s="477" t="s">
        <v>504</v>
      </c>
      <c r="D42" s="496">
        <v>38.83</v>
      </c>
      <c r="E42" s="497">
        <v>611573000</v>
      </c>
      <c r="F42" s="415"/>
      <c r="G42" s="537"/>
      <c r="H42" s="540"/>
      <c r="I42" s="463"/>
      <c r="J42" s="463"/>
    </row>
    <row r="43" spans="2:10" s="366" customFormat="1" ht="12.75" x14ac:dyDescent="0.25">
      <c r="B43" s="648"/>
      <c r="C43" s="477" t="s">
        <v>505</v>
      </c>
      <c r="D43" s="496">
        <v>34.18</v>
      </c>
      <c r="E43" s="497">
        <v>538335000</v>
      </c>
      <c r="F43" s="415"/>
      <c r="G43" s="537"/>
      <c r="H43" s="540"/>
      <c r="I43" s="463"/>
      <c r="J43" s="463"/>
    </row>
    <row r="44" spans="2:10" s="366" customFormat="1" ht="12.75" x14ac:dyDescent="0.25">
      <c r="B44" s="648"/>
      <c r="C44" s="477" t="s">
        <v>506</v>
      </c>
      <c r="D44" s="496">
        <v>48.2</v>
      </c>
      <c r="E44" s="497">
        <v>759150000</v>
      </c>
      <c r="F44" s="415"/>
      <c r="G44" s="537"/>
      <c r="H44" s="540"/>
      <c r="I44" s="463"/>
      <c r="J44" s="463"/>
    </row>
    <row r="45" spans="2:10" s="366" customFormat="1" ht="12.75" x14ac:dyDescent="0.25">
      <c r="B45" s="648"/>
      <c r="C45" s="477" t="s">
        <v>507</v>
      </c>
      <c r="D45" s="496">
        <v>83.69</v>
      </c>
      <c r="E45" s="497">
        <v>1255350000</v>
      </c>
      <c r="F45" s="415"/>
      <c r="G45" s="537"/>
      <c r="H45" s="540"/>
      <c r="I45" s="463"/>
      <c r="J45" s="463"/>
    </row>
    <row r="46" spans="2:10" s="366" customFormat="1" ht="12.75" x14ac:dyDescent="0.25">
      <c r="B46" s="648"/>
      <c r="C46" s="477" t="s">
        <v>508</v>
      </c>
      <c r="D46" s="496">
        <v>68.05</v>
      </c>
      <c r="E46" s="497">
        <v>1020750000</v>
      </c>
      <c r="F46" s="415"/>
      <c r="G46" s="537"/>
      <c r="H46" s="540"/>
      <c r="I46" s="463"/>
      <c r="J46" s="463"/>
    </row>
    <row r="47" spans="2:10" s="366" customFormat="1" ht="12.75" x14ac:dyDescent="0.25">
      <c r="B47" s="648"/>
      <c r="C47" s="477" t="s">
        <v>509</v>
      </c>
      <c r="D47" s="496">
        <v>58.8</v>
      </c>
      <c r="E47" s="497">
        <v>882000000</v>
      </c>
      <c r="F47" s="415"/>
      <c r="G47" s="537"/>
      <c r="H47" s="540"/>
      <c r="I47" s="463"/>
      <c r="J47" s="463"/>
    </row>
    <row r="48" spans="2:10" s="366" customFormat="1" ht="12.75" x14ac:dyDescent="0.25">
      <c r="B48" s="648"/>
      <c r="C48" s="477" t="s">
        <v>510</v>
      </c>
      <c r="D48" s="496">
        <v>106.94</v>
      </c>
      <c r="E48" s="497">
        <v>1604100000</v>
      </c>
      <c r="F48" s="415"/>
      <c r="G48" s="537"/>
      <c r="H48" s="540"/>
      <c r="I48" s="463"/>
      <c r="J48" s="463"/>
    </row>
    <row r="49" spans="2:10" s="366" customFormat="1" ht="12.75" x14ac:dyDescent="0.25">
      <c r="B49" s="648"/>
      <c r="C49" s="477" t="s">
        <v>511</v>
      </c>
      <c r="D49" s="496">
        <v>61.49</v>
      </c>
      <c r="E49" s="497">
        <v>922350000</v>
      </c>
      <c r="F49" s="415"/>
      <c r="G49" s="537"/>
      <c r="H49" s="540"/>
      <c r="I49" s="463"/>
      <c r="J49" s="463"/>
    </row>
    <row r="50" spans="2:10" s="366" customFormat="1" ht="12.75" x14ac:dyDescent="0.25">
      <c r="B50" s="648"/>
      <c r="C50" s="477" t="s">
        <v>512</v>
      </c>
      <c r="D50" s="496">
        <v>63.49</v>
      </c>
      <c r="E50" s="497">
        <v>952350000</v>
      </c>
      <c r="F50" s="415"/>
      <c r="G50" s="537"/>
      <c r="H50" s="540"/>
      <c r="I50" s="463"/>
      <c r="J50" s="463"/>
    </row>
    <row r="51" spans="2:10" s="366" customFormat="1" ht="12.75" x14ac:dyDescent="0.25">
      <c r="B51" s="648"/>
      <c r="C51" s="477" t="s">
        <v>513</v>
      </c>
      <c r="D51" s="496">
        <v>63.49</v>
      </c>
      <c r="E51" s="497">
        <v>952350000</v>
      </c>
      <c r="F51" s="415"/>
      <c r="G51" s="537"/>
      <c r="H51" s="540"/>
      <c r="I51" s="463"/>
      <c r="J51" s="463"/>
    </row>
    <row r="52" spans="2:10" s="366" customFormat="1" ht="12.75" x14ac:dyDescent="0.25">
      <c r="B52" s="648"/>
      <c r="C52" s="477" t="s">
        <v>514</v>
      </c>
      <c r="D52" s="496">
        <v>61.51</v>
      </c>
      <c r="E52" s="497">
        <v>922650000</v>
      </c>
      <c r="F52" s="415"/>
      <c r="G52" s="537"/>
      <c r="H52" s="540"/>
      <c r="I52" s="463"/>
      <c r="J52" s="463"/>
    </row>
    <row r="53" spans="2:10" s="366" customFormat="1" ht="12.75" x14ac:dyDescent="0.25">
      <c r="B53" s="648"/>
      <c r="C53" s="477" t="s">
        <v>515</v>
      </c>
      <c r="D53" s="496">
        <v>53.17</v>
      </c>
      <c r="E53" s="497">
        <v>837428000</v>
      </c>
      <c r="F53" s="415"/>
      <c r="G53" s="537"/>
      <c r="H53" s="540"/>
      <c r="I53" s="463"/>
      <c r="J53" s="463"/>
    </row>
    <row r="54" spans="2:10" s="366" customFormat="1" ht="12.75" x14ac:dyDescent="0.25">
      <c r="B54" s="416" t="s">
        <v>370</v>
      </c>
      <c r="C54" s="417">
        <v>32</v>
      </c>
      <c r="D54" s="418">
        <v>2154.8200000000002</v>
      </c>
      <c r="E54" s="418">
        <v>32061697000</v>
      </c>
      <c r="F54" s="415"/>
      <c r="G54" s="537"/>
      <c r="H54" s="540"/>
      <c r="I54" s="463"/>
      <c r="J54" s="463"/>
    </row>
    <row r="55" spans="2:10" s="366" customFormat="1" ht="12.75" x14ac:dyDescent="0.25">
      <c r="B55" s="643" t="s">
        <v>440</v>
      </c>
      <c r="C55" s="477" t="s">
        <v>449</v>
      </c>
      <c r="D55" s="496">
        <v>151.96</v>
      </c>
      <c r="E55" s="497">
        <v>3267140000</v>
      </c>
      <c r="F55" s="415"/>
      <c r="G55" s="537"/>
      <c r="H55" s="540"/>
      <c r="I55" s="463"/>
      <c r="J55" s="463"/>
    </row>
    <row r="56" spans="2:10" s="366" customFormat="1" ht="12.75" x14ac:dyDescent="0.25">
      <c r="B56" s="644"/>
      <c r="C56" s="477" t="s">
        <v>450</v>
      </c>
      <c r="D56" s="496">
        <v>177.57</v>
      </c>
      <c r="E56" s="497">
        <v>3462615000</v>
      </c>
      <c r="F56" s="415"/>
      <c r="G56" s="537"/>
      <c r="H56" s="540"/>
      <c r="I56" s="463"/>
      <c r="J56" s="463"/>
    </row>
    <row r="57" spans="2:10" s="366" customFormat="1" ht="12.75" x14ac:dyDescent="0.25">
      <c r="B57" s="644"/>
      <c r="C57" s="477" t="s">
        <v>451</v>
      </c>
      <c r="D57" s="496">
        <v>62.22</v>
      </c>
      <c r="E57" s="497">
        <v>2239920000</v>
      </c>
      <c r="F57" s="415"/>
      <c r="G57" s="537"/>
      <c r="H57" s="540"/>
      <c r="I57" s="463"/>
      <c r="J57" s="463"/>
    </row>
    <row r="58" spans="2:10" s="366" customFormat="1" ht="12.75" x14ac:dyDescent="0.25">
      <c r="B58" s="644"/>
      <c r="C58" s="477" t="s">
        <v>452</v>
      </c>
      <c r="D58" s="496">
        <v>195.88</v>
      </c>
      <c r="E58" s="497">
        <v>3819660000</v>
      </c>
      <c r="F58" s="415"/>
      <c r="G58" s="537"/>
      <c r="H58" s="540"/>
      <c r="I58" s="463"/>
      <c r="J58" s="463"/>
    </row>
    <row r="59" spans="2:10" s="366" customFormat="1" ht="12.75" x14ac:dyDescent="0.25">
      <c r="B59" s="644"/>
      <c r="C59" s="477" t="s">
        <v>453</v>
      </c>
      <c r="D59" s="496">
        <v>79.150000000000006</v>
      </c>
      <c r="E59" s="497">
        <v>2532800000</v>
      </c>
      <c r="F59" s="415"/>
      <c r="G59" s="537"/>
      <c r="H59" s="540"/>
      <c r="I59" s="463"/>
      <c r="J59" s="463"/>
    </row>
    <row r="60" spans="2:10" s="366" customFormat="1" ht="12.75" x14ac:dyDescent="0.25">
      <c r="B60" s="644"/>
      <c r="C60" s="477" t="s">
        <v>454</v>
      </c>
      <c r="D60" s="496">
        <v>78.91</v>
      </c>
      <c r="E60" s="497">
        <v>2525120000</v>
      </c>
      <c r="F60" s="415"/>
      <c r="G60" s="537"/>
      <c r="H60" s="540"/>
      <c r="I60" s="463"/>
      <c r="J60" s="463"/>
    </row>
    <row r="61" spans="2:10" s="366" customFormat="1" ht="12.75" x14ac:dyDescent="0.25">
      <c r="B61" s="644"/>
      <c r="C61" s="477" t="s">
        <v>455</v>
      </c>
      <c r="D61" s="496">
        <v>190.69</v>
      </c>
      <c r="E61" s="497">
        <v>3718455000</v>
      </c>
      <c r="F61" s="415"/>
      <c r="G61" s="537"/>
      <c r="H61" s="540"/>
      <c r="I61" s="463"/>
      <c r="J61" s="463"/>
    </row>
    <row r="62" spans="2:10" s="366" customFormat="1" ht="12.75" x14ac:dyDescent="0.25">
      <c r="B62" s="644"/>
      <c r="C62" s="477" t="s">
        <v>456</v>
      </c>
      <c r="D62" s="496">
        <v>145.19</v>
      </c>
      <c r="E62" s="497">
        <v>3121585000</v>
      </c>
      <c r="F62" s="415"/>
      <c r="G62" s="537"/>
      <c r="H62" s="540"/>
      <c r="I62" s="463"/>
      <c r="J62" s="463"/>
    </row>
    <row r="63" spans="2:10" s="366" customFormat="1" ht="12.75" x14ac:dyDescent="0.25">
      <c r="B63" s="644"/>
      <c r="C63" s="477" t="s">
        <v>457</v>
      </c>
      <c r="D63" s="496">
        <v>244.05</v>
      </c>
      <c r="E63" s="497">
        <v>4148850000</v>
      </c>
      <c r="F63" s="415"/>
      <c r="G63" s="537"/>
      <c r="H63" s="540"/>
      <c r="I63" s="463"/>
      <c r="J63" s="463"/>
    </row>
    <row r="64" spans="2:10" s="366" customFormat="1" ht="12.75" x14ac:dyDescent="0.25">
      <c r="B64" s="644"/>
      <c r="C64" s="477" t="s">
        <v>516</v>
      </c>
      <c r="D64" s="496">
        <v>89.46</v>
      </c>
      <c r="E64" s="497">
        <v>2862720000</v>
      </c>
      <c r="F64" s="415"/>
      <c r="G64" s="537"/>
      <c r="H64" s="540"/>
      <c r="I64" s="463"/>
      <c r="J64" s="463"/>
    </row>
    <row r="65" spans="2:10" s="366" customFormat="1" ht="12.75" x14ac:dyDescent="0.25">
      <c r="B65" s="644"/>
      <c r="C65" s="477" t="s">
        <v>517</v>
      </c>
      <c r="D65" s="496">
        <v>137.94</v>
      </c>
      <c r="E65" s="497">
        <v>2965710000</v>
      </c>
      <c r="F65" s="415"/>
      <c r="G65" s="537"/>
      <c r="H65" s="540"/>
      <c r="I65" s="463"/>
      <c r="J65" s="463"/>
    </row>
    <row r="66" spans="2:10" s="366" customFormat="1" ht="12.75" x14ac:dyDescent="0.25">
      <c r="B66" s="644"/>
      <c r="C66" s="477" t="s">
        <v>458</v>
      </c>
      <c r="D66" s="496">
        <v>54.54</v>
      </c>
      <c r="E66" s="497">
        <v>2254880000</v>
      </c>
      <c r="F66" s="415"/>
      <c r="G66" s="537"/>
      <c r="H66" s="540"/>
      <c r="I66" s="463"/>
      <c r="J66" s="463"/>
    </row>
    <row r="67" spans="2:10" s="366" customFormat="1" ht="12.75" x14ac:dyDescent="0.25">
      <c r="B67" s="644"/>
      <c r="C67" s="477" t="s">
        <v>459</v>
      </c>
      <c r="D67" s="496">
        <v>66.319999999999993</v>
      </c>
      <c r="E67" s="497">
        <v>3527160000</v>
      </c>
      <c r="F67" s="415"/>
      <c r="G67" s="537"/>
      <c r="H67" s="540"/>
      <c r="I67" s="463"/>
      <c r="J67" s="463"/>
    </row>
    <row r="68" spans="2:10" s="366" customFormat="1" ht="12.75" x14ac:dyDescent="0.25">
      <c r="B68" s="644"/>
      <c r="C68" s="477" t="s">
        <v>460</v>
      </c>
      <c r="D68" s="496">
        <v>152.19999999999999</v>
      </c>
      <c r="E68" s="497">
        <v>3272300000</v>
      </c>
      <c r="F68" s="415"/>
      <c r="G68" s="537"/>
      <c r="H68" s="540"/>
      <c r="I68" s="463"/>
      <c r="J68" s="463"/>
    </row>
    <row r="69" spans="2:10" s="366" customFormat="1" ht="12.75" x14ac:dyDescent="0.25">
      <c r="B69" s="644"/>
      <c r="C69" s="477" t="s">
        <v>461</v>
      </c>
      <c r="D69" s="496">
        <v>144.74</v>
      </c>
      <c r="E69" s="497">
        <v>3111910000</v>
      </c>
      <c r="F69" s="415"/>
      <c r="G69" s="537"/>
      <c r="H69" s="540"/>
      <c r="I69" s="463"/>
      <c r="J69" s="463"/>
    </row>
    <row r="70" spans="2:10" s="366" customFormat="1" ht="12.75" x14ac:dyDescent="0.25">
      <c r="B70" s="644"/>
      <c r="C70" s="477" t="s">
        <v>462</v>
      </c>
      <c r="D70" s="496">
        <v>46.53</v>
      </c>
      <c r="E70" s="497">
        <v>1861200000</v>
      </c>
      <c r="F70" s="415"/>
      <c r="G70" s="537"/>
      <c r="H70" s="540"/>
      <c r="I70" s="463"/>
      <c r="J70" s="463"/>
    </row>
    <row r="71" spans="2:10" s="366" customFormat="1" ht="12.75" x14ac:dyDescent="0.25">
      <c r="B71" s="644"/>
      <c r="C71" s="477" t="s">
        <v>463</v>
      </c>
      <c r="D71" s="496">
        <v>180.95</v>
      </c>
      <c r="E71" s="497">
        <v>3528525000</v>
      </c>
      <c r="F71" s="415"/>
      <c r="G71" s="537"/>
      <c r="H71" s="540"/>
      <c r="I71" s="463"/>
      <c r="J71" s="463"/>
    </row>
    <row r="72" spans="2:10" s="366" customFormat="1" ht="12.75" x14ac:dyDescent="0.25">
      <c r="B72" s="644"/>
      <c r="C72" s="477" t="s">
        <v>464</v>
      </c>
      <c r="D72" s="496">
        <v>32.770000000000003</v>
      </c>
      <c r="E72" s="497">
        <v>1802350000</v>
      </c>
      <c r="F72" s="415"/>
      <c r="G72" s="537"/>
      <c r="H72" s="540"/>
      <c r="I72" s="463"/>
      <c r="J72" s="463"/>
    </row>
    <row r="73" spans="2:10" s="366" customFormat="1" ht="12.75" x14ac:dyDescent="0.25">
      <c r="B73" s="644"/>
      <c r="C73" s="477" t="s">
        <v>465</v>
      </c>
      <c r="D73" s="496">
        <v>36.520000000000003</v>
      </c>
      <c r="E73" s="497">
        <v>2008600000</v>
      </c>
      <c r="F73" s="415"/>
      <c r="G73" s="537"/>
      <c r="H73" s="540"/>
      <c r="I73" s="463"/>
      <c r="J73" s="463"/>
    </row>
    <row r="74" spans="2:10" s="366" customFormat="1" ht="12.75" x14ac:dyDescent="0.25">
      <c r="B74" s="644"/>
      <c r="C74" s="477" t="s">
        <v>466</v>
      </c>
      <c r="D74" s="496">
        <v>44.83</v>
      </c>
      <c r="E74" s="497">
        <v>1793200000</v>
      </c>
      <c r="F74" s="415"/>
      <c r="G74" s="537"/>
      <c r="H74" s="540"/>
      <c r="I74" s="463"/>
      <c r="J74" s="463"/>
    </row>
    <row r="75" spans="2:10" s="366" customFormat="1" ht="12.75" x14ac:dyDescent="0.25">
      <c r="B75" s="644"/>
      <c r="C75" s="477" t="s">
        <v>467</v>
      </c>
      <c r="D75" s="496">
        <v>29.43</v>
      </c>
      <c r="E75" s="497">
        <v>1765800000</v>
      </c>
      <c r="F75" s="415"/>
      <c r="G75" s="537"/>
      <c r="H75" s="540"/>
      <c r="I75" s="463"/>
      <c r="J75" s="463"/>
    </row>
    <row r="76" spans="2:10" s="366" customFormat="1" ht="12.75" x14ac:dyDescent="0.25">
      <c r="B76" s="644"/>
      <c r="C76" s="477" t="s">
        <v>468</v>
      </c>
      <c r="D76" s="496">
        <v>30.33</v>
      </c>
      <c r="E76" s="497">
        <v>2123100000</v>
      </c>
      <c r="F76" s="415"/>
      <c r="G76" s="537"/>
      <c r="H76" s="540"/>
      <c r="I76" s="463"/>
      <c r="J76" s="463"/>
    </row>
    <row r="77" spans="2:10" s="366" customFormat="1" ht="12.75" x14ac:dyDescent="0.25">
      <c r="B77" s="644"/>
      <c r="C77" s="477" t="s">
        <v>469</v>
      </c>
      <c r="D77" s="496">
        <v>40.36</v>
      </c>
      <c r="E77" s="497">
        <v>2219800000</v>
      </c>
      <c r="F77" s="415"/>
      <c r="G77" s="537"/>
      <c r="H77" s="540"/>
      <c r="I77" s="463"/>
      <c r="J77" s="463"/>
    </row>
    <row r="78" spans="2:10" s="366" customFormat="1" ht="12.75" x14ac:dyDescent="0.25">
      <c r="B78" s="645"/>
      <c r="C78" s="477" t="s">
        <v>518</v>
      </c>
      <c r="D78" s="496">
        <v>173.77</v>
      </c>
      <c r="E78" s="497">
        <v>3388515000</v>
      </c>
      <c r="F78" s="415"/>
      <c r="G78" s="537"/>
      <c r="H78" s="540"/>
      <c r="I78" s="463"/>
      <c r="J78" s="463"/>
    </row>
    <row r="79" spans="2:10" s="366" customFormat="1" ht="12.75" x14ac:dyDescent="0.25">
      <c r="B79" s="416"/>
      <c r="C79" s="592" t="s">
        <v>439</v>
      </c>
      <c r="D79" s="593"/>
      <c r="E79" s="596">
        <v>-25164531249</v>
      </c>
      <c r="F79" s="415"/>
      <c r="G79" s="537"/>
      <c r="H79" s="540"/>
      <c r="I79" s="463"/>
      <c r="J79" s="463"/>
    </row>
    <row r="80" spans="2:10" s="366" customFormat="1" ht="12.75" x14ac:dyDescent="0.25">
      <c r="B80" s="416" t="s">
        <v>443</v>
      </c>
      <c r="C80" s="417">
        <v>24</v>
      </c>
      <c r="D80" s="418">
        <v>2586.3099999999995</v>
      </c>
      <c r="E80" s="418">
        <v>42157383751</v>
      </c>
      <c r="F80" s="415"/>
      <c r="G80" s="537"/>
      <c r="H80" s="540"/>
      <c r="I80" s="463"/>
      <c r="J80" s="463"/>
    </row>
    <row r="81" spans="2:10" s="366" customFormat="1" ht="12.75" x14ac:dyDescent="0.25">
      <c r="B81" s="591"/>
      <c r="F81" s="415"/>
      <c r="G81" s="537"/>
      <c r="H81" s="540"/>
      <c r="I81" s="463"/>
      <c r="J81" s="463"/>
    </row>
    <row r="82" spans="2:10" s="366" customFormat="1" ht="12.75" x14ac:dyDescent="0.25">
      <c r="B82" s="591"/>
      <c r="F82" s="415"/>
      <c r="G82" s="537"/>
      <c r="H82" s="540"/>
      <c r="I82" s="463"/>
      <c r="J82" s="463"/>
    </row>
    <row r="83" spans="2:10" s="366" customFormat="1" ht="12.75" x14ac:dyDescent="0.25">
      <c r="B83" s="591"/>
      <c r="F83" s="415"/>
      <c r="G83" s="537"/>
      <c r="H83" s="540"/>
      <c r="I83" s="463"/>
      <c r="J83" s="463"/>
    </row>
    <row r="84" spans="2:10" s="366" customFormat="1" ht="12.75" x14ac:dyDescent="0.25">
      <c r="B84" s="591"/>
      <c r="F84" s="415"/>
      <c r="G84" s="537"/>
      <c r="H84" s="540"/>
      <c r="I84" s="463"/>
      <c r="J84" s="463"/>
    </row>
    <row r="85" spans="2:10" s="366" customFormat="1" ht="12.75" x14ac:dyDescent="0.25">
      <c r="B85" s="591"/>
      <c r="F85" s="415"/>
      <c r="G85" s="537"/>
      <c r="H85" s="540"/>
      <c r="I85" s="463"/>
      <c r="J85" s="463"/>
    </row>
    <row r="86" spans="2:10" s="366" customFormat="1" ht="12.75" x14ac:dyDescent="0.25">
      <c r="B86" s="591"/>
      <c r="F86" s="415"/>
      <c r="G86" s="537"/>
      <c r="H86" s="540"/>
      <c r="I86" s="463"/>
      <c r="J86" s="463"/>
    </row>
    <row r="87" spans="2:10" s="366" customFormat="1" ht="12.75" x14ac:dyDescent="0.25">
      <c r="B87" s="591"/>
      <c r="F87" s="415"/>
      <c r="G87" s="537"/>
      <c r="H87" s="540"/>
      <c r="I87" s="463"/>
      <c r="J87" s="463"/>
    </row>
    <row r="88" spans="2:10" s="366" customFormat="1" ht="12.75" x14ac:dyDescent="0.25">
      <c r="B88" s="591"/>
      <c r="F88" s="415"/>
      <c r="G88" s="537"/>
      <c r="H88" s="540"/>
      <c r="I88" s="463"/>
      <c r="J88" s="463"/>
    </row>
    <row r="89" spans="2:10" s="366" customFormat="1" ht="12.75" x14ac:dyDescent="0.25">
      <c r="B89" s="591"/>
      <c r="F89" s="415"/>
      <c r="G89" s="537"/>
      <c r="H89" s="540"/>
      <c r="I89" s="463"/>
      <c r="J89" s="463"/>
    </row>
    <row r="90" spans="2:10" s="366" customFormat="1" ht="12.75" x14ac:dyDescent="0.25">
      <c r="B90" s="591"/>
      <c r="F90" s="415"/>
      <c r="G90" s="537"/>
      <c r="H90" s="540"/>
      <c r="I90" s="463"/>
      <c r="J90" s="463"/>
    </row>
    <row r="91" spans="2:10" s="366" customFormat="1" ht="12.75" x14ac:dyDescent="0.25">
      <c r="B91" s="591"/>
      <c r="F91" s="415"/>
      <c r="G91" s="537"/>
      <c r="H91" s="540"/>
      <c r="I91" s="463"/>
      <c r="J91" s="463"/>
    </row>
    <row r="92" spans="2:10" s="366" customFormat="1" ht="12.75" x14ac:dyDescent="0.25">
      <c r="B92" s="591"/>
      <c r="F92" s="415"/>
      <c r="G92" s="536"/>
      <c r="H92" s="408"/>
      <c r="I92" s="408"/>
      <c r="J92" s="408"/>
    </row>
    <row r="93" spans="2:10" s="366" customFormat="1" ht="12.75" x14ac:dyDescent="0.25">
      <c r="B93" s="591"/>
      <c r="F93" s="415"/>
      <c r="G93" s="536"/>
      <c r="H93" s="408"/>
      <c r="I93" s="408"/>
      <c r="J93" s="408"/>
    </row>
    <row r="94" spans="2:10" s="366" customFormat="1" ht="12.75" x14ac:dyDescent="0.25">
      <c r="B94" s="591"/>
      <c r="F94" s="415"/>
      <c r="G94" s="536"/>
      <c r="H94" s="408"/>
      <c r="I94" s="408"/>
      <c r="J94" s="408"/>
    </row>
    <row r="95" spans="2:10" s="366" customFormat="1" ht="12.75" x14ac:dyDescent="0.25">
      <c r="B95" s="591"/>
      <c r="F95" s="415"/>
      <c r="G95" s="536"/>
      <c r="H95" s="408"/>
      <c r="I95" s="408"/>
      <c r="J95" s="408"/>
    </row>
    <row r="96" spans="2:10" s="366" customFormat="1" ht="12.75" x14ac:dyDescent="0.25">
      <c r="B96" s="591"/>
      <c r="F96" s="415"/>
      <c r="G96" s="536"/>
      <c r="H96" s="408"/>
      <c r="I96" s="408"/>
      <c r="J96" s="408"/>
    </row>
    <row r="97" spans="2:10" s="366" customFormat="1" ht="12.75" x14ac:dyDescent="0.25">
      <c r="B97" s="591"/>
      <c r="F97" s="415"/>
      <c r="G97" s="536"/>
      <c r="H97" s="408"/>
      <c r="I97" s="408"/>
      <c r="J97" s="408"/>
    </row>
    <row r="98" spans="2:10" s="366" customFormat="1" ht="12.75" x14ac:dyDescent="0.25">
      <c r="B98" s="591"/>
      <c r="F98" s="415"/>
      <c r="G98" s="536"/>
      <c r="H98" s="408"/>
      <c r="I98" s="408"/>
      <c r="J98" s="408"/>
    </row>
    <row r="99" spans="2:10" s="366" customFormat="1" ht="12.75" x14ac:dyDescent="0.25">
      <c r="B99" s="591"/>
      <c r="F99" s="415"/>
      <c r="G99" s="536"/>
      <c r="H99" s="408"/>
      <c r="I99" s="408"/>
      <c r="J99" s="408"/>
    </row>
    <row r="100" spans="2:10" s="366" customFormat="1" ht="12.75" x14ac:dyDescent="0.25">
      <c r="B100" s="591"/>
      <c r="F100" s="415"/>
      <c r="G100" s="536"/>
      <c r="H100" s="408"/>
      <c r="I100" s="408"/>
      <c r="J100" s="408"/>
    </row>
    <row r="101" spans="2:10" s="366" customFormat="1" ht="12.75" x14ac:dyDescent="0.25">
      <c r="B101" s="591"/>
      <c r="F101" s="415"/>
      <c r="G101" s="536"/>
      <c r="H101" s="408"/>
      <c r="I101" s="408"/>
      <c r="J101" s="408"/>
    </row>
    <row r="102" spans="2:10" s="366" customFormat="1" ht="12.75" x14ac:dyDescent="0.25">
      <c r="B102" s="591"/>
      <c r="F102" s="415"/>
      <c r="G102" s="536"/>
      <c r="H102" s="408"/>
      <c r="I102" s="408"/>
      <c r="J102" s="408"/>
    </row>
    <row r="103" spans="2:10" s="366" customFormat="1" ht="12.75" x14ac:dyDescent="0.25">
      <c r="B103" s="591"/>
      <c r="F103" s="415"/>
      <c r="G103" s="536"/>
      <c r="H103" s="408"/>
      <c r="I103" s="408"/>
      <c r="J103" s="408"/>
    </row>
    <row r="104" spans="2:10" s="366" customFormat="1" ht="12.75" x14ac:dyDescent="0.25">
      <c r="B104" s="591"/>
      <c r="F104" s="415"/>
      <c r="G104" s="536"/>
      <c r="H104" s="408"/>
      <c r="I104" s="408"/>
      <c r="J104" s="408"/>
    </row>
    <row r="105" spans="2:10" s="366" customFormat="1" ht="12.75" x14ac:dyDescent="0.25">
      <c r="B105" s="591"/>
      <c r="F105" s="415"/>
      <c r="G105" s="536"/>
      <c r="H105" s="408"/>
      <c r="I105" s="408"/>
      <c r="J105" s="408"/>
    </row>
    <row r="106" spans="2:10" s="366" customFormat="1" ht="12.75" x14ac:dyDescent="0.25">
      <c r="B106" s="591"/>
      <c r="F106" s="415"/>
      <c r="G106" s="536"/>
      <c r="H106" s="408"/>
      <c r="I106" s="408"/>
      <c r="J106" s="408"/>
    </row>
    <row r="107" spans="2:10" s="366" customFormat="1" ht="12.75" x14ac:dyDescent="0.25">
      <c r="B107" s="591"/>
      <c r="F107" s="415"/>
      <c r="G107" s="536"/>
      <c r="H107" s="408"/>
      <c r="I107" s="408"/>
      <c r="J107" s="408"/>
    </row>
    <row r="108" spans="2:10" s="366" customFormat="1" ht="12.75" x14ac:dyDescent="0.25">
      <c r="B108" s="591"/>
      <c r="F108" s="415"/>
      <c r="G108" s="536"/>
      <c r="H108" s="408"/>
      <c r="I108" s="408"/>
      <c r="J108" s="408"/>
    </row>
    <row r="109" spans="2:10" s="366" customFormat="1" ht="12.75" x14ac:dyDescent="0.25">
      <c r="B109" s="591"/>
      <c r="F109" s="415"/>
      <c r="G109" s="536"/>
      <c r="H109" s="408"/>
      <c r="I109" s="408"/>
      <c r="J109" s="408"/>
    </row>
    <row r="110" spans="2:10" s="366" customFormat="1" ht="12.75" x14ac:dyDescent="0.25">
      <c r="B110" s="591"/>
      <c r="F110" s="415"/>
      <c r="G110" s="536"/>
      <c r="H110" s="408"/>
      <c r="I110" s="408"/>
      <c r="J110" s="408"/>
    </row>
    <row r="111" spans="2:10" s="366" customFormat="1" ht="12.75" x14ac:dyDescent="0.25">
      <c r="B111" s="591"/>
      <c r="F111" s="415"/>
      <c r="G111" s="536"/>
      <c r="H111" s="408"/>
      <c r="I111" s="408"/>
      <c r="J111" s="408"/>
    </row>
    <row r="112" spans="2:10" s="366" customFormat="1" ht="12.75" x14ac:dyDescent="0.25">
      <c r="F112" s="415"/>
      <c r="G112" s="536"/>
      <c r="H112" s="408"/>
      <c r="I112" s="408"/>
      <c r="J112" s="408"/>
    </row>
    <row r="113" spans="1:10" s="366" customFormat="1" ht="12.75" x14ac:dyDescent="0.25">
      <c r="F113" s="415"/>
      <c r="G113" s="408"/>
      <c r="H113" s="408"/>
      <c r="I113" s="408"/>
      <c r="J113" s="408"/>
    </row>
    <row r="114" spans="1:10" s="366" customFormat="1" ht="12.75" x14ac:dyDescent="0.25">
      <c r="F114" s="415"/>
      <c r="G114" s="408"/>
      <c r="H114" s="408"/>
      <c r="I114" s="408"/>
      <c r="J114" s="408"/>
    </row>
    <row r="115" spans="1:10" s="366" customFormat="1" ht="12.75" x14ac:dyDescent="0.25">
      <c r="F115" s="415"/>
      <c r="G115" s="408"/>
      <c r="H115" s="408"/>
      <c r="I115" s="408"/>
      <c r="J115" s="408"/>
    </row>
    <row r="116" spans="1:10" s="366" customFormat="1" ht="12.75" x14ac:dyDescent="0.25">
      <c r="F116" s="415"/>
      <c r="G116" s="408"/>
      <c r="H116" s="408"/>
      <c r="I116" s="408"/>
      <c r="J116" s="408"/>
    </row>
    <row r="117" spans="1:10" s="366" customFormat="1" ht="12.75" x14ac:dyDescent="0.25">
      <c r="A117" s="188"/>
      <c r="F117" s="415"/>
      <c r="G117" s="408"/>
      <c r="H117" s="408"/>
      <c r="I117" s="408"/>
      <c r="J117" s="408"/>
    </row>
    <row r="118" spans="1:10" s="366" customFormat="1" ht="12.75" x14ac:dyDescent="0.25">
      <c r="A118" s="188"/>
      <c r="F118" s="415"/>
      <c r="G118" s="408"/>
      <c r="H118" s="408"/>
      <c r="I118" s="408"/>
      <c r="J118" s="408"/>
    </row>
    <row r="119" spans="1:10" s="366" customFormat="1" ht="12.75" x14ac:dyDescent="0.25">
      <c r="A119" s="188"/>
      <c r="F119" s="415"/>
      <c r="G119" s="408"/>
      <c r="H119" s="408"/>
      <c r="I119" s="408"/>
      <c r="J119" s="408"/>
    </row>
    <row r="120" spans="1:10" s="366" customFormat="1" ht="12.75" x14ac:dyDescent="0.25">
      <c r="A120" s="188"/>
      <c r="F120" s="415"/>
      <c r="G120" s="408"/>
      <c r="H120" s="408"/>
      <c r="I120" s="408"/>
      <c r="J120" s="408"/>
    </row>
    <row r="121" spans="1:10" s="366" customFormat="1" ht="12.75" x14ac:dyDescent="0.25">
      <c r="A121" s="188"/>
      <c r="F121" s="415"/>
      <c r="G121" s="408"/>
      <c r="H121" s="408"/>
      <c r="I121" s="408"/>
      <c r="J121" s="408"/>
    </row>
    <row r="122" spans="1:10" s="366" customFormat="1" ht="12" hidden="1" customHeight="1" x14ac:dyDescent="0.25">
      <c r="A122" s="188"/>
      <c r="C122" s="368"/>
      <c r="D122" s="368"/>
      <c r="E122" s="369"/>
      <c r="F122" s="415"/>
      <c r="G122" s="408"/>
      <c r="H122" s="408"/>
      <c r="I122" s="408"/>
      <c r="J122" s="408"/>
    </row>
    <row r="123" spans="1:10" s="366" customFormat="1" ht="12.75" hidden="1" x14ac:dyDescent="0.25">
      <c r="A123" s="188"/>
      <c r="C123" s="368"/>
      <c r="D123" s="370"/>
      <c r="E123" s="369"/>
      <c r="F123" s="415"/>
      <c r="G123" s="408"/>
      <c r="H123" s="408"/>
      <c r="I123" s="408"/>
      <c r="J123" s="408"/>
    </row>
    <row r="124" spans="1:10" s="366" customFormat="1" ht="12.75" x14ac:dyDescent="0.25">
      <c r="A124" s="188"/>
      <c r="C124" s="368"/>
      <c r="D124" s="370"/>
      <c r="E124" s="367"/>
      <c r="F124" s="415"/>
      <c r="G124" s="408"/>
      <c r="H124" s="408"/>
      <c r="I124" s="408"/>
      <c r="J124" s="408"/>
    </row>
    <row r="125" spans="1:10" s="366" customFormat="1" ht="12.75" x14ac:dyDescent="0.25">
      <c r="A125" s="188"/>
      <c r="C125" s="368"/>
      <c r="D125" s="370"/>
      <c r="E125" s="369"/>
      <c r="F125" s="415"/>
      <c r="G125" s="408"/>
      <c r="H125" s="408"/>
      <c r="I125" s="408"/>
      <c r="J125" s="408"/>
    </row>
    <row r="126" spans="1:10" s="366" customFormat="1" ht="15" x14ac:dyDescent="0.25">
      <c r="A126" s="188"/>
      <c r="C126" s="359"/>
      <c r="D126" s="359"/>
      <c r="E126" s="365"/>
      <c r="F126" s="415"/>
      <c r="G126" s="408"/>
      <c r="H126" s="408"/>
      <c r="I126" s="408"/>
      <c r="J126" s="408"/>
    </row>
    <row r="127" spans="1:10" s="366" customFormat="1" ht="15" x14ac:dyDescent="0.25">
      <c r="A127" s="188"/>
      <c r="C127" s="359"/>
      <c r="D127" s="359"/>
      <c r="E127" s="365"/>
      <c r="F127" s="415"/>
      <c r="G127" s="408"/>
      <c r="H127" s="408"/>
      <c r="I127" s="408"/>
      <c r="J127" s="408"/>
    </row>
    <row r="128" spans="1:10" s="366" customFormat="1" ht="15" x14ac:dyDescent="0.25">
      <c r="A128" s="188"/>
      <c r="C128" s="359"/>
      <c r="D128" s="359"/>
      <c r="E128" s="365"/>
      <c r="F128" s="415"/>
      <c r="G128" s="408"/>
      <c r="H128" s="408"/>
      <c r="I128" s="408"/>
      <c r="J128" s="408"/>
    </row>
    <row r="129" spans="1:10" s="366" customFormat="1" ht="15" x14ac:dyDescent="0.25">
      <c r="A129" s="188"/>
      <c r="C129" s="359"/>
      <c r="D129" s="359"/>
      <c r="E129" s="365"/>
      <c r="F129" s="415"/>
      <c r="G129" s="408"/>
      <c r="H129" s="408"/>
      <c r="I129" s="408"/>
      <c r="J129" s="408"/>
    </row>
    <row r="130" spans="1:10" s="366" customFormat="1" ht="15.75" customHeight="1" x14ac:dyDescent="0.25">
      <c r="A130" s="188"/>
      <c r="C130" s="359"/>
      <c r="D130" s="359"/>
      <c r="E130" s="365"/>
      <c r="F130" s="415"/>
      <c r="G130" s="408"/>
      <c r="H130" s="408"/>
      <c r="I130" s="408"/>
      <c r="J130" s="408"/>
    </row>
    <row r="131" spans="1:10" s="366" customFormat="1" ht="15.75" customHeight="1" x14ac:dyDescent="0.25">
      <c r="A131" s="188"/>
      <c r="C131" s="359"/>
      <c r="D131" s="359"/>
      <c r="E131" s="365"/>
      <c r="F131" s="415"/>
      <c r="G131" s="408"/>
      <c r="H131" s="408"/>
      <c r="I131" s="408"/>
      <c r="J131" s="408"/>
    </row>
    <row r="132" spans="1:10" s="366" customFormat="1" ht="15.75" customHeight="1" x14ac:dyDescent="0.25">
      <c r="A132" s="188"/>
      <c r="C132" s="359"/>
      <c r="D132" s="359"/>
      <c r="E132" s="365"/>
      <c r="F132" s="415"/>
      <c r="G132" s="408"/>
      <c r="H132" s="408"/>
      <c r="I132" s="408"/>
      <c r="J132" s="408"/>
    </row>
    <row r="133" spans="1:10" s="366" customFormat="1" ht="15.75" customHeight="1" x14ac:dyDescent="0.25">
      <c r="A133" s="188"/>
      <c r="C133" s="359"/>
      <c r="D133" s="359"/>
      <c r="E133" s="365"/>
      <c r="F133" s="415"/>
      <c r="G133" s="408"/>
      <c r="H133" s="408"/>
      <c r="I133" s="408"/>
      <c r="J133" s="408"/>
    </row>
    <row r="134" spans="1:10" s="366" customFormat="1" ht="15.75" customHeight="1" x14ac:dyDescent="0.25">
      <c r="A134" s="188"/>
      <c r="C134" s="359"/>
      <c r="D134" s="359"/>
      <c r="E134" s="365"/>
      <c r="F134" s="415"/>
      <c r="G134" s="408"/>
      <c r="H134" s="408"/>
      <c r="I134" s="408"/>
      <c r="J134" s="408"/>
    </row>
    <row r="135" spans="1:10" s="366" customFormat="1" ht="15.75" customHeight="1" x14ac:dyDescent="0.25">
      <c r="A135" s="188"/>
      <c r="C135" s="359"/>
      <c r="D135" s="359"/>
      <c r="E135" s="365"/>
      <c r="F135" s="415"/>
      <c r="G135" s="408"/>
      <c r="H135" s="408"/>
      <c r="I135" s="408"/>
      <c r="J135" s="408"/>
    </row>
    <row r="136" spans="1:10" s="366" customFormat="1" ht="15.75" customHeight="1" x14ac:dyDescent="0.25">
      <c r="A136" s="188"/>
      <c r="C136" s="359"/>
      <c r="D136" s="359"/>
      <c r="E136" s="365"/>
      <c r="F136" s="415"/>
      <c r="G136" s="408"/>
      <c r="H136" s="408"/>
      <c r="I136" s="408"/>
      <c r="J136" s="408"/>
    </row>
    <row r="137" spans="1:10" ht="13.15" customHeight="1" x14ac:dyDescent="0.25">
      <c r="B137" s="366"/>
      <c r="F137" s="408"/>
      <c r="G137" s="408"/>
      <c r="H137" s="408"/>
      <c r="I137" s="408"/>
      <c r="J137" s="408"/>
    </row>
    <row r="138" spans="1:10" ht="13.15" customHeight="1" x14ac:dyDescent="0.25">
      <c r="B138" s="366"/>
      <c r="F138" s="408"/>
      <c r="G138" s="408"/>
      <c r="H138" s="408"/>
      <c r="I138" s="408"/>
      <c r="J138" s="408"/>
    </row>
    <row r="139" spans="1:10" ht="13.15" customHeight="1" x14ac:dyDescent="0.25">
      <c r="B139" s="366"/>
      <c r="F139" s="408"/>
      <c r="G139" s="408"/>
      <c r="H139" s="408"/>
      <c r="I139" s="408"/>
      <c r="J139" s="408"/>
    </row>
    <row r="140" spans="1:10" ht="13.15" customHeight="1" x14ac:dyDescent="0.25">
      <c r="B140" s="366"/>
      <c r="F140" s="408"/>
      <c r="G140" s="408"/>
      <c r="H140" s="408"/>
      <c r="I140" s="408"/>
      <c r="J140" s="408"/>
    </row>
    <row r="141" spans="1:10" ht="13.15" customHeight="1" x14ac:dyDescent="0.25">
      <c r="B141" s="366"/>
      <c r="F141" s="408"/>
      <c r="G141" s="408"/>
      <c r="H141" s="408"/>
      <c r="I141" s="408"/>
      <c r="J141" s="408"/>
    </row>
    <row r="142" spans="1:10" ht="13.15" customHeight="1" x14ac:dyDescent="0.25">
      <c r="B142" s="366"/>
      <c r="F142" s="408"/>
      <c r="G142" s="408"/>
      <c r="H142" s="408"/>
      <c r="I142" s="408"/>
      <c r="J142" s="408"/>
    </row>
    <row r="143" spans="1:10" ht="13.15" customHeight="1" x14ac:dyDescent="0.25">
      <c r="B143" s="366"/>
      <c r="F143" s="408"/>
      <c r="G143" s="408"/>
      <c r="H143" s="408"/>
      <c r="I143" s="408"/>
      <c r="J143" s="408"/>
    </row>
    <row r="144" spans="1:10" ht="13.15" customHeight="1" x14ac:dyDescent="0.25">
      <c r="B144" s="366"/>
      <c r="F144" s="408"/>
      <c r="G144" s="408"/>
      <c r="H144" s="408"/>
      <c r="I144" s="408"/>
      <c r="J144" s="408"/>
    </row>
    <row r="145" spans="2:10" ht="13.15" customHeight="1" x14ac:dyDescent="0.25">
      <c r="B145" s="366"/>
      <c r="F145" s="408"/>
      <c r="G145" s="408"/>
      <c r="H145" s="408"/>
      <c r="I145" s="408"/>
      <c r="J145" s="408"/>
    </row>
    <row r="146" spans="2:10" ht="13.15" customHeight="1" x14ac:dyDescent="0.25">
      <c r="B146" s="366"/>
      <c r="F146" s="408"/>
      <c r="G146" s="408"/>
      <c r="H146" s="408"/>
      <c r="I146" s="408"/>
      <c r="J146" s="408"/>
    </row>
    <row r="147" spans="2:10" ht="13.15" customHeight="1" x14ac:dyDescent="0.25">
      <c r="B147" s="366"/>
    </row>
    <row r="148" spans="2:10" ht="13.15" customHeight="1" x14ac:dyDescent="0.25">
      <c r="B148" s="367"/>
    </row>
    <row r="149" spans="2:10" ht="13.15" customHeight="1" x14ac:dyDescent="0.25">
      <c r="B149" s="367"/>
    </row>
    <row r="150" spans="2:10" ht="13.15" customHeight="1" x14ac:dyDescent="0.25">
      <c r="B150" s="367"/>
    </row>
    <row r="151" spans="2:10" ht="13.15" customHeight="1" x14ac:dyDescent="0.25">
      <c r="B151" s="217"/>
    </row>
    <row r="152" spans="2:10" ht="13.15" customHeight="1" x14ac:dyDescent="0.25"/>
    <row r="153" spans="2:10" ht="13.15" customHeight="1" x14ac:dyDescent="0.25"/>
    <row r="154" spans="2:10" ht="13.15" customHeight="1" x14ac:dyDescent="0.25"/>
    <row r="155" spans="2:10" ht="13.15" customHeight="1" x14ac:dyDescent="0.25"/>
    <row r="156" spans="2:10" ht="13.15" customHeight="1" x14ac:dyDescent="0.25"/>
    <row r="157" spans="2:10" ht="13.15" customHeight="1" x14ac:dyDescent="0.25"/>
    <row r="158" spans="2:10" ht="13.15" customHeight="1" x14ac:dyDescent="0.25"/>
    <row r="159" spans="2:10" ht="13.15" customHeight="1" x14ac:dyDescent="0.25"/>
    <row r="160" spans="2:10" ht="13.15" customHeight="1" x14ac:dyDescent="0.25"/>
    <row r="161" ht="13.15" customHeight="1" x14ac:dyDescent="0.25"/>
    <row r="162" ht="13.15" customHeight="1" x14ac:dyDescent="0.25"/>
    <row r="163" ht="13.15" customHeight="1" x14ac:dyDescent="0.25"/>
    <row r="164" ht="13.15" customHeight="1" x14ac:dyDescent="0.25"/>
    <row r="165" ht="13.15" customHeight="1" x14ac:dyDescent="0.25"/>
    <row r="166" ht="13.15" customHeight="1" x14ac:dyDescent="0.25"/>
    <row r="167" ht="13.15" customHeight="1" x14ac:dyDescent="0.25"/>
    <row r="168" ht="13.15" customHeight="1" x14ac:dyDescent="0.25"/>
    <row r="169" ht="13.15" customHeight="1" x14ac:dyDescent="0.25"/>
    <row r="170" ht="13.15" customHeight="1" x14ac:dyDescent="0.25"/>
    <row r="171" ht="13.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spans="3:3" ht="15" customHeight="1" x14ac:dyDescent="0.25"/>
    <row r="674" spans="3:3" ht="15" customHeight="1" x14ac:dyDescent="0.25"/>
    <row r="675" spans="3:3" ht="15" customHeight="1" x14ac:dyDescent="0.25"/>
    <row r="676" spans="3:3" ht="15" customHeight="1" x14ac:dyDescent="0.25"/>
    <row r="677" spans="3:3" ht="15" customHeight="1" x14ac:dyDescent="0.25"/>
    <row r="678" spans="3:3" ht="15" customHeight="1" x14ac:dyDescent="0.25"/>
    <row r="679" spans="3:3" ht="15" customHeight="1" x14ac:dyDescent="0.25"/>
    <row r="680" spans="3:3" ht="15" customHeight="1" x14ac:dyDescent="0.25"/>
    <row r="681" spans="3:3" ht="15" customHeight="1" x14ac:dyDescent="0.25"/>
    <row r="682" spans="3:3" ht="15" customHeight="1" x14ac:dyDescent="0.25"/>
    <row r="683" spans="3:3" ht="15" customHeight="1" x14ac:dyDescent="0.25"/>
    <row r="684" spans="3:3" ht="15" customHeight="1" x14ac:dyDescent="0.25"/>
    <row r="685" spans="3:3" ht="15" customHeight="1" x14ac:dyDescent="0.25"/>
    <row r="686" spans="3:3" ht="15" customHeight="1" x14ac:dyDescent="0.25"/>
    <row r="687" spans="3:3" ht="15" customHeight="1" x14ac:dyDescent="0.25"/>
    <row r="688" spans="3:3" ht="15" customHeight="1" x14ac:dyDescent="0.25">
      <c r="C688" s="371"/>
    </row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</sheetData>
  <autoFilter ref="C8:E21" xr:uid="{00000000-0009-0000-0000-000008000000}"/>
  <sortState xmlns:xlrd2="http://schemas.microsoft.com/office/spreadsheetml/2017/richdata2" ref="C9:E21">
    <sortCondition ref="C9:C21"/>
  </sortState>
  <mergeCells count="5">
    <mergeCell ref="B55:B78"/>
    <mergeCell ref="B2:E2"/>
    <mergeCell ref="B3:E3"/>
    <mergeCell ref="B9:B20"/>
    <mergeCell ref="B22:B53"/>
  </mergeCells>
  <phoneticPr fontId="66" type="noConversion"/>
  <printOptions horizontalCentered="1" verticalCentered="1"/>
  <pageMargins left="0.70866141732283472" right="0.70866141732283472" top="0.35433070866141736" bottom="0.35433070866141736" header="0.31496062992125984" footer="0.31496062992125984"/>
  <pageSetup scale="92" orientation="portrait" r:id="rId1"/>
  <headerFooter alignWithMargins="0">
    <oddFooter>&amp;RElaborado por EQUILIBRIUM Inmobiliario S.A.S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21</vt:i4>
      </vt:variant>
      <vt:variant>
        <vt:lpstr>Rangos con nombre</vt:lpstr>
      </vt:variant>
      <vt:variant>
        <vt:i4>20</vt:i4>
      </vt:variant>
    </vt:vector>
  </HeadingPairs>
  <TitlesOfParts>
    <vt:vector size="41" baseType="lpstr">
      <vt:lpstr>Datos globales </vt:lpstr>
      <vt:lpstr>Resumen Consolidado </vt:lpstr>
      <vt:lpstr>Detalle Clientes</vt:lpstr>
      <vt:lpstr>Ventas mes a mes</vt:lpstr>
      <vt:lpstr>Proyeccion Recaudos</vt:lpstr>
      <vt:lpstr>Proyeccion de saldos detallados</vt:lpstr>
      <vt:lpstr>Recaudo</vt:lpstr>
      <vt:lpstr>Detalle inmueble</vt:lpstr>
      <vt:lpstr>Inventario</vt:lpstr>
      <vt:lpstr>Inmuebles Paquetes</vt:lpstr>
      <vt:lpstr>Resumen Paq. y Asociados</vt:lpstr>
      <vt:lpstr>Detalle PAQ</vt:lpstr>
      <vt:lpstr>Resumen Nuevos</vt:lpstr>
      <vt:lpstr>Resumen Usados</vt:lpstr>
      <vt:lpstr>Detalle Usado</vt:lpstr>
      <vt:lpstr>Otros Vend y arrend</vt:lpstr>
      <vt:lpstr>IM-PAL</vt:lpstr>
      <vt:lpstr>IM-PAL2</vt:lpstr>
      <vt:lpstr>IM-PAL3</vt:lpstr>
      <vt:lpstr>IM-PAL (2)</vt:lpstr>
      <vt:lpstr>Hoja1</vt:lpstr>
      <vt:lpstr>'Datos globales '!Área_de_impresión</vt:lpstr>
      <vt:lpstr>'Detalle Clientes'!Área_de_impresión</vt:lpstr>
      <vt:lpstr>'Detalle PAQ'!Área_de_impresión</vt:lpstr>
      <vt:lpstr>'Detalle Usado'!Área_de_impresión</vt:lpstr>
      <vt:lpstr>'Inmuebles Paquetes'!Área_de_impresión</vt:lpstr>
      <vt:lpstr>Inventario!Área_de_impresión</vt:lpstr>
      <vt:lpstr>'Proyeccion de saldos detallados'!Área_de_impresión</vt:lpstr>
      <vt:lpstr>'Proyeccion Recaudos'!Área_de_impresión</vt:lpstr>
      <vt:lpstr>Recaudo!Área_de_impresión</vt:lpstr>
      <vt:lpstr>'Resumen Consolidado '!Área_de_impresión</vt:lpstr>
      <vt:lpstr>'Resumen Nuevos'!Área_de_impresión</vt:lpstr>
      <vt:lpstr>'Resumen Paq. y Asociados'!Área_de_impresión</vt:lpstr>
      <vt:lpstr>'Resumen Usados'!Área_de_impresión</vt:lpstr>
      <vt:lpstr>'Ventas mes a mes'!Área_de_impresión</vt:lpstr>
      <vt:lpstr>'Detalle Clientes'!Títulos_a_imprimir</vt:lpstr>
      <vt:lpstr>'Detalle inmueble'!Títulos_a_imprimir</vt:lpstr>
      <vt:lpstr>'Detalle PAQ'!Títulos_a_imprimir</vt:lpstr>
      <vt:lpstr>'Inmuebles Paquetes'!Títulos_a_imprimir</vt:lpstr>
      <vt:lpstr>Inventario!Títulos_a_imprimir</vt:lpstr>
      <vt:lpstr>'Proyeccion de saldos detallados'!Títulos_a_imprimir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EQUILIBRIUM</dc:creator>
  <cp:lastModifiedBy>Rubèn Gòmez -Equilibrium</cp:lastModifiedBy>
  <cp:lastPrinted>2025-05-07T20:04:14Z</cp:lastPrinted>
  <dcterms:created xsi:type="dcterms:W3CDTF">2017-11-28T18:34:40Z</dcterms:created>
  <dcterms:modified xsi:type="dcterms:W3CDTF">2025-09-01T16:13:39Z</dcterms:modified>
</cp:coreProperties>
</file>