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C6D07AA3-132E-4B92-83CC-AE22B70DD5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07" i="1" l="1"/>
  <c r="AG207" i="1"/>
  <c r="AF207" i="1"/>
  <c r="AM207" i="1" s="1"/>
  <c r="AN207" i="1" s="1"/>
  <c r="AB207" i="1"/>
  <c r="AA207" i="1"/>
  <c r="Z207" i="1"/>
  <c r="W207" i="1"/>
  <c r="C207" i="1"/>
  <c r="AM206" i="1"/>
  <c r="AN206" i="1" s="1"/>
  <c r="AL206" i="1"/>
  <c r="AJ206" i="1"/>
  <c r="AH206" i="1"/>
  <c r="AF206" i="1"/>
  <c r="AG206" i="1" s="1"/>
  <c r="AB206" i="1"/>
  <c r="Z206" i="1"/>
  <c r="W206" i="1"/>
  <c r="AA206" i="1" s="1"/>
  <c r="C206" i="1"/>
  <c r="AL205" i="1"/>
  <c r="AG205" i="1"/>
  <c r="AF205" i="1"/>
  <c r="AM205" i="1" s="1"/>
  <c r="AN205" i="1" s="1"/>
  <c r="AB205" i="1"/>
  <c r="AA205" i="1"/>
  <c r="Z205" i="1"/>
  <c r="W205" i="1"/>
  <c r="C205" i="1"/>
  <c r="AM204" i="1"/>
  <c r="AN204" i="1" s="1"/>
  <c r="AL204" i="1"/>
  <c r="AJ204" i="1"/>
  <c r="AH204" i="1"/>
  <c r="AF204" i="1"/>
  <c r="AG204" i="1" s="1"/>
  <c r="AB204" i="1"/>
  <c r="Z204" i="1"/>
  <c r="W204" i="1"/>
  <c r="AA204" i="1" s="1"/>
  <c r="C204" i="1"/>
  <c r="AL203" i="1"/>
  <c r="AG203" i="1"/>
  <c r="AF203" i="1"/>
  <c r="AM203" i="1" s="1"/>
  <c r="AN203" i="1" s="1"/>
  <c r="AB203" i="1"/>
  <c r="AA203" i="1"/>
  <c r="Z203" i="1"/>
  <c r="W203" i="1"/>
  <c r="C203" i="1"/>
  <c r="AM202" i="1"/>
  <c r="AN202" i="1" s="1"/>
  <c r="AL202" i="1"/>
  <c r="AJ202" i="1"/>
  <c r="AH202" i="1"/>
  <c r="AF202" i="1"/>
  <c r="AG202" i="1" s="1"/>
  <c r="AB202" i="1"/>
  <c r="Z202" i="1"/>
  <c r="W202" i="1"/>
  <c r="AA202" i="1" s="1"/>
  <c r="C202" i="1"/>
  <c r="AL201" i="1"/>
  <c r="AG201" i="1"/>
  <c r="AF201" i="1"/>
  <c r="AM201" i="1" s="1"/>
  <c r="AN201" i="1" s="1"/>
  <c r="AB201" i="1"/>
  <c r="AA201" i="1"/>
  <c r="Z201" i="1"/>
  <c r="W201" i="1"/>
  <c r="C201" i="1"/>
  <c r="AM200" i="1"/>
  <c r="AN200" i="1" s="1"/>
  <c r="AL200" i="1"/>
  <c r="AJ200" i="1"/>
  <c r="AH200" i="1"/>
  <c r="AF200" i="1"/>
  <c r="AG200" i="1" s="1"/>
  <c r="AB200" i="1"/>
  <c r="Z200" i="1"/>
  <c r="W200" i="1"/>
  <c r="AA200" i="1" s="1"/>
  <c r="C200" i="1"/>
  <c r="AL199" i="1"/>
  <c r="AG199" i="1"/>
  <c r="AF199" i="1"/>
  <c r="AM199" i="1" s="1"/>
  <c r="AN199" i="1" s="1"/>
  <c r="AB199" i="1"/>
  <c r="AA199" i="1"/>
  <c r="Z199" i="1"/>
  <c r="W199" i="1"/>
  <c r="C199" i="1"/>
  <c r="AM198" i="1"/>
  <c r="AN198" i="1" s="1"/>
  <c r="AL198" i="1"/>
  <c r="AJ198" i="1"/>
  <c r="AH198" i="1"/>
  <c r="AF198" i="1"/>
  <c r="AG198" i="1" s="1"/>
  <c r="AB198" i="1"/>
  <c r="Z198" i="1"/>
  <c r="W198" i="1"/>
  <c r="AA198" i="1" s="1"/>
  <c r="C198" i="1"/>
  <c r="AL197" i="1"/>
  <c r="AG197" i="1"/>
  <c r="AF197" i="1"/>
  <c r="AM197" i="1" s="1"/>
  <c r="AN197" i="1" s="1"/>
  <c r="AB197" i="1"/>
  <c r="AA197" i="1"/>
  <c r="Z197" i="1"/>
  <c r="W197" i="1"/>
  <c r="C197" i="1"/>
  <c r="AM196" i="1"/>
  <c r="AN196" i="1" s="1"/>
  <c r="AL196" i="1"/>
  <c r="AJ196" i="1"/>
  <c r="AH196" i="1"/>
  <c r="AF196" i="1"/>
  <c r="AG196" i="1" s="1"/>
  <c r="AB196" i="1"/>
  <c r="Z196" i="1"/>
  <c r="W196" i="1"/>
  <c r="AA196" i="1" s="1"/>
  <c r="C196" i="1"/>
  <c r="AL195" i="1"/>
  <c r="AG195" i="1"/>
  <c r="AF195" i="1"/>
  <c r="AM195" i="1" s="1"/>
  <c r="AN195" i="1" s="1"/>
  <c r="AB195" i="1"/>
  <c r="AA195" i="1"/>
  <c r="Z195" i="1"/>
  <c r="W195" i="1"/>
  <c r="C195" i="1"/>
  <c r="AM194" i="1"/>
  <c r="AN194" i="1" s="1"/>
  <c r="AL194" i="1"/>
  <c r="AJ194" i="1"/>
  <c r="AH194" i="1"/>
  <c r="AF194" i="1"/>
  <c r="AG194" i="1" s="1"/>
  <c r="AB194" i="1"/>
  <c r="Z194" i="1"/>
  <c r="W194" i="1"/>
  <c r="AA194" i="1" s="1"/>
  <c r="C194" i="1"/>
  <c r="AL193" i="1"/>
  <c r="AG193" i="1"/>
  <c r="AF193" i="1"/>
  <c r="AM193" i="1" s="1"/>
  <c r="AN193" i="1" s="1"/>
  <c r="AB193" i="1"/>
  <c r="AA193" i="1"/>
  <c r="Z193" i="1"/>
  <c r="W193" i="1"/>
  <c r="C193" i="1"/>
  <c r="AM192" i="1"/>
  <c r="AN192" i="1" s="1"/>
  <c r="AL192" i="1"/>
  <c r="AJ192" i="1"/>
  <c r="AH192" i="1"/>
  <c r="AF192" i="1"/>
  <c r="AG192" i="1" s="1"/>
  <c r="AB192" i="1"/>
  <c r="Z192" i="1"/>
  <c r="W192" i="1"/>
  <c r="AA192" i="1" s="1"/>
  <c r="C192" i="1"/>
  <c r="AL191" i="1"/>
  <c r="AG191" i="1"/>
  <c r="AF191" i="1"/>
  <c r="AM191" i="1" s="1"/>
  <c r="AN191" i="1" s="1"/>
  <c r="AB191" i="1"/>
  <c r="AA191" i="1"/>
  <c r="Z191" i="1"/>
  <c r="W191" i="1"/>
  <c r="C191" i="1"/>
  <c r="AM190" i="1"/>
  <c r="AN190" i="1" s="1"/>
  <c r="AL190" i="1"/>
  <c r="AJ190" i="1"/>
  <c r="AH190" i="1"/>
  <c r="AF190" i="1"/>
  <c r="AG190" i="1" s="1"/>
  <c r="AB190" i="1"/>
  <c r="Z190" i="1"/>
  <c r="W190" i="1"/>
  <c r="AA190" i="1" s="1"/>
  <c r="C190" i="1"/>
  <c r="AL189" i="1"/>
  <c r="AG189" i="1"/>
  <c r="AF189" i="1"/>
  <c r="AM189" i="1" s="1"/>
  <c r="AN189" i="1" s="1"/>
  <c r="AB189" i="1"/>
  <c r="AA189" i="1"/>
  <c r="Z189" i="1"/>
  <c r="W189" i="1"/>
  <c r="C189" i="1"/>
  <c r="AM188" i="1"/>
  <c r="AN188" i="1" s="1"/>
  <c r="AL188" i="1"/>
  <c r="AJ188" i="1"/>
  <c r="AH188" i="1"/>
  <c r="AF188" i="1"/>
  <c r="AG188" i="1" s="1"/>
  <c r="AB188" i="1"/>
  <c r="Z188" i="1"/>
  <c r="W188" i="1"/>
  <c r="AA188" i="1" s="1"/>
  <c r="C188" i="1"/>
  <c r="AL187" i="1"/>
  <c r="AG187" i="1"/>
  <c r="AF187" i="1"/>
  <c r="AM187" i="1" s="1"/>
  <c r="AN187" i="1" s="1"/>
  <c r="AB187" i="1"/>
  <c r="AA187" i="1"/>
  <c r="Z187" i="1"/>
  <c r="W187" i="1"/>
  <c r="C187" i="1"/>
  <c r="AM186" i="1"/>
  <c r="AN186" i="1" s="1"/>
  <c r="AL186" i="1"/>
  <c r="AJ186" i="1"/>
  <c r="AH186" i="1"/>
  <c r="AF186" i="1"/>
  <c r="AG186" i="1" s="1"/>
  <c r="AB186" i="1"/>
  <c r="Z186" i="1"/>
  <c r="W186" i="1"/>
  <c r="AA186" i="1" s="1"/>
  <c r="C186" i="1"/>
  <c r="AL185" i="1"/>
  <c r="AG185" i="1"/>
  <c r="AF185" i="1"/>
  <c r="AM185" i="1" s="1"/>
  <c r="AN185" i="1" s="1"/>
  <c r="AB185" i="1"/>
  <c r="AA185" i="1"/>
  <c r="Z185" i="1"/>
  <c r="W185" i="1"/>
  <c r="C185" i="1"/>
  <c r="AM184" i="1"/>
  <c r="AN184" i="1" s="1"/>
  <c r="AL184" i="1"/>
  <c r="AJ184" i="1"/>
  <c r="AH184" i="1"/>
  <c r="AF184" i="1"/>
  <c r="AG184" i="1" s="1"/>
  <c r="AB184" i="1"/>
  <c r="Z184" i="1"/>
  <c r="W184" i="1"/>
  <c r="AA184" i="1" s="1"/>
  <c r="C184" i="1"/>
  <c r="AL183" i="1"/>
  <c r="AG183" i="1"/>
  <c r="AF183" i="1"/>
  <c r="AM183" i="1" s="1"/>
  <c r="AN183" i="1" s="1"/>
  <c r="AB183" i="1"/>
  <c r="AA183" i="1"/>
  <c r="Z183" i="1"/>
  <c r="W183" i="1"/>
  <c r="C183" i="1"/>
  <c r="AM182" i="1"/>
  <c r="AN182" i="1" s="1"/>
  <c r="AL182" i="1"/>
  <c r="AJ182" i="1"/>
  <c r="AH182" i="1"/>
  <c r="AF182" i="1"/>
  <c r="AG182" i="1" s="1"/>
  <c r="AB182" i="1"/>
  <c r="Z182" i="1"/>
  <c r="W182" i="1"/>
  <c r="AA182" i="1" s="1"/>
  <c r="C182" i="1"/>
  <c r="AL181" i="1"/>
  <c r="AG181" i="1"/>
  <c r="AF181" i="1"/>
  <c r="AM181" i="1" s="1"/>
  <c r="AN181" i="1" s="1"/>
  <c r="AB181" i="1"/>
  <c r="AA181" i="1"/>
  <c r="Z181" i="1"/>
  <c r="W181" i="1"/>
  <c r="C181" i="1"/>
  <c r="AM180" i="1"/>
  <c r="AN180" i="1" s="1"/>
  <c r="AL180" i="1"/>
  <c r="AJ180" i="1"/>
  <c r="AH180" i="1"/>
  <c r="AF180" i="1"/>
  <c r="AG180" i="1" s="1"/>
  <c r="AB180" i="1"/>
  <c r="Z180" i="1"/>
  <c r="W180" i="1"/>
  <c r="AA180" i="1" s="1"/>
  <c r="C180" i="1"/>
  <c r="AL179" i="1"/>
  <c r="AG179" i="1"/>
  <c r="AF179" i="1"/>
  <c r="AM179" i="1" s="1"/>
  <c r="AN179" i="1" s="1"/>
  <c r="AB179" i="1"/>
  <c r="AA179" i="1"/>
  <c r="Z179" i="1"/>
  <c r="W179" i="1"/>
  <c r="C179" i="1"/>
  <c r="AM178" i="1"/>
  <c r="AN178" i="1" s="1"/>
  <c r="AL178" i="1"/>
  <c r="AJ178" i="1"/>
  <c r="AH178" i="1"/>
  <c r="AF178" i="1"/>
  <c r="AG178" i="1" s="1"/>
  <c r="AB178" i="1"/>
  <c r="Z178" i="1"/>
  <c r="W178" i="1"/>
  <c r="AA178" i="1" s="1"/>
  <c r="C178" i="1"/>
  <c r="AL177" i="1"/>
  <c r="AG177" i="1"/>
  <c r="AF177" i="1"/>
  <c r="AM177" i="1" s="1"/>
  <c r="AN177" i="1" s="1"/>
  <c r="AB177" i="1"/>
  <c r="AA177" i="1"/>
  <c r="Z177" i="1"/>
  <c r="W177" i="1"/>
  <c r="C177" i="1"/>
  <c r="AM176" i="1"/>
  <c r="AN176" i="1" s="1"/>
  <c r="AL176" i="1"/>
  <c r="AJ176" i="1"/>
  <c r="AH176" i="1"/>
  <c r="AF176" i="1"/>
  <c r="AG176" i="1" s="1"/>
  <c r="AB176" i="1"/>
  <c r="Z176" i="1"/>
  <c r="W176" i="1"/>
  <c r="AA176" i="1" s="1"/>
  <c r="C176" i="1"/>
  <c r="AL175" i="1"/>
  <c r="AG175" i="1"/>
  <c r="AF175" i="1"/>
  <c r="AM175" i="1" s="1"/>
  <c r="AN175" i="1" s="1"/>
  <c r="AB175" i="1"/>
  <c r="AA175" i="1"/>
  <c r="Z175" i="1"/>
  <c r="W175" i="1"/>
  <c r="C175" i="1"/>
  <c r="AM174" i="1"/>
  <c r="AN174" i="1" s="1"/>
  <c r="AL174" i="1"/>
  <c r="AJ174" i="1"/>
  <c r="AH174" i="1"/>
  <c r="AF174" i="1"/>
  <c r="AG174" i="1" s="1"/>
  <c r="AB174" i="1"/>
  <c r="Z174" i="1"/>
  <c r="W174" i="1"/>
  <c r="AA174" i="1" s="1"/>
  <c r="C174" i="1"/>
  <c r="AL173" i="1"/>
  <c r="AG173" i="1"/>
  <c r="AF173" i="1"/>
  <c r="AM173" i="1" s="1"/>
  <c r="AN173" i="1" s="1"/>
  <c r="AB173" i="1"/>
  <c r="AA173" i="1"/>
  <c r="Z173" i="1"/>
  <c r="W173" i="1"/>
  <c r="C173" i="1"/>
  <c r="AM172" i="1"/>
  <c r="AN172" i="1" s="1"/>
  <c r="AL172" i="1"/>
  <c r="AJ172" i="1"/>
  <c r="AH172" i="1"/>
  <c r="AF172" i="1"/>
  <c r="AG172" i="1" s="1"/>
  <c r="AB172" i="1"/>
  <c r="Z172" i="1"/>
  <c r="W172" i="1"/>
  <c r="AA172" i="1" s="1"/>
  <c r="C172" i="1"/>
  <c r="AL171" i="1"/>
  <c r="AG171" i="1"/>
  <c r="AF171" i="1"/>
  <c r="AM171" i="1" s="1"/>
  <c r="AN171" i="1" s="1"/>
  <c r="AB171" i="1"/>
  <c r="AA171" i="1"/>
  <c r="Z171" i="1"/>
  <c r="W171" i="1"/>
  <c r="C171" i="1"/>
  <c r="AM170" i="1"/>
  <c r="AN170" i="1" s="1"/>
  <c r="AL170" i="1"/>
  <c r="AJ170" i="1"/>
  <c r="AH170" i="1"/>
  <c r="AF170" i="1"/>
  <c r="AG170" i="1" s="1"/>
  <c r="AB170" i="1"/>
  <c r="Z170" i="1"/>
  <c r="W170" i="1"/>
  <c r="AA170" i="1" s="1"/>
  <c r="C170" i="1"/>
  <c r="AL169" i="1"/>
  <c r="AG169" i="1"/>
  <c r="AF169" i="1"/>
  <c r="AM169" i="1" s="1"/>
  <c r="AN169" i="1" s="1"/>
  <c r="AB169" i="1"/>
  <c r="AA169" i="1"/>
  <c r="Z169" i="1"/>
  <c r="W169" i="1"/>
  <c r="C169" i="1"/>
  <c r="AM168" i="1"/>
  <c r="AN168" i="1" s="1"/>
  <c r="AL168" i="1"/>
  <c r="AJ168" i="1"/>
  <c r="AH168" i="1"/>
  <c r="AF168" i="1"/>
  <c r="AG168" i="1" s="1"/>
  <c r="AB168" i="1"/>
  <c r="Z168" i="1"/>
  <c r="W168" i="1"/>
  <c r="AA168" i="1" s="1"/>
  <c r="C168" i="1"/>
  <c r="AL167" i="1"/>
  <c r="AG167" i="1"/>
  <c r="AF167" i="1"/>
  <c r="AM167" i="1" s="1"/>
  <c r="AN167" i="1" s="1"/>
  <c r="AB167" i="1"/>
  <c r="AA167" i="1"/>
  <c r="Z167" i="1"/>
  <c r="W167" i="1"/>
  <c r="C167" i="1"/>
  <c r="AM166" i="1"/>
  <c r="AN166" i="1" s="1"/>
  <c r="AL166" i="1"/>
  <c r="AJ166" i="1"/>
  <c r="AH166" i="1"/>
  <c r="AF166" i="1"/>
  <c r="AG166" i="1" s="1"/>
  <c r="AB166" i="1"/>
  <c r="Z166" i="1"/>
  <c r="W166" i="1"/>
  <c r="AA166" i="1" s="1"/>
  <c r="C166" i="1"/>
  <c r="AL165" i="1"/>
  <c r="AG165" i="1"/>
  <c r="AF165" i="1"/>
  <c r="AM165" i="1" s="1"/>
  <c r="AN165" i="1" s="1"/>
  <c r="AB165" i="1"/>
  <c r="AA165" i="1"/>
  <c r="Z165" i="1"/>
  <c r="W165" i="1"/>
  <c r="C165" i="1"/>
  <c r="AM164" i="1"/>
  <c r="AN164" i="1" s="1"/>
  <c r="AL164" i="1"/>
  <c r="AJ164" i="1"/>
  <c r="AH164" i="1"/>
  <c r="AF164" i="1"/>
  <c r="AG164" i="1" s="1"/>
  <c r="AB164" i="1"/>
  <c r="AA164" i="1"/>
  <c r="Z164" i="1"/>
  <c r="W164" i="1"/>
  <c r="C164" i="1"/>
  <c r="AL163" i="1"/>
  <c r="AJ163" i="1"/>
  <c r="AH163" i="1"/>
  <c r="AG163" i="1"/>
  <c r="AF163" i="1"/>
  <c r="AM163" i="1" s="1"/>
  <c r="AN163" i="1" s="1"/>
  <c r="AB163" i="1"/>
  <c r="AA163" i="1"/>
  <c r="Z163" i="1"/>
  <c r="W163" i="1"/>
  <c r="C163" i="1"/>
  <c r="AN162" i="1"/>
  <c r="AM162" i="1"/>
  <c r="AL162" i="1"/>
  <c r="AJ162" i="1"/>
  <c r="AH162" i="1"/>
  <c r="AF162" i="1"/>
  <c r="AG162" i="1" s="1"/>
  <c r="AB162" i="1"/>
  <c r="AA162" i="1"/>
  <c r="Z162" i="1"/>
  <c r="W162" i="1"/>
  <c r="C162" i="1"/>
  <c r="AL161" i="1"/>
  <c r="AH161" i="1"/>
  <c r="AJ161" i="1" s="1"/>
  <c r="AG161" i="1"/>
  <c r="AF161" i="1"/>
  <c r="AM161" i="1" s="1"/>
  <c r="AN161" i="1" s="1"/>
  <c r="AB161" i="1"/>
  <c r="AA161" i="1"/>
  <c r="Z161" i="1"/>
  <c r="W161" i="1"/>
  <c r="C161" i="1"/>
  <c r="AM160" i="1"/>
  <c r="AN160" i="1" s="1"/>
  <c r="AL160" i="1"/>
  <c r="AJ160" i="1"/>
  <c r="AH160" i="1"/>
  <c r="AF160" i="1"/>
  <c r="AG160" i="1" s="1"/>
  <c r="AB160" i="1"/>
  <c r="AA160" i="1"/>
  <c r="Z160" i="1"/>
  <c r="W160" i="1"/>
  <c r="C160" i="1"/>
  <c r="AL159" i="1"/>
  <c r="AH159" i="1"/>
  <c r="AJ159" i="1" s="1"/>
  <c r="AG159" i="1"/>
  <c r="AF159" i="1"/>
  <c r="AM159" i="1" s="1"/>
  <c r="AN159" i="1" s="1"/>
  <c r="AB159" i="1"/>
  <c r="AA159" i="1"/>
  <c r="Z159" i="1"/>
  <c r="W159" i="1"/>
  <c r="C159" i="1"/>
  <c r="AN158" i="1"/>
  <c r="AM158" i="1"/>
  <c r="AL158" i="1"/>
  <c r="AJ158" i="1"/>
  <c r="AH158" i="1"/>
  <c r="AF158" i="1"/>
  <c r="AG158" i="1" s="1"/>
  <c r="AB158" i="1"/>
  <c r="AA158" i="1"/>
  <c r="Z158" i="1"/>
  <c r="W158" i="1"/>
  <c r="C158" i="1"/>
  <c r="AL157" i="1"/>
  <c r="AH157" i="1"/>
  <c r="AJ157" i="1" s="1"/>
  <c r="AG157" i="1"/>
  <c r="AF157" i="1"/>
  <c r="AM157" i="1" s="1"/>
  <c r="AN157" i="1" s="1"/>
  <c r="AB157" i="1"/>
  <c r="AA157" i="1"/>
  <c r="Z157" i="1"/>
  <c r="W157" i="1"/>
  <c r="C157" i="1"/>
  <c r="AN156" i="1"/>
  <c r="AM156" i="1"/>
  <c r="AL156" i="1"/>
  <c r="AJ156" i="1"/>
  <c r="AH156" i="1"/>
  <c r="AF156" i="1"/>
  <c r="AG156" i="1" s="1"/>
  <c r="AB156" i="1"/>
  <c r="AA156" i="1"/>
  <c r="Z156" i="1"/>
  <c r="W156" i="1"/>
  <c r="C156" i="1"/>
  <c r="AL155" i="1"/>
  <c r="AH155" i="1"/>
  <c r="AJ155" i="1" s="1"/>
  <c r="AG155" i="1"/>
  <c r="AF155" i="1"/>
  <c r="AM155" i="1" s="1"/>
  <c r="AN155" i="1" s="1"/>
  <c r="AB155" i="1"/>
  <c r="AA155" i="1"/>
  <c r="Z155" i="1"/>
  <c r="W155" i="1"/>
  <c r="C155" i="1"/>
  <c r="AM154" i="1"/>
  <c r="AN154" i="1" s="1"/>
  <c r="AL154" i="1"/>
  <c r="AJ154" i="1"/>
  <c r="AH154" i="1"/>
  <c r="AF154" i="1"/>
  <c r="AG154" i="1" s="1"/>
  <c r="AB154" i="1"/>
  <c r="AA154" i="1"/>
  <c r="Z154" i="1"/>
  <c r="W154" i="1"/>
  <c r="C154" i="1"/>
  <c r="AN153" i="1"/>
  <c r="AL153" i="1"/>
  <c r="AH153" i="1"/>
  <c r="AJ153" i="1" s="1"/>
  <c r="AG153" i="1"/>
  <c r="AF153" i="1"/>
  <c r="AM153" i="1" s="1"/>
  <c r="AB153" i="1"/>
  <c r="AA153" i="1"/>
  <c r="Z153" i="1"/>
  <c r="W153" i="1"/>
  <c r="C153" i="1"/>
  <c r="AN152" i="1"/>
  <c r="AM152" i="1"/>
  <c r="AL152" i="1"/>
  <c r="AH152" i="1"/>
  <c r="AJ152" i="1" s="1"/>
  <c r="AF152" i="1"/>
  <c r="AG152" i="1" s="1"/>
  <c r="AB152" i="1"/>
  <c r="AA152" i="1"/>
  <c r="Z152" i="1"/>
  <c r="W152" i="1"/>
  <c r="C152" i="1"/>
  <c r="AN151" i="1"/>
  <c r="AL151" i="1"/>
  <c r="AJ151" i="1"/>
  <c r="AH151" i="1"/>
  <c r="AG151" i="1"/>
  <c r="AF151" i="1"/>
  <c r="AM151" i="1" s="1"/>
  <c r="AB151" i="1"/>
  <c r="AA151" i="1"/>
  <c r="Z151" i="1"/>
  <c r="W151" i="1"/>
  <c r="C151" i="1"/>
  <c r="AN150" i="1"/>
  <c r="AM150" i="1"/>
  <c r="AL150" i="1"/>
  <c r="AH150" i="1"/>
  <c r="AJ150" i="1" s="1"/>
  <c r="AF150" i="1"/>
  <c r="AG150" i="1" s="1"/>
  <c r="AB150" i="1"/>
  <c r="AA150" i="1"/>
  <c r="Z150" i="1"/>
  <c r="W150" i="1"/>
  <c r="C150" i="1"/>
  <c r="AL149" i="1"/>
  <c r="AH149" i="1"/>
  <c r="AJ149" i="1" s="1"/>
  <c r="AG149" i="1"/>
  <c r="AF149" i="1"/>
  <c r="AM149" i="1" s="1"/>
  <c r="AN149" i="1" s="1"/>
  <c r="AB149" i="1"/>
  <c r="AA149" i="1"/>
  <c r="Z149" i="1"/>
  <c r="W149" i="1"/>
  <c r="C149" i="1"/>
  <c r="AM148" i="1"/>
  <c r="AN148" i="1" s="1"/>
  <c r="AL148" i="1"/>
  <c r="AH148" i="1"/>
  <c r="AJ148" i="1" s="1"/>
  <c r="AF148" i="1"/>
  <c r="AG148" i="1" s="1"/>
  <c r="AB148" i="1"/>
  <c r="AA148" i="1"/>
  <c r="Z148" i="1"/>
  <c r="W148" i="1"/>
  <c r="C148" i="1"/>
  <c r="AL147" i="1"/>
  <c r="AH147" i="1"/>
  <c r="AJ147" i="1" s="1"/>
  <c r="AG147" i="1"/>
  <c r="AF147" i="1"/>
  <c r="AM147" i="1" s="1"/>
  <c r="AN147" i="1" s="1"/>
  <c r="AB147" i="1"/>
  <c r="AA147" i="1"/>
  <c r="Z147" i="1"/>
  <c r="W147" i="1"/>
  <c r="C147" i="1"/>
  <c r="AM146" i="1"/>
  <c r="AN146" i="1" s="1"/>
  <c r="AL146" i="1"/>
  <c r="AJ146" i="1"/>
  <c r="AH146" i="1"/>
  <c r="AF146" i="1"/>
  <c r="AG146" i="1" s="1"/>
  <c r="AB146" i="1"/>
  <c r="Z146" i="1"/>
  <c r="W146" i="1"/>
  <c r="AA146" i="1" s="1"/>
  <c r="C146" i="1"/>
  <c r="AN145" i="1"/>
  <c r="AL145" i="1"/>
  <c r="AF145" i="1"/>
  <c r="AM145" i="1" s="1"/>
  <c r="AB145" i="1"/>
  <c r="AA145" i="1"/>
  <c r="Z145" i="1"/>
  <c r="W145" i="1"/>
  <c r="C145" i="1"/>
  <c r="AM144" i="1"/>
  <c r="AL144" i="1"/>
  <c r="AN144" i="1" s="1"/>
  <c r="AH144" i="1"/>
  <c r="AJ144" i="1" s="1"/>
  <c r="AF144" i="1"/>
  <c r="AG144" i="1" s="1"/>
  <c r="AB144" i="1"/>
  <c r="Z144" i="1"/>
  <c r="W144" i="1"/>
  <c r="AA144" i="1" s="1"/>
  <c r="C144" i="1"/>
  <c r="AL143" i="1"/>
  <c r="AN143" i="1" s="1"/>
  <c r="AF143" i="1"/>
  <c r="AM143" i="1" s="1"/>
  <c r="AB143" i="1"/>
  <c r="Z143" i="1"/>
  <c r="W143" i="1"/>
  <c r="AA143" i="1" s="1"/>
  <c r="C143" i="1"/>
  <c r="AL142" i="1"/>
  <c r="AF142" i="1"/>
  <c r="AG142" i="1" s="1"/>
  <c r="AB142" i="1"/>
  <c r="AA142" i="1"/>
  <c r="Z142" i="1"/>
  <c r="W142" i="1"/>
  <c r="C142" i="1"/>
  <c r="AL141" i="1"/>
  <c r="AH141" i="1"/>
  <c r="AJ141" i="1" s="1"/>
  <c r="AG141" i="1"/>
  <c r="AF141" i="1"/>
  <c r="AM141" i="1" s="1"/>
  <c r="AN141" i="1" s="1"/>
  <c r="AB141" i="1"/>
  <c r="AA141" i="1"/>
  <c r="Z141" i="1"/>
  <c r="W141" i="1"/>
  <c r="C141" i="1"/>
  <c r="AM140" i="1"/>
  <c r="AN140" i="1" s="1"/>
  <c r="AL140" i="1"/>
  <c r="AH140" i="1"/>
  <c r="AJ140" i="1" s="1"/>
  <c r="AF140" i="1"/>
  <c r="AG140" i="1" s="1"/>
  <c r="AB140" i="1"/>
  <c r="Z140" i="1"/>
  <c r="W140" i="1"/>
  <c r="AA140" i="1" s="1"/>
  <c r="C140" i="1"/>
  <c r="AL139" i="1"/>
  <c r="AF139" i="1"/>
  <c r="AM139" i="1" s="1"/>
  <c r="AN139" i="1" s="1"/>
  <c r="AB139" i="1"/>
  <c r="Z139" i="1"/>
  <c r="W139" i="1"/>
  <c r="AA139" i="1" s="1"/>
  <c r="C139" i="1"/>
  <c r="AM138" i="1"/>
  <c r="AN138" i="1" s="1"/>
  <c r="AL138" i="1"/>
  <c r="AJ138" i="1"/>
  <c r="AH138" i="1"/>
  <c r="AF138" i="1"/>
  <c r="AG138" i="1" s="1"/>
  <c r="AB138" i="1"/>
  <c r="Z138" i="1"/>
  <c r="W138" i="1"/>
  <c r="AA138" i="1" s="1"/>
  <c r="C138" i="1"/>
  <c r="AN137" i="1"/>
  <c r="AL137" i="1"/>
  <c r="AH137" i="1"/>
  <c r="AJ137" i="1" s="1"/>
  <c r="AF137" i="1"/>
  <c r="AM137" i="1" s="1"/>
  <c r="AB137" i="1"/>
  <c r="AA137" i="1"/>
  <c r="Z137" i="1"/>
  <c r="W137" i="1"/>
  <c r="C137" i="1"/>
  <c r="AL136" i="1"/>
  <c r="AF136" i="1"/>
  <c r="AB136" i="1"/>
  <c r="Z136" i="1"/>
  <c r="W136" i="1"/>
  <c r="AA136" i="1" s="1"/>
  <c r="C136" i="1"/>
  <c r="AL135" i="1"/>
  <c r="AN135" i="1" s="1"/>
  <c r="AF135" i="1"/>
  <c r="AM135" i="1" s="1"/>
  <c r="AB135" i="1"/>
  <c r="Z135" i="1"/>
  <c r="W135" i="1"/>
  <c r="AA135" i="1" s="1"/>
  <c r="C135" i="1"/>
  <c r="AL134" i="1"/>
  <c r="AF134" i="1"/>
  <c r="AG134" i="1" s="1"/>
  <c r="AB134" i="1"/>
  <c r="AA134" i="1"/>
  <c r="Z134" i="1"/>
  <c r="W134" i="1"/>
  <c r="C134" i="1"/>
  <c r="AL133" i="1"/>
  <c r="AH133" i="1"/>
  <c r="AJ133" i="1" s="1"/>
  <c r="AG133" i="1"/>
  <c r="AF133" i="1"/>
  <c r="AM133" i="1" s="1"/>
  <c r="AN133" i="1" s="1"/>
  <c r="AB133" i="1"/>
  <c r="AA133" i="1"/>
  <c r="Z133" i="1"/>
  <c r="W133" i="1"/>
  <c r="C133" i="1"/>
  <c r="AM132" i="1"/>
  <c r="AN132" i="1" s="1"/>
  <c r="AL132" i="1"/>
  <c r="AH132" i="1"/>
  <c r="AJ132" i="1" s="1"/>
  <c r="AF132" i="1"/>
  <c r="AG132" i="1" s="1"/>
  <c r="AB132" i="1"/>
  <c r="Z132" i="1"/>
  <c r="W132" i="1"/>
  <c r="AA132" i="1" s="1"/>
  <c r="C132" i="1"/>
  <c r="AL131" i="1"/>
  <c r="AF131" i="1"/>
  <c r="AM131" i="1" s="1"/>
  <c r="AN131" i="1" s="1"/>
  <c r="AB131" i="1"/>
  <c r="Z131" i="1"/>
  <c r="W131" i="1"/>
  <c r="AA131" i="1" s="1"/>
  <c r="C131" i="1"/>
  <c r="AM130" i="1"/>
  <c r="AN130" i="1" s="1"/>
  <c r="AL130" i="1"/>
  <c r="AJ130" i="1"/>
  <c r="AH130" i="1"/>
  <c r="AF130" i="1"/>
  <c r="AG130" i="1" s="1"/>
  <c r="AB130" i="1"/>
  <c r="Z130" i="1"/>
  <c r="W130" i="1"/>
  <c r="AA130" i="1" s="1"/>
  <c r="C130" i="1"/>
  <c r="AN129" i="1"/>
  <c r="AL129" i="1"/>
  <c r="AH129" i="1"/>
  <c r="AJ129" i="1" s="1"/>
  <c r="AF129" i="1"/>
  <c r="AM129" i="1" s="1"/>
  <c r="AB129" i="1"/>
  <c r="AA129" i="1"/>
  <c r="Z129" i="1"/>
  <c r="W129" i="1"/>
  <c r="C129" i="1"/>
  <c r="AL128" i="1"/>
  <c r="AF128" i="1"/>
  <c r="AB128" i="1"/>
  <c r="Z128" i="1"/>
  <c r="W128" i="1"/>
  <c r="AA128" i="1" s="1"/>
  <c r="C128" i="1"/>
  <c r="AL127" i="1"/>
  <c r="AF127" i="1"/>
  <c r="AM127" i="1" s="1"/>
  <c r="AN127" i="1" s="1"/>
  <c r="AB127" i="1"/>
  <c r="Z127" i="1"/>
  <c r="W127" i="1"/>
  <c r="AA127" i="1" s="1"/>
  <c r="C127" i="1"/>
  <c r="AL126" i="1"/>
  <c r="AF126" i="1"/>
  <c r="AG126" i="1" s="1"/>
  <c r="AB126" i="1"/>
  <c r="AA126" i="1"/>
  <c r="Z126" i="1"/>
  <c r="W126" i="1"/>
  <c r="C126" i="1"/>
  <c r="AL125" i="1"/>
  <c r="AH125" i="1"/>
  <c r="AJ125" i="1" s="1"/>
  <c r="AG125" i="1"/>
  <c r="AF125" i="1"/>
  <c r="AM125" i="1" s="1"/>
  <c r="AN125" i="1" s="1"/>
  <c r="AB125" i="1"/>
  <c r="AA125" i="1"/>
  <c r="Z125" i="1"/>
  <c r="W125" i="1"/>
  <c r="C125" i="1"/>
  <c r="AM124" i="1"/>
  <c r="AN124" i="1" s="1"/>
  <c r="AL124" i="1"/>
  <c r="AH124" i="1"/>
  <c r="AJ124" i="1" s="1"/>
  <c r="AF124" i="1"/>
  <c r="AG124" i="1" s="1"/>
  <c r="AB124" i="1"/>
  <c r="Z124" i="1"/>
  <c r="W124" i="1"/>
  <c r="AA124" i="1" s="1"/>
  <c r="C124" i="1"/>
  <c r="AL123" i="1"/>
  <c r="AF123" i="1"/>
  <c r="AM123" i="1" s="1"/>
  <c r="AN123" i="1" s="1"/>
  <c r="AB123" i="1"/>
  <c r="Z123" i="1"/>
  <c r="W123" i="1"/>
  <c r="AA123" i="1" s="1"/>
  <c r="C123" i="1"/>
  <c r="AL122" i="1"/>
  <c r="AJ122" i="1"/>
  <c r="AF122" i="1"/>
  <c r="AH122" i="1" s="1"/>
  <c r="AB122" i="1"/>
  <c r="Z122" i="1"/>
  <c r="W122" i="1"/>
  <c r="AA122" i="1" s="1"/>
  <c r="C122" i="1"/>
  <c r="AL121" i="1"/>
  <c r="AF121" i="1"/>
  <c r="AM121" i="1" s="1"/>
  <c r="AN121" i="1" s="1"/>
  <c r="AB121" i="1"/>
  <c r="Z121" i="1"/>
  <c r="W121" i="1"/>
  <c r="AA121" i="1" s="1"/>
  <c r="C121" i="1"/>
  <c r="AL120" i="1"/>
  <c r="AF120" i="1"/>
  <c r="AH120" i="1" s="1"/>
  <c r="AJ120" i="1" s="1"/>
  <c r="AB120" i="1"/>
  <c r="Z120" i="1"/>
  <c r="W120" i="1"/>
  <c r="AA120" i="1" s="1"/>
  <c r="C120" i="1"/>
  <c r="AL119" i="1"/>
  <c r="AF119" i="1"/>
  <c r="AM119" i="1" s="1"/>
  <c r="AN119" i="1" s="1"/>
  <c r="AB119" i="1"/>
  <c r="Z119" i="1"/>
  <c r="W119" i="1"/>
  <c r="AA119" i="1" s="1"/>
  <c r="C119" i="1"/>
  <c r="AL118" i="1"/>
  <c r="AF118" i="1"/>
  <c r="AH118" i="1" s="1"/>
  <c r="AJ118" i="1" s="1"/>
  <c r="AB118" i="1"/>
  <c r="Z118" i="1"/>
  <c r="W118" i="1"/>
  <c r="AA118" i="1" s="1"/>
  <c r="C118" i="1"/>
  <c r="AL117" i="1"/>
  <c r="AF117" i="1"/>
  <c r="AM117" i="1" s="1"/>
  <c r="AN117" i="1" s="1"/>
  <c r="AB117" i="1"/>
  <c r="Z117" i="1"/>
  <c r="W117" i="1"/>
  <c r="AA117" i="1" s="1"/>
  <c r="C117" i="1"/>
  <c r="AL116" i="1"/>
  <c r="AF116" i="1"/>
  <c r="AH116" i="1" s="1"/>
  <c r="AJ116" i="1" s="1"/>
  <c r="AB116" i="1"/>
  <c r="Z116" i="1"/>
  <c r="W116" i="1"/>
  <c r="AA116" i="1" s="1"/>
  <c r="C116" i="1"/>
  <c r="AL115" i="1"/>
  <c r="AF115" i="1"/>
  <c r="AM115" i="1" s="1"/>
  <c r="AN115" i="1" s="1"/>
  <c r="AB115" i="1"/>
  <c r="Z115" i="1"/>
  <c r="W115" i="1"/>
  <c r="AA115" i="1" s="1"/>
  <c r="C115" i="1"/>
  <c r="AL114" i="1"/>
  <c r="AF114" i="1"/>
  <c r="AH114" i="1" s="1"/>
  <c r="AJ114" i="1" s="1"/>
  <c r="AB114" i="1"/>
  <c r="Z114" i="1"/>
  <c r="W114" i="1"/>
  <c r="AA114" i="1" s="1"/>
  <c r="C114" i="1"/>
  <c r="AL113" i="1"/>
  <c r="AF113" i="1"/>
  <c r="AM113" i="1" s="1"/>
  <c r="AN113" i="1" s="1"/>
  <c r="AB113" i="1"/>
  <c r="Z113" i="1"/>
  <c r="W113" i="1"/>
  <c r="AA113" i="1" s="1"/>
  <c r="C113" i="1"/>
  <c r="AL112" i="1"/>
  <c r="AJ112" i="1"/>
  <c r="AF112" i="1"/>
  <c r="AH112" i="1" s="1"/>
  <c r="AB112" i="1"/>
  <c r="Z112" i="1"/>
  <c r="W112" i="1"/>
  <c r="AA112" i="1" s="1"/>
  <c r="C112" i="1"/>
  <c r="AL111" i="1"/>
  <c r="AF111" i="1"/>
  <c r="AM111" i="1" s="1"/>
  <c r="AN111" i="1" s="1"/>
  <c r="AB111" i="1"/>
  <c r="Z111" i="1"/>
  <c r="W111" i="1"/>
  <c r="AA111" i="1" s="1"/>
  <c r="C111" i="1"/>
  <c r="AL110" i="1"/>
  <c r="AJ110" i="1"/>
  <c r="AF110" i="1"/>
  <c r="AH110" i="1" s="1"/>
  <c r="AB110" i="1"/>
  <c r="Z110" i="1"/>
  <c r="W110" i="1"/>
  <c r="AA110" i="1" s="1"/>
  <c r="C110" i="1"/>
  <c r="AL109" i="1"/>
  <c r="AF109" i="1"/>
  <c r="AM109" i="1" s="1"/>
  <c r="AN109" i="1" s="1"/>
  <c r="AB109" i="1"/>
  <c r="Z109" i="1"/>
  <c r="W109" i="1"/>
  <c r="AA109" i="1" s="1"/>
  <c r="C109" i="1"/>
  <c r="AL108" i="1"/>
  <c r="AJ108" i="1"/>
  <c r="AF108" i="1"/>
  <c r="AH108" i="1" s="1"/>
  <c r="AB108" i="1"/>
  <c r="Z108" i="1"/>
  <c r="W108" i="1"/>
  <c r="AA108" i="1" s="1"/>
  <c r="C108" i="1"/>
  <c r="AL107" i="1"/>
  <c r="AF107" i="1"/>
  <c r="AM107" i="1" s="1"/>
  <c r="AN107" i="1" s="1"/>
  <c r="AB107" i="1"/>
  <c r="Z107" i="1"/>
  <c r="W107" i="1"/>
  <c r="AA107" i="1" s="1"/>
  <c r="C107" i="1"/>
  <c r="AL106" i="1"/>
  <c r="AJ106" i="1"/>
  <c r="AF106" i="1"/>
  <c r="AH106" i="1" s="1"/>
  <c r="AB106" i="1"/>
  <c r="Z106" i="1"/>
  <c r="W106" i="1"/>
  <c r="AA106" i="1" s="1"/>
  <c r="C106" i="1"/>
  <c r="AL105" i="1"/>
  <c r="AF105" i="1"/>
  <c r="AM105" i="1" s="1"/>
  <c r="AN105" i="1" s="1"/>
  <c r="AB105" i="1"/>
  <c r="Z105" i="1"/>
  <c r="W105" i="1"/>
  <c r="AA105" i="1" s="1"/>
  <c r="C105" i="1"/>
  <c r="AL104" i="1"/>
  <c r="AF104" i="1"/>
  <c r="AH104" i="1" s="1"/>
  <c r="AJ104" i="1" s="1"/>
  <c r="AB104" i="1"/>
  <c r="Z104" i="1"/>
  <c r="W104" i="1"/>
  <c r="AA104" i="1" s="1"/>
  <c r="C104" i="1"/>
  <c r="AL103" i="1"/>
  <c r="AF103" i="1"/>
  <c r="AM103" i="1" s="1"/>
  <c r="AN103" i="1" s="1"/>
  <c r="AB103" i="1"/>
  <c r="Z103" i="1"/>
  <c r="W103" i="1"/>
  <c r="AA103" i="1" s="1"/>
  <c r="C103" i="1"/>
  <c r="AL102" i="1"/>
  <c r="AF102" i="1"/>
  <c r="AH102" i="1" s="1"/>
  <c r="AJ102" i="1" s="1"/>
  <c r="AB102" i="1"/>
  <c r="Z102" i="1"/>
  <c r="W102" i="1"/>
  <c r="AA102" i="1" s="1"/>
  <c r="C102" i="1"/>
  <c r="AL101" i="1"/>
  <c r="AF101" i="1"/>
  <c r="AB101" i="1"/>
  <c r="Z101" i="1"/>
  <c r="W101" i="1"/>
  <c r="AA101" i="1" s="1"/>
  <c r="C101" i="1"/>
  <c r="AL100" i="1"/>
  <c r="AF100" i="1"/>
  <c r="AH100" i="1" s="1"/>
  <c r="AJ100" i="1" s="1"/>
  <c r="AB100" i="1"/>
  <c r="Z100" i="1"/>
  <c r="W100" i="1"/>
  <c r="AA100" i="1" s="1"/>
  <c r="C100" i="1"/>
  <c r="AL99" i="1"/>
  <c r="AF99" i="1"/>
  <c r="AB99" i="1"/>
  <c r="Z99" i="1"/>
  <c r="W99" i="1"/>
  <c r="AA99" i="1" s="1"/>
  <c r="C99" i="1"/>
  <c r="AL98" i="1"/>
  <c r="AF98" i="1"/>
  <c r="AH98" i="1" s="1"/>
  <c r="AJ98" i="1" s="1"/>
  <c r="AB98" i="1"/>
  <c r="Z98" i="1"/>
  <c r="W98" i="1"/>
  <c r="AA98" i="1" s="1"/>
  <c r="C98" i="1"/>
  <c r="AL97" i="1"/>
  <c r="AF97" i="1"/>
  <c r="AB97" i="1"/>
  <c r="Z97" i="1"/>
  <c r="W97" i="1"/>
  <c r="AA97" i="1" s="1"/>
  <c r="C97" i="1"/>
  <c r="AL96" i="1"/>
  <c r="AF96" i="1"/>
  <c r="AB96" i="1"/>
  <c r="Z96" i="1"/>
  <c r="W96" i="1"/>
  <c r="AA96" i="1" s="1"/>
  <c r="C96" i="1"/>
  <c r="AL95" i="1"/>
  <c r="AF95" i="1"/>
  <c r="AB95" i="1"/>
  <c r="Z95" i="1"/>
  <c r="W95" i="1"/>
  <c r="AA95" i="1" s="1"/>
  <c r="C95" i="1"/>
  <c r="AL94" i="1"/>
  <c r="AF94" i="1"/>
  <c r="AB94" i="1"/>
  <c r="Z94" i="1"/>
  <c r="W94" i="1"/>
  <c r="AA94" i="1" s="1"/>
  <c r="C94" i="1"/>
  <c r="AL93" i="1"/>
  <c r="AF93" i="1"/>
  <c r="AB93" i="1"/>
  <c r="Z93" i="1"/>
  <c r="W93" i="1"/>
  <c r="AA93" i="1" s="1"/>
  <c r="C93" i="1"/>
  <c r="AL92" i="1"/>
  <c r="AF92" i="1"/>
  <c r="AB92" i="1"/>
  <c r="Z92" i="1"/>
  <c r="W92" i="1"/>
  <c r="AA92" i="1" s="1"/>
  <c r="C92" i="1"/>
  <c r="AL91" i="1"/>
  <c r="AF91" i="1"/>
  <c r="AB91" i="1"/>
  <c r="Z91" i="1"/>
  <c r="W91" i="1"/>
  <c r="AA91" i="1" s="1"/>
  <c r="C91" i="1"/>
  <c r="AL90" i="1"/>
  <c r="AF90" i="1"/>
  <c r="AB90" i="1"/>
  <c r="Z90" i="1"/>
  <c r="W90" i="1"/>
  <c r="AA90" i="1" s="1"/>
  <c r="C90" i="1"/>
  <c r="AL89" i="1"/>
  <c r="AF89" i="1"/>
  <c r="AB89" i="1"/>
  <c r="Z89" i="1"/>
  <c r="W89" i="1"/>
  <c r="AA89" i="1" s="1"/>
  <c r="C89" i="1"/>
  <c r="AL88" i="1"/>
  <c r="AF88" i="1"/>
  <c r="AB88" i="1"/>
  <c r="Z88" i="1"/>
  <c r="W88" i="1"/>
  <c r="AA88" i="1" s="1"/>
  <c r="C88" i="1"/>
  <c r="AL87" i="1"/>
  <c r="AF87" i="1"/>
  <c r="AB87" i="1"/>
  <c r="Z87" i="1"/>
  <c r="W87" i="1"/>
  <c r="AA87" i="1" s="1"/>
  <c r="C87" i="1"/>
  <c r="AL86" i="1"/>
  <c r="AF86" i="1"/>
  <c r="AB86" i="1"/>
  <c r="Z86" i="1"/>
  <c r="W86" i="1"/>
  <c r="AA86" i="1" s="1"/>
  <c r="C86" i="1"/>
  <c r="AL85" i="1"/>
  <c r="AG85" i="1"/>
  <c r="AF85" i="1"/>
  <c r="AB85" i="1"/>
  <c r="Z85" i="1"/>
  <c r="W85" i="1"/>
  <c r="AA85" i="1" s="1"/>
  <c r="C85" i="1"/>
  <c r="AM84" i="1"/>
  <c r="AN84" i="1" s="1"/>
  <c r="AL84" i="1"/>
  <c r="AF84" i="1"/>
  <c r="AB84" i="1"/>
  <c r="Z84" i="1"/>
  <c r="W84" i="1"/>
  <c r="AA84" i="1" s="1"/>
  <c r="C84" i="1"/>
  <c r="AL83" i="1"/>
  <c r="AG83" i="1"/>
  <c r="AF83" i="1"/>
  <c r="AB83" i="1"/>
  <c r="Z83" i="1"/>
  <c r="W83" i="1"/>
  <c r="AA83" i="1" s="1"/>
  <c r="C83" i="1"/>
  <c r="AM82" i="1"/>
  <c r="AN82" i="1" s="1"/>
  <c r="AL82" i="1"/>
  <c r="AF82" i="1"/>
  <c r="AB82" i="1"/>
  <c r="Z82" i="1"/>
  <c r="W82" i="1"/>
  <c r="AA82" i="1" s="1"/>
  <c r="C82" i="1"/>
  <c r="AL81" i="1"/>
  <c r="AG81" i="1"/>
  <c r="AF81" i="1"/>
  <c r="AB81" i="1"/>
  <c r="Z81" i="1"/>
  <c r="W81" i="1"/>
  <c r="AA81" i="1" s="1"/>
  <c r="C81" i="1"/>
  <c r="AM80" i="1"/>
  <c r="AN80" i="1" s="1"/>
  <c r="AL80" i="1"/>
  <c r="AF80" i="1"/>
  <c r="AB80" i="1"/>
  <c r="Z80" i="1"/>
  <c r="W80" i="1"/>
  <c r="AA80" i="1" s="1"/>
  <c r="C80" i="1"/>
  <c r="AL79" i="1"/>
  <c r="AG79" i="1"/>
  <c r="AF79" i="1"/>
  <c r="AB79" i="1"/>
  <c r="Z79" i="1"/>
  <c r="W79" i="1"/>
  <c r="AA79" i="1" s="1"/>
  <c r="C79" i="1"/>
  <c r="AM78" i="1"/>
  <c r="AN78" i="1" s="1"/>
  <c r="AL78" i="1"/>
  <c r="AF78" i="1"/>
  <c r="AB78" i="1"/>
  <c r="Z78" i="1"/>
  <c r="W78" i="1"/>
  <c r="AA78" i="1" s="1"/>
  <c r="C78" i="1"/>
  <c r="AL77" i="1"/>
  <c r="AG77" i="1"/>
  <c r="AF77" i="1"/>
  <c r="AB77" i="1"/>
  <c r="Z77" i="1"/>
  <c r="W77" i="1"/>
  <c r="AA77" i="1" s="1"/>
  <c r="C77" i="1"/>
  <c r="AM76" i="1"/>
  <c r="AL76" i="1"/>
  <c r="AN76" i="1" s="1"/>
  <c r="AF76" i="1"/>
  <c r="AB76" i="1"/>
  <c r="Z76" i="1"/>
  <c r="W76" i="1"/>
  <c r="AA76" i="1" s="1"/>
  <c r="C76" i="1"/>
  <c r="AL75" i="1"/>
  <c r="AJ75" i="1"/>
  <c r="AH75" i="1"/>
  <c r="AG75" i="1"/>
  <c r="AF75" i="1"/>
  <c r="AM75" i="1" s="1"/>
  <c r="AB75" i="1"/>
  <c r="Z75" i="1"/>
  <c r="W75" i="1"/>
  <c r="AA75" i="1" s="1"/>
  <c r="C75" i="1"/>
  <c r="AL74" i="1"/>
  <c r="AJ74" i="1"/>
  <c r="AH74" i="1"/>
  <c r="AF74" i="1"/>
  <c r="AG74" i="1" s="1"/>
  <c r="AB74" i="1"/>
  <c r="AA74" i="1"/>
  <c r="Z74" i="1"/>
  <c r="W74" i="1"/>
  <c r="C74" i="1"/>
  <c r="AN73" i="1"/>
  <c r="AL73" i="1"/>
  <c r="AH73" i="1"/>
  <c r="AJ73" i="1" s="1"/>
  <c r="AG73" i="1"/>
  <c r="AF73" i="1"/>
  <c r="AM73" i="1" s="1"/>
  <c r="AB73" i="1"/>
  <c r="Z73" i="1"/>
  <c r="W73" i="1"/>
  <c r="AA73" i="1" s="1"/>
  <c r="C73" i="1"/>
  <c r="AL72" i="1"/>
  <c r="AF72" i="1"/>
  <c r="AG72" i="1" s="1"/>
  <c r="AB72" i="1"/>
  <c r="Z72" i="1"/>
  <c r="W72" i="1"/>
  <c r="AA72" i="1" s="1"/>
  <c r="C72" i="1"/>
  <c r="AL71" i="1"/>
  <c r="AF71" i="1"/>
  <c r="AB71" i="1"/>
  <c r="AA71" i="1"/>
  <c r="Z71" i="1"/>
  <c r="W71" i="1"/>
  <c r="C71" i="1"/>
  <c r="AM70" i="1"/>
  <c r="AL70" i="1"/>
  <c r="AN70" i="1" s="1"/>
  <c r="AF70" i="1"/>
  <c r="AG70" i="1" s="1"/>
  <c r="AB70" i="1"/>
  <c r="AA70" i="1"/>
  <c r="Z70" i="1"/>
  <c r="W70" i="1"/>
  <c r="C70" i="1"/>
  <c r="AL69" i="1"/>
  <c r="AG69" i="1"/>
  <c r="AF69" i="1"/>
  <c r="AM69" i="1" s="1"/>
  <c r="AN69" i="1" s="1"/>
  <c r="AB69" i="1"/>
  <c r="AA69" i="1"/>
  <c r="Z69" i="1"/>
  <c r="W69" i="1"/>
  <c r="C69" i="1"/>
  <c r="AM68" i="1"/>
  <c r="AN68" i="1" s="1"/>
  <c r="AL68" i="1"/>
  <c r="AH68" i="1"/>
  <c r="AJ68" i="1" s="1"/>
  <c r="AF68" i="1"/>
  <c r="AG68" i="1" s="1"/>
  <c r="AB68" i="1"/>
  <c r="Z68" i="1"/>
  <c r="W68" i="1"/>
  <c r="AA68" i="1" s="1"/>
  <c r="C68" i="1"/>
  <c r="AL67" i="1"/>
  <c r="AN67" i="1" s="1"/>
  <c r="AJ67" i="1"/>
  <c r="AH67" i="1"/>
  <c r="AG67" i="1"/>
  <c r="AF67" i="1"/>
  <c r="AM67" i="1" s="1"/>
  <c r="AB67" i="1"/>
  <c r="Z67" i="1"/>
  <c r="W67" i="1"/>
  <c r="AA67" i="1" s="1"/>
  <c r="C67" i="1"/>
  <c r="AL66" i="1"/>
  <c r="AF66" i="1"/>
  <c r="AB66" i="1"/>
  <c r="AA66" i="1"/>
  <c r="Z66" i="1"/>
  <c r="W66" i="1"/>
  <c r="C66" i="1"/>
  <c r="AM65" i="1"/>
  <c r="AL65" i="1"/>
  <c r="AN65" i="1" s="1"/>
  <c r="AJ65" i="1"/>
  <c r="AH65" i="1"/>
  <c r="AG65" i="1"/>
  <c r="AF65" i="1"/>
  <c r="AB65" i="1"/>
  <c r="Z65" i="1"/>
  <c r="W65" i="1"/>
  <c r="AA65" i="1" s="1"/>
  <c r="C65" i="1"/>
  <c r="AL64" i="1"/>
  <c r="AF64" i="1"/>
  <c r="AB64" i="1"/>
  <c r="AA64" i="1"/>
  <c r="Z64" i="1"/>
  <c r="W64" i="1"/>
  <c r="C64" i="1"/>
  <c r="AM63" i="1"/>
  <c r="AL63" i="1"/>
  <c r="AN63" i="1" s="1"/>
  <c r="AJ63" i="1"/>
  <c r="AH63" i="1"/>
  <c r="AG63" i="1"/>
  <c r="AF63" i="1"/>
  <c r="AB63" i="1"/>
  <c r="Z63" i="1"/>
  <c r="W63" i="1"/>
  <c r="AA63" i="1" s="1"/>
  <c r="C63" i="1"/>
  <c r="AL62" i="1"/>
  <c r="AF62" i="1"/>
  <c r="AB62" i="1"/>
  <c r="AA62" i="1"/>
  <c r="Z62" i="1"/>
  <c r="W62" i="1"/>
  <c r="C62" i="1"/>
  <c r="AM61" i="1"/>
  <c r="AL61" i="1"/>
  <c r="AN61" i="1" s="1"/>
  <c r="AJ61" i="1"/>
  <c r="AH61" i="1"/>
  <c r="AG61" i="1"/>
  <c r="AF61" i="1"/>
  <c r="AB61" i="1"/>
  <c r="Z61" i="1"/>
  <c r="W61" i="1"/>
  <c r="AA61" i="1" s="1"/>
  <c r="C61" i="1"/>
  <c r="AL60" i="1"/>
  <c r="AF60" i="1"/>
  <c r="AB60" i="1"/>
  <c r="AA60" i="1"/>
  <c r="Z60" i="1"/>
  <c r="W60" i="1"/>
  <c r="C60" i="1"/>
  <c r="AM59" i="1"/>
  <c r="AL59" i="1"/>
  <c r="AN59" i="1" s="1"/>
  <c r="AJ59" i="1"/>
  <c r="AH59" i="1"/>
  <c r="AG59" i="1"/>
  <c r="AF59" i="1"/>
  <c r="AB59" i="1"/>
  <c r="Z59" i="1"/>
  <c r="W59" i="1"/>
  <c r="AA59" i="1" s="1"/>
  <c r="C59" i="1"/>
  <c r="AL58" i="1"/>
  <c r="AF58" i="1"/>
  <c r="AB58" i="1"/>
  <c r="AA58" i="1"/>
  <c r="Z58" i="1"/>
  <c r="W58" i="1"/>
  <c r="C58" i="1"/>
  <c r="AM57" i="1"/>
  <c r="AL57" i="1"/>
  <c r="AN57" i="1" s="1"/>
  <c r="AJ57" i="1"/>
  <c r="AH57" i="1"/>
  <c r="AG57" i="1"/>
  <c r="AF57" i="1"/>
  <c r="AB57" i="1"/>
  <c r="Z57" i="1"/>
  <c r="W57" i="1"/>
  <c r="AA57" i="1" s="1"/>
  <c r="C57" i="1"/>
  <c r="AL56" i="1"/>
  <c r="AF56" i="1"/>
  <c r="AB56" i="1"/>
  <c r="AA56" i="1"/>
  <c r="Z56" i="1"/>
  <c r="W56" i="1"/>
  <c r="C56" i="1"/>
  <c r="AM55" i="1"/>
  <c r="AL55" i="1"/>
  <c r="AN55" i="1" s="1"/>
  <c r="AJ55" i="1"/>
  <c r="AH55" i="1"/>
  <c r="AG55" i="1"/>
  <c r="AF55" i="1"/>
  <c r="AB55" i="1"/>
  <c r="Z55" i="1"/>
  <c r="W55" i="1"/>
  <c r="AA55" i="1" s="1"/>
  <c r="C55" i="1"/>
  <c r="AL54" i="1"/>
  <c r="AF54" i="1"/>
  <c r="AB54" i="1"/>
  <c r="AA54" i="1"/>
  <c r="Z54" i="1"/>
  <c r="W54" i="1"/>
  <c r="C54" i="1"/>
  <c r="AM53" i="1"/>
  <c r="AL53" i="1"/>
  <c r="AN53" i="1" s="1"/>
  <c r="AJ53" i="1"/>
  <c r="AH53" i="1"/>
  <c r="AG53" i="1"/>
  <c r="AF53" i="1"/>
  <c r="AB53" i="1"/>
  <c r="Z53" i="1"/>
  <c r="W53" i="1"/>
  <c r="AA53" i="1" s="1"/>
  <c r="C53" i="1"/>
  <c r="AL52" i="1"/>
  <c r="AF52" i="1"/>
  <c r="AB52" i="1"/>
  <c r="AA52" i="1"/>
  <c r="Z52" i="1"/>
  <c r="W52" i="1"/>
  <c r="C52" i="1"/>
  <c r="AM51" i="1"/>
  <c r="AL51" i="1"/>
  <c r="AN51" i="1" s="1"/>
  <c r="AJ51" i="1"/>
  <c r="AH51" i="1"/>
  <c r="AG51" i="1"/>
  <c r="AF51" i="1"/>
  <c r="AB51" i="1"/>
  <c r="Z51" i="1"/>
  <c r="W51" i="1"/>
  <c r="AA51" i="1" s="1"/>
  <c r="C51" i="1"/>
  <c r="AL50" i="1"/>
  <c r="AF50" i="1"/>
  <c r="AB50" i="1"/>
  <c r="AA50" i="1"/>
  <c r="Z50" i="1"/>
  <c r="W50" i="1"/>
  <c r="C50" i="1"/>
  <c r="AM49" i="1"/>
  <c r="AL49" i="1"/>
  <c r="AN49" i="1" s="1"/>
  <c r="AJ49" i="1"/>
  <c r="AH49" i="1"/>
  <c r="AG49" i="1"/>
  <c r="AF49" i="1"/>
  <c r="AB49" i="1"/>
  <c r="Z49" i="1"/>
  <c r="W49" i="1"/>
  <c r="AA49" i="1" s="1"/>
  <c r="C49" i="1"/>
  <c r="AL48" i="1"/>
  <c r="AF48" i="1"/>
  <c r="AB48" i="1"/>
  <c r="AA48" i="1"/>
  <c r="Z48" i="1"/>
  <c r="W48" i="1"/>
  <c r="C48" i="1"/>
  <c r="AM47" i="1"/>
  <c r="AL47" i="1"/>
  <c r="AN47" i="1" s="1"/>
  <c r="AJ47" i="1"/>
  <c r="AH47" i="1"/>
  <c r="AG47" i="1"/>
  <c r="AF47" i="1"/>
  <c r="AB47" i="1"/>
  <c r="Z47" i="1"/>
  <c r="W47" i="1"/>
  <c r="AA47" i="1" s="1"/>
  <c r="C47" i="1"/>
  <c r="AL46" i="1"/>
  <c r="AF46" i="1"/>
  <c r="AB46" i="1"/>
  <c r="AA46" i="1"/>
  <c r="Z46" i="1"/>
  <c r="W46" i="1"/>
  <c r="C46" i="1"/>
  <c r="AM45" i="1"/>
  <c r="AL45" i="1"/>
  <c r="AN45" i="1" s="1"/>
  <c r="AJ45" i="1"/>
  <c r="AH45" i="1"/>
  <c r="AG45" i="1"/>
  <c r="AF45" i="1"/>
  <c r="AB45" i="1"/>
  <c r="Z45" i="1"/>
  <c r="W45" i="1"/>
  <c r="AA45" i="1" s="1"/>
  <c r="C45" i="1"/>
  <c r="AL44" i="1"/>
  <c r="AF44" i="1"/>
  <c r="AB44" i="1"/>
  <c r="AA44" i="1"/>
  <c r="Z44" i="1"/>
  <c r="W44" i="1"/>
  <c r="C44" i="1"/>
  <c r="AM43" i="1"/>
  <c r="AL43" i="1"/>
  <c r="AN43" i="1" s="1"/>
  <c r="AJ43" i="1"/>
  <c r="AH43" i="1"/>
  <c r="AG43" i="1"/>
  <c r="AF43" i="1"/>
  <c r="AB43" i="1"/>
  <c r="Z43" i="1"/>
  <c r="W43" i="1"/>
  <c r="AA43" i="1" s="1"/>
  <c r="C43" i="1"/>
  <c r="AL42" i="1"/>
  <c r="AF42" i="1"/>
  <c r="AB42" i="1"/>
  <c r="AA42" i="1"/>
  <c r="Z42" i="1"/>
  <c r="W42" i="1"/>
  <c r="C42" i="1"/>
  <c r="AM41" i="1"/>
  <c r="AL41" i="1"/>
  <c r="AJ41" i="1"/>
  <c r="AH41" i="1"/>
  <c r="AG41" i="1"/>
  <c r="AF41" i="1"/>
  <c r="AB41" i="1"/>
  <c r="Z41" i="1"/>
  <c r="W41" i="1"/>
  <c r="AA41" i="1" s="1"/>
  <c r="C41" i="1"/>
  <c r="AL40" i="1"/>
  <c r="AF40" i="1"/>
  <c r="AB40" i="1"/>
  <c r="AA40" i="1"/>
  <c r="Z40" i="1"/>
  <c r="W40" i="1"/>
  <c r="C40" i="1"/>
  <c r="AL39" i="1"/>
  <c r="AJ39" i="1"/>
  <c r="AH39" i="1"/>
  <c r="AG39" i="1"/>
  <c r="AF39" i="1"/>
  <c r="AM39" i="1" s="1"/>
  <c r="AB39" i="1"/>
  <c r="Z39" i="1"/>
  <c r="W39" i="1"/>
  <c r="AA39" i="1" s="1"/>
  <c r="C39" i="1"/>
  <c r="AL38" i="1"/>
  <c r="AF38" i="1"/>
  <c r="AB38" i="1"/>
  <c r="AA38" i="1"/>
  <c r="Z38" i="1"/>
  <c r="W38" i="1"/>
  <c r="C38" i="1"/>
  <c r="AL37" i="1"/>
  <c r="AJ37" i="1"/>
  <c r="AH37" i="1"/>
  <c r="AG37" i="1"/>
  <c r="AF37" i="1"/>
  <c r="AM37" i="1" s="1"/>
  <c r="AN37" i="1" s="1"/>
  <c r="AB37" i="1"/>
  <c r="Z37" i="1"/>
  <c r="W37" i="1"/>
  <c r="AA37" i="1" s="1"/>
  <c r="C37" i="1"/>
  <c r="AL36" i="1"/>
  <c r="AF36" i="1"/>
  <c r="AB36" i="1"/>
  <c r="AA36" i="1"/>
  <c r="Z36" i="1"/>
  <c r="W36" i="1"/>
  <c r="C36" i="1"/>
  <c r="AL35" i="1"/>
  <c r="AJ35" i="1"/>
  <c r="AH35" i="1"/>
  <c r="AG35" i="1"/>
  <c r="AF35" i="1"/>
  <c r="AM35" i="1" s="1"/>
  <c r="AB35" i="1"/>
  <c r="Z35" i="1"/>
  <c r="W35" i="1"/>
  <c r="AA35" i="1" s="1"/>
  <c r="C35" i="1"/>
  <c r="AL34" i="1"/>
  <c r="AF34" i="1"/>
  <c r="AB34" i="1"/>
  <c r="AA34" i="1"/>
  <c r="Z34" i="1"/>
  <c r="W34" i="1"/>
  <c r="C34" i="1"/>
  <c r="AL33" i="1"/>
  <c r="AJ33" i="1"/>
  <c r="AH33" i="1"/>
  <c r="AG33" i="1"/>
  <c r="AF33" i="1"/>
  <c r="AM33" i="1" s="1"/>
  <c r="AB33" i="1"/>
  <c r="Z33" i="1"/>
  <c r="W33" i="1"/>
  <c r="AA33" i="1" s="1"/>
  <c r="C33" i="1"/>
  <c r="AL32" i="1"/>
  <c r="AF32" i="1"/>
  <c r="AB32" i="1"/>
  <c r="AA32" i="1"/>
  <c r="Z32" i="1"/>
  <c r="W32" i="1"/>
  <c r="C32" i="1"/>
  <c r="AL31" i="1"/>
  <c r="AJ31" i="1"/>
  <c r="AH31" i="1"/>
  <c r="AG31" i="1"/>
  <c r="AF31" i="1"/>
  <c r="AM31" i="1" s="1"/>
  <c r="AN31" i="1" s="1"/>
  <c r="AB31" i="1"/>
  <c r="Z31" i="1"/>
  <c r="W31" i="1"/>
  <c r="AA31" i="1" s="1"/>
  <c r="C31" i="1"/>
  <c r="AL30" i="1"/>
  <c r="AF30" i="1"/>
  <c r="AB30" i="1"/>
  <c r="AA30" i="1"/>
  <c r="Z30" i="1"/>
  <c r="W30" i="1"/>
  <c r="C30" i="1"/>
  <c r="AL29" i="1"/>
  <c r="AJ29" i="1"/>
  <c r="AH29" i="1"/>
  <c r="AG29" i="1"/>
  <c r="AF29" i="1"/>
  <c r="AM29" i="1" s="1"/>
  <c r="AB29" i="1"/>
  <c r="Z29" i="1"/>
  <c r="W29" i="1"/>
  <c r="AA29" i="1" s="1"/>
  <c r="C29" i="1"/>
  <c r="AL28" i="1"/>
  <c r="AF28" i="1"/>
  <c r="AB28" i="1"/>
  <c r="AA28" i="1"/>
  <c r="Z28" i="1"/>
  <c r="W28" i="1"/>
  <c r="C28" i="1"/>
  <c r="AL27" i="1"/>
  <c r="AH27" i="1"/>
  <c r="AJ27" i="1" s="1"/>
  <c r="AG27" i="1"/>
  <c r="AF27" i="1"/>
  <c r="AM27" i="1" s="1"/>
  <c r="AN27" i="1" s="1"/>
  <c r="AB27" i="1"/>
  <c r="Z27" i="1"/>
  <c r="W27" i="1"/>
  <c r="AA27" i="1" s="1"/>
  <c r="C27" i="1"/>
  <c r="AL26" i="1"/>
  <c r="AF26" i="1"/>
  <c r="AB26" i="1"/>
  <c r="AA26" i="1"/>
  <c r="Z26" i="1"/>
  <c r="W26" i="1"/>
  <c r="C26" i="1"/>
  <c r="AL25" i="1"/>
  <c r="AH25" i="1"/>
  <c r="AJ25" i="1" s="1"/>
  <c r="AG25" i="1"/>
  <c r="AF25" i="1"/>
  <c r="AM25" i="1" s="1"/>
  <c r="AN25" i="1" s="1"/>
  <c r="AB25" i="1"/>
  <c r="Z25" i="1"/>
  <c r="W25" i="1"/>
  <c r="AA25" i="1" s="1"/>
  <c r="C25" i="1"/>
  <c r="AM24" i="1"/>
  <c r="AN24" i="1" s="1"/>
  <c r="AL24" i="1"/>
  <c r="AF24" i="1"/>
  <c r="AB24" i="1"/>
  <c r="AA24" i="1"/>
  <c r="Z24" i="1"/>
  <c r="W24" i="1"/>
  <c r="C24" i="1"/>
  <c r="AL23" i="1"/>
  <c r="AF23" i="1"/>
  <c r="AM23" i="1" s="1"/>
  <c r="AN23" i="1" s="1"/>
  <c r="AB23" i="1"/>
  <c r="Z23" i="1"/>
  <c r="W23" i="1"/>
  <c r="AA23" i="1" s="1"/>
  <c r="C23" i="1"/>
  <c r="AL22" i="1"/>
  <c r="AF22" i="1"/>
  <c r="AB22" i="1"/>
  <c r="AA22" i="1"/>
  <c r="Z22" i="1"/>
  <c r="W22" i="1"/>
  <c r="C22" i="1"/>
  <c r="AL21" i="1"/>
  <c r="AF21" i="1"/>
  <c r="AM21" i="1" s="1"/>
  <c r="AN21" i="1" s="1"/>
  <c r="AB21" i="1"/>
  <c r="Z21" i="1"/>
  <c r="W21" i="1"/>
  <c r="AA21" i="1" s="1"/>
  <c r="C21" i="1"/>
  <c r="AN20" i="1"/>
  <c r="AM20" i="1"/>
  <c r="AL20" i="1"/>
  <c r="AF20" i="1"/>
  <c r="AB20" i="1"/>
  <c r="Z20" i="1"/>
  <c r="W20" i="1"/>
  <c r="AA20" i="1" s="1"/>
  <c r="C20" i="1"/>
  <c r="AL19" i="1"/>
  <c r="AJ19" i="1"/>
  <c r="AH19" i="1"/>
  <c r="AG19" i="1"/>
  <c r="AF19" i="1"/>
  <c r="AM19" i="1" s="1"/>
  <c r="AB19" i="1"/>
  <c r="Z19" i="1"/>
  <c r="W19" i="1"/>
  <c r="AA19" i="1" s="1"/>
  <c r="C19" i="1"/>
  <c r="AL18" i="1"/>
  <c r="AF18" i="1"/>
  <c r="AB18" i="1"/>
  <c r="Z18" i="1"/>
  <c r="W18" i="1"/>
  <c r="AA18" i="1" s="1"/>
  <c r="C18" i="1"/>
  <c r="AL17" i="1"/>
  <c r="AG17" i="1"/>
  <c r="AF17" i="1"/>
  <c r="AM17" i="1" s="1"/>
  <c r="AB17" i="1"/>
  <c r="Z17" i="1"/>
  <c r="W17" i="1"/>
  <c r="AA17" i="1" s="1"/>
  <c r="C17" i="1"/>
  <c r="AM16" i="1"/>
  <c r="AN16" i="1" s="1"/>
  <c r="AL16" i="1"/>
  <c r="AF16" i="1"/>
  <c r="AB16" i="1"/>
  <c r="AA16" i="1"/>
  <c r="Z16" i="1"/>
  <c r="W16" i="1"/>
  <c r="C16" i="1"/>
  <c r="AL15" i="1"/>
  <c r="AG15" i="1"/>
  <c r="AF15" i="1"/>
  <c r="AM15" i="1" s="1"/>
  <c r="AB15" i="1"/>
  <c r="Z15" i="1"/>
  <c r="W15" i="1"/>
  <c r="AA15" i="1" s="1"/>
  <c r="C15" i="1"/>
  <c r="AM14" i="1"/>
  <c r="AN14" i="1" s="1"/>
  <c r="AL14" i="1"/>
  <c r="AF14" i="1"/>
  <c r="AH14" i="1" s="1"/>
  <c r="AJ14" i="1" s="1"/>
  <c r="AB14" i="1"/>
  <c r="Z14" i="1"/>
  <c r="W14" i="1"/>
  <c r="AA14" i="1" s="1"/>
  <c r="C14" i="1"/>
  <c r="AM13" i="1"/>
  <c r="AN13" i="1" s="1"/>
  <c r="AL13" i="1"/>
  <c r="AG13" i="1"/>
  <c r="AF13" i="1"/>
  <c r="AH13" i="1" s="1"/>
  <c r="AJ13" i="1" s="1"/>
  <c r="AB13" i="1"/>
  <c r="Z13" i="1"/>
  <c r="W13" i="1"/>
  <c r="AA13" i="1" s="1"/>
  <c r="C13" i="1"/>
  <c r="AM12" i="1"/>
  <c r="AN12" i="1" s="1"/>
  <c r="AL12" i="1"/>
  <c r="AF12" i="1"/>
  <c r="AH12" i="1" s="1"/>
  <c r="AJ12" i="1" s="1"/>
  <c r="AB12" i="1"/>
  <c r="Z12" i="1"/>
  <c r="W12" i="1"/>
  <c r="AA12" i="1" s="1"/>
  <c r="C12" i="1"/>
  <c r="AM11" i="1"/>
  <c r="AN11" i="1" s="1"/>
  <c r="AL11" i="1"/>
  <c r="AG11" i="1"/>
  <c r="AF11" i="1"/>
  <c r="AH11" i="1" s="1"/>
  <c r="AJ11" i="1" s="1"/>
  <c r="AB11" i="1"/>
  <c r="Z11" i="1"/>
  <c r="W11" i="1"/>
  <c r="AA11" i="1" s="1"/>
  <c r="C11" i="1"/>
  <c r="AM10" i="1"/>
  <c r="AN10" i="1" s="1"/>
  <c r="AL10" i="1"/>
  <c r="AF10" i="1"/>
  <c r="AH10" i="1" s="1"/>
  <c r="AJ10" i="1" s="1"/>
  <c r="AB10" i="1"/>
  <c r="Z10" i="1"/>
  <c r="W10" i="1"/>
  <c r="AA10" i="1" s="1"/>
  <c r="C10" i="1"/>
  <c r="AM9" i="1"/>
  <c r="AN9" i="1" s="1"/>
  <c r="AL9" i="1"/>
  <c r="AG9" i="1"/>
  <c r="AF9" i="1"/>
  <c r="AH9" i="1" s="1"/>
  <c r="AJ9" i="1" s="1"/>
  <c r="AB9" i="1"/>
  <c r="Z9" i="1"/>
  <c r="W9" i="1"/>
  <c r="AA9" i="1" s="1"/>
  <c r="C9" i="1"/>
  <c r="AM8" i="1"/>
  <c r="AN8" i="1" s="1"/>
  <c r="AL8" i="1"/>
  <c r="AF8" i="1"/>
  <c r="AH8" i="1" s="1"/>
  <c r="AJ8" i="1" s="1"/>
  <c r="AB8" i="1"/>
  <c r="Z8" i="1"/>
  <c r="W8" i="1"/>
  <c r="AA8" i="1" s="1"/>
  <c r="C8" i="1"/>
  <c r="AM7" i="1"/>
  <c r="AN7" i="1" s="1"/>
  <c r="AL7" i="1"/>
  <c r="AG7" i="1"/>
  <c r="AF7" i="1"/>
  <c r="AH7" i="1" s="1"/>
  <c r="AJ7" i="1" s="1"/>
  <c r="AB7" i="1"/>
  <c r="Z7" i="1"/>
  <c r="W7" i="1"/>
  <c r="AA7" i="1" s="1"/>
  <c r="C7" i="1"/>
  <c r="AM6" i="1"/>
  <c r="AN6" i="1" s="1"/>
  <c r="AL6" i="1"/>
  <c r="AF6" i="1"/>
  <c r="AH6" i="1" s="1"/>
  <c r="AJ6" i="1" s="1"/>
  <c r="AB6" i="1"/>
  <c r="Z6" i="1"/>
  <c r="W6" i="1"/>
  <c r="AA6" i="1" s="1"/>
  <c r="C6" i="1"/>
  <c r="AM5" i="1"/>
  <c r="AN5" i="1" s="1"/>
  <c r="AL5" i="1"/>
  <c r="AG5" i="1"/>
  <c r="AF5" i="1"/>
  <c r="AH5" i="1" s="1"/>
  <c r="AJ5" i="1" s="1"/>
  <c r="AB5" i="1"/>
  <c r="Z5" i="1"/>
  <c r="W5" i="1"/>
  <c r="AA5" i="1" s="1"/>
  <c r="C5" i="1"/>
  <c r="AH26" i="1" l="1"/>
  <c r="AJ26" i="1" s="1"/>
  <c r="AG26" i="1"/>
  <c r="AM38" i="1"/>
  <c r="AN38" i="1" s="1"/>
  <c r="AH38" i="1"/>
  <c r="AJ38" i="1" s="1"/>
  <c r="AG38" i="1"/>
  <c r="AH15" i="1"/>
  <c r="AJ15" i="1" s="1"/>
  <c r="AH16" i="1"/>
  <c r="AJ16" i="1" s="1"/>
  <c r="AG16" i="1"/>
  <c r="AG21" i="1"/>
  <c r="AM40" i="1"/>
  <c r="AN40" i="1" s="1"/>
  <c r="AH40" i="1"/>
  <c r="AJ40" i="1" s="1"/>
  <c r="AG40" i="1"/>
  <c r="AM48" i="1"/>
  <c r="AN48" i="1" s="1"/>
  <c r="AH48" i="1"/>
  <c r="AJ48" i="1" s="1"/>
  <c r="AG48" i="1"/>
  <c r="AM64" i="1"/>
  <c r="AN64" i="1" s="1"/>
  <c r="AH64" i="1"/>
  <c r="AJ64" i="1" s="1"/>
  <c r="AG64" i="1"/>
  <c r="AG136" i="1"/>
  <c r="AM136" i="1"/>
  <c r="AN136" i="1" s="1"/>
  <c r="AH136" i="1"/>
  <c r="AJ136" i="1" s="1"/>
  <c r="AM62" i="1"/>
  <c r="AN62" i="1" s="1"/>
  <c r="AH62" i="1"/>
  <c r="AJ62" i="1" s="1"/>
  <c r="AG62" i="1"/>
  <c r="AN17" i="1"/>
  <c r="AH21" i="1"/>
  <c r="AJ21" i="1" s="1"/>
  <c r="AH22" i="1"/>
  <c r="AJ22" i="1" s="1"/>
  <c r="AG22" i="1"/>
  <c r="AN29" i="1"/>
  <c r="AM50" i="1"/>
  <c r="AN50" i="1" s="1"/>
  <c r="AH50" i="1"/>
  <c r="AJ50" i="1" s="1"/>
  <c r="AG50" i="1"/>
  <c r="AM66" i="1"/>
  <c r="AN66" i="1" s="1"/>
  <c r="AH66" i="1"/>
  <c r="AJ66" i="1" s="1"/>
  <c r="AG66" i="1"/>
  <c r="AM71" i="1"/>
  <c r="AN71" i="1" s="1"/>
  <c r="AH71" i="1"/>
  <c r="AJ71" i="1" s="1"/>
  <c r="AG71" i="1"/>
  <c r="AM26" i="1"/>
  <c r="AN26" i="1" s="1"/>
  <c r="AM28" i="1"/>
  <c r="AN28" i="1" s="1"/>
  <c r="AH28" i="1"/>
  <c r="AJ28" i="1" s="1"/>
  <c r="AG28" i="1"/>
  <c r="AM42" i="1"/>
  <c r="AN42" i="1" s="1"/>
  <c r="AH42" i="1"/>
  <c r="AJ42" i="1" s="1"/>
  <c r="AG42" i="1"/>
  <c r="AM52" i="1"/>
  <c r="AN52" i="1" s="1"/>
  <c r="AH52" i="1"/>
  <c r="AJ52" i="1" s="1"/>
  <c r="AG52" i="1"/>
  <c r="AG6" i="1"/>
  <c r="AG8" i="1"/>
  <c r="AG10" i="1"/>
  <c r="AG12" i="1"/>
  <c r="AG14" i="1"/>
  <c r="AH17" i="1"/>
  <c r="AJ17" i="1" s="1"/>
  <c r="AH18" i="1"/>
  <c r="AJ18" i="1" s="1"/>
  <c r="AG18" i="1"/>
  <c r="AG23" i="1"/>
  <c r="AM30" i="1"/>
  <c r="AN30" i="1" s="1"/>
  <c r="AH30" i="1"/>
  <c r="AJ30" i="1" s="1"/>
  <c r="AG30" i="1"/>
  <c r="AN33" i="1"/>
  <c r="AM54" i="1"/>
  <c r="AN54" i="1" s="1"/>
  <c r="AH54" i="1"/>
  <c r="AJ54" i="1" s="1"/>
  <c r="AG54" i="1"/>
  <c r="AN19" i="1"/>
  <c r="AM22" i="1"/>
  <c r="AN22" i="1" s="1"/>
  <c r="AH23" i="1"/>
  <c r="AJ23" i="1" s="1"/>
  <c r="AH24" i="1"/>
  <c r="AJ24" i="1" s="1"/>
  <c r="AG24" i="1"/>
  <c r="AM32" i="1"/>
  <c r="AN32" i="1" s="1"/>
  <c r="AH32" i="1"/>
  <c r="AJ32" i="1" s="1"/>
  <c r="AG32" i="1"/>
  <c r="AN35" i="1"/>
  <c r="AN41" i="1"/>
  <c r="AM44" i="1"/>
  <c r="AN44" i="1" s="1"/>
  <c r="AH44" i="1"/>
  <c r="AJ44" i="1" s="1"/>
  <c r="AG44" i="1"/>
  <c r="AM56" i="1"/>
  <c r="AN56" i="1" s="1"/>
  <c r="AH56" i="1"/>
  <c r="AJ56" i="1" s="1"/>
  <c r="AG56" i="1"/>
  <c r="AM34" i="1"/>
  <c r="AN34" i="1" s="1"/>
  <c r="AH34" i="1"/>
  <c r="AJ34" i="1" s="1"/>
  <c r="AG34" i="1"/>
  <c r="AM58" i="1"/>
  <c r="AN58" i="1" s="1"/>
  <c r="AH58" i="1"/>
  <c r="AJ58" i="1" s="1"/>
  <c r="AG58" i="1"/>
  <c r="AN15" i="1"/>
  <c r="AM18" i="1"/>
  <c r="AN18" i="1" s="1"/>
  <c r="AH20" i="1"/>
  <c r="AJ20" i="1" s="1"/>
  <c r="AG20" i="1"/>
  <c r="AM36" i="1"/>
  <c r="AN36" i="1" s="1"/>
  <c r="AH36" i="1"/>
  <c r="AJ36" i="1" s="1"/>
  <c r="AG36" i="1"/>
  <c r="AN39" i="1"/>
  <c r="AM46" i="1"/>
  <c r="AN46" i="1" s="1"/>
  <c r="AH46" i="1"/>
  <c r="AJ46" i="1" s="1"/>
  <c r="AG46" i="1"/>
  <c r="AM60" i="1"/>
  <c r="AN60" i="1" s="1"/>
  <c r="AH60" i="1"/>
  <c r="AJ60" i="1" s="1"/>
  <c r="AG60" i="1"/>
  <c r="AM93" i="1"/>
  <c r="AN93" i="1" s="1"/>
  <c r="AH93" i="1"/>
  <c r="AJ93" i="1" s="1"/>
  <c r="AG93" i="1"/>
  <c r="AH92" i="1"/>
  <c r="AJ92" i="1" s="1"/>
  <c r="AG92" i="1"/>
  <c r="AM92" i="1"/>
  <c r="AN92" i="1" s="1"/>
  <c r="AM91" i="1"/>
  <c r="AN91" i="1" s="1"/>
  <c r="AH91" i="1"/>
  <c r="AJ91" i="1" s="1"/>
  <c r="AG91" i="1"/>
  <c r="AM99" i="1"/>
  <c r="AN99" i="1" s="1"/>
  <c r="AH99" i="1"/>
  <c r="AJ99" i="1" s="1"/>
  <c r="AG99" i="1"/>
  <c r="AH90" i="1"/>
  <c r="AJ90" i="1" s="1"/>
  <c r="AG90" i="1"/>
  <c r="AM90" i="1"/>
  <c r="AN90" i="1" s="1"/>
  <c r="AG128" i="1"/>
  <c r="AM128" i="1"/>
  <c r="AN128" i="1" s="1"/>
  <c r="AH128" i="1"/>
  <c r="AJ128" i="1" s="1"/>
  <c r="AH69" i="1"/>
  <c r="AJ69" i="1" s="1"/>
  <c r="AH72" i="1"/>
  <c r="AJ72" i="1" s="1"/>
  <c r="AN75" i="1"/>
  <c r="AM89" i="1"/>
  <c r="AN89" i="1" s="1"/>
  <c r="AH89" i="1"/>
  <c r="AJ89" i="1" s="1"/>
  <c r="AG89" i="1"/>
  <c r="AM97" i="1"/>
  <c r="AN97" i="1" s="1"/>
  <c r="AH97" i="1"/>
  <c r="AJ97" i="1" s="1"/>
  <c r="AG97" i="1"/>
  <c r="AM74" i="1"/>
  <c r="AN74" i="1" s="1"/>
  <c r="AH88" i="1"/>
  <c r="AJ88" i="1" s="1"/>
  <c r="AG88" i="1"/>
  <c r="AM88" i="1"/>
  <c r="AN88" i="1" s="1"/>
  <c r="AH96" i="1"/>
  <c r="AJ96" i="1" s="1"/>
  <c r="AG96" i="1"/>
  <c r="AM96" i="1"/>
  <c r="AN96" i="1" s="1"/>
  <c r="AH70" i="1"/>
  <c r="AJ70" i="1" s="1"/>
  <c r="AH76" i="1"/>
  <c r="AJ76" i="1" s="1"/>
  <c r="AG76" i="1"/>
  <c r="AM87" i="1"/>
  <c r="AN87" i="1" s="1"/>
  <c r="AH87" i="1"/>
  <c r="AJ87" i="1" s="1"/>
  <c r="AG87" i="1"/>
  <c r="AM95" i="1"/>
  <c r="AN95" i="1" s="1"/>
  <c r="AH95" i="1"/>
  <c r="AJ95" i="1" s="1"/>
  <c r="AG95" i="1"/>
  <c r="AM72" i="1"/>
  <c r="AN72" i="1" s="1"/>
  <c r="AM77" i="1"/>
  <c r="AN77" i="1" s="1"/>
  <c r="AH77" i="1"/>
  <c r="AJ77" i="1" s="1"/>
  <c r="AH78" i="1"/>
  <c r="AJ78" i="1" s="1"/>
  <c r="AG78" i="1"/>
  <c r="AM79" i="1"/>
  <c r="AN79" i="1" s="1"/>
  <c r="AH79" i="1"/>
  <c r="AJ79" i="1" s="1"/>
  <c r="AH80" i="1"/>
  <c r="AJ80" i="1" s="1"/>
  <c r="AG80" i="1"/>
  <c r="AM81" i="1"/>
  <c r="AN81" i="1" s="1"/>
  <c r="AH81" i="1"/>
  <c r="AJ81" i="1" s="1"/>
  <c r="AH82" i="1"/>
  <c r="AJ82" i="1" s="1"/>
  <c r="AG82" i="1"/>
  <c r="AM83" i="1"/>
  <c r="AN83" i="1" s="1"/>
  <c r="AH83" i="1"/>
  <c r="AJ83" i="1" s="1"/>
  <c r="AH84" i="1"/>
  <c r="AJ84" i="1" s="1"/>
  <c r="AG84" i="1"/>
  <c r="AM85" i="1"/>
  <c r="AN85" i="1" s="1"/>
  <c r="AH85" i="1"/>
  <c r="AJ85" i="1" s="1"/>
  <c r="AH86" i="1"/>
  <c r="AJ86" i="1" s="1"/>
  <c r="AG86" i="1"/>
  <c r="AM86" i="1"/>
  <c r="AN86" i="1" s="1"/>
  <c r="AH94" i="1"/>
  <c r="AJ94" i="1" s="1"/>
  <c r="AG94" i="1"/>
  <c r="AM94" i="1"/>
  <c r="AN94" i="1" s="1"/>
  <c r="AM101" i="1"/>
  <c r="AN101" i="1" s="1"/>
  <c r="AH101" i="1"/>
  <c r="AJ101" i="1" s="1"/>
  <c r="AG101" i="1"/>
  <c r="AM98" i="1"/>
  <c r="AN98" i="1" s="1"/>
  <c r="AM100" i="1"/>
  <c r="AN100" i="1" s="1"/>
  <c r="AM102" i="1"/>
  <c r="AN102" i="1" s="1"/>
  <c r="AG103" i="1"/>
  <c r="AM104" i="1"/>
  <c r="AN104" i="1" s="1"/>
  <c r="AG105" i="1"/>
  <c r="AM106" i="1"/>
  <c r="AN106" i="1" s="1"/>
  <c r="AG107" i="1"/>
  <c r="AM108" i="1"/>
  <c r="AN108" i="1" s="1"/>
  <c r="AG109" i="1"/>
  <c r="AM110" i="1"/>
  <c r="AN110" i="1" s="1"/>
  <c r="AG111" i="1"/>
  <c r="AM112" i="1"/>
  <c r="AN112" i="1" s="1"/>
  <c r="AG113" i="1"/>
  <c r="AM114" i="1"/>
  <c r="AN114" i="1" s="1"/>
  <c r="AG115" i="1"/>
  <c r="AM116" i="1"/>
  <c r="AN116" i="1" s="1"/>
  <c r="AG117" i="1"/>
  <c r="AM118" i="1"/>
  <c r="AN118" i="1" s="1"/>
  <c r="AG119" i="1"/>
  <c r="AM120" i="1"/>
  <c r="AN120" i="1" s="1"/>
  <c r="AG121" i="1"/>
  <c r="AM122" i="1"/>
  <c r="AN122" i="1" s="1"/>
  <c r="AG123" i="1"/>
  <c r="AG131" i="1"/>
  <c r="AG139" i="1"/>
  <c r="AH103" i="1"/>
  <c r="AJ103" i="1" s="1"/>
  <c r="AH105" i="1"/>
  <c r="AJ105" i="1" s="1"/>
  <c r="AH107" i="1"/>
  <c r="AJ107" i="1" s="1"/>
  <c r="AH109" i="1"/>
  <c r="AJ109" i="1" s="1"/>
  <c r="AH111" i="1"/>
  <c r="AJ111" i="1" s="1"/>
  <c r="AH113" i="1"/>
  <c r="AJ113" i="1" s="1"/>
  <c r="AH115" i="1"/>
  <c r="AJ115" i="1" s="1"/>
  <c r="AH117" i="1"/>
  <c r="AJ117" i="1" s="1"/>
  <c r="AH119" i="1"/>
  <c r="AJ119" i="1" s="1"/>
  <c r="AH121" i="1"/>
  <c r="AJ121" i="1" s="1"/>
  <c r="AH123" i="1"/>
  <c r="AJ123" i="1" s="1"/>
  <c r="AH126" i="1"/>
  <c r="AJ126" i="1" s="1"/>
  <c r="AH131" i="1"/>
  <c r="AJ131" i="1" s="1"/>
  <c r="AH134" i="1"/>
  <c r="AJ134" i="1" s="1"/>
  <c r="AH139" i="1"/>
  <c r="AJ139" i="1" s="1"/>
  <c r="AH142" i="1"/>
  <c r="AJ142" i="1" s="1"/>
  <c r="AG129" i="1"/>
  <c r="AG137" i="1"/>
  <c r="AG145" i="1"/>
  <c r="AH145" i="1"/>
  <c r="AJ145" i="1" s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M126" i="1"/>
  <c r="AN126" i="1" s="1"/>
  <c r="AG127" i="1"/>
  <c r="AM134" i="1"/>
  <c r="AN134" i="1" s="1"/>
  <c r="AG135" i="1"/>
  <c r="AM142" i="1"/>
  <c r="AN142" i="1" s="1"/>
  <c r="AG143" i="1"/>
  <c r="AH127" i="1"/>
  <c r="AJ127" i="1" s="1"/>
  <c r="AH135" i="1"/>
  <c r="AJ135" i="1" s="1"/>
  <c r="AH143" i="1"/>
  <c r="AJ143" i="1" s="1"/>
  <c r="AH165" i="1"/>
  <c r="AJ165" i="1" s="1"/>
  <c r="AH167" i="1"/>
  <c r="AJ167" i="1" s="1"/>
  <c r="AH169" i="1"/>
  <c r="AJ169" i="1" s="1"/>
  <c r="AH171" i="1"/>
  <c r="AJ171" i="1" s="1"/>
  <c r="AH173" i="1"/>
  <c r="AJ173" i="1" s="1"/>
  <c r="AH175" i="1"/>
  <c r="AJ175" i="1" s="1"/>
  <c r="AH177" i="1"/>
  <c r="AJ177" i="1" s="1"/>
  <c r="AH179" i="1"/>
  <c r="AJ179" i="1" s="1"/>
  <c r="AH181" i="1"/>
  <c r="AJ181" i="1" s="1"/>
  <c r="AH183" i="1"/>
  <c r="AJ183" i="1" s="1"/>
  <c r="AH185" i="1"/>
  <c r="AJ185" i="1" s="1"/>
  <c r="AH187" i="1"/>
  <c r="AJ187" i="1" s="1"/>
  <c r="AH189" i="1"/>
  <c r="AJ189" i="1" s="1"/>
  <c r="AH191" i="1"/>
  <c r="AJ191" i="1" s="1"/>
  <c r="AH193" i="1"/>
  <c r="AJ193" i="1" s="1"/>
  <c r="AH195" i="1"/>
  <c r="AJ195" i="1" s="1"/>
  <c r="AH197" i="1"/>
  <c r="AJ197" i="1" s="1"/>
  <c r="AH199" i="1"/>
  <c r="AJ199" i="1" s="1"/>
  <c r="AH201" i="1"/>
  <c r="AJ201" i="1" s="1"/>
  <c r="AH203" i="1"/>
  <c r="AJ203" i="1" s="1"/>
  <c r="AH205" i="1"/>
  <c r="AJ205" i="1" s="1"/>
  <c r="AH207" i="1"/>
  <c r="AJ207" i="1" s="1"/>
</calcChain>
</file>

<file path=xl/sharedStrings.xml><?xml version="1.0" encoding="utf-8"?>
<sst xmlns="http://schemas.openxmlformats.org/spreadsheetml/2006/main" count="3071" uniqueCount="329">
  <si>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</si>
  <si>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</si>
  <si>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</si>
  <si>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</si>
  <si>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</si>
  <si>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</si>
  <si>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</si>
  <si>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</si>
  <si>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</si>
  <si>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</si>
  <si>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</si>
  <si>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</si>
  <si>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</si>
  <si>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</si>
  <si>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</si>
  <si>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</si>
  <si>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</si>
  <si>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</si>
  <si>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</si>
  <si>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</si>
  <si>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</si>
  <si>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</si>
  <si>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</si>
  <si>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</si>
  <si>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</si>
  <si>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</si>
  <si>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</si>
  <si>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</si>
  <si>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</si>
  <si>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</si>
  <si>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</si>
  <si>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</si>
  <si>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</si>
  <si>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</si>
  <si>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</si>
  <si>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</si>
  <si>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</si>
  <si>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</si>
  <si>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</si>
  <si>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</si>
  <si>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</si>
  <si>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</si>
  <si>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ENE</t>
  </si>
  <si>
    <t>ESTADO</t>
  </si>
  <si>
    <t>INDIRECTO ESTADO</t>
  </si>
  <si>
    <t>MOL GROUP COMPANY</t>
  </si>
  <si>
    <t>142038</t>
  </si>
  <si>
    <t>10282993703</t>
  </si>
  <si>
    <t>SERVICIOS</t>
  </si>
  <si>
    <t>SALUD</t>
  </si>
  <si>
    <t>APARICIO DEL PINO</t>
  </si>
  <si>
    <t>13 Toallas FDH.</t>
  </si>
  <si>
    <t>361531</t>
  </si>
  <si>
    <t>PT Elite Interfoliado Plus Blanco DH ST 21.6x21 cm x18x200</t>
  </si>
  <si>
    <t>(en blanco)</t>
  </si>
  <si>
    <t>20131257750</t>
  </si>
  <si>
    <t>HOSPITAL</t>
  </si>
  <si>
    <t>SEGURO SOCIAL DE SALUD  ESSALUD</t>
  </si>
  <si>
    <t>361538</t>
  </si>
  <si>
    <t>PT Elite Jumbo Plus Blanca UH 200 mts x3x2</t>
  </si>
  <si>
    <t>PROVINCIA</t>
  </si>
  <si>
    <t>CENTRO ORIENTE</t>
  </si>
  <si>
    <t>FOTO PERÚ</t>
  </si>
  <si>
    <t>143397</t>
  </si>
  <si>
    <t>20293718220</t>
  </si>
  <si>
    <t>AGRO Y GANADERÍA</t>
  </si>
  <si>
    <t>INDUSTRIAS</t>
  </si>
  <si>
    <t>AGROINDUSTRIAS</t>
  </si>
  <si>
    <t>AGRICOLA DON RICARDO S.A.C.</t>
  </si>
  <si>
    <t>361532</t>
  </si>
  <si>
    <t>PT Elite Jumbo Classic Básica UH 200 mts x1x2</t>
  </si>
  <si>
    <t>20297939131</t>
  </si>
  <si>
    <t>COMPLEJO AGROINDUSTRIAL BETA S.A.</t>
  </si>
  <si>
    <t>12 Higiénicos FDH.</t>
  </si>
  <si>
    <t>361541</t>
  </si>
  <si>
    <t>PH Elite Jumbo Classic UH 500 mts x1x4</t>
  </si>
  <si>
    <t>58 Jabones FDH</t>
  </si>
  <si>
    <t>370045</t>
  </si>
  <si>
    <t>Jabón Elite Espuma CPC Multiflex 1000ml x6x1</t>
  </si>
  <si>
    <t>NORTE 2</t>
  </si>
  <si>
    <t>TULIPAN</t>
  </si>
  <si>
    <t>91728</t>
  </si>
  <si>
    <t>20136424867</t>
  </si>
  <si>
    <t>OFICINAS</t>
  </si>
  <si>
    <t>DERRAMA MAGISTERIAL</t>
  </si>
  <si>
    <t>361358</t>
  </si>
  <si>
    <t>PH Elite Excellence DH 20 mts x12x4</t>
  </si>
  <si>
    <t>SUR 2</t>
  </si>
  <si>
    <t>MADERO DE FE</t>
  </si>
  <si>
    <t>176731</t>
  </si>
  <si>
    <t>20601787394</t>
  </si>
  <si>
    <t>HOTELES</t>
  </si>
  <si>
    <t>COSTA DEL SOL PUCALLPA S.A.C.</t>
  </si>
  <si>
    <t>HOTEL COSTA DEL SOL</t>
  </si>
  <si>
    <t>20510931514</t>
  </si>
  <si>
    <t>PERUVIAN TOURS AGENCY S.A.C.</t>
  </si>
  <si>
    <t>HOTEL ARANWA</t>
  </si>
  <si>
    <t>14 Servilletas FDH</t>
  </si>
  <si>
    <t>360854</t>
  </si>
  <si>
    <t>SE Elite Instit. Excellence UH 33x33 cm x24x100</t>
  </si>
  <si>
    <t>361424</t>
  </si>
  <si>
    <t>SE Elite Instit. Excellence UH 24x24 cm x24x100</t>
  </si>
  <si>
    <t>361537</t>
  </si>
  <si>
    <t>PT Elite Jumbo Plus Blanca UH 300 mts x1x2</t>
  </si>
  <si>
    <t>370040</t>
  </si>
  <si>
    <t>Jabón Elite Espuma Multiflex 1000ml x6x1</t>
  </si>
  <si>
    <t>20380336384</t>
  </si>
  <si>
    <t>COMERCIO</t>
  </si>
  <si>
    <t>PESQUERA</t>
  </si>
  <si>
    <t>PESQUERA EXALMAR S.A.A.</t>
  </si>
  <si>
    <t>SUR 1</t>
  </si>
  <si>
    <t>TECNICA AREQUIPA</t>
  </si>
  <si>
    <t>80133</t>
  </si>
  <si>
    <t>144124</t>
  </si>
  <si>
    <t>20503980216</t>
  </si>
  <si>
    <t>SERVICIO DE PERSONAL</t>
  </si>
  <si>
    <t>ADECCO CONSULTING S.A.</t>
  </si>
  <si>
    <t>ADECCO</t>
  </si>
  <si>
    <t>SELITAC</t>
  </si>
  <si>
    <t>174498</t>
  </si>
  <si>
    <t>20538593053</t>
  </si>
  <si>
    <t>TRANSPORTE Y ALMACENAMIENTO</t>
  </si>
  <si>
    <t>TERMINALES</t>
  </si>
  <si>
    <t>AEROPUERTOS ANDINOS DEL PERU S.A.</t>
  </si>
  <si>
    <t>371470</t>
  </si>
  <si>
    <t>Jabón Elite Económico 5 litros x2x1</t>
  </si>
  <si>
    <t>361530</t>
  </si>
  <si>
    <t>PT Elite Interfoliado Plus Blanco DH XL 21.6x25 cm x18x200</t>
  </si>
  <si>
    <t>20454186002</t>
  </si>
  <si>
    <t>ALSUR PERU S.A.C.</t>
  </si>
  <si>
    <t>360698</t>
  </si>
  <si>
    <t>PT Elite Jumbo Classic Trabajos Pesados UH 300 mts x1x2</t>
  </si>
  <si>
    <t>360484</t>
  </si>
  <si>
    <t>PT Elite Interfoliado Plus Ecológico UH ST 21.6x21 cm x18x250</t>
  </si>
  <si>
    <t>371435</t>
  </si>
  <si>
    <t>Alcohol Elite Gel 320ml x12x1</t>
  </si>
  <si>
    <t>20533052453</t>
  </si>
  <si>
    <t>COMERCIALIZADORA</t>
  </si>
  <si>
    <t>IMPORTACION EXPORTACION ALBA S.A.C.</t>
  </si>
  <si>
    <t>361085</t>
  </si>
  <si>
    <t>PH Elite Institucional Classic DH 16.5 mts x10x2</t>
  </si>
  <si>
    <t>20498589813</t>
  </si>
  <si>
    <t>GASTRONOMÍA</t>
  </si>
  <si>
    <t>RESTAURANTE</t>
  </si>
  <si>
    <t>ALPANDINA S.A.C.</t>
  </si>
  <si>
    <t>67 Paños FDH</t>
  </si>
  <si>
    <t>361445</t>
  </si>
  <si>
    <t>Maxwipe Trabajos Pesados 88unid x6x1</t>
  </si>
  <si>
    <t>361540</t>
  </si>
  <si>
    <t>PH Elite Jumbo Plus Blanco UH 550 mts x1x4</t>
  </si>
  <si>
    <t>VDISER</t>
  </si>
  <si>
    <t>160274</t>
  </si>
  <si>
    <t>20559176711</t>
  </si>
  <si>
    <t>LOGISTICA</t>
  </si>
  <si>
    <t>ANGLO S.R.L.</t>
  </si>
  <si>
    <t>360883</t>
  </si>
  <si>
    <t>SE Elite Inst. Cortada Classic UH 15x15 cm x12x1000</t>
  </si>
  <si>
    <t>360970</t>
  </si>
  <si>
    <t>SE Elite Inst. Ecológica Plus UH 33x22.5cm x24x100</t>
  </si>
  <si>
    <t>360976</t>
  </si>
  <si>
    <t>SE Elite Inst. Restaurantes Plus UH 33x22.5 cm x24x100</t>
  </si>
  <si>
    <t>361449</t>
  </si>
  <si>
    <t>PH Elite Institucional Classic DH 13 mts x2x24</t>
  </si>
  <si>
    <t>361444</t>
  </si>
  <si>
    <t>PH Elite Excellence DH 23 mts x4x12</t>
  </si>
  <si>
    <t>361536</t>
  </si>
  <si>
    <t>PT Elite Interfoliado Classic UH XL 21.6x25 cm x8x150</t>
  </si>
  <si>
    <t>P &amp; S</t>
  </si>
  <si>
    <t>237763</t>
  </si>
  <si>
    <t>20558015765</t>
  </si>
  <si>
    <t>AQUA DISCO</t>
  </si>
  <si>
    <t>20413972058</t>
  </si>
  <si>
    <t>MANUFACTURA</t>
  </si>
  <si>
    <t>BON GOURMET</t>
  </si>
  <si>
    <t>20601880530</t>
  </si>
  <si>
    <t>CAJONES PERUANOS S.R.L.</t>
  </si>
  <si>
    <t>EMBARCADERIO 41</t>
  </si>
  <si>
    <t>LA GOLOSINA</t>
  </si>
  <si>
    <t>60345</t>
  </si>
  <si>
    <t>20170072465</t>
  </si>
  <si>
    <t>MINERÍA E HIDROCARBUROS</t>
  </si>
  <si>
    <t>MINERA</t>
  </si>
  <si>
    <t>SOCIEDAD MINERA CERRO VERDE S.A.A.</t>
  </si>
  <si>
    <t>361429</t>
  </si>
  <si>
    <t>PT Elite Jumbo Plus Blanca DH 30 mts x8x1</t>
  </si>
  <si>
    <t>20100207941</t>
  </si>
  <si>
    <t>CLINICAS</t>
  </si>
  <si>
    <t>CLINICA AREQUIPA S.A.</t>
  </si>
  <si>
    <t>20454135432</t>
  </si>
  <si>
    <t>CLINICA VALLESUR S.A.</t>
  </si>
  <si>
    <t>06 Sabanillas FDH</t>
  </si>
  <si>
    <t>360664</t>
  </si>
  <si>
    <t>SA Elite Plus Blanca UH 100 mts x1x2</t>
  </si>
  <si>
    <t>20600507371</t>
  </si>
  <si>
    <t>CLINICA PARA EL TRABAJADOR DANIEL ALCIDES CARRION S.A.C.</t>
  </si>
  <si>
    <t>20507264108</t>
  </si>
  <si>
    <t>SISTEMAS DE ADMINISTRACION HOSPITALARIA S.A.C.</t>
  </si>
  <si>
    <t>370042</t>
  </si>
  <si>
    <t>Alcohol Elite Gel Multiflex 1000ml x6x1</t>
  </si>
  <si>
    <t>CLINICA SANNA</t>
  </si>
  <si>
    <t>361179</t>
  </si>
  <si>
    <t>PT Elite Interfoliado Excellence DH ST 21.6x21 cm x20x150</t>
  </si>
  <si>
    <t>20168420014</t>
  </si>
  <si>
    <t>CLUBES</t>
  </si>
  <si>
    <t>CLUB INTERNACIONAL AREQUIPA</t>
  </si>
  <si>
    <t>20121231833</t>
  </si>
  <si>
    <t>EDUCACIÓN</t>
  </si>
  <si>
    <t>COLEGIOS</t>
  </si>
  <si>
    <t>INSTITUCION EDUCATIVA PRIVADA LA SALLE</t>
  </si>
  <si>
    <t>20364062916</t>
  </si>
  <si>
    <t>CONDE DE LEMOS</t>
  </si>
  <si>
    <t>20600337751</t>
  </si>
  <si>
    <t>CREPISIMO S.A.C.</t>
  </si>
  <si>
    <t>20601241642</t>
  </si>
  <si>
    <t>CRISOF SAC</t>
  </si>
  <si>
    <t>20539415248</t>
  </si>
  <si>
    <t>DSERVICIOS TURISTICOS GENERALES S.R.L.</t>
  </si>
  <si>
    <t>MARTINEZ KARINA</t>
  </si>
  <si>
    <t>140063</t>
  </si>
  <si>
    <t>20492956008</t>
  </si>
  <si>
    <t>DESSAN S.A.C.</t>
  </si>
  <si>
    <t>NORKY´S CHICKEN</t>
  </si>
  <si>
    <t>10292147754</t>
  </si>
  <si>
    <t>DONI SOLANO RODRIGUEZ</t>
  </si>
  <si>
    <t>360857</t>
  </si>
  <si>
    <t>SE Elite Inst. Cortada Classic UH 15x15 cm x24x400</t>
  </si>
  <si>
    <t>360521</t>
  </si>
  <si>
    <t>SE Elite Inst. Doblada en 4 Plus UH 33x33 cm x24x100</t>
  </si>
  <si>
    <t>10295736980</t>
  </si>
  <si>
    <t>ELIZABETH SUSANA MEDINA</t>
  </si>
  <si>
    <t>360442</t>
  </si>
  <si>
    <t>SE Elite Inst. Doblada en 4 Plus UH 30x30 cm x24x100</t>
  </si>
  <si>
    <t>370039</t>
  </si>
  <si>
    <t>Jabón Elite Glicerina Multiflex 1000ml x6x1</t>
  </si>
  <si>
    <t>361421</t>
  </si>
  <si>
    <t>PH Elite Excellence DH 65 mts x4x8</t>
  </si>
  <si>
    <t>361535</t>
  </si>
  <si>
    <t>PT Elite Jumbo Classic Blanca UH 200 mts x1x2</t>
  </si>
  <si>
    <t>361533</t>
  </si>
  <si>
    <t>PT Elite Jumbo Plus Ecológica UH 300 mts x1x2</t>
  </si>
  <si>
    <t>20119407738</t>
  </si>
  <si>
    <t>TRANSPORTE</t>
  </si>
  <si>
    <t>EMP. DE TRANS. FLORES HNOS. SRL.</t>
  </si>
  <si>
    <t>20328127599</t>
  </si>
  <si>
    <t>EMPRESA DE SERVICIOS EL PRINCIPE S.R.L.</t>
  </si>
  <si>
    <t>20496358423</t>
  </si>
  <si>
    <t>EUROMEDIC</t>
  </si>
  <si>
    <t>20498642137</t>
  </si>
  <si>
    <t>INVERSIONES &amp; RESTAURANTES S.A.</t>
  </si>
  <si>
    <t>361390</t>
  </si>
  <si>
    <t>PH Elite Jumbo Classic UH 300 mts x1x4</t>
  </si>
  <si>
    <t>20100231817</t>
  </si>
  <si>
    <t>TEXTILES</t>
  </si>
  <si>
    <t>FRANKY Y RICKY S.A.</t>
  </si>
  <si>
    <t>20498459952</t>
  </si>
  <si>
    <t>FUNDO MONTECRUZ E.I.R.L.</t>
  </si>
  <si>
    <t>20559159469</t>
  </si>
  <si>
    <t>GRUPO 41 S.R.L.</t>
  </si>
  <si>
    <t>20231843460</t>
  </si>
  <si>
    <t>COSTA DEL SOL S.A.</t>
  </si>
  <si>
    <t>20454289821</t>
  </si>
  <si>
    <t>HOTELES DEL SUR</t>
  </si>
  <si>
    <t>20308287395</t>
  </si>
  <si>
    <t>JOY GLOBAL (PERU) S.A.C.</t>
  </si>
  <si>
    <t>361377</t>
  </si>
  <si>
    <t>PH Elite Jumbo Excellence DH 250 mts x1x6</t>
  </si>
  <si>
    <t>20326894347</t>
  </si>
  <si>
    <t>LABORATORIOS</t>
  </si>
  <si>
    <t>LABORATORIOS MUÑOZ E.I.R.LTDA.</t>
  </si>
  <si>
    <t>20517439623</t>
  </si>
  <si>
    <t>LAYHER PERU S.A.C.</t>
  </si>
  <si>
    <t>10439370918</t>
  </si>
  <si>
    <t>LE FOYER HOSTEL AREQUIPA</t>
  </si>
  <si>
    <t>20455275734</t>
  </si>
  <si>
    <t>MARES RESTAURANT S.R.L.</t>
  </si>
  <si>
    <t>20601685460</t>
  </si>
  <si>
    <t>MEVA DISTRIBUCIONES E.I.R.L.</t>
  </si>
  <si>
    <t>20100192650</t>
  </si>
  <si>
    <t>MICHELL Y CIA S.A.</t>
  </si>
  <si>
    <t>20498382984</t>
  </si>
  <si>
    <t>MUNAY'S S.R.L.</t>
  </si>
  <si>
    <t>20454088094</t>
  </si>
  <si>
    <t>NATURA INN EIRL(ANDES)</t>
  </si>
  <si>
    <t>20533345396</t>
  </si>
  <si>
    <t>NAUFRAGOSMOQ E.I.R.L.</t>
  </si>
  <si>
    <t>20505670443</t>
  </si>
  <si>
    <t>NESSUS HOTELES PERU S.A.</t>
  </si>
  <si>
    <t>HOTEL CASA ANDINA</t>
  </si>
  <si>
    <t>SAN JUAN MASIAS</t>
  </si>
  <si>
    <t>139551</t>
  </si>
  <si>
    <t>20381235051</t>
  </si>
  <si>
    <t>NEWREST PERU S.A.C.</t>
  </si>
  <si>
    <t>10294218616</t>
  </si>
  <si>
    <t>ORIHUELA CAMACHO MARIA LAURA</t>
  </si>
  <si>
    <t>20411808972</t>
  </si>
  <si>
    <t>AGRICOLA PAMPA BAJA S.A.C.</t>
  </si>
  <si>
    <t>20328972078</t>
  </si>
  <si>
    <t>REP.Y SERV.TURISTICOS REAL S.FELIPE EIRL</t>
  </si>
  <si>
    <t>HOSTAL REAL SAN FELIPE</t>
  </si>
  <si>
    <t>20514931098</t>
  </si>
  <si>
    <t>QUIXA S.A.C.</t>
  </si>
  <si>
    <t>20454483040</t>
  </si>
  <si>
    <t>EL TABLON FOOD CENTER E.I.R.L.</t>
  </si>
  <si>
    <t>360374</t>
  </si>
  <si>
    <t>PH Elite Jumbo Plus Ecológico UH 500 mts x1x4</t>
  </si>
  <si>
    <t>20506421781</t>
  </si>
  <si>
    <t>CORPORACIÓN RICO S.A.C.</t>
  </si>
  <si>
    <t>RICO POLLO</t>
  </si>
  <si>
    <t>20535278688</t>
  </si>
  <si>
    <t>SERTUCO E.I.R.L.</t>
  </si>
  <si>
    <t>HOTEL COLONIAL</t>
  </si>
  <si>
    <t>20600597940</t>
  </si>
  <si>
    <t>GIMNASIO</t>
  </si>
  <si>
    <t>SMARTFIT PERU S.A.C.</t>
  </si>
  <si>
    <t>SMART FIT</t>
  </si>
  <si>
    <t>371439</t>
  </si>
  <si>
    <t>Jabón Elite Espuma 800ml x6x1</t>
  </si>
  <si>
    <t>20454823916</t>
  </si>
  <si>
    <t>SOCIEDAD GASTRONOMICA DE AREQUIPA S.A.C.</t>
  </si>
  <si>
    <t>20434817675</t>
  </si>
  <si>
    <t>SOLAZ</t>
  </si>
  <si>
    <t>20161541991</t>
  </si>
  <si>
    <t>INSTITUTOS</t>
  </si>
  <si>
    <t>TECSUP N° 2</t>
  </si>
  <si>
    <t>20159554229</t>
  </si>
  <si>
    <t>TRANSFORMADORA DE ALIMENTOS AMERICA S.A.C.</t>
  </si>
  <si>
    <t>20602110096</t>
  </si>
  <si>
    <t>TURIMOQ E.I.R.L.</t>
  </si>
  <si>
    <t>HOTEL MOQUEGUA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</si>
</sst>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 applyAlignment="1">
      <alignment vertical="center"/>
    </xf>
    <xf numFmtId="0" fontId="3" fillId="11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FEF0918D-53E7-4F8D-ACE3-1B372B91C78C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07"/>
  <sheetViews>
    <sheetView tabSelected="1" workbookViewId="0">
      <selection activeCell="B2" sqref="B2:AQ20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43313</v>
      </c>
      <c r="C5" s="40">
        <f t="shared" ref="C5:C68" ca="1" si="0">(TODAY())-B5</f>
        <v>1276</v>
      </c>
      <c r="D5" s="12">
        <v>2019</v>
      </c>
      <c r="E5" s="12" t="s">
        <v>42</v>
      </c>
      <c r="F5" s="12">
        <v>1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41" t="s">
        <v>47</v>
      </c>
      <c r="M5" s="42" t="s">
        <v>48</v>
      </c>
      <c r="N5" s="42" t="s">
        <v>49</v>
      </c>
      <c r="O5" s="42"/>
      <c r="P5" s="13" t="s">
        <v>50</v>
      </c>
      <c r="Q5" s="43" t="s">
        <v>51</v>
      </c>
      <c r="R5" s="44" t="s">
        <v>52</v>
      </c>
      <c r="S5" s="43" t="s">
        <v>53</v>
      </c>
      <c r="T5" s="45">
        <v>18</v>
      </c>
      <c r="U5" s="45">
        <v>200</v>
      </c>
      <c r="V5" s="45">
        <v>1</v>
      </c>
      <c r="W5" s="46">
        <f t="shared" ref="W5:W68" si="1">+T5*U5*V5</f>
        <v>3600</v>
      </c>
      <c r="X5" s="47">
        <v>7.3259999999999996</v>
      </c>
      <c r="Y5" s="47">
        <v>111.5301096</v>
      </c>
      <c r="Z5" s="48">
        <f t="shared" ref="Z5:Z68" si="2">+IFERROR(X5*AI5/1000,0)</f>
        <v>2.1977999999999995</v>
      </c>
      <c r="AA5" s="48">
        <f t="shared" ref="AA5:AA68" si="3">IFERROR((AD5/W5)*100,0)</f>
        <v>2.0106944444444443</v>
      </c>
      <c r="AB5" s="49" t="str">
        <f t="shared" ref="AB5:AB68" si="4">CONCATENATE(K5,L5,R5)</f>
        <v>14203810282993703361531</v>
      </c>
      <c r="AC5" s="50">
        <v>0.1</v>
      </c>
      <c r="AD5" s="51">
        <v>72.385000000000005</v>
      </c>
      <c r="AE5" s="52"/>
      <c r="AF5" s="53">
        <f t="shared" ref="AF5:AF68" si="5">IFERROR(AD5*(100%-AC5),0)</f>
        <v>65.146500000000003</v>
      </c>
      <c r="AG5" s="54">
        <f t="shared" ref="AG5:AG68" si="6">IF(1-AF5/Y5&lt;0%,0,1-AF5/Y5)</f>
        <v>0.4158841927651078</v>
      </c>
      <c r="AH5" s="55">
        <f t="shared" ref="AH5:AH68" si="7">IF(Y5-AF5&lt;0,0,Y5-AF5)</f>
        <v>46.3836096</v>
      </c>
      <c r="AI5" s="56">
        <v>300</v>
      </c>
      <c r="AJ5" s="55">
        <f t="shared" ref="AJ5:AJ68" si="8">IFERROR(AH5*AI5,0)</f>
        <v>13915.08288</v>
      </c>
      <c r="AK5" s="57">
        <v>11.47626</v>
      </c>
      <c r="AL5" s="57">
        <f t="shared" ref="AL5:AL68" si="9">IFERROR(AK5/X5*1000,0)</f>
        <v>1566.5110565110565</v>
      </c>
      <c r="AM5" s="57">
        <f t="shared" ref="AM5:AM68" si="10">IFERROR(AF5/$AL$2/X5*1000,0)</f>
        <v>2223.1265356265358</v>
      </c>
      <c r="AN5" s="58">
        <f t="shared" ref="AN5:AN68" si="11">+IFERROR(AM5-AL5,0)</f>
        <v>656.61547911547927</v>
      </c>
      <c r="AO5" s="59"/>
      <c r="AP5" s="11" t="s">
        <v>54</v>
      </c>
      <c r="AQ5" s="11"/>
    </row>
    <row r="6" spans="2:43" x14ac:dyDescent="0.3">
      <c r="B6" s="39">
        <v>43586</v>
      </c>
      <c r="C6" s="40">
        <f t="shared" ca="1" si="0"/>
        <v>1003</v>
      </c>
      <c r="D6" s="12">
        <v>2019</v>
      </c>
      <c r="E6" s="12" t="s">
        <v>42</v>
      </c>
      <c r="F6" s="12">
        <v>1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41" t="s">
        <v>55</v>
      </c>
      <c r="M6" s="42" t="s">
        <v>48</v>
      </c>
      <c r="N6" s="42" t="s">
        <v>49</v>
      </c>
      <c r="O6" s="42" t="s">
        <v>56</v>
      </c>
      <c r="P6" s="13" t="s">
        <v>57</v>
      </c>
      <c r="Q6" s="43" t="s">
        <v>51</v>
      </c>
      <c r="R6" s="44" t="s">
        <v>58</v>
      </c>
      <c r="S6" s="43" t="s">
        <v>59</v>
      </c>
      <c r="T6" s="45">
        <v>3</v>
      </c>
      <c r="U6" s="45">
        <v>2</v>
      </c>
      <c r="V6" s="45">
        <v>200</v>
      </c>
      <c r="W6" s="46">
        <f t="shared" si="1"/>
        <v>1200</v>
      </c>
      <c r="X6" s="47">
        <v>9.0660000000000007</v>
      </c>
      <c r="Y6" s="47">
        <v>149.70571200000001</v>
      </c>
      <c r="Z6" s="48">
        <f t="shared" si="2"/>
        <v>0.38829678000000001</v>
      </c>
      <c r="AA6" s="48">
        <f t="shared" si="3"/>
        <v>10.004166666666666</v>
      </c>
      <c r="AB6" s="49" t="str">
        <f t="shared" si="4"/>
        <v>14203820131257750361538</v>
      </c>
      <c r="AC6" s="50">
        <v>0.12</v>
      </c>
      <c r="AD6" s="51">
        <v>120.05</v>
      </c>
      <c r="AE6" s="52"/>
      <c r="AF6" s="53">
        <f t="shared" si="5"/>
        <v>105.64399999999999</v>
      </c>
      <c r="AG6" s="54">
        <f t="shared" si="6"/>
        <v>0.29432218324441761</v>
      </c>
      <c r="AH6" s="55">
        <f t="shared" si="7"/>
        <v>44.061712000000014</v>
      </c>
      <c r="AI6" s="56">
        <v>42.83</v>
      </c>
      <c r="AJ6" s="55">
        <f t="shared" si="8"/>
        <v>1887.1631249600005</v>
      </c>
      <c r="AK6" s="57">
        <v>10.87504</v>
      </c>
      <c r="AL6" s="57">
        <f>IFERROR(AK6/X6*1000,0)</f>
        <v>1199.5411427310833</v>
      </c>
      <c r="AM6" s="57">
        <f t="shared" si="10"/>
        <v>2913.1921464813586</v>
      </c>
      <c r="AN6" s="58">
        <f t="shared" si="11"/>
        <v>1713.6510037502753</v>
      </c>
      <c r="AO6" s="59"/>
      <c r="AP6" s="11" t="s">
        <v>54</v>
      </c>
      <c r="AQ6" s="11"/>
    </row>
    <row r="7" spans="2:43" x14ac:dyDescent="0.3">
      <c r="B7" s="39">
        <v>43586</v>
      </c>
      <c r="C7" s="40">
        <f t="shared" ca="1" si="0"/>
        <v>1003</v>
      </c>
      <c r="D7" s="12">
        <v>2019</v>
      </c>
      <c r="E7" s="12" t="s">
        <v>42</v>
      </c>
      <c r="F7" s="12">
        <v>1</v>
      </c>
      <c r="G7" s="13" t="s">
        <v>60</v>
      </c>
      <c r="H7" s="13" t="s">
        <v>61</v>
      </c>
      <c r="I7" s="13" t="s">
        <v>62</v>
      </c>
      <c r="J7" s="41" t="s">
        <v>63</v>
      </c>
      <c r="K7" s="41" t="s">
        <v>63</v>
      </c>
      <c r="L7" s="41" t="s">
        <v>64</v>
      </c>
      <c r="M7" s="42" t="s">
        <v>65</v>
      </c>
      <c r="N7" s="42" t="s">
        <v>66</v>
      </c>
      <c r="O7" s="42" t="s">
        <v>67</v>
      </c>
      <c r="P7" s="13" t="s">
        <v>68</v>
      </c>
      <c r="Q7" s="43" t="s">
        <v>51</v>
      </c>
      <c r="R7" s="44" t="s">
        <v>69</v>
      </c>
      <c r="S7" s="43" t="s">
        <v>70</v>
      </c>
      <c r="T7" s="45">
        <v>1</v>
      </c>
      <c r="U7" s="45">
        <v>2</v>
      </c>
      <c r="V7" s="45">
        <v>200</v>
      </c>
      <c r="W7" s="46">
        <f t="shared" si="1"/>
        <v>400</v>
      </c>
      <c r="X7" s="47">
        <v>2.806</v>
      </c>
      <c r="Y7" s="47">
        <v>24.870425957550601</v>
      </c>
      <c r="Z7" s="48">
        <f t="shared" si="2"/>
        <v>0.47140799999999999</v>
      </c>
      <c r="AA7" s="48">
        <f t="shared" si="3"/>
        <v>5.99</v>
      </c>
      <c r="AB7" s="49" t="str">
        <f t="shared" si="4"/>
        <v>14339720293718220361532</v>
      </c>
      <c r="AC7" s="50">
        <v>0.13</v>
      </c>
      <c r="AD7" s="51">
        <v>23.96</v>
      </c>
      <c r="AE7" s="52"/>
      <c r="AF7" s="53">
        <f t="shared" si="5"/>
        <v>20.845200000000002</v>
      </c>
      <c r="AG7" s="54">
        <f t="shared" si="6"/>
        <v>0.16184788971531672</v>
      </c>
      <c r="AH7" s="55">
        <f t="shared" si="7"/>
        <v>4.0252259575505995</v>
      </c>
      <c r="AI7" s="56">
        <v>168</v>
      </c>
      <c r="AJ7" s="55">
        <f t="shared" si="8"/>
        <v>676.23796086850075</v>
      </c>
      <c r="AK7" s="57">
        <v>3.5032300000000003</v>
      </c>
      <c r="AL7" s="57">
        <f t="shared" si="9"/>
        <v>1248.4782608695652</v>
      </c>
      <c r="AM7" s="57">
        <f t="shared" si="10"/>
        <v>1857.1988595866003</v>
      </c>
      <c r="AN7" s="58">
        <f t="shared" si="11"/>
        <v>608.72059871703505</v>
      </c>
      <c r="AO7" s="59"/>
      <c r="AP7" s="11" t="s">
        <v>54</v>
      </c>
      <c r="AQ7" s="11"/>
    </row>
    <row r="8" spans="2:43" x14ac:dyDescent="0.3">
      <c r="B8" s="39">
        <v>43586</v>
      </c>
      <c r="C8" s="40">
        <f t="shared" ca="1" si="0"/>
        <v>1003</v>
      </c>
      <c r="D8" s="12">
        <v>2019</v>
      </c>
      <c r="E8" s="12" t="s">
        <v>42</v>
      </c>
      <c r="F8" s="12">
        <v>1</v>
      </c>
      <c r="G8" s="13" t="s">
        <v>60</v>
      </c>
      <c r="H8" s="13" t="s">
        <v>61</v>
      </c>
      <c r="I8" s="13" t="s">
        <v>62</v>
      </c>
      <c r="J8" s="41" t="s">
        <v>63</v>
      </c>
      <c r="K8" s="41" t="s">
        <v>63</v>
      </c>
      <c r="L8" s="41" t="s">
        <v>71</v>
      </c>
      <c r="M8" s="42" t="s">
        <v>65</v>
      </c>
      <c r="N8" s="42" t="s">
        <v>66</v>
      </c>
      <c r="O8" s="42" t="s">
        <v>67</v>
      </c>
      <c r="P8" s="13" t="s">
        <v>72</v>
      </c>
      <c r="Q8" s="43" t="s">
        <v>73</v>
      </c>
      <c r="R8" s="44" t="s">
        <v>74</v>
      </c>
      <c r="S8" s="43" t="s">
        <v>75</v>
      </c>
      <c r="T8" s="45">
        <v>1</v>
      </c>
      <c r="U8" s="45">
        <v>4</v>
      </c>
      <c r="V8" s="45">
        <v>500</v>
      </c>
      <c r="W8" s="46">
        <f t="shared" si="1"/>
        <v>2000</v>
      </c>
      <c r="X8" s="47">
        <v>3.68</v>
      </c>
      <c r="Y8" s="47">
        <v>31.07226</v>
      </c>
      <c r="Z8" s="48">
        <f t="shared" si="2"/>
        <v>5.5200000000000006E-2</v>
      </c>
      <c r="AA8" s="48">
        <f t="shared" si="3"/>
        <v>1.52</v>
      </c>
      <c r="AB8" s="49" t="str">
        <f t="shared" si="4"/>
        <v>14339720297939131361541</v>
      </c>
      <c r="AC8" s="50">
        <v>0.13</v>
      </c>
      <c r="AD8" s="51">
        <v>30.4</v>
      </c>
      <c r="AE8" s="52"/>
      <c r="AF8" s="53">
        <f t="shared" si="5"/>
        <v>26.448</v>
      </c>
      <c r="AG8" s="54">
        <f t="shared" si="6"/>
        <v>0.14882277632846785</v>
      </c>
      <c r="AH8" s="55">
        <f t="shared" si="7"/>
        <v>4.6242599999999996</v>
      </c>
      <c r="AI8" s="56">
        <v>15</v>
      </c>
      <c r="AJ8" s="55">
        <f t="shared" si="8"/>
        <v>69.363900000000001</v>
      </c>
      <c r="AK8" s="57">
        <v>4.1876100000000003</v>
      </c>
      <c r="AL8" s="57">
        <f t="shared" si="9"/>
        <v>1137.9375</v>
      </c>
      <c r="AM8" s="57">
        <f t="shared" si="10"/>
        <v>1796.7391304347825</v>
      </c>
      <c r="AN8" s="58">
        <f t="shared" si="11"/>
        <v>658.80163043478251</v>
      </c>
      <c r="AO8" s="59"/>
      <c r="AP8" s="11" t="s">
        <v>54</v>
      </c>
      <c r="AQ8" s="11"/>
    </row>
    <row r="9" spans="2:43" x14ac:dyDescent="0.3">
      <c r="B9" s="39">
        <v>43586</v>
      </c>
      <c r="C9" s="40">
        <f t="shared" ca="1" si="0"/>
        <v>1003</v>
      </c>
      <c r="D9" s="12">
        <v>2019</v>
      </c>
      <c r="E9" s="12" t="s">
        <v>42</v>
      </c>
      <c r="F9" s="12">
        <v>1</v>
      </c>
      <c r="G9" s="13" t="s">
        <v>60</v>
      </c>
      <c r="H9" s="13" t="s">
        <v>61</v>
      </c>
      <c r="I9" s="13" t="s">
        <v>62</v>
      </c>
      <c r="J9" s="41" t="s">
        <v>63</v>
      </c>
      <c r="K9" s="41" t="s">
        <v>63</v>
      </c>
      <c r="L9" s="41" t="s">
        <v>71</v>
      </c>
      <c r="M9" s="42" t="s">
        <v>65</v>
      </c>
      <c r="N9" s="42" t="s">
        <v>66</v>
      </c>
      <c r="O9" s="42" t="s">
        <v>67</v>
      </c>
      <c r="P9" s="13" t="s">
        <v>72</v>
      </c>
      <c r="Q9" s="43" t="s">
        <v>76</v>
      </c>
      <c r="R9" s="44" t="s">
        <v>77</v>
      </c>
      <c r="S9" s="43" t="s">
        <v>78</v>
      </c>
      <c r="T9" s="45">
        <v>6</v>
      </c>
      <c r="U9" s="45">
        <v>1</v>
      </c>
      <c r="V9" s="45">
        <v>1000</v>
      </c>
      <c r="W9" s="46">
        <f t="shared" si="1"/>
        <v>6000</v>
      </c>
      <c r="X9" s="47">
        <v>6.9499999999999984</v>
      </c>
      <c r="Y9" s="47">
        <v>186.35806803744001</v>
      </c>
      <c r="Z9" s="48">
        <f t="shared" si="2"/>
        <v>5.7916434999999988E-2</v>
      </c>
      <c r="AA9" s="48">
        <f t="shared" si="3"/>
        <v>2.8855</v>
      </c>
      <c r="AB9" s="49" t="str">
        <f t="shared" si="4"/>
        <v>14339720297939131370045</v>
      </c>
      <c r="AC9" s="50">
        <v>0.14000000000000001</v>
      </c>
      <c r="AD9" s="51">
        <v>173.13</v>
      </c>
      <c r="AE9" s="52"/>
      <c r="AF9" s="53">
        <f t="shared" si="5"/>
        <v>148.89179999999999</v>
      </c>
      <c r="AG9" s="54">
        <f t="shared" si="6"/>
        <v>0.2010445183940891</v>
      </c>
      <c r="AH9" s="55">
        <f t="shared" si="7"/>
        <v>37.466268037440017</v>
      </c>
      <c r="AI9" s="56">
        <v>8.3332999999999995</v>
      </c>
      <c r="AJ9" s="55">
        <f t="shared" si="8"/>
        <v>312.21765143639885</v>
      </c>
      <c r="AK9" s="57">
        <v>19.882120253164512</v>
      </c>
      <c r="AL9" s="57">
        <f t="shared" si="9"/>
        <v>2860.7367270740315</v>
      </c>
      <c r="AM9" s="57">
        <f t="shared" si="10"/>
        <v>5355.8201438848928</v>
      </c>
      <c r="AN9" s="58">
        <f t="shared" si="11"/>
        <v>2495.0834168108613</v>
      </c>
      <c r="AO9" s="59"/>
      <c r="AP9" s="11" t="s">
        <v>54</v>
      </c>
      <c r="AQ9" s="11"/>
    </row>
    <row r="10" spans="2:43" x14ac:dyDescent="0.3">
      <c r="B10" s="39">
        <v>43586</v>
      </c>
      <c r="C10" s="40">
        <f t="shared" ca="1" si="0"/>
        <v>1003</v>
      </c>
      <c r="D10" s="12">
        <v>2019</v>
      </c>
      <c r="E10" s="12" t="s">
        <v>42</v>
      </c>
      <c r="F10" s="12">
        <v>1</v>
      </c>
      <c r="G10" s="13" t="s">
        <v>60</v>
      </c>
      <c r="H10" s="13" t="s">
        <v>79</v>
      </c>
      <c r="I10" s="13" t="s">
        <v>80</v>
      </c>
      <c r="J10" s="41" t="s">
        <v>81</v>
      </c>
      <c r="K10" s="14" t="s">
        <v>81</v>
      </c>
      <c r="L10" s="41" t="s">
        <v>82</v>
      </c>
      <c r="M10" s="42" t="s">
        <v>48</v>
      </c>
      <c r="N10" s="42" t="s">
        <v>83</v>
      </c>
      <c r="O10" s="42" t="s">
        <v>48</v>
      </c>
      <c r="P10" s="13" t="s">
        <v>84</v>
      </c>
      <c r="Q10" s="43" t="s">
        <v>73</v>
      </c>
      <c r="R10" s="44" t="s">
        <v>85</v>
      </c>
      <c r="S10" s="43" t="s">
        <v>86</v>
      </c>
      <c r="T10" s="45">
        <v>12</v>
      </c>
      <c r="U10" s="45">
        <v>4</v>
      </c>
      <c r="V10" s="45">
        <v>20</v>
      </c>
      <c r="W10" s="46">
        <f t="shared" si="1"/>
        <v>960</v>
      </c>
      <c r="X10" s="47">
        <v>3.0139999999999998</v>
      </c>
      <c r="Y10" s="47">
        <v>32.162832000000002</v>
      </c>
      <c r="Z10" s="48">
        <f t="shared" si="2"/>
        <v>6.6307999999999992E-2</v>
      </c>
      <c r="AA10" s="48">
        <f t="shared" si="3"/>
        <v>2.9656249999999997</v>
      </c>
      <c r="AB10" s="49" t="str">
        <f t="shared" si="4"/>
        <v>9172820136424867361358</v>
      </c>
      <c r="AC10" s="50">
        <v>0.12</v>
      </c>
      <c r="AD10" s="51">
        <v>28.47</v>
      </c>
      <c r="AE10" s="52"/>
      <c r="AF10" s="53">
        <f t="shared" si="5"/>
        <v>25.053599999999999</v>
      </c>
      <c r="AG10" s="54">
        <f t="shared" si="6"/>
        <v>0.2210387443493782</v>
      </c>
      <c r="AH10" s="55">
        <f t="shared" si="7"/>
        <v>7.1092320000000022</v>
      </c>
      <c r="AI10" s="56">
        <v>22</v>
      </c>
      <c r="AJ10" s="55">
        <f t="shared" si="8"/>
        <v>156.40310400000004</v>
      </c>
      <c r="AK10" s="57">
        <v>4.1212299999999997</v>
      </c>
      <c r="AL10" s="57">
        <f t="shared" si="9"/>
        <v>1367.362309223623</v>
      </c>
      <c r="AM10" s="57">
        <f>IFERROR(AF10/$AL$2/X10*1000,0)</f>
        <v>2078.1021897810219</v>
      </c>
      <c r="AN10" s="58">
        <f t="shared" si="11"/>
        <v>710.73988055739892</v>
      </c>
      <c r="AO10" s="59"/>
      <c r="AP10" s="11" t="s">
        <v>54</v>
      </c>
      <c r="AQ10" s="11"/>
    </row>
    <row r="11" spans="2:43" x14ac:dyDescent="0.3">
      <c r="B11" s="39">
        <v>43647</v>
      </c>
      <c r="C11" s="40">
        <f t="shared" ca="1" si="0"/>
        <v>942</v>
      </c>
      <c r="D11" s="12">
        <v>2019</v>
      </c>
      <c r="E11" s="12" t="s">
        <v>42</v>
      </c>
      <c r="F11" s="12">
        <v>1</v>
      </c>
      <c r="G11" s="13" t="s">
        <v>60</v>
      </c>
      <c r="H11" s="13" t="s">
        <v>87</v>
      </c>
      <c r="I11" s="13" t="s">
        <v>88</v>
      </c>
      <c r="J11" s="14" t="s">
        <v>89</v>
      </c>
      <c r="K11" s="14" t="s">
        <v>89</v>
      </c>
      <c r="L11" s="14" t="s">
        <v>90</v>
      </c>
      <c r="M11" s="42" t="s">
        <v>48</v>
      </c>
      <c r="N11" s="42" t="s">
        <v>91</v>
      </c>
      <c r="O11" s="42" t="s">
        <v>91</v>
      </c>
      <c r="P11" s="13" t="s">
        <v>92</v>
      </c>
      <c r="Q11" s="43" t="s">
        <v>73</v>
      </c>
      <c r="R11" s="44" t="s">
        <v>85</v>
      </c>
      <c r="S11" s="43" t="s">
        <v>86</v>
      </c>
      <c r="T11" s="45">
        <v>12</v>
      </c>
      <c r="U11" s="45">
        <v>4</v>
      </c>
      <c r="V11" s="45">
        <v>20</v>
      </c>
      <c r="W11" s="46">
        <f t="shared" si="1"/>
        <v>960</v>
      </c>
      <c r="X11" s="47">
        <v>3.0139999999999998</v>
      </c>
      <c r="Y11" s="47">
        <v>32.162832000000002</v>
      </c>
      <c r="Z11" s="48">
        <f t="shared" si="2"/>
        <v>3.0139999999999997E-2</v>
      </c>
      <c r="AA11" s="48">
        <f t="shared" si="3"/>
        <v>2.6364583333333336</v>
      </c>
      <c r="AB11" s="49" t="str">
        <f t="shared" si="4"/>
        <v>17673120601787394361358</v>
      </c>
      <c r="AC11" s="50">
        <v>0.12</v>
      </c>
      <c r="AD11" s="51">
        <v>25.31</v>
      </c>
      <c r="AE11" s="52"/>
      <c r="AF11" s="53">
        <f t="shared" si="5"/>
        <v>22.2728</v>
      </c>
      <c r="AG11" s="54">
        <f t="shared" si="6"/>
        <v>0.30749879239489863</v>
      </c>
      <c r="AH11" s="55">
        <f t="shared" si="7"/>
        <v>9.8900320000000015</v>
      </c>
      <c r="AI11" s="56">
        <v>10</v>
      </c>
      <c r="AJ11" s="55">
        <f t="shared" si="8"/>
        <v>98.900320000000022</v>
      </c>
      <c r="AK11" s="57">
        <v>4.1212299999999997</v>
      </c>
      <c r="AL11" s="57">
        <f t="shared" si="9"/>
        <v>1367.362309223623</v>
      </c>
      <c r="AM11" s="57">
        <f t="shared" si="10"/>
        <v>1847.4452554744528</v>
      </c>
      <c r="AN11" s="58">
        <f t="shared" si="11"/>
        <v>480.08294625082976</v>
      </c>
      <c r="AO11" s="59"/>
      <c r="AP11" s="11" t="s">
        <v>93</v>
      </c>
      <c r="AQ11" s="11"/>
    </row>
    <row r="12" spans="2:43" x14ac:dyDescent="0.3">
      <c r="B12" s="39">
        <v>43647</v>
      </c>
      <c r="C12" s="40">
        <f t="shared" ca="1" si="0"/>
        <v>942</v>
      </c>
      <c r="D12" s="12">
        <v>2019</v>
      </c>
      <c r="E12" s="12" t="s">
        <v>42</v>
      </c>
      <c r="F12" s="12">
        <v>1</v>
      </c>
      <c r="G12" s="13" t="s">
        <v>60</v>
      </c>
      <c r="H12" s="13" t="s">
        <v>87</v>
      </c>
      <c r="I12" s="13" t="s">
        <v>88</v>
      </c>
      <c r="J12" s="14" t="s">
        <v>89</v>
      </c>
      <c r="K12" s="14" t="s">
        <v>89</v>
      </c>
      <c r="L12" s="14" t="s">
        <v>90</v>
      </c>
      <c r="M12" s="42" t="s">
        <v>48</v>
      </c>
      <c r="N12" s="42" t="s">
        <v>91</v>
      </c>
      <c r="O12" s="42" t="s">
        <v>91</v>
      </c>
      <c r="P12" s="13" t="s">
        <v>92</v>
      </c>
      <c r="Q12" s="43" t="s">
        <v>51</v>
      </c>
      <c r="R12" s="44" t="s">
        <v>69</v>
      </c>
      <c r="S12" s="43" t="s">
        <v>70</v>
      </c>
      <c r="T12" s="45">
        <v>1</v>
      </c>
      <c r="U12" s="45">
        <v>2</v>
      </c>
      <c r="V12" s="45">
        <v>200</v>
      </c>
      <c r="W12" s="46">
        <f t="shared" si="1"/>
        <v>400</v>
      </c>
      <c r="X12" s="47">
        <v>2.806</v>
      </c>
      <c r="Y12" s="47">
        <v>24.870425957550601</v>
      </c>
      <c r="Z12" s="48">
        <f t="shared" si="2"/>
        <v>3.3671999999999994E-2</v>
      </c>
      <c r="AA12" s="48">
        <f t="shared" si="3"/>
        <v>5.7172413793103454</v>
      </c>
      <c r="AB12" s="49" t="str">
        <f t="shared" si="4"/>
        <v>17673120601787394361532</v>
      </c>
      <c r="AC12" s="50">
        <v>0.13</v>
      </c>
      <c r="AD12" s="51">
        <v>22.868965517241381</v>
      </c>
      <c r="AE12" s="52"/>
      <c r="AF12" s="53">
        <f t="shared" si="5"/>
        <v>19.896000000000001</v>
      </c>
      <c r="AG12" s="54">
        <f t="shared" si="6"/>
        <v>0.20001370165678156</v>
      </c>
      <c r="AH12" s="55">
        <f t="shared" si="7"/>
        <v>4.9744259575506007</v>
      </c>
      <c r="AI12" s="56">
        <v>12</v>
      </c>
      <c r="AJ12" s="55">
        <f t="shared" si="8"/>
        <v>59.693111490607208</v>
      </c>
      <c r="AK12" s="57">
        <v>3.5032300000000003</v>
      </c>
      <c r="AL12" s="57">
        <f t="shared" si="9"/>
        <v>1248.4782608695652</v>
      </c>
      <c r="AM12" s="57">
        <f t="shared" si="10"/>
        <v>1772.6300784034213</v>
      </c>
      <c r="AN12" s="58">
        <f t="shared" si="11"/>
        <v>524.15181753385605</v>
      </c>
      <c r="AO12" s="59"/>
      <c r="AP12" s="11" t="s">
        <v>93</v>
      </c>
      <c r="AQ12" s="11"/>
    </row>
    <row r="13" spans="2:43" x14ac:dyDescent="0.3">
      <c r="B13" s="39">
        <v>43586</v>
      </c>
      <c r="C13" s="40">
        <f t="shared" ca="1" si="0"/>
        <v>1003</v>
      </c>
      <c r="D13" s="12">
        <v>2019</v>
      </c>
      <c r="E13" s="12" t="s">
        <v>42</v>
      </c>
      <c r="F13" s="12">
        <v>1</v>
      </c>
      <c r="G13" s="13" t="s">
        <v>60</v>
      </c>
      <c r="H13" s="13" t="s">
        <v>61</v>
      </c>
      <c r="I13" s="13" t="s">
        <v>62</v>
      </c>
      <c r="J13" s="41" t="s">
        <v>63</v>
      </c>
      <c r="K13" s="41" t="s">
        <v>63</v>
      </c>
      <c r="L13" s="41" t="s">
        <v>94</v>
      </c>
      <c r="M13" s="42" t="s">
        <v>48</v>
      </c>
      <c r="N13" s="42" t="s">
        <v>91</v>
      </c>
      <c r="O13" s="42" t="s">
        <v>91</v>
      </c>
      <c r="P13" s="13" t="s">
        <v>95</v>
      </c>
      <c r="Q13" s="43" t="s">
        <v>73</v>
      </c>
      <c r="R13" s="44" t="s">
        <v>74</v>
      </c>
      <c r="S13" s="43" t="s">
        <v>75</v>
      </c>
      <c r="T13" s="45">
        <v>1</v>
      </c>
      <c r="U13" s="45">
        <v>4</v>
      </c>
      <c r="V13" s="45">
        <v>500</v>
      </c>
      <c r="W13" s="46">
        <f t="shared" si="1"/>
        <v>2000</v>
      </c>
      <c r="X13" s="47">
        <v>3.68</v>
      </c>
      <c r="Y13" s="47">
        <v>31.07226</v>
      </c>
      <c r="Z13" s="48">
        <f t="shared" si="2"/>
        <v>5.5200000000000006E-2</v>
      </c>
      <c r="AA13" s="48">
        <f t="shared" si="3"/>
        <v>1.6179999999999999</v>
      </c>
      <c r="AB13" s="49" t="str">
        <f t="shared" si="4"/>
        <v>14339720510931514361541</v>
      </c>
      <c r="AC13" s="50">
        <v>0.15</v>
      </c>
      <c r="AD13" s="51">
        <v>32.36</v>
      </c>
      <c r="AE13" s="52"/>
      <c r="AF13" s="53">
        <f t="shared" si="5"/>
        <v>27.506</v>
      </c>
      <c r="AG13" s="54">
        <f t="shared" si="6"/>
        <v>0.11477311273785684</v>
      </c>
      <c r="AH13" s="55">
        <f t="shared" si="7"/>
        <v>3.5662599999999998</v>
      </c>
      <c r="AI13" s="60">
        <v>15</v>
      </c>
      <c r="AJ13" s="55">
        <f t="shared" si="8"/>
        <v>53.493899999999996</v>
      </c>
      <c r="AK13" s="57">
        <v>4.1876100000000003</v>
      </c>
      <c r="AL13" s="57">
        <f t="shared" si="9"/>
        <v>1137.9375</v>
      </c>
      <c r="AM13" s="57">
        <f t="shared" si="10"/>
        <v>1868.6141304347825</v>
      </c>
      <c r="AN13" s="58">
        <f t="shared" si="11"/>
        <v>730.67663043478251</v>
      </c>
      <c r="AO13" s="59"/>
      <c r="AP13" s="11" t="s">
        <v>96</v>
      </c>
      <c r="AQ13" s="11"/>
    </row>
    <row r="14" spans="2:43" x14ac:dyDescent="0.3">
      <c r="B14" s="39">
        <v>43586</v>
      </c>
      <c r="C14" s="40">
        <f t="shared" ca="1" si="0"/>
        <v>1003</v>
      </c>
      <c r="D14" s="12">
        <v>2019</v>
      </c>
      <c r="E14" s="12" t="s">
        <v>42</v>
      </c>
      <c r="F14" s="12">
        <v>1</v>
      </c>
      <c r="G14" s="13" t="s">
        <v>60</v>
      </c>
      <c r="H14" s="13" t="s">
        <v>61</v>
      </c>
      <c r="I14" s="13" t="s">
        <v>62</v>
      </c>
      <c r="J14" s="41" t="s">
        <v>63</v>
      </c>
      <c r="K14" s="41" t="s">
        <v>63</v>
      </c>
      <c r="L14" s="41" t="s">
        <v>94</v>
      </c>
      <c r="M14" s="42" t="s">
        <v>48</v>
      </c>
      <c r="N14" s="42" t="s">
        <v>91</v>
      </c>
      <c r="O14" s="42" t="s">
        <v>91</v>
      </c>
      <c r="P14" s="13" t="s">
        <v>95</v>
      </c>
      <c r="Q14" s="43" t="s">
        <v>51</v>
      </c>
      <c r="R14" s="44" t="s">
        <v>69</v>
      </c>
      <c r="S14" s="43" t="s">
        <v>70</v>
      </c>
      <c r="T14" s="45">
        <v>1</v>
      </c>
      <c r="U14" s="45">
        <v>2</v>
      </c>
      <c r="V14" s="45">
        <v>200</v>
      </c>
      <c r="W14" s="46">
        <f t="shared" si="1"/>
        <v>400</v>
      </c>
      <c r="X14" s="47">
        <v>2.806</v>
      </c>
      <c r="Y14" s="47">
        <v>24.870425957550601</v>
      </c>
      <c r="Z14" s="48">
        <f t="shared" si="2"/>
        <v>5.6120000000000003E-2</v>
      </c>
      <c r="AA14" s="48">
        <f t="shared" si="3"/>
        <v>6.98</v>
      </c>
      <c r="AB14" s="49" t="str">
        <f t="shared" si="4"/>
        <v>14339720510931514361532</v>
      </c>
      <c r="AC14" s="50">
        <v>0.15</v>
      </c>
      <c r="AD14" s="51">
        <v>27.92</v>
      </c>
      <c r="AE14" s="52"/>
      <c r="AF14" s="53">
        <f t="shared" si="5"/>
        <v>23.731999999999999</v>
      </c>
      <c r="AG14" s="54">
        <f t="shared" si="6"/>
        <v>4.5774284666201259E-2</v>
      </c>
      <c r="AH14" s="55">
        <f t="shared" si="7"/>
        <v>1.1384259575506022</v>
      </c>
      <c r="AI14" s="56">
        <v>20</v>
      </c>
      <c r="AJ14" s="55">
        <f t="shared" si="8"/>
        <v>22.768519151012043</v>
      </c>
      <c r="AK14" s="57">
        <v>3.5032300000000003</v>
      </c>
      <c r="AL14" s="57">
        <f t="shared" si="9"/>
        <v>1248.4782608695652</v>
      </c>
      <c r="AM14" s="57">
        <f t="shared" si="10"/>
        <v>2114.3977191732006</v>
      </c>
      <c r="AN14" s="58">
        <f>+IFERROR(AM14-AL14,0)</f>
        <v>865.91945830363534</v>
      </c>
      <c r="AO14" s="59"/>
      <c r="AP14" s="11" t="s">
        <v>96</v>
      </c>
      <c r="AQ14" s="11"/>
    </row>
    <row r="15" spans="2:43" x14ac:dyDescent="0.3">
      <c r="B15" s="39">
        <v>43586</v>
      </c>
      <c r="C15" s="40">
        <f t="shared" ca="1" si="0"/>
        <v>1003</v>
      </c>
      <c r="D15" s="12">
        <v>2019</v>
      </c>
      <c r="E15" s="12" t="s">
        <v>42</v>
      </c>
      <c r="F15" s="12">
        <v>1</v>
      </c>
      <c r="G15" s="13" t="s">
        <v>60</v>
      </c>
      <c r="H15" s="13" t="s">
        <v>61</v>
      </c>
      <c r="I15" s="13" t="s">
        <v>62</v>
      </c>
      <c r="J15" s="41" t="s">
        <v>63</v>
      </c>
      <c r="K15" s="41" t="s">
        <v>63</v>
      </c>
      <c r="L15" s="41" t="s">
        <v>94</v>
      </c>
      <c r="M15" s="42" t="s">
        <v>48</v>
      </c>
      <c r="N15" s="42" t="s">
        <v>91</v>
      </c>
      <c r="O15" s="42" t="s">
        <v>91</v>
      </c>
      <c r="P15" s="13" t="s">
        <v>95</v>
      </c>
      <c r="Q15" s="43" t="s">
        <v>97</v>
      </c>
      <c r="R15" s="44" t="s">
        <v>98</v>
      </c>
      <c r="S15" s="43" t="s">
        <v>99</v>
      </c>
      <c r="T15" s="45">
        <v>24</v>
      </c>
      <c r="U15" s="45">
        <v>100</v>
      </c>
      <c r="V15" s="45">
        <v>1</v>
      </c>
      <c r="W15" s="46">
        <f t="shared" si="1"/>
        <v>2400</v>
      </c>
      <c r="X15" s="47">
        <v>5.8890000000000002</v>
      </c>
      <c r="Y15" s="47">
        <v>84.874140000000011</v>
      </c>
      <c r="Z15" s="48">
        <f t="shared" si="2"/>
        <v>4.7112000000000001E-2</v>
      </c>
      <c r="AA15" s="48">
        <f t="shared" si="3"/>
        <v>3.2729166666666663</v>
      </c>
      <c r="AB15" s="49" t="str">
        <f t="shared" si="4"/>
        <v>14339720510931514360854</v>
      </c>
      <c r="AC15" s="50">
        <v>0.15</v>
      </c>
      <c r="AD15" s="51">
        <v>78.55</v>
      </c>
      <c r="AE15" s="52"/>
      <c r="AF15" s="53">
        <f t="shared" si="5"/>
        <v>66.767499999999998</v>
      </c>
      <c r="AG15" s="54">
        <f t="shared" si="6"/>
        <v>0.21333518077473312</v>
      </c>
      <c r="AH15" s="55">
        <f t="shared" si="7"/>
        <v>18.106640000000013</v>
      </c>
      <c r="AI15" s="56">
        <v>8</v>
      </c>
      <c r="AJ15" s="55">
        <f t="shared" si="8"/>
        <v>144.8531200000001</v>
      </c>
      <c r="AK15" s="57">
        <v>10.536719999999999</v>
      </c>
      <c r="AL15" s="57">
        <f t="shared" si="9"/>
        <v>1789.2205807437592</v>
      </c>
      <c r="AM15" s="57">
        <f t="shared" si="10"/>
        <v>2834.4158600781116</v>
      </c>
      <c r="AN15" s="58">
        <f t="shared" si="11"/>
        <v>1045.1952793343523</v>
      </c>
      <c r="AO15" s="59"/>
      <c r="AP15" s="11" t="s">
        <v>96</v>
      </c>
      <c r="AQ15" s="11"/>
    </row>
    <row r="16" spans="2:43" x14ac:dyDescent="0.3">
      <c r="B16" s="39">
        <v>43586</v>
      </c>
      <c r="C16" s="40">
        <f t="shared" ca="1" si="0"/>
        <v>1003</v>
      </c>
      <c r="D16" s="12">
        <v>2019</v>
      </c>
      <c r="E16" s="12" t="s">
        <v>42</v>
      </c>
      <c r="F16" s="12">
        <v>1</v>
      </c>
      <c r="G16" s="13" t="s">
        <v>60</v>
      </c>
      <c r="H16" s="13" t="s">
        <v>61</v>
      </c>
      <c r="I16" s="13" t="s">
        <v>62</v>
      </c>
      <c r="J16" s="41" t="s">
        <v>63</v>
      </c>
      <c r="K16" s="41" t="s">
        <v>63</v>
      </c>
      <c r="L16" s="41" t="s">
        <v>94</v>
      </c>
      <c r="M16" s="42" t="s">
        <v>48</v>
      </c>
      <c r="N16" s="42" t="s">
        <v>91</v>
      </c>
      <c r="O16" s="42" t="s">
        <v>91</v>
      </c>
      <c r="P16" s="13" t="s">
        <v>95</v>
      </c>
      <c r="Q16" s="43" t="s">
        <v>97</v>
      </c>
      <c r="R16" s="44" t="s">
        <v>100</v>
      </c>
      <c r="S16" s="43" t="s">
        <v>101</v>
      </c>
      <c r="T16" s="45">
        <v>24</v>
      </c>
      <c r="U16" s="45">
        <v>100</v>
      </c>
      <c r="V16" s="45">
        <v>1</v>
      </c>
      <c r="W16" s="46">
        <f t="shared" si="1"/>
        <v>2400</v>
      </c>
      <c r="X16" s="47">
        <v>3.31</v>
      </c>
      <c r="Y16" s="47">
        <v>58.115912399999999</v>
      </c>
      <c r="Z16" s="48">
        <f t="shared" si="2"/>
        <v>2.3170000000000003E-2</v>
      </c>
      <c r="AA16" s="48">
        <f t="shared" si="3"/>
        <v>2.3641666666666667</v>
      </c>
      <c r="AB16" s="49" t="str">
        <f t="shared" si="4"/>
        <v>14339720510931514361424</v>
      </c>
      <c r="AC16" s="50">
        <v>0.15</v>
      </c>
      <c r="AD16" s="51">
        <v>56.74</v>
      </c>
      <c r="AE16" s="52"/>
      <c r="AF16" s="53">
        <f t="shared" si="5"/>
        <v>48.228999999999999</v>
      </c>
      <c r="AG16" s="54">
        <f t="shared" si="6"/>
        <v>0.17012401581085734</v>
      </c>
      <c r="AH16" s="55">
        <f t="shared" si="7"/>
        <v>9.8869123999999999</v>
      </c>
      <c r="AI16" s="56">
        <v>7</v>
      </c>
      <c r="AJ16" s="55">
        <f t="shared" si="8"/>
        <v>69.2083868</v>
      </c>
      <c r="AK16" s="57">
        <v>5.9818699999999998</v>
      </c>
      <c r="AL16" s="57">
        <f t="shared" si="9"/>
        <v>1807.2114803625377</v>
      </c>
      <c r="AM16" s="57">
        <f t="shared" si="10"/>
        <v>3642.6737160120847</v>
      </c>
      <c r="AN16" s="58">
        <f t="shared" si="11"/>
        <v>1835.462235649547</v>
      </c>
      <c r="AO16" s="59"/>
      <c r="AP16" s="11" t="s">
        <v>96</v>
      </c>
      <c r="AQ16" s="11"/>
    </row>
    <row r="17" spans="2:43" x14ac:dyDescent="0.3">
      <c r="B17" s="39">
        <v>43586</v>
      </c>
      <c r="C17" s="40">
        <f t="shared" ca="1" si="0"/>
        <v>1003</v>
      </c>
      <c r="D17" s="12">
        <v>2019</v>
      </c>
      <c r="E17" s="12" t="s">
        <v>42</v>
      </c>
      <c r="F17" s="12">
        <v>1</v>
      </c>
      <c r="G17" s="13" t="s">
        <v>60</v>
      </c>
      <c r="H17" s="13" t="s">
        <v>61</v>
      </c>
      <c r="I17" s="13" t="s">
        <v>62</v>
      </c>
      <c r="J17" s="41" t="s">
        <v>63</v>
      </c>
      <c r="K17" s="41" t="s">
        <v>63</v>
      </c>
      <c r="L17" s="41" t="s">
        <v>94</v>
      </c>
      <c r="M17" s="42" t="s">
        <v>48</v>
      </c>
      <c r="N17" s="42" t="s">
        <v>91</v>
      </c>
      <c r="O17" s="42" t="s">
        <v>91</v>
      </c>
      <c r="P17" s="13" t="s">
        <v>95</v>
      </c>
      <c r="Q17" s="43" t="s">
        <v>97</v>
      </c>
      <c r="R17" s="44" t="s">
        <v>100</v>
      </c>
      <c r="S17" s="43" t="s">
        <v>101</v>
      </c>
      <c r="T17" s="45">
        <v>24</v>
      </c>
      <c r="U17" s="45">
        <v>100</v>
      </c>
      <c r="V17" s="45">
        <v>1</v>
      </c>
      <c r="W17" s="46">
        <f t="shared" si="1"/>
        <v>2400</v>
      </c>
      <c r="X17" s="47">
        <v>3.31</v>
      </c>
      <c r="Y17" s="47">
        <v>58.115912399999999</v>
      </c>
      <c r="Z17" s="48">
        <f t="shared" si="2"/>
        <v>0.13240000000000002</v>
      </c>
      <c r="AA17" s="48">
        <f t="shared" si="3"/>
        <v>2.36</v>
      </c>
      <c r="AB17" s="49" t="str">
        <f t="shared" si="4"/>
        <v>14339720510931514361424</v>
      </c>
      <c r="AC17" s="50">
        <v>0.13</v>
      </c>
      <c r="AD17" s="51">
        <v>56.64</v>
      </c>
      <c r="AE17" s="52"/>
      <c r="AF17" s="53">
        <f t="shared" si="5"/>
        <v>49.276800000000001</v>
      </c>
      <c r="AG17" s="54">
        <f t="shared" si="6"/>
        <v>0.15209453030974007</v>
      </c>
      <c r="AH17" s="55">
        <f t="shared" si="7"/>
        <v>8.8391123999999976</v>
      </c>
      <c r="AI17" s="56">
        <v>40</v>
      </c>
      <c r="AJ17" s="55">
        <f t="shared" si="8"/>
        <v>353.56449599999991</v>
      </c>
      <c r="AK17" s="57">
        <v>5.9818699999999998</v>
      </c>
      <c r="AL17" s="57">
        <f t="shared" si="9"/>
        <v>1807.2114803625377</v>
      </c>
      <c r="AM17" s="57">
        <f t="shared" si="10"/>
        <v>3721.8126888217525</v>
      </c>
      <c r="AN17" s="58">
        <f t="shared" si="11"/>
        <v>1914.6012084592148</v>
      </c>
      <c r="AO17" s="59"/>
      <c r="AP17" s="11" t="s">
        <v>96</v>
      </c>
      <c r="AQ17" s="11"/>
    </row>
    <row r="18" spans="2:43" x14ac:dyDescent="0.3">
      <c r="B18" s="39">
        <v>43586</v>
      </c>
      <c r="C18" s="40">
        <f t="shared" ca="1" si="0"/>
        <v>1003</v>
      </c>
      <c r="D18" s="12">
        <v>2019</v>
      </c>
      <c r="E18" s="12" t="s">
        <v>42</v>
      </c>
      <c r="F18" s="12">
        <v>1</v>
      </c>
      <c r="G18" s="13" t="s">
        <v>60</v>
      </c>
      <c r="H18" s="13" t="s">
        <v>61</v>
      </c>
      <c r="I18" s="13" t="s">
        <v>62</v>
      </c>
      <c r="J18" s="41" t="s">
        <v>63</v>
      </c>
      <c r="K18" s="41" t="s">
        <v>63</v>
      </c>
      <c r="L18" s="41" t="s">
        <v>94</v>
      </c>
      <c r="M18" s="42" t="s">
        <v>48</v>
      </c>
      <c r="N18" s="42" t="s">
        <v>91</v>
      </c>
      <c r="O18" s="42" t="s">
        <v>91</v>
      </c>
      <c r="P18" s="13" t="s">
        <v>95</v>
      </c>
      <c r="Q18" s="43" t="s">
        <v>51</v>
      </c>
      <c r="R18" s="44" t="s">
        <v>102</v>
      </c>
      <c r="S18" s="43" t="s">
        <v>103</v>
      </c>
      <c r="T18" s="45">
        <v>1</v>
      </c>
      <c r="U18" s="45">
        <v>2</v>
      </c>
      <c r="V18" s="45">
        <v>300</v>
      </c>
      <c r="W18" s="46">
        <f t="shared" si="1"/>
        <v>600</v>
      </c>
      <c r="X18" s="47">
        <v>4.1689999999999996</v>
      </c>
      <c r="Y18" s="47">
        <v>76.067035200000007</v>
      </c>
      <c r="Z18" s="48">
        <f t="shared" si="2"/>
        <v>2.0844999999999999E-2</v>
      </c>
      <c r="AA18" s="48">
        <f t="shared" si="3"/>
        <v>11.753333333333332</v>
      </c>
      <c r="AB18" s="49" t="str">
        <f t="shared" si="4"/>
        <v>14339720510931514361537</v>
      </c>
      <c r="AC18" s="50">
        <v>0.15</v>
      </c>
      <c r="AD18" s="51">
        <v>70.52</v>
      </c>
      <c r="AE18" s="52"/>
      <c r="AF18" s="53">
        <f t="shared" si="5"/>
        <v>59.941999999999993</v>
      </c>
      <c r="AG18" s="54">
        <f t="shared" si="6"/>
        <v>0.21198453650261384</v>
      </c>
      <c r="AH18" s="55">
        <f t="shared" si="7"/>
        <v>16.125035200000013</v>
      </c>
      <c r="AI18" s="56">
        <v>5</v>
      </c>
      <c r="AJ18" s="55">
        <f t="shared" si="8"/>
        <v>80.625176000000067</v>
      </c>
      <c r="AK18" s="57">
        <v>5.3304499999999999</v>
      </c>
      <c r="AL18" s="57">
        <f t="shared" si="9"/>
        <v>1278.5919884864477</v>
      </c>
      <c r="AM18" s="57">
        <f t="shared" si="10"/>
        <v>3594.5070760374192</v>
      </c>
      <c r="AN18" s="58">
        <f t="shared" si="11"/>
        <v>2315.9150875509713</v>
      </c>
      <c r="AO18" s="59"/>
      <c r="AP18" s="11" t="s">
        <v>96</v>
      </c>
      <c r="AQ18" s="11"/>
    </row>
    <row r="19" spans="2:43" x14ac:dyDescent="0.3">
      <c r="B19" s="39">
        <v>43586</v>
      </c>
      <c r="C19" s="40">
        <f t="shared" ca="1" si="0"/>
        <v>1003</v>
      </c>
      <c r="D19" s="12">
        <v>2019</v>
      </c>
      <c r="E19" s="12" t="s">
        <v>42</v>
      </c>
      <c r="F19" s="12">
        <v>1</v>
      </c>
      <c r="G19" s="13" t="s">
        <v>60</v>
      </c>
      <c r="H19" s="13" t="s">
        <v>61</v>
      </c>
      <c r="I19" s="13" t="s">
        <v>62</v>
      </c>
      <c r="J19" s="41" t="s">
        <v>63</v>
      </c>
      <c r="K19" s="41" t="s">
        <v>63</v>
      </c>
      <c r="L19" s="41" t="s">
        <v>94</v>
      </c>
      <c r="M19" s="42" t="s">
        <v>48</v>
      </c>
      <c r="N19" s="42" t="s">
        <v>91</v>
      </c>
      <c r="O19" s="42" t="s">
        <v>91</v>
      </c>
      <c r="P19" s="13" t="s">
        <v>95</v>
      </c>
      <c r="Q19" s="43" t="s">
        <v>51</v>
      </c>
      <c r="R19" s="44" t="s">
        <v>102</v>
      </c>
      <c r="S19" s="43" t="s">
        <v>103</v>
      </c>
      <c r="T19" s="45">
        <v>1</v>
      </c>
      <c r="U19" s="45">
        <v>2</v>
      </c>
      <c r="V19" s="45">
        <v>300</v>
      </c>
      <c r="W19" s="46">
        <f t="shared" si="1"/>
        <v>600</v>
      </c>
      <c r="X19" s="47">
        <v>4.1689999999999996</v>
      </c>
      <c r="Y19" s="47">
        <v>76.067035200000007</v>
      </c>
      <c r="Z19" s="48">
        <f t="shared" si="2"/>
        <v>4.1689999999999998E-2</v>
      </c>
      <c r="AA19" s="48">
        <f t="shared" si="3"/>
        <v>11.753333333333332</v>
      </c>
      <c r="AB19" s="49" t="str">
        <f t="shared" si="4"/>
        <v>14339720510931514361537</v>
      </c>
      <c r="AC19" s="50">
        <v>0.15</v>
      </c>
      <c r="AD19" s="51">
        <v>70.52</v>
      </c>
      <c r="AE19" s="52"/>
      <c r="AF19" s="53">
        <f t="shared" si="5"/>
        <v>59.941999999999993</v>
      </c>
      <c r="AG19" s="54">
        <f t="shared" si="6"/>
        <v>0.21198453650261384</v>
      </c>
      <c r="AH19" s="55">
        <f t="shared" si="7"/>
        <v>16.125035200000013</v>
      </c>
      <c r="AI19" s="56">
        <v>10</v>
      </c>
      <c r="AJ19" s="55">
        <f t="shared" si="8"/>
        <v>161.25035200000013</v>
      </c>
      <c r="AK19" s="57">
        <v>5.3304499999999999</v>
      </c>
      <c r="AL19" s="57">
        <f t="shared" si="9"/>
        <v>1278.5919884864477</v>
      </c>
      <c r="AM19" s="57">
        <f t="shared" si="10"/>
        <v>3594.5070760374192</v>
      </c>
      <c r="AN19" s="58">
        <f t="shared" si="11"/>
        <v>2315.9150875509713</v>
      </c>
      <c r="AO19" s="59"/>
      <c r="AP19" s="11" t="s">
        <v>96</v>
      </c>
      <c r="AQ19" s="11"/>
    </row>
    <row r="20" spans="2:43" x14ac:dyDescent="0.3">
      <c r="B20" s="39">
        <v>43586</v>
      </c>
      <c r="C20" s="40">
        <f t="shared" ca="1" si="0"/>
        <v>1003</v>
      </c>
      <c r="D20" s="12">
        <v>2019</v>
      </c>
      <c r="E20" s="12" t="s">
        <v>42</v>
      </c>
      <c r="F20" s="12">
        <v>1</v>
      </c>
      <c r="G20" s="13" t="s">
        <v>60</v>
      </c>
      <c r="H20" s="13" t="s">
        <v>61</v>
      </c>
      <c r="I20" s="13" t="s">
        <v>62</v>
      </c>
      <c r="J20" s="41" t="s">
        <v>63</v>
      </c>
      <c r="K20" s="41" t="s">
        <v>63</v>
      </c>
      <c r="L20" s="41" t="s">
        <v>94</v>
      </c>
      <c r="M20" s="42" t="s">
        <v>48</v>
      </c>
      <c r="N20" s="42" t="s">
        <v>91</v>
      </c>
      <c r="O20" s="42" t="s">
        <v>91</v>
      </c>
      <c r="P20" s="13" t="s">
        <v>95</v>
      </c>
      <c r="Q20" s="43" t="s">
        <v>76</v>
      </c>
      <c r="R20" s="44" t="s">
        <v>104</v>
      </c>
      <c r="S20" s="43" t="s">
        <v>105</v>
      </c>
      <c r="T20" s="45">
        <v>6</v>
      </c>
      <c r="U20" s="45">
        <v>1</v>
      </c>
      <c r="V20" s="45">
        <v>1000</v>
      </c>
      <c r="W20" s="46">
        <f t="shared" si="1"/>
        <v>6000</v>
      </c>
      <c r="X20" s="47">
        <v>6.5999999999999943</v>
      </c>
      <c r="Y20" s="47">
        <v>173.88983664</v>
      </c>
      <c r="Z20" s="48">
        <f t="shared" si="2"/>
        <v>0.2177999999999998</v>
      </c>
      <c r="AA20" s="48">
        <f t="shared" si="3"/>
        <v>2.9739999999999998</v>
      </c>
      <c r="AB20" s="49" t="str">
        <f t="shared" si="4"/>
        <v>14339720510931514370040</v>
      </c>
      <c r="AC20" s="50">
        <v>0.13</v>
      </c>
      <c r="AD20" s="51">
        <v>178.44</v>
      </c>
      <c r="AE20" s="52"/>
      <c r="AF20" s="53">
        <f t="shared" si="5"/>
        <v>155.24279999999999</v>
      </c>
      <c r="AG20" s="54">
        <f t="shared" si="6"/>
        <v>0.1072347700147912</v>
      </c>
      <c r="AH20" s="55">
        <f t="shared" si="7"/>
        <v>18.64703664000001</v>
      </c>
      <c r="AI20" s="56">
        <v>33</v>
      </c>
      <c r="AJ20" s="55">
        <f t="shared" si="8"/>
        <v>615.35220912000034</v>
      </c>
      <c r="AK20" s="57">
        <v>21.382934362934318</v>
      </c>
      <c r="AL20" s="57">
        <f t="shared" si="9"/>
        <v>3239.8385398385358</v>
      </c>
      <c r="AM20" s="57">
        <f t="shared" si="10"/>
        <v>5880.4090909090955</v>
      </c>
      <c r="AN20" s="58">
        <f t="shared" si="11"/>
        <v>2640.5705510705598</v>
      </c>
      <c r="AO20" s="59"/>
      <c r="AP20" s="11" t="s">
        <v>96</v>
      </c>
      <c r="AQ20" s="11"/>
    </row>
    <row r="21" spans="2:43" x14ac:dyDescent="0.3">
      <c r="B21" s="39">
        <v>43586</v>
      </c>
      <c r="C21" s="40">
        <f t="shared" ca="1" si="0"/>
        <v>1003</v>
      </c>
      <c r="D21" s="12">
        <v>2019</v>
      </c>
      <c r="E21" s="12" t="s">
        <v>42</v>
      </c>
      <c r="F21" s="12">
        <v>1</v>
      </c>
      <c r="G21" s="13" t="s">
        <v>60</v>
      </c>
      <c r="H21" s="13" t="s">
        <v>61</v>
      </c>
      <c r="I21" s="13" t="s">
        <v>62</v>
      </c>
      <c r="J21" s="41" t="s">
        <v>63</v>
      </c>
      <c r="K21" s="41" t="s">
        <v>63</v>
      </c>
      <c r="L21" s="41" t="s">
        <v>106</v>
      </c>
      <c r="M21" s="42" t="s">
        <v>107</v>
      </c>
      <c r="N21" s="42" t="s">
        <v>66</v>
      </c>
      <c r="O21" s="42" t="s">
        <v>108</v>
      </c>
      <c r="P21" s="13" t="s">
        <v>109</v>
      </c>
      <c r="Q21" s="43" t="s">
        <v>51</v>
      </c>
      <c r="R21" s="44" t="s">
        <v>69</v>
      </c>
      <c r="S21" s="43" t="s">
        <v>70</v>
      </c>
      <c r="T21" s="45">
        <v>1</v>
      </c>
      <c r="U21" s="45">
        <v>2</v>
      </c>
      <c r="V21" s="45">
        <v>200</v>
      </c>
      <c r="W21" s="46">
        <f t="shared" si="1"/>
        <v>400</v>
      </c>
      <c r="X21" s="47">
        <v>2.806</v>
      </c>
      <c r="Y21" s="47">
        <v>24.870425957550601</v>
      </c>
      <c r="Z21" s="48">
        <f t="shared" si="2"/>
        <v>0.19642000000000001</v>
      </c>
      <c r="AA21" s="48">
        <f t="shared" si="3"/>
        <v>5.75</v>
      </c>
      <c r="AB21" s="49" t="str">
        <f t="shared" si="4"/>
        <v>14339720380336384361532</v>
      </c>
      <c r="AC21" s="50">
        <v>0.12</v>
      </c>
      <c r="AD21" s="51">
        <v>23</v>
      </c>
      <c r="AE21" s="52"/>
      <c r="AF21" s="53">
        <f t="shared" si="5"/>
        <v>20.239999999999998</v>
      </c>
      <c r="AG21" s="54">
        <f t="shared" si="6"/>
        <v>0.18618201254188071</v>
      </c>
      <c r="AH21" s="55">
        <f t="shared" si="7"/>
        <v>4.630425957550603</v>
      </c>
      <c r="AI21" s="60">
        <v>70</v>
      </c>
      <c r="AJ21" s="55">
        <f t="shared" si="8"/>
        <v>324.12981702854222</v>
      </c>
      <c r="AK21" s="57">
        <v>3.5032300000000003</v>
      </c>
      <c r="AL21" s="57">
        <f t="shared" si="9"/>
        <v>1248.4782608695652</v>
      </c>
      <c r="AM21" s="57">
        <f t="shared" si="10"/>
        <v>1803.2786885245901</v>
      </c>
      <c r="AN21" s="58">
        <f t="shared" si="11"/>
        <v>554.80042765502481</v>
      </c>
      <c r="AO21" s="59"/>
      <c r="AP21" s="11" t="s">
        <v>54</v>
      </c>
      <c r="AQ21" s="11"/>
    </row>
    <row r="22" spans="2:43" x14ac:dyDescent="0.3">
      <c r="B22" s="39">
        <v>43586</v>
      </c>
      <c r="C22" s="40">
        <f t="shared" ca="1" si="0"/>
        <v>1003</v>
      </c>
      <c r="D22" s="12">
        <v>2019</v>
      </c>
      <c r="E22" s="12" t="s">
        <v>42</v>
      </c>
      <c r="F22" s="12">
        <v>1</v>
      </c>
      <c r="G22" s="13" t="s">
        <v>60</v>
      </c>
      <c r="H22" s="13" t="s">
        <v>110</v>
      </c>
      <c r="I22" s="13" t="s">
        <v>111</v>
      </c>
      <c r="J22" s="14" t="s">
        <v>112</v>
      </c>
      <c r="K22" s="14" t="s">
        <v>113</v>
      </c>
      <c r="L22" s="14" t="s">
        <v>114</v>
      </c>
      <c r="M22" s="42" t="s">
        <v>48</v>
      </c>
      <c r="N22" s="42" t="s">
        <v>83</v>
      </c>
      <c r="O22" s="42" t="s">
        <v>115</v>
      </c>
      <c r="P22" s="13" t="s">
        <v>116</v>
      </c>
      <c r="Q22" s="43" t="s">
        <v>73</v>
      </c>
      <c r="R22" s="44" t="s">
        <v>74</v>
      </c>
      <c r="S22" s="43" t="s">
        <v>75</v>
      </c>
      <c r="T22" s="45">
        <v>1</v>
      </c>
      <c r="U22" s="45">
        <v>4</v>
      </c>
      <c r="V22" s="45">
        <v>500</v>
      </c>
      <c r="W22" s="46">
        <f t="shared" si="1"/>
        <v>2000</v>
      </c>
      <c r="X22" s="47">
        <v>3.68</v>
      </c>
      <c r="Y22" s="47">
        <v>31.07226</v>
      </c>
      <c r="Z22" s="48">
        <f t="shared" si="2"/>
        <v>5.5200000000000006E-2</v>
      </c>
      <c r="AA22" s="48">
        <f t="shared" si="3"/>
        <v>1.6045</v>
      </c>
      <c r="AB22" s="49" t="str">
        <f t="shared" si="4"/>
        <v>14412420503980216361541</v>
      </c>
      <c r="AC22" s="50">
        <v>0.12000000000000005</v>
      </c>
      <c r="AD22" s="51">
        <v>32.090000000000003</v>
      </c>
      <c r="AE22" s="52"/>
      <c r="AF22" s="53">
        <f t="shared" si="5"/>
        <v>28.2392</v>
      </c>
      <c r="AG22" s="54">
        <f t="shared" si="6"/>
        <v>9.1176502771282197E-2</v>
      </c>
      <c r="AH22" s="55">
        <f t="shared" si="7"/>
        <v>2.8330599999999997</v>
      </c>
      <c r="AI22" s="56">
        <v>15</v>
      </c>
      <c r="AJ22" s="55">
        <f t="shared" si="8"/>
        <v>42.495899999999992</v>
      </c>
      <c r="AK22" s="57">
        <v>4.1876100000000003</v>
      </c>
      <c r="AL22" s="57">
        <f t="shared" si="9"/>
        <v>1137.9375</v>
      </c>
      <c r="AM22" s="57">
        <f t="shared" si="10"/>
        <v>1918.4239130434783</v>
      </c>
      <c r="AN22" s="58">
        <f t="shared" si="11"/>
        <v>780.48641304347825</v>
      </c>
      <c r="AO22" s="59"/>
      <c r="AP22" s="11" t="s">
        <v>117</v>
      </c>
      <c r="AQ22" s="11"/>
    </row>
    <row r="23" spans="2:43" x14ac:dyDescent="0.3">
      <c r="B23" s="39">
        <v>43647</v>
      </c>
      <c r="C23" s="40">
        <f t="shared" ca="1" si="0"/>
        <v>942</v>
      </c>
      <c r="D23" s="12">
        <v>2019</v>
      </c>
      <c r="E23" s="12" t="s">
        <v>42</v>
      </c>
      <c r="F23" s="12">
        <v>1</v>
      </c>
      <c r="G23" s="13" t="s">
        <v>60</v>
      </c>
      <c r="H23" s="13" t="s">
        <v>110</v>
      </c>
      <c r="I23" s="13" t="s">
        <v>118</v>
      </c>
      <c r="J23" s="14" t="s">
        <v>119</v>
      </c>
      <c r="K23" s="14" t="s">
        <v>119</v>
      </c>
      <c r="L23" s="14" t="s">
        <v>120</v>
      </c>
      <c r="M23" s="42" t="s">
        <v>121</v>
      </c>
      <c r="N23" s="42" t="s">
        <v>66</v>
      </c>
      <c r="O23" s="42" t="s">
        <v>122</v>
      </c>
      <c r="P23" s="13" t="s">
        <v>123</v>
      </c>
      <c r="Q23" s="43" t="s">
        <v>76</v>
      </c>
      <c r="R23" s="44" t="s">
        <v>124</v>
      </c>
      <c r="S23" s="43" t="s">
        <v>125</v>
      </c>
      <c r="T23" s="45">
        <v>2</v>
      </c>
      <c r="U23" s="45">
        <v>1</v>
      </c>
      <c r="V23" s="45">
        <v>5000</v>
      </c>
      <c r="W23" s="46">
        <f t="shared" si="1"/>
        <v>10000</v>
      </c>
      <c r="X23" s="47">
        <v>10.96</v>
      </c>
      <c r="Y23" s="47">
        <v>47</v>
      </c>
      <c r="Z23" s="48">
        <f t="shared" si="2"/>
        <v>2.1920000000000002E-2</v>
      </c>
      <c r="AA23" s="48">
        <f t="shared" si="3"/>
        <v>0.50079999999999991</v>
      </c>
      <c r="AB23" s="49" t="str">
        <f t="shared" si="4"/>
        <v>17449820538593053371470</v>
      </c>
      <c r="AC23" s="50">
        <v>0.12</v>
      </c>
      <c r="AD23" s="51">
        <v>50.08</v>
      </c>
      <c r="AE23" s="52"/>
      <c r="AF23" s="53">
        <f t="shared" si="5"/>
        <v>44.070399999999999</v>
      </c>
      <c r="AG23" s="54">
        <f t="shared" si="6"/>
        <v>6.2331914893617002E-2</v>
      </c>
      <c r="AH23" s="55">
        <f t="shared" si="7"/>
        <v>2.9296000000000006</v>
      </c>
      <c r="AI23" s="56">
        <v>2</v>
      </c>
      <c r="AJ23" s="55">
        <f t="shared" si="8"/>
        <v>5.8592000000000013</v>
      </c>
      <c r="AK23" s="57">
        <v>8.2338983050847396</v>
      </c>
      <c r="AL23" s="57">
        <f t="shared" si="9"/>
        <v>751.26809352962937</v>
      </c>
      <c r="AM23" s="57">
        <f t="shared" si="10"/>
        <v>1005.2554744525546</v>
      </c>
      <c r="AN23" s="58">
        <f t="shared" si="11"/>
        <v>253.98738092292524</v>
      </c>
      <c r="AO23" s="59"/>
      <c r="AP23" s="11" t="s">
        <v>54</v>
      </c>
      <c r="AQ23" s="11"/>
    </row>
    <row r="24" spans="2:43" x14ac:dyDescent="0.3">
      <c r="B24" s="39">
        <v>43647</v>
      </c>
      <c r="C24" s="40">
        <f t="shared" ca="1" si="0"/>
        <v>942</v>
      </c>
      <c r="D24" s="12">
        <v>2019</v>
      </c>
      <c r="E24" s="12" t="s">
        <v>42</v>
      </c>
      <c r="F24" s="12">
        <v>1</v>
      </c>
      <c r="G24" s="13" t="s">
        <v>60</v>
      </c>
      <c r="H24" s="13" t="s">
        <v>110</v>
      </c>
      <c r="I24" s="13" t="s">
        <v>118</v>
      </c>
      <c r="J24" s="14" t="s">
        <v>119</v>
      </c>
      <c r="K24" s="14" t="s">
        <v>119</v>
      </c>
      <c r="L24" s="14" t="s">
        <v>120</v>
      </c>
      <c r="M24" s="42" t="s">
        <v>121</v>
      </c>
      <c r="N24" s="42" t="s">
        <v>66</v>
      </c>
      <c r="O24" s="42" t="s">
        <v>122</v>
      </c>
      <c r="P24" s="13" t="s">
        <v>123</v>
      </c>
      <c r="Q24" s="43" t="s">
        <v>73</v>
      </c>
      <c r="R24" s="44" t="s">
        <v>74</v>
      </c>
      <c r="S24" s="43" t="s">
        <v>75</v>
      </c>
      <c r="T24" s="45">
        <v>1</v>
      </c>
      <c r="U24" s="45">
        <v>4</v>
      </c>
      <c r="V24" s="45">
        <v>500</v>
      </c>
      <c r="W24" s="46">
        <f t="shared" si="1"/>
        <v>2000</v>
      </c>
      <c r="X24" s="47">
        <v>3.68</v>
      </c>
      <c r="Y24" s="47">
        <v>31.07226</v>
      </c>
      <c r="Z24" s="48">
        <f t="shared" si="2"/>
        <v>0.14720000000000003</v>
      </c>
      <c r="AA24" s="48">
        <f t="shared" si="3"/>
        <v>1.3525</v>
      </c>
      <c r="AB24" s="49" t="str">
        <f t="shared" si="4"/>
        <v>17449820538593053361541</v>
      </c>
      <c r="AC24" s="50">
        <v>0.12</v>
      </c>
      <c r="AD24" s="51">
        <v>27.05</v>
      </c>
      <c r="AE24" s="52"/>
      <c r="AF24" s="53">
        <f t="shared" si="5"/>
        <v>23.804000000000002</v>
      </c>
      <c r="AG24" s="54">
        <f t="shared" si="6"/>
        <v>0.23391475225812342</v>
      </c>
      <c r="AH24" s="55">
        <f t="shared" si="7"/>
        <v>7.2682599999999979</v>
      </c>
      <c r="AI24" s="56">
        <v>40</v>
      </c>
      <c r="AJ24" s="55">
        <f t="shared" si="8"/>
        <v>290.73039999999992</v>
      </c>
      <c r="AK24" s="57">
        <v>4.1876100000000003</v>
      </c>
      <c r="AL24" s="57">
        <f t="shared" si="9"/>
        <v>1137.9375</v>
      </c>
      <c r="AM24" s="57">
        <f t="shared" si="10"/>
        <v>1617.1195652173913</v>
      </c>
      <c r="AN24" s="58">
        <f t="shared" si="11"/>
        <v>479.18206521739125</v>
      </c>
      <c r="AO24" s="59"/>
      <c r="AP24" s="11" t="s">
        <v>54</v>
      </c>
      <c r="AQ24" s="11"/>
    </row>
    <row r="25" spans="2:43" x14ac:dyDescent="0.3">
      <c r="B25" s="39">
        <v>43617</v>
      </c>
      <c r="C25" s="40">
        <f t="shared" ca="1" si="0"/>
        <v>972</v>
      </c>
      <c r="D25" s="12">
        <v>2019</v>
      </c>
      <c r="E25" s="12" t="s">
        <v>42</v>
      </c>
      <c r="F25" s="12">
        <v>1</v>
      </c>
      <c r="G25" s="13" t="s">
        <v>60</v>
      </c>
      <c r="H25" s="13" t="s">
        <v>110</v>
      </c>
      <c r="I25" s="13" t="s">
        <v>111</v>
      </c>
      <c r="J25" s="14" t="s">
        <v>112</v>
      </c>
      <c r="K25" s="14" t="s">
        <v>113</v>
      </c>
      <c r="L25" s="14" t="s">
        <v>120</v>
      </c>
      <c r="M25" s="42" t="s">
        <v>121</v>
      </c>
      <c r="N25" s="42" t="s">
        <v>66</v>
      </c>
      <c r="O25" s="42" t="s">
        <v>122</v>
      </c>
      <c r="P25" s="13" t="s">
        <v>123</v>
      </c>
      <c r="Q25" s="43" t="s">
        <v>51</v>
      </c>
      <c r="R25" s="44" t="s">
        <v>126</v>
      </c>
      <c r="S25" s="43" t="s">
        <v>127</v>
      </c>
      <c r="T25" s="45">
        <v>18</v>
      </c>
      <c r="U25" s="45">
        <v>200</v>
      </c>
      <c r="V25" s="45">
        <v>1</v>
      </c>
      <c r="W25" s="46">
        <f t="shared" si="1"/>
        <v>3600</v>
      </c>
      <c r="X25" s="47">
        <v>8.6120000000000001</v>
      </c>
      <c r="Y25" s="47">
        <v>114.948756</v>
      </c>
      <c r="Z25" s="48">
        <f t="shared" si="2"/>
        <v>0.15501599999999999</v>
      </c>
      <c r="AA25" s="48">
        <f t="shared" si="3"/>
        <v>2.6888888888888891</v>
      </c>
      <c r="AB25" s="49" t="str">
        <f t="shared" si="4"/>
        <v>14412420538593053361530</v>
      </c>
      <c r="AC25" s="50">
        <v>0.12</v>
      </c>
      <c r="AD25" s="51">
        <v>96.8</v>
      </c>
      <c r="AE25" s="52"/>
      <c r="AF25" s="53">
        <f t="shared" si="5"/>
        <v>85.183999999999997</v>
      </c>
      <c r="AG25" s="54">
        <f t="shared" si="6"/>
        <v>0.25893934859112355</v>
      </c>
      <c r="AH25" s="55">
        <f t="shared" si="7"/>
        <v>29.764756000000006</v>
      </c>
      <c r="AI25" s="56">
        <v>18</v>
      </c>
      <c r="AJ25" s="55">
        <f t="shared" si="8"/>
        <v>535.76560800000016</v>
      </c>
      <c r="AK25" s="57">
        <v>13.565100000000001</v>
      </c>
      <c r="AL25" s="57">
        <f t="shared" si="9"/>
        <v>1575.1393404551791</v>
      </c>
      <c r="AM25" s="57">
        <f t="shared" si="10"/>
        <v>2472.8286112401297</v>
      </c>
      <c r="AN25" s="58">
        <f t="shared" si="11"/>
        <v>897.68927078495062</v>
      </c>
      <c r="AO25" s="59"/>
      <c r="AP25" s="11" t="s">
        <v>54</v>
      </c>
      <c r="AQ25" s="11"/>
    </row>
    <row r="26" spans="2:43" x14ac:dyDescent="0.3">
      <c r="B26" s="39">
        <v>43586</v>
      </c>
      <c r="C26" s="40">
        <f t="shared" ca="1" si="0"/>
        <v>1003</v>
      </c>
      <c r="D26" s="12">
        <v>2019</v>
      </c>
      <c r="E26" s="12" t="s">
        <v>42</v>
      </c>
      <c r="F26" s="12">
        <v>1</v>
      </c>
      <c r="G26" s="13" t="s">
        <v>60</v>
      </c>
      <c r="H26" s="13" t="s">
        <v>110</v>
      </c>
      <c r="I26" s="13" t="s">
        <v>111</v>
      </c>
      <c r="J26" s="14" t="s">
        <v>112</v>
      </c>
      <c r="K26" s="14" t="s">
        <v>113</v>
      </c>
      <c r="L26" s="14" t="s">
        <v>120</v>
      </c>
      <c r="M26" s="42" t="s">
        <v>121</v>
      </c>
      <c r="N26" s="42" t="s">
        <v>66</v>
      </c>
      <c r="O26" s="42" t="s">
        <v>122</v>
      </c>
      <c r="P26" s="13" t="s">
        <v>123</v>
      </c>
      <c r="Q26" s="43" t="s">
        <v>51</v>
      </c>
      <c r="R26" s="44" t="s">
        <v>126</v>
      </c>
      <c r="S26" s="43" t="s">
        <v>127</v>
      </c>
      <c r="T26" s="45">
        <v>18</v>
      </c>
      <c r="U26" s="45">
        <v>200</v>
      </c>
      <c r="V26" s="45">
        <v>1</v>
      </c>
      <c r="W26" s="46">
        <f t="shared" si="1"/>
        <v>3600</v>
      </c>
      <c r="X26" s="47">
        <v>8.6120000000000001</v>
      </c>
      <c r="Y26" s="47">
        <v>114.948756</v>
      </c>
      <c r="Z26" s="48">
        <f t="shared" si="2"/>
        <v>1.6535039999999999</v>
      </c>
      <c r="AA26" s="48">
        <f t="shared" si="3"/>
        <v>3.0555555555555554</v>
      </c>
      <c r="AB26" s="49" t="str">
        <f t="shared" si="4"/>
        <v>14412420538593053361530</v>
      </c>
      <c r="AC26" s="50">
        <v>0.12000000000000002</v>
      </c>
      <c r="AD26" s="51">
        <v>110</v>
      </c>
      <c r="AE26" s="52"/>
      <c r="AF26" s="53">
        <f t="shared" si="5"/>
        <v>96.8</v>
      </c>
      <c r="AG26" s="54">
        <f t="shared" si="6"/>
        <v>0.15788562339900403</v>
      </c>
      <c r="AH26" s="55">
        <f t="shared" si="7"/>
        <v>18.148756000000006</v>
      </c>
      <c r="AI26" s="56">
        <v>192</v>
      </c>
      <c r="AJ26" s="55">
        <f t="shared" si="8"/>
        <v>3484.5611520000011</v>
      </c>
      <c r="AK26" s="57">
        <v>13.565100000000001</v>
      </c>
      <c r="AL26" s="57">
        <f t="shared" si="9"/>
        <v>1575.1393404551791</v>
      </c>
      <c r="AM26" s="57">
        <f t="shared" si="10"/>
        <v>2810.0325127728747</v>
      </c>
      <c r="AN26" s="58">
        <f t="shared" si="11"/>
        <v>1234.8931723176956</v>
      </c>
      <c r="AO26" s="59"/>
      <c r="AP26" s="11" t="s">
        <v>54</v>
      </c>
      <c r="AQ26" s="11"/>
    </row>
    <row r="27" spans="2:43" x14ac:dyDescent="0.3">
      <c r="B27" s="39">
        <v>43647</v>
      </c>
      <c r="C27" s="40">
        <f t="shared" ca="1" si="0"/>
        <v>942</v>
      </c>
      <c r="D27" s="12">
        <v>2019</v>
      </c>
      <c r="E27" s="12" t="s">
        <v>42</v>
      </c>
      <c r="F27" s="12">
        <v>1</v>
      </c>
      <c r="G27" s="13" t="s">
        <v>60</v>
      </c>
      <c r="H27" s="13" t="s">
        <v>110</v>
      </c>
      <c r="I27" s="13" t="s">
        <v>118</v>
      </c>
      <c r="J27" s="14" t="s">
        <v>119</v>
      </c>
      <c r="K27" s="14" t="s">
        <v>119</v>
      </c>
      <c r="L27" s="14" t="s">
        <v>120</v>
      </c>
      <c r="M27" s="42" t="s">
        <v>121</v>
      </c>
      <c r="N27" s="42" t="s">
        <v>66</v>
      </c>
      <c r="O27" s="42" t="s">
        <v>122</v>
      </c>
      <c r="P27" s="13" t="s">
        <v>123</v>
      </c>
      <c r="Q27" s="43" t="s">
        <v>51</v>
      </c>
      <c r="R27" s="44" t="s">
        <v>52</v>
      </c>
      <c r="S27" s="43" t="s">
        <v>53</v>
      </c>
      <c r="T27" s="45">
        <v>18</v>
      </c>
      <c r="U27" s="45">
        <v>200</v>
      </c>
      <c r="V27" s="45">
        <v>1</v>
      </c>
      <c r="W27" s="46">
        <f t="shared" si="1"/>
        <v>3600</v>
      </c>
      <c r="X27" s="47">
        <v>7.3259999999999996</v>
      </c>
      <c r="Y27" s="47">
        <v>111.5301096</v>
      </c>
      <c r="Z27" s="48">
        <f t="shared" si="2"/>
        <v>0.52747199999999994</v>
      </c>
      <c r="AA27" s="48">
        <f t="shared" si="3"/>
        <v>2.688333333333333</v>
      </c>
      <c r="AB27" s="49" t="str">
        <f t="shared" si="4"/>
        <v>17449820538593053361531</v>
      </c>
      <c r="AC27" s="50">
        <v>0.12</v>
      </c>
      <c r="AD27" s="51">
        <v>96.78</v>
      </c>
      <c r="AE27" s="52"/>
      <c r="AF27" s="53">
        <f t="shared" si="5"/>
        <v>85.166399999999996</v>
      </c>
      <c r="AG27" s="54">
        <f t="shared" si="6"/>
        <v>0.23638199311874442</v>
      </c>
      <c r="AH27" s="55">
        <f t="shared" si="7"/>
        <v>26.363709600000007</v>
      </c>
      <c r="AI27" s="56">
        <v>72</v>
      </c>
      <c r="AJ27" s="55">
        <f t="shared" si="8"/>
        <v>1898.1870912000004</v>
      </c>
      <c r="AK27" s="57">
        <v>11.47626</v>
      </c>
      <c r="AL27" s="57">
        <f t="shared" si="9"/>
        <v>1566.5110565110565</v>
      </c>
      <c r="AM27" s="57">
        <f t="shared" si="10"/>
        <v>2906.3063063063064</v>
      </c>
      <c r="AN27" s="58">
        <f t="shared" si="11"/>
        <v>1339.7952497952499</v>
      </c>
      <c r="AO27" s="59"/>
      <c r="AP27" s="11" t="s">
        <v>54</v>
      </c>
      <c r="AQ27" s="11"/>
    </row>
    <row r="28" spans="2:43" x14ac:dyDescent="0.3">
      <c r="B28" s="39">
        <v>43617</v>
      </c>
      <c r="C28" s="40">
        <f t="shared" ca="1" si="0"/>
        <v>972</v>
      </c>
      <c r="D28" s="12">
        <v>2019</v>
      </c>
      <c r="E28" s="12" t="s">
        <v>42</v>
      </c>
      <c r="F28" s="12">
        <v>1</v>
      </c>
      <c r="G28" s="13" t="s">
        <v>60</v>
      </c>
      <c r="H28" s="13" t="s">
        <v>110</v>
      </c>
      <c r="I28" s="13" t="s">
        <v>111</v>
      </c>
      <c r="J28" s="14" t="s">
        <v>112</v>
      </c>
      <c r="K28" s="14" t="s">
        <v>113</v>
      </c>
      <c r="L28" s="14" t="s">
        <v>120</v>
      </c>
      <c r="M28" s="42" t="s">
        <v>121</v>
      </c>
      <c r="N28" s="42" t="s">
        <v>66</v>
      </c>
      <c r="O28" s="42" t="s">
        <v>122</v>
      </c>
      <c r="P28" s="13" t="s">
        <v>123</v>
      </c>
      <c r="Q28" s="43" t="s">
        <v>76</v>
      </c>
      <c r="R28" s="44" t="s">
        <v>104</v>
      </c>
      <c r="S28" s="43" t="s">
        <v>105</v>
      </c>
      <c r="T28" s="45">
        <v>6</v>
      </c>
      <c r="U28" s="45">
        <v>1</v>
      </c>
      <c r="V28" s="45">
        <v>1000</v>
      </c>
      <c r="W28" s="46">
        <f t="shared" si="1"/>
        <v>6000</v>
      </c>
      <c r="X28" s="47">
        <v>6.5999999999999943</v>
      </c>
      <c r="Y28" s="47">
        <v>173.88983664</v>
      </c>
      <c r="Z28" s="48">
        <f t="shared" si="2"/>
        <v>6.5999999999999948E-2</v>
      </c>
      <c r="AA28" s="48">
        <f t="shared" si="3"/>
        <v>2.7716666666666665</v>
      </c>
      <c r="AB28" s="49" t="str">
        <f t="shared" si="4"/>
        <v>14412420538593053370040</v>
      </c>
      <c r="AC28" s="50">
        <v>0.12</v>
      </c>
      <c r="AD28" s="51">
        <v>166.3</v>
      </c>
      <c r="AE28" s="52"/>
      <c r="AF28" s="53">
        <f t="shared" si="5"/>
        <v>146.34400000000002</v>
      </c>
      <c r="AG28" s="54">
        <f t="shared" si="6"/>
        <v>0.15840969876248412</v>
      </c>
      <c r="AH28" s="55">
        <f t="shared" si="7"/>
        <v>27.545836639999976</v>
      </c>
      <c r="AI28" s="56">
        <v>10</v>
      </c>
      <c r="AJ28" s="55">
        <f t="shared" si="8"/>
        <v>275.45836639999976</v>
      </c>
      <c r="AK28" s="57">
        <v>21.382934362934318</v>
      </c>
      <c r="AL28" s="57">
        <f t="shared" si="9"/>
        <v>3239.8385398385358</v>
      </c>
      <c r="AM28" s="57">
        <f t="shared" si="10"/>
        <v>5543.3333333333394</v>
      </c>
      <c r="AN28" s="58">
        <f t="shared" si="11"/>
        <v>2303.4947934948036</v>
      </c>
      <c r="AO28" s="59"/>
      <c r="AP28" s="11" t="s">
        <v>54</v>
      </c>
      <c r="AQ28" s="11"/>
    </row>
    <row r="29" spans="2:43" x14ac:dyDescent="0.3">
      <c r="B29" s="39">
        <v>43586</v>
      </c>
      <c r="C29" s="40">
        <f t="shared" ca="1" si="0"/>
        <v>1003</v>
      </c>
      <c r="D29" s="12">
        <v>2019</v>
      </c>
      <c r="E29" s="12" t="s">
        <v>42</v>
      </c>
      <c r="F29" s="12">
        <v>1</v>
      </c>
      <c r="G29" s="13" t="s">
        <v>60</v>
      </c>
      <c r="H29" s="13" t="s">
        <v>110</v>
      </c>
      <c r="I29" s="13" t="s">
        <v>111</v>
      </c>
      <c r="J29" s="14" t="s">
        <v>112</v>
      </c>
      <c r="K29" s="14" t="s">
        <v>113</v>
      </c>
      <c r="L29" s="14" t="s">
        <v>128</v>
      </c>
      <c r="M29" s="42" t="s">
        <v>65</v>
      </c>
      <c r="N29" s="42" t="s">
        <v>66</v>
      </c>
      <c r="O29" s="42" t="s">
        <v>67</v>
      </c>
      <c r="P29" s="13" t="s">
        <v>129</v>
      </c>
      <c r="Q29" s="43" t="s">
        <v>73</v>
      </c>
      <c r="R29" s="44" t="s">
        <v>74</v>
      </c>
      <c r="S29" s="43" t="s">
        <v>75</v>
      </c>
      <c r="T29" s="45">
        <v>1</v>
      </c>
      <c r="U29" s="45">
        <v>4</v>
      </c>
      <c r="V29" s="45">
        <v>500</v>
      </c>
      <c r="W29" s="46">
        <f t="shared" si="1"/>
        <v>2000</v>
      </c>
      <c r="X29" s="47">
        <v>3.68</v>
      </c>
      <c r="Y29" s="47">
        <v>31.07226</v>
      </c>
      <c r="Z29" s="48">
        <f t="shared" si="2"/>
        <v>0.11040000000000001</v>
      </c>
      <c r="AA29" s="48">
        <f t="shared" si="3"/>
        <v>1.72</v>
      </c>
      <c r="AB29" s="49" t="str">
        <f t="shared" si="4"/>
        <v>14412420454186002361541</v>
      </c>
      <c r="AC29" s="50">
        <v>0.12000000000000005</v>
      </c>
      <c r="AD29" s="51">
        <v>34.4</v>
      </c>
      <c r="AE29" s="52"/>
      <c r="AF29" s="53">
        <f t="shared" si="5"/>
        <v>30.271999999999995</v>
      </c>
      <c r="AG29" s="54">
        <f t="shared" si="6"/>
        <v>2.5754805089813426E-2</v>
      </c>
      <c r="AH29" s="55">
        <f t="shared" si="7"/>
        <v>0.80026000000000508</v>
      </c>
      <c r="AI29" s="56">
        <v>30</v>
      </c>
      <c r="AJ29" s="55">
        <f t="shared" si="8"/>
        <v>24.007800000000152</v>
      </c>
      <c r="AK29" s="57">
        <v>4.1876100000000003</v>
      </c>
      <c r="AL29" s="57">
        <f t="shared" si="9"/>
        <v>1137.9375</v>
      </c>
      <c r="AM29" s="57">
        <f t="shared" si="10"/>
        <v>2056.5217391304341</v>
      </c>
      <c r="AN29" s="58">
        <f t="shared" si="11"/>
        <v>918.58423913043407</v>
      </c>
      <c r="AO29" s="59"/>
      <c r="AP29" s="11" t="s">
        <v>54</v>
      </c>
      <c r="AQ29" s="11"/>
    </row>
    <row r="30" spans="2:43" x14ac:dyDescent="0.3">
      <c r="B30" s="39">
        <v>43586</v>
      </c>
      <c r="C30" s="40">
        <f t="shared" ca="1" si="0"/>
        <v>1003</v>
      </c>
      <c r="D30" s="12">
        <v>2019</v>
      </c>
      <c r="E30" s="12" t="s">
        <v>42</v>
      </c>
      <c r="F30" s="12">
        <v>1</v>
      </c>
      <c r="G30" s="13" t="s">
        <v>60</v>
      </c>
      <c r="H30" s="13" t="s">
        <v>110</v>
      </c>
      <c r="I30" s="13" t="s">
        <v>111</v>
      </c>
      <c r="J30" s="14" t="s">
        <v>112</v>
      </c>
      <c r="K30" s="14" t="s">
        <v>113</v>
      </c>
      <c r="L30" s="14" t="s">
        <v>128</v>
      </c>
      <c r="M30" s="42" t="s">
        <v>65</v>
      </c>
      <c r="N30" s="42" t="s">
        <v>66</v>
      </c>
      <c r="O30" s="42" t="s">
        <v>67</v>
      </c>
      <c r="P30" s="13" t="s">
        <v>129</v>
      </c>
      <c r="Q30" s="43" t="s">
        <v>73</v>
      </c>
      <c r="R30" s="44" t="s">
        <v>74</v>
      </c>
      <c r="S30" s="43" t="s">
        <v>75</v>
      </c>
      <c r="T30" s="45">
        <v>1</v>
      </c>
      <c r="U30" s="45">
        <v>4</v>
      </c>
      <c r="V30" s="45">
        <v>500</v>
      </c>
      <c r="W30" s="46">
        <f t="shared" si="1"/>
        <v>2000</v>
      </c>
      <c r="X30" s="47">
        <v>3.68</v>
      </c>
      <c r="Y30" s="47">
        <v>31.07226</v>
      </c>
      <c r="Z30" s="48">
        <f t="shared" si="2"/>
        <v>0.22080000000000002</v>
      </c>
      <c r="AA30" s="48">
        <f t="shared" si="3"/>
        <v>1.72</v>
      </c>
      <c r="AB30" s="49" t="str">
        <f t="shared" si="4"/>
        <v>14412420454186002361541</v>
      </c>
      <c r="AC30" s="50">
        <v>0.12000000000000005</v>
      </c>
      <c r="AD30" s="51">
        <v>34.4</v>
      </c>
      <c r="AE30" s="52"/>
      <c r="AF30" s="53">
        <f t="shared" si="5"/>
        <v>30.271999999999995</v>
      </c>
      <c r="AG30" s="54">
        <f t="shared" si="6"/>
        <v>2.5754805089813426E-2</v>
      </c>
      <c r="AH30" s="55">
        <f t="shared" si="7"/>
        <v>0.80026000000000508</v>
      </c>
      <c r="AI30" s="56">
        <v>60</v>
      </c>
      <c r="AJ30" s="55">
        <f t="shared" si="8"/>
        <v>48.015600000000305</v>
      </c>
      <c r="AK30" s="57">
        <v>4.1876100000000003</v>
      </c>
      <c r="AL30" s="57">
        <f t="shared" si="9"/>
        <v>1137.9375</v>
      </c>
      <c r="AM30" s="57">
        <f t="shared" si="10"/>
        <v>2056.5217391304341</v>
      </c>
      <c r="AN30" s="58">
        <f t="shared" si="11"/>
        <v>918.58423913043407</v>
      </c>
      <c r="AO30" s="59"/>
      <c r="AP30" s="11" t="s">
        <v>54</v>
      </c>
      <c r="AQ30" s="11"/>
    </row>
    <row r="31" spans="2:43" x14ac:dyDescent="0.3">
      <c r="B31" s="39">
        <v>43586</v>
      </c>
      <c r="C31" s="40">
        <f t="shared" ca="1" si="0"/>
        <v>1003</v>
      </c>
      <c r="D31" s="12">
        <v>2019</v>
      </c>
      <c r="E31" s="12" t="s">
        <v>42</v>
      </c>
      <c r="F31" s="12">
        <v>1</v>
      </c>
      <c r="G31" s="13" t="s">
        <v>60</v>
      </c>
      <c r="H31" s="13" t="s">
        <v>110</v>
      </c>
      <c r="I31" s="13" t="s">
        <v>111</v>
      </c>
      <c r="J31" s="14" t="s">
        <v>112</v>
      </c>
      <c r="K31" s="14" t="s">
        <v>113</v>
      </c>
      <c r="L31" s="14" t="s">
        <v>128</v>
      </c>
      <c r="M31" s="42" t="s">
        <v>65</v>
      </c>
      <c r="N31" s="42" t="s">
        <v>66</v>
      </c>
      <c r="O31" s="42" t="s">
        <v>67</v>
      </c>
      <c r="P31" s="13" t="s">
        <v>129</v>
      </c>
      <c r="Q31" s="43" t="s">
        <v>51</v>
      </c>
      <c r="R31" s="44" t="s">
        <v>69</v>
      </c>
      <c r="S31" s="43" t="s">
        <v>70</v>
      </c>
      <c r="T31" s="45">
        <v>1</v>
      </c>
      <c r="U31" s="45">
        <v>2</v>
      </c>
      <c r="V31" s="45">
        <v>200</v>
      </c>
      <c r="W31" s="46">
        <f t="shared" si="1"/>
        <v>400</v>
      </c>
      <c r="X31" s="47">
        <v>2.806</v>
      </c>
      <c r="Y31" s="47">
        <v>24.870425957550601</v>
      </c>
      <c r="Z31" s="48">
        <f t="shared" si="2"/>
        <v>0.16836000000000001</v>
      </c>
      <c r="AA31" s="48">
        <f t="shared" si="3"/>
        <v>7.0499999999999989</v>
      </c>
      <c r="AB31" s="49" t="str">
        <f t="shared" si="4"/>
        <v>14412420454186002361532</v>
      </c>
      <c r="AC31" s="50">
        <v>0.12</v>
      </c>
      <c r="AD31" s="51">
        <v>28.2</v>
      </c>
      <c r="AE31" s="52"/>
      <c r="AF31" s="53">
        <f t="shared" si="5"/>
        <v>24.815999999999999</v>
      </c>
      <c r="AG31" s="54">
        <f t="shared" si="6"/>
        <v>2.1883805948277324E-3</v>
      </c>
      <c r="AH31" s="55">
        <f t="shared" si="7"/>
        <v>5.4425957550602533E-2</v>
      </c>
      <c r="AI31" s="56">
        <v>60</v>
      </c>
      <c r="AJ31" s="55">
        <f t="shared" si="8"/>
        <v>3.265557453036152</v>
      </c>
      <c r="AK31" s="57">
        <v>3.5032300000000003</v>
      </c>
      <c r="AL31" s="57">
        <f t="shared" si="9"/>
        <v>1248.4782608695652</v>
      </c>
      <c r="AM31" s="57">
        <f t="shared" si="10"/>
        <v>2210.9764789736278</v>
      </c>
      <c r="AN31" s="58">
        <f t="shared" si="11"/>
        <v>962.49821810406252</v>
      </c>
      <c r="AO31" s="59"/>
      <c r="AP31" s="11" t="s">
        <v>54</v>
      </c>
      <c r="AQ31" s="11"/>
    </row>
    <row r="32" spans="2:43" x14ac:dyDescent="0.3">
      <c r="B32" s="39">
        <v>43586</v>
      </c>
      <c r="C32" s="40">
        <f t="shared" ca="1" si="0"/>
        <v>1003</v>
      </c>
      <c r="D32" s="12">
        <v>2019</v>
      </c>
      <c r="E32" s="12" t="s">
        <v>42</v>
      </c>
      <c r="F32" s="12">
        <v>1</v>
      </c>
      <c r="G32" s="13" t="s">
        <v>60</v>
      </c>
      <c r="H32" s="13" t="s">
        <v>110</v>
      </c>
      <c r="I32" s="13" t="s">
        <v>111</v>
      </c>
      <c r="J32" s="14" t="s">
        <v>112</v>
      </c>
      <c r="K32" s="14" t="s">
        <v>113</v>
      </c>
      <c r="L32" s="14" t="s">
        <v>128</v>
      </c>
      <c r="M32" s="42" t="s">
        <v>65</v>
      </c>
      <c r="N32" s="42" t="s">
        <v>66</v>
      </c>
      <c r="O32" s="42" t="s">
        <v>67</v>
      </c>
      <c r="P32" s="13" t="s">
        <v>129</v>
      </c>
      <c r="Q32" s="43" t="s">
        <v>51</v>
      </c>
      <c r="R32" s="44" t="s">
        <v>69</v>
      </c>
      <c r="S32" s="43" t="s">
        <v>70</v>
      </c>
      <c r="T32" s="45">
        <v>1</v>
      </c>
      <c r="U32" s="45">
        <v>2</v>
      </c>
      <c r="V32" s="45">
        <v>200</v>
      </c>
      <c r="W32" s="46">
        <f t="shared" si="1"/>
        <v>400</v>
      </c>
      <c r="X32" s="47">
        <v>2.806</v>
      </c>
      <c r="Y32" s="47">
        <v>24.870425957550601</v>
      </c>
      <c r="Z32" s="48">
        <f t="shared" si="2"/>
        <v>0.25253999999999999</v>
      </c>
      <c r="AA32" s="48">
        <f t="shared" si="3"/>
        <v>7.0499999999999989</v>
      </c>
      <c r="AB32" s="49" t="str">
        <f t="shared" si="4"/>
        <v>14412420454186002361532</v>
      </c>
      <c r="AC32" s="50">
        <v>0.12</v>
      </c>
      <c r="AD32" s="51">
        <v>28.2</v>
      </c>
      <c r="AE32" s="52"/>
      <c r="AF32" s="53">
        <f t="shared" si="5"/>
        <v>24.815999999999999</v>
      </c>
      <c r="AG32" s="54">
        <f t="shared" si="6"/>
        <v>2.1883805948277324E-3</v>
      </c>
      <c r="AH32" s="55">
        <f t="shared" si="7"/>
        <v>5.4425957550602533E-2</v>
      </c>
      <c r="AI32" s="56">
        <v>90</v>
      </c>
      <c r="AJ32" s="55">
        <f t="shared" si="8"/>
        <v>4.898336179554228</v>
      </c>
      <c r="AK32" s="57">
        <v>3.5032300000000003</v>
      </c>
      <c r="AL32" s="57">
        <f t="shared" si="9"/>
        <v>1248.4782608695652</v>
      </c>
      <c r="AM32" s="57">
        <f t="shared" si="10"/>
        <v>2210.9764789736278</v>
      </c>
      <c r="AN32" s="58">
        <f t="shared" si="11"/>
        <v>962.49821810406252</v>
      </c>
      <c r="AO32" s="59"/>
      <c r="AP32" s="11" t="s">
        <v>54</v>
      </c>
      <c r="AQ32" s="11"/>
    </row>
    <row r="33" spans="2:43" x14ac:dyDescent="0.3">
      <c r="B33" s="39">
        <v>43586</v>
      </c>
      <c r="C33" s="40">
        <f t="shared" ca="1" si="0"/>
        <v>1003</v>
      </c>
      <c r="D33" s="12">
        <v>2019</v>
      </c>
      <c r="E33" s="12" t="s">
        <v>42</v>
      </c>
      <c r="F33" s="12">
        <v>1</v>
      </c>
      <c r="G33" s="13" t="s">
        <v>60</v>
      </c>
      <c r="H33" s="13" t="s">
        <v>110</v>
      </c>
      <c r="I33" s="13" t="s">
        <v>111</v>
      </c>
      <c r="J33" s="14" t="s">
        <v>112</v>
      </c>
      <c r="K33" s="14" t="s">
        <v>113</v>
      </c>
      <c r="L33" s="14" t="s">
        <v>128</v>
      </c>
      <c r="M33" s="42" t="s">
        <v>65</v>
      </c>
      <c r="N33" s="42" t="s">
        <v>66</v>
      </c>
      <c r="O33" s="42" t="s">
        <v>67</v>
      </c>
      <c r="P33" s="13" t="s">
        <v>129</v>
      </c>
      <c r="Q33" s="43" t="s">
        <v>51</v>
      </c>
      <c r="R33" s="44" t="s">
        <v>130</v>
      </c>
      <c r="S33" s="43" t="s">
        <v>131</v>
      </c>
      <c r="T33" s="45">
        <v>1</v>
      </c>
      <c r="U33" s="45">
        <v>2</v>
      </c>
      <c r="V33" s="45">
        <v>300</v>
      </c>
      <c r="W33" s="46">
        <f t="shared" si="1"/>
        <v>600</v>
      </c>
      <c r="X33" s="47">
        <v>4.649</v>
      </c>
      <c r="Y33" s="47">
        <v>52.244660000000003</v>
      </c>
      <c r="Z33" s="48">
        <f t="shared" si="2"/>
        <v>2.3245000000000002E-2</v>
      </c>
      <c r="AA33" s="48">
        <f t="shared" si="3"/>
        <v>9.4766666666666666</v>
      </c>
      <c r="AB33" s="49" t="str">
        <f t="shared" si="4"/>
        <v>14412420454186002360698</v>
      </c>
      <c r="AC33" s="50">
        <v>0.12000000000000006</v>
      </c>
      <c r="AD33" s="51">
        <v>56.86</v>
      </c>
      <c r="AE33" s="52"/>
      <c r="AF33" s="53">
        <f t="shared" si="5"/>
        <v>50.036799999999992</v>
      </c>
      <c r="AG33" s="54">
        <f t="shared" si="6"/>
        <v>4.2260012793652213E-2</v>
      </c>
      <c r="AH33" s="55">
        <f t="shared" si="7"/>
        <v>2.2078600000000108</v>
      </c>
      <c r="AI33" s="56">
        <v>5</v>
      </c>
      <c r="AJ33" s="55">
        <f t="shared" si="8"/>
        <v>11.039300000000054</v>
      </c>
      <c r="AK33" s="57">
        <v>7.3776199999999994</v>
      </c>
      <c r="AL33" s="57">
        <f t="shared" si="9"/>
        <v>1586.9262206926221</v>
      </c>
      <c r="AM33" s="57">
        <f t="shared" si="10"/>
        <v>2690.7291890729184</v>
      </c>
      <c r="AN33" s="58">
        <f t="shared" si="11"/>
        <v>1103.8029683802963</v>
      </c>
      <c r="AO33" s="59"/>
      <c r="AP33" s="11" t="s">
        <v>54</v>
      </c>
      <c r="AQ33" s="11"/>
    </row>
    <row r="34" spans="2:43" x14ac:dyDescent="0.3">
      <c r="B34" s="39">
        <v>43586</v>
      </c>
      <c r="C34" s="40">
        <f t="shared" ca="1" si="0"/>
        <v>1003</v>
      </c>
      <c r="D34" s="12">
        <v>2019</v>
      </c>
      <c r="E34" s="12" t="s">
        <v>42</v>
      </c>
      <c r="F34" s="12">
        <v>1</v>
      </c>
      <c r="G34" s="13" t="s">
        <v>60</v>
      </c>
      <c r="H34" s="13" t="s">
        <v>110</v>
      </c>
      <c r="I34" s="13" t="s">
        <v>111</v>
      </c>
      <c r="J34" s="14" t="s">
        <v>112</v>
      </c>
      <c r="K34" s="14" t="s">
        <v>113</v>
      </c>
      <c r="L34" s="14" t="s">
        <v>128</v>
      </c>
      <c r="M34" s="42" t="s">
        <v>65</v>
      </c>
      <c r="N34" s="42" t="s">
        <v>66</v>
      </c>
      <c r="O34" s="42" t="s">
        <v>67</v>
      </c>
      <c r="P34" s="13" t="s">
        <v>129</v>
      </c>
      <c r="Q34" s="43" t="s">
        <v>51</v>
      </c>
      <c r="R34" s="44" t="s">
        <v>132</v>
      </c>
      <c r="S34" s="43" t="s">
        <v>133</v>
      </c>
      <c r="T34" s="45">
        <v>18</v>
      </c>
      <c r="U34" s="45">
        <v>250</v>
      </c>
      <c r="V34" s="45">
        <v>1</v>
      </c>
      <c r="W34" s="46">
        <f t="shared" si="1"/>
        <v>4500</v>
      </c>
      <c r="X34" s="47">
        <v>7.6929999999999996</v>
      </c>
      <c r="Y34" s="47">
        <v>106.21915199999999</v>
      </c>
      <c r="Z34" s="48">
        <f t="shared" si="2"/>
        <v>1.5385999999999999E-2</v>
      </c>
      <c r="AA34" s="48">
        <f t="shared" si="3"/>
        <v>2.338888888888889</v>
      </c>
      <c r="AB34" s="49" t="str">
        <f t="shared" si="4"/>
        <v>14412420454186002360484</v>
      </c>
      <c r="AC34" s="50">
        <v>0.11999999999999995</v>
      </c>
      <c r="AD34" s="51">
        <v>105.25</v>
      </c>
      <c r="AE34" s="52"/>
      <c r="AF34" s="53">
        <f t="shared" si="5"/>
        <v>92.62</v>
      </c>
      <c r="AG34" s="54">
        <f t="shared" si="6"/>
        <v>0.1280291900654601</v>
      </c>
      <c r="AH34" s="55">
        <f t="shared" si="7"/>
        <v>13.599151999999989</v>
      </c>
      <c r="AI34" s="56">
        <v>2</v>
      </c>
      <c r="AJ34" s="55">
        <f t="shared" si="8"/>
        <v>27.198303999999979</v>
      </c>
      <c r="AK34" s="57">
        <v>12.416710000000002</v>
      </c>
      <c r="AL34" s="57">
        <f t="shared" si="9"/>
        <v>1614.0270375666194</v>
      </c>
      <c r="AM34" s="57">
        <f t="shared" si="10"/>
        <v>3009.879110880021</v>
      </c>
      <c r="AN34" s="58">
        <f t="shared" si="11"/>
        <v>1395.8520733134017</v>
      </c>
      <c r="AO34" s="59"/>
      <c r="AP34" s="11" t="s">
        <v>54</v>
      </c>
      <c r="AQ34" s="11"/>
    </row>
    <row r="35" spans="2:43" x14ac:dyDescent="0.3">
      <c r="B35" s="39">
        <v>43586</v>
      </c>
      <c r="C35" s="40">
        <f t="shared" ca="1" si="0"/>
        <v>1003</v>
      </c>
      <c r="D35" s="12">
        <v>2019</v>
      </c>
      <c r="E35" s="12" t="s">
        <v>42</v>
      </c>
      <c r="F35" s="12">
        <v>1</v>
      </c>
      <c r="G35" s="13" t="s">
        <v>60</v>
      </c>
      <c r="H35" s="13" t="s">
        <v>110</v>
      </c>
      <c r="I35" s="13" t="s">
        <v>111</v>
      </c>
      <c r="J35" s="14" t="s">
        <v>112</v>
      </c>
      <c r="K35" s="14" t="s">
        <v>113</v>
      </c>
      <c r="L35" s="14" t="s">
        <v>128</v>
      </c>
      <c r="M35" s="42" t="s">
        <v>65</v>
      </c>
      <c r="N35" s="42" t="s">
        <v>66</v>
      </c>
      <c r="O35" s="42" t="s">
        <v>67</v>
      </c>
      <c r="P35" s="13" t="s">
        <v>129</v>
      </c>
      <c r="Q35" s="43" t="s">
        <v>51</v>
      </c>
      <c r="R35" s="44" t="s">
        <v>132</v>
      </c>
      <c r="S35" s="43" t="s">
        <v>133</v>
      </c>
      <c r="T35" s="45">
        <v>18</v>
      </c>
      <c r="U35" s="45">
        <v>250</v>
      </c>
      <c r="V35" s="45">
        <v>1</v>
      </c>
      <c r="W35" s="46">
        <f t="shared" si="1"/>
        <v>4500</v>
      </c>
      <c r="X35" s="47">
        <v>7.6929999999999996</v>
      </c>
      <c r="Y35" s="47">
        <v>106.21915199999999</v>
      </c>
      <c r="Z35" s="48">
        <f t="shared" si="2"/>
        <v>0.38464999999999999</v>
      </c>
      <c r="AA35" s="48">
        <f t="shared" si="3"/>
        <v>2.338888888888889</v>
      </c>
      <c r="AB35" s="49" t="str">
        <f t="shared" si="4"/>
        <v>14412420454186002360484</v>
      </c>
      <c r="AC35" s="50">
        <v>0.11999999999999995</v>
      </c>
      <c r="AD35" s="51">
        <v>105.25</v>
      </c>
      <c r="AE35" s="52"/>
      <c r="AF35" s="53">
        <f t="shared" si="5"/>
        <v>92.62</v>
      </c>
      <c r="AG35" s="54">
        <f t="shared" si="6"/>
        <v>0.1280291900654601</v>
      </c>
      <c r="AH35" s="55">
        <f t="shared" si="7"/>
        <v>13.599151999999989</v>
      </c>
      <c r="AI35" s="56">
        <v>50</v>
      </c>
      <c r="AJ35" s="55">
        <f t="shared" si="8"/>
        <v>679.9575999999995</v>
      </c>
      <c r="AK35" s="57">
        <v>12.416710000000002</v>
      </c>
      <c r="AL35" s="57">
        <f t="shared" si="9"/>
        <v>1614.0270375666194</v>
      </c>
      <c r="AM35" s="57">
        <f t="shared" si="10"/>
        <v>3009.879110880021</v>
      </c>
      <c r="AN35" s="58">
        <f t="shared" si="11"/>
        <v>1395.8520733134017</v>
      </c>
      <c r="AO35" s="59"/>
      <c r="AP35" s="11" t="s">
        <v>54</v>
      </c>
      <c r="AQ35" s="11"/>
    </row>
    <row r="36" spans="2:43" x14ac:dyDescent="0.3">
      <c r="B36" s="39">
        <v>43586</v>
      </c>
      <c r="C36" s="40">
        <f t="shared" ca="1" si="0"/>
        <v>1003</v>
      </c>
      <c r="D36" s="12">
        <v>2019</v>
      </c>
      <c r="E36" s="12" t="s">
        <v>42</v>
      </c>
      <c r="F36" s="12">
        <v>1</v>
      </c>
      <c r="G36" s="13" t="s">
        <v>60</v>
      </c>
      <c r="H36" s="13" t="s">
        <v>110</v>
      </c>
      <c r="I36" s="13" t="s">
        <v>111</v>
      </c>
      <c r="J36" s="14" t="s">
        <v>112</v>
      </c>
      <c r="K36" s="14" t="s">
        <v>113</v>
      </c>
      <c r="L36" s="14" t="s">
        <v>128</v>
      </c>
      <c r="M36" s="42" t="s">
        <v>65</v>
      </c>
      <c r="N36" s="42" t="s">
        <v>66</v>
      </c>
      <c r="O36" s="42" t="s">
        <v>67</v>
      </c>
      <c r="P36" s="13" t="s">
        <v>129</v>
      </c>
      <c r="Q36" s="43" t="s">
        <v>76</v>
      </c>
      <c r="R36" s="44" t="s">
        <v>134</v>
      </c>
      <c r="S36" s="43" t="s">
        <v>135</v>
      </c>
      <c r="T36" s="45">
        <v>12</v>
      </c>
      <c r="U36" s="45">
        <v>1</v>
      </c>
      <c r="V36" s="45">
        <v>320</v>
      </c>
      <c r="W36" s="46">
        <f t="shared" si="1"/>
        <v>3840</v>
      </c>
      <c r="X36" s="47">
        <v>4.1899999999999942</v>
      </c>
      <c r="Y36" s="47">
        <v>80.267200000000017</v>
      </c>
      <c r="Z36" s="48">
        <f t="shared" si="2"/>
        <v>6.2849999999999906E-2</v>
      </c>
      <c r="AA36" s="48">
        <f t="shared" si="3"/>
        <v>2.7937500000000002</v>
      </c>
      <c r="AB36" s="49" t="str">
        <f t="shared" si="4"/>
        <v>14412420454186002371435</v>
      </c>
      <c r="AC36" s="50">
        <v>0.12</v>
      </c>
      <c r="AD36" s="51">
        <v>107.28</v>
      </c>
      <c r="AE36" s="52"/>
      <c r="AF36" s="53">
        <f t="shared" si="5"/>
        <v>94.406400000000005</v>
      </c>
      <c r="AG36" s="54">
        <f t="shared" si="6"/>
        <v>0</v>
      </c>
      <c r="AH36" s="55">
        <f t="shared" si="7"/>
        <v>0</v>
      </c>
      <c r="AI36" s="56">
        <v>15</v>
      </c>
      <c r="AJ36" s="55">
        <f t="shared" si="8"/>
        <v>0</v>
      </c>
      <c r="AK36" s="57">
        <v>17.065614035087684</v>
      </c>
      <c r="AL36" s="57">
        <f t="shared" si="9"/>
        <v>4072.9389105221258</v>
      </c>
      <c r="AM36" s="57">
        <f t="shared" si="10"/>
        <v>5632.8400954654016</v>
      </c>
      <c r="AN36" s="58">
        <f t="shared" si="11"/>
        <v>1559.9011849432759</v>
      </c>
      <c r="AO36" s="59"/>
      <c r="AP36" s="11" t="s">
        <v>54</v>
      </c>
      <c r="AQ36" s="11"/>
    </row>
    <row r="37" spans="2:43" x14ac:dyDescent="0.3">
      <c r="B37" s="39">
        <v>43586</v>
      </c>
      <c r="C37" s="40">
        <f t="shared" ca="1" si="0"/>
        <v>1003</v>
      </c>
      <c r="D37" s="12">
        <v>2019</v>
      </c>
      <c r="E37" s="12" t="s">
        <v>42</v>
      </c>
      <c r="F37" s="12">
        <v>1</v>
      </c>
      <c r="G37" s="13" t="s">
        <v>60</v>
      </c>
      <c r="H37" s="13" t="s">
        <v>110</v>
      </c>
      <c r="I37" s="13" t="s">
        <v>111</v>
      </c>
      <c r="J37" s="14" t="s">
        <v>112</v>
      </c>
      <c r="K37" s="14" t="s">
        <v>113</v>
      </c>
      <c r="L37" s="14" t="s">
        <v>128</v>
      </c>
      <c r="M37" s="42" t="s">
        <v>65</v>
      </c>
      <c r="N37" s="42" t="s">
        <v>66</v>
      </c>
      <c r="O37" s="42" t="s">
        <v>67</v>
      </c>
      <c r="P37" s="13" t="s">
        <v>129</v>
      </c>
      <c r="Q37" s="43" t="s">
        <v>76</v>
      </c>
      <c r="R37" s="44" t="s">
        <v>134</v>
      </c>
      <c r="S37" s="43" t="s">
        <v>135</v>
      </c>
      <c r="T37" s="45">
        <v>12</v>
      </c>
      <c r="U37" s="45">
        <v>1</v>
      </c>
      <c r="V37" s="45">
        <v>320</v>
      </c>
      <c r="W37" s="46">
        <f t="shared" si="1"/>
        <v>3840</v>
      </c>
      <c r="X37" s="47">
        <v>4.1899999999999942</v>
      </c>
      <c r="Y37" s="47">
        <v>80.267200000000017</v>
      </c>
      <c r="Z37" s="48">
        <f t="shared" si="2"/>
        <v>0.12569999999999981</v>
      </c>
      <c r="AA37" s="48">
        <f t="shared" si="3"/>
        <v>2.7937500000000002</v>
      </c>
      <c r="AB37" s="49" t="str">
        <f t="shared" si="4"/>
        <v>14412420454186002371435</v>
      </c>
      <c r="AC37" s="50">
        <v>0.12</v>
      </c>
      <c r="AD37" s="51">
        <v>107.28</v>
      </c>
      <c r="AE37" s="52"/>
      <c r="AF37" s="53">
        <f t="shared" si="5"/>
        <v>94.406400000000005</v>
      </c>
      <c r="AG37" s="54">
        <f t="shared" si="6"/>
        <v>0</v>
      </c>
      <c r="AH37" s="55">
        <f t="shared" si="7"/>
        <v>0</v>
      </c>
      <c r="AI37" s="56">
        <v>30</v>
      </c>
      <c r="AJ37" s="55">
        <f t="shared" si="8"/>
        <v>0</v>
      </c>
      <c r="AK37" s="57">
        <v>17.065614035087684</v>
      </c>
      <c r="AL37" s="57">
        <f t="shared" si="9"/>
        <v>4072.9389105221258</v>
      </c>
      <c r="AM37" s="57">
        <f t="shared" si="10"/>
        <v>5632.8400954654016</v>
      </c>
      <c r="AN37" s="58">
        <f t="shared" si="11"/>
        <v>1559.9011849432759</v>
      </c>
      <c r="AO37" s="59"/>
      <c r="AP37" s="11" t="s">
        <v>54</v>
      </c>
      <c r="AQ37" s="11"/>
    </row>
    <row r="38" spans="2:43" x14ac:dyDescent="0.3">
      <c r="B38" s="39">
        <v>43586</v>
      </c>
      <c r="C38" s="40">
        <f t="shared" ca="1" si="0"/>
        <v>1003</v>
      </c>
      <c r="D38" s="12">
        <v>2019</v>
      </c>
      <c r="E38" s="12" t="s">
        <v>42</v>
      </c>
      <c r="F38" s="12">
        <v>1</v>
      </c>
      <c r="G38" s="13" t="s">
        <v>60</v>
      </c>
      <c r="H38" s="13" t="s">
        <v>110</v>
      </c>
      <c r="I38" s="13" t="s">
        <v>118</v>
      </c>
      <c r="J38" s="14" t="s">
        <v>119</v>
      </c>
      <c r="K38" s="14" t="s">
        <v>119</v>
      </c>
      <c r="L38" s="14" t="s">
        <v>136</v>
      </c>
      <c r="M38" s="42" t="s">
        <v>107</v>
      </c>
      <c r="N38" s="42" t="s">
        <v>66</v>
      </c>
      <c r="O38" s="42" t="s">
        <v>137</v>
      </c>
      <c r="P38" s="13" t="s">
        <v>138</v>
      </c>
      <c r="Q38" s="43" t="s">
        <v>73</v>
      </c>
      <c r="R38" s="44" t="s">
        <v>139</v>
      </c>
      <c r="S38" s="43" t="s">
        <v>140</v>
      </c>
      <c r="T38" s="45">
        <v>10</v>
      </c>
      <c r="U38" s="45">
        <v>2</v>
      </c>
      <c r="V38" s="45">
        <v>16.5</v>
      </c>
      <c r="W38" s="46">
        <f t="shared" si="1"/>
        <v>330</v>
      </c>
      <c r="X38" s="47">
        <v>1.079</v>
      </c>
      <c r="Y38" s="47">
        <v>11.512776761200001</v>
      </c>
      <c r="Z38" s="48">
        <f t="shared" si="2"/>
        <v>0.29888299999999995</v>
      </c>
      <c r="AA38" s="48">
        <f t="shared" si="3"/>
        <v>2.5666666666666669</v>
      </c>
      <c r="AB38" s="49" t="str">
        <f t="shared" si="4"/>
        <v>17449820533052453361085</v>
      </c>
      <c r="AC38" s="50">
        <v>0.11999999999999998</v>
      </c>
      <c r="AD38" s="51">
        <v>8.4700000000000006</v>
      </c>
      <c r="AE38" s="52"/>
      <c r="AF38" s="53">
        <f t="shared" si="5"/>
        <v>7.4536000000000007</v>
      </c>
      <c r="AG38" s="54">
        <f t="shared" si="6"/>
        <v>0.35258016770377332</v>
      </c>
      <c r="AH38" s="55">
        <f t="shared" si="7"/>
        <v>4.0591767612000007</v>
      </c>
      <c r="AI38" s="56">
        <v>277</v>
      </c>
      <c r="AJ38" s="55">
        <f t="shared" si="8"/>
        <v>1124.3919628524002</v>
      </c>
      <c r="AK38" s="57">
        <v>1.40327</v>
      </c>
      <c r="AL38" s="57">
        <f t="shared" si="9"/>
        <v>1300.5282669138091</v>
      </c>
      <c r="AM38" s="57">
        <f t="shared" si="10"/>
        <v>1726.9694161260429</v>
      </c>
      <c r="AN38" s="58">
        <f t="shared" si="11"/>
        <v>426.44114921223377</v>
      </c>
      <c r="AO38" s="59"/>
      <c r="AP38" s="11" t="s">
        <v>54</v>
      </c>
      <c r="AQ38" s="11"/>
    </row>
    <row r="39" spans="2:43" x14ac:dyDescent="0.3">
      <c r="B39" s="39">
        <v>43586</v>
      </c>
      <c r="C39" s="40">
        <f t="shared" ca="1" si="0"/>
        <v>1003</v>
      </c>
      <c r="D39" s="12">
        <v>2019</v>
      </c>
      <c r="E39" s="12" t="s">
        <v>42</v>
      </c>
      <c r="F39" s="12">
        <v>1</v>
      </c>
      <c r="G39" s="13" t="s">
        <v>60</v>
      </c>
      <c r="H39" s="13" t="s">
        <v>110</v>
      </c>
      <c r="I39" s="13" t="s">
        <v>111</v>
      </c>
      <c r="J39" s="14" t="s">
        <v>112</v>
      </c>
      <c r="K39" s="14" t="s">
        <v>113</v>
      </c>
      <c r="L39" s="14" t="s">
        <v>141</v>
      </c>
      <c r="M39" s="42" t="s">
        <v>48</v>
      </c>
      <c r="N39" s="42" t="s">
        <v>142</v>
      </c>
      <c r="O39" s="42" t="s">
        <v>143</v>
      </c>
      <c r="P39" s="13" t="s">
        <v>144</v>
      </c>
      <c r="Q39" s="43" t="s">
        <v>145</v>
      </c>
      <c r="R39" s="44" t="s">
        <v>146</v>
      </c>
      <c r="S39" s="43" t="s">
        <v>147</v>
      </c>
      <c r="T39" s="45">
        <v>6</v>
      </c>
      <c r="U39" s="45">
        <v>1</v>
      </c>
      <c r="V39" s="45">
        <v>88</v>
      </c>
      <c r="W39" s="46">
        <f t="shared" si="1"/>
        <v>528</v>
      </c>
      <c r="X39" s="47">
        <v>6.4290000000000003</v>
      </c>
      <c r="Y39" s="47">
        <v>96</v>
      </c>
      <c r="Z39" s="48">
        <f t="shared" si="2"/>
        <v>3.8573999999999997E-2</v>
      </c>
      <c r="AA39" s="48">
        <f t="shared" si="3"/>
        <v>20.227272727272727</v>
      </c>
      <c r="AB39" s="49" t="str">
        <f t="shared" si="4"/>
        <v>14412420498589813361445</v>
      </c>
      <c r="AC39" s="50">
        <v>0.12</v>
      </c>
      <c r="AD39" s="51">
        <v>106.8</v>
      </c>
      <c r="AE39" s="52"/>
      <c r="AF39" s="53">
        <f t="shared" si="5"/>
        <v>93.983999999999995</v>
      </c>
      <c r="AG39" s="54">
        <f t="shared" si="6"/>
        <v>2.1000000000000019E-2</v>
      </c>
      <c r="AH39" s="55">
        <f t="shared" si="7"/>
        <v>2.0160000000000053</v>
      </c>
      <c r="AI39" s="56">
        <v>6</v>
      </c>
      <c r="AJ39" s="55">
        <f t="shared" si="8"/>
        <v>12.096000000000032</v>
      </c>
      <c r="AK39" s="57">
        <v>21.941439358187807</v>
      </c>
      <c r="AL39" s="57">
        <f t="shared" si="9"/>
        <v>3412.8852633672122</v>
      </c>
      <c r="AM39" s="57">
        <f t="shared" si="10"/>
        <v>3654.6896873541759</v>
      </c>
      <c r="AN39" s="58">
        <f t="shared" si="11"/>
        <v>241.80442398696368</v>
      </c>
      <c r="AO39" s="59"/>
      <c r="AP39" s="11" t="s">
        <v>54</v>
      </c>
      <c r="AQ39" s="11"/>
    </row>
    <row r="40" spans="2:43" x14ac:dyDescent="0.3">
      <c r="B40" s="39">
        <v>43586</v>
      </c>
      <c r="C40" s="40">
        <f t="shared" ca="1" si="0"/>
        <v>1003</v>
      </c>
      <c r="D40" s="12">
        <v>2019</v>
      </c>
      <c r="E40" s="12" t="s">
        <v>42</v>
      </c>
      <c r="F40" s="12">
        <v>1</v>
      </c>
      <c r="G40" s="13" t="s">
        <v>60</v>
      </c>
      <c r="H40" s="13" t="s">
        <v>110</v>
      </c>
      <c r="I40" s="13" t="s">
        <v>111</v>
      </c>
      <c r="J40" s="14" t="s">
        <v>112</v>
      </c>
      <c r="K40" s="14" t="s">
        <v>113</v>
      </c>
      <c r="L40" s="14" t="s">
        <v>141</v>
      </c>
      <c r="M40" s="42" t="s">
        <v>48</v>
      </c>
      <c r="N40" s="42" t="s">
        <v>142</v>
      </c>
      <c r="O40" s="42" t="s">
        <v>143</v>
      </c>
      <c r="P40" s="13" t="s">
        <v>144</v>
      </c>
      <c r="Q40" s="43" t="s">
        <v>145</v>
      </c>
      <c r="R40" s="44" t="s">
        <v>146</v>
      </c>
      <c r="S40" s="43" t="s">
        <v>147</v>
      </c>
      <c r="T40" s="45">
        <v>6</v>
      </c>
      <c r="U40" s="45">
        <v>1</v>
      </c>
      <c r="V40" s="45">
        <v>88</v>
      </c>
      <c r="W40" s="46">
        <f t="shared" si="1"/>
        <v>528</v>
      </c>
      <c r="X40" s="47">
        <v>6.4290000000000003</v>
      </c>
      <c r="Y40" s="47">
        <v>96</v>
      </c>
      <c r="Z40" s="48">
        <f t="shared" si="2"/>
        <v>0.23144400000000001</v>
      </c>
      <c r="AA40" s="48">
        <f t="shared" si="3"/>
        <v>20.227272727272727</v>
      </c>
      <c r="AB40" s="49" t="str">
        <f t="shared" si="4"/>
        <v>14412420498589813361445</v>
      </c>
      <c r="AC40" s="50">
        <v>0.12</v>
      </c>
      <c r="AD40" s="51">
        <v>106.8</v>
      </c>
      <c r="AE40" s="52"/>
      <c r="AF40" s="53">
        <f t="shared" si="5"/>
        <v>93.983999999999995</v>
      </c>
      <c r="AG40" s="54">
        <f t="shared" si="6"/>
        <v>2.1000000000000019E-2</v>
      </c>
      <c r="AH40" s="55">
        <f t="shared" si="7"/>
        <v>2.0160000000000053</v>
      </c>
      <c r="AI40" s="56">
        <v>36</v>
      </c>
      <c r="AJ40" s="55">
        <f t="shared" si="8"/>
        <v>72.576000000000192</v>
      </c>
      <c r="AK40" s="57">
        <v>21.941439358187807</v>
      </c>
      <c r="AL40" s="57">
        <f t="shared" si="9"/>
        <v>3412.8852633672122</v>
      </c>
      <c r="AM40" s="57">
        <f t="shared" si="10"/>
        <v>3654.6896873541759</v>
      </c>
      <c r="AN40" s="58">
        <f t="shared" si="11"/>
        <v>241.80442398696368</v>
      </c>
      <c r="AO40" s="59"/>
      <c r="AP40" s="11" t="s">
        <v>54</v>
      </c>
      <c r="AQ40" s="11"/>
    </row>
    <row r="41" spans="2:43" x14ac:dyDescent="0.3">
      <c r="B41" s="39">
        <v>43586</v>
      </c>
      <c r="C41" s="40">
        <f t="shared" ca="1" si="0"/>
        <v>1003</v>
      </c>
      <c r="D41" s="12">
        <v>2019</v>
      </c>
      <c r="E41" s="12" t="s">
        <v>42</v>
      </c>
      <c r="F41" s="12">
        <v>1</v>
      </c>
      <c r="G41" s="13" t="s">
        <v>60</v>
      </c>
      <c r="H41" s="13" t="s">
        <v>110</v>
      </c>
      <c r="I41" s="13" t="s">
        <v>111</v>
      </c>
      <c r="J41" s="14" t="s">
        <v>112</v>
      </c>
      <c r="K41" s="14" t="s">
        <v>113</v>
      </c>
      <c r="L41" s="14" t="s">
        <v>141</v>
      </c>
      <c r="M41" s="42" t="s">
        <v>48</v>
      </c>
      <c r="N41" s="42" t="s">
        <v>142</v>
      </c>
      <c r="O41" s="42" t="s">
        <v>143</v>
      </c>
      <c r="P41" s="13" t="s">
        <v>144</v>
      </c>
      <c r="Q41" s="43" t="s">
        <v>73</v>
      </c>
      <c r="R41" s="44" t="s">
        <v>148</v>
      </c>
      <c r="S41" s="43" t="s">
        <v>149</v>
      </c>
      <c r="T41" s="45">
        <v>1</v>
      </c>
      <c r="U41" s="45">
        <v>4</v>
      </c>
      <c r="V41" s="45">
        <v>550</v>
      </c>
      <c r="W41" s="46">
        <f t="shared" si="1"/>
        <v>2200</v>
      </c>
      <c r="X41" s="47">
        <v>4.3019999999999996</v>
      </c>
      <c r="Y41" s="47">
        <v>51.192744407999996</v>
      </c>
      <c r="Z41" s="48">
        <f t="shared" si="2"/>
        <v>4.3019999999999994E-3</v>
      </c>
      <c r="AA41" s="48">
        <f t="shared" si="3"/>
        <v>1.9536363636363636</v>
      </c>
      <c r="AB41" s="49" t="str">
        <f t="shared" si="4"/>
        <v>14412420498589813361540</v>
      </c>
      <c r="AC41" s="50">
        <v>0.12000000000000006</v>
      </c>
      <c r="AD41" s="51">
        <v>42.98</v>
      </c>
      <c r="AE41" s="52"/>
      <c r="AF41" s="53">
        <f t="shared" si="5"/>
        <v>37.822399999999995</v>
      </c>
      <c r="AG41" s="54">
        <f t="shared" si="6"/>
        <v>0.26117655075180124</v>
      </c>
      <c r="AH41" s="55">
        <f t="shared" si="7"/>
        <v>13.370344408000001</v>
      </c>
      <c r="AI41" s="56">
        <v>1</v>
      </c>
      <c r="AJ41" s="55">
        <f t="shared" si="8"/>
        <v>13.370344408000001</v>
      </c>
      <c r="AK41" s="57">
        <v>4.8557500000000005</v>
      </c>
      <c r="AL41" s="57">
        <f t="shared" si="9"/>
        <v>1128.7192003719201</v>
      </c>
      <c r="AM41" s="57">
        <f t="shared" si="10"/>
        <v>2197.9544397954437</v>
      </c>
      <c r="AN41" s="58">
        <f t="shared" si="11"/>
        <v>1069.2352394235236</v>
      </c>
      <c r="AO41" s="59"/>
      <c r="AP41" s="11" t="s">
        <v>54</v>
      </c>
      <c r="AQ41" s="11"/>
    </row>
    <row r="42" spans="2:43" x14ac:dyDescent="0.3">
      <c r="B42" s="39">
        <v>43586</v>
      </c>
      <c r="C42" s="40">
        <f t="shared" ca="1" si="0"/>
        <v>1003</v>
      </c>
      <c r="D42" s="12">
        <v>2019</v>
      </c>
      <c r="E42" s="12" t="s">
        <v>42</v>
      </c>
      <c r="F42" s="12">
        <v>1</v>
      </c>
      <c r="G42" s="13" t="s">
        <v>60</v>
      </c>
      <c r="H42" s="13" t="s">
        <v>110</v>
      </c>
      <c r="I42" s="13" t="s">
        <v>111</v>
      </c>
      <c r="J42" s="14" t="s">
        <v>112</v>
      </c>
      <c r="K42" s="14" t="s">
        <v>113</v>
      </c>
      <c r="L42" s="14" t="s">
        <v>141</v>
      </c>
      <c r="M42" s="42" t="s">
        <v>48</v>
      </c>
      <c r="N42" s="42" t="s">
        <v>142</v>
      </c>
      <c r="O42" s="42" t="s">
        <v>143</v>
      </c>
      <c r="P42" s="13" t="s">
        <v>144</v>
      </c>
      <c r="Q42" s="43" t="s">
        <v>73</v>
      </c>
      <c r="R42" s="44" t="s">
        <v>148</v>
      </c>
      <c r="S42" s="43" t="s">
        <v>149</v>
      </c>
      <c r="T42" s="45">
        <v>1</v>
      </c>
      <c r="U42" s="45">
        <v>4</v>
      </c>
      <c r="V42" s="45">
        <v>550</v>
      </c>
      <c r="W42" s="46">
        <f t="shared" si="1"/>
        <v>2200</v>
      </c>
      <c r="X42" s="47">
        <v>4.3019999999999996</v>
      </c>
      <c r="Y42" s="47">
        <v>51.192744407999996</v>
      </c>
      <c r="Z42" s="48">
        <f t="shared" si="2"/>
        <v>4.3019999999999994E-3</v>
      </c>
      <c r="AA42" s="48">
        <f t="shared" si="3"/>
        <v>1.9536363636363636</v>
      </c>
      <c r="AB42" s="49" t="str">
        <f t="shared" si="4"/>
        <v>14412420498589813361540</v>
      </c>
      <c r="AC42" s="50">
        <v>0.12000000000000006</v>
      </c>
      <c r="AD42" s="51">
        <v>42.98</v>
      </c>
      <c r="AE42" s="52"/>
      <c r="AF42" s="53">
        <f t="shared" si="5"/>
        <v>37.822399999999995</v>
      </c>
      <c r="AG42" s="54">
        <f t="shared" si="6"/>
        <v>0.26117655075180124</v>
      </c>
      <c r="AH42" s="55">
        <f t="shared" si="7"/>
        <v>13.370344408000001</v>
      </c>
      <c r="AI42" s="56">
        <v>1</v>
      </c>
      <c r="AJ42" s="55">
        <f t="shared" si="8"/>
        <v>13.370344408000001</v>
      </c>
      <c r="AK42" s="57">
        <v>4.8557500000000005</v>
      </c>
      <c r="AL42" s="57">
        <f t="shared" si="9"/>
        <v>1128.7192003719201</v>
      </c>
      <c r="AM42" s="57">
        <f t="shared" si="10"/>
        <v>2197.9544397954437</v>
      </c>
      <c r="AN42" s="58">
        <f t="shared" si="11"/>
        <v>1069.2352394235236</v>
      </c>
      <c r="AO42" s="59"/>
      <c r="AP42" s="11" t="s">
        <v>54</v>
      </c>
      <c r="AQ42" s="11"/>
    </row>
    <row r="43" spans="2:43" x14ac:dyDescent="0.3">
      <c r="B43" s="39">
        <v>43586</v>
      </c>
      <c r="C43" s="40">
        <f t="shared" ca="1" si="0"/>
        <v>1003</v>
      </c>
      <c r="D43" s="12">
        <v>2019</v>
      </c>
      <c r="E43" s="12" t="s">
        <v>42</v>
      </c>
      <c r="F43" s="12">
        <v>1</v>
      </c>
      <c r="G43" s="13" t="s">
        <v>60</v>
      </c>
      <c r="H43" s="13" t="s">
        <v>110</v>
      </c>
      <c r="I43" s="13" t="s">
        <v>111</v>
      </c>
      <c r="J43" s="14" t="s">
        <v>112</v>
      </c>
      <c r="K43" s="14" t="s">
        <v>113</v>
      </c>
      <c r="L43" s="14" t="s">
        <v>141</v>
      </c>
      <c r="M43" s="42" t="s">
        <v>48</v>
      </c>
      <c r="N43" s="42" t="s">
        <v>142</v>
      </c>
      <c r="O43" s="42" t="s">
        <v>143</v>
      </c>
      <c r="P43" s="13" t="s">
        <v>144</v>
      </c>
      <c r="Q43" s="43" t="s">
        <v>51</v>
      </c>
      <c r="R43" s="44" t="s">
        <v>52</v>
      </c>
      <c r="S43" s="43" t="s">
        <v>53</v>
      </c>
      <c r="T43" s="45">
        <v>18</v>
      </c>
      <c r="U43" s="45">
        <v>200</v>
      </c>
      <c r="V43" s="45">
        <v>1</v>
      </c>
      <c r="W43" s="46">
        <f t="shared" si="1"/>
        <v>3600</v>
      </c>
      <c r="X43" s="47">
        <v>7.3259999999999996</v>
      </c>
      <c r="Y43" s="47">
        <v>111.5301096</v>
      </c>
      <c r="Z43" s="48">
        <f t="shared" si="2"/>
        <v>1.4652E-2</v>
      </c>
      <c r="AA43" s="48">
        <f t="shared" si="3"/>
        <v>2.6836111111111114</v>
      </c>
      <c r="AB43" s="49" t="str">
        <f t="shared" si="4"/>
        <v>14412420498589813361531</v>
      </c>
      <c r="AC43" s="50">
        <v>0.11999999999999995</v>
      </c>
      <c r="AD43" s="51">
        <v>96.61</v>
      </c>
      <c r="AE43" s="52"/>
      <c r="AF43" s="53">
        <f t="shared" si="5"/>
        <v>85.016800000000003</v>
      </c>
      <c r="AG43" s="54">
        <f t="shared" si="6"/>
        <v>0.23772333493698994</v>
      </c>
      <c r="AH43" s="55">
        <f t="shared" si="7"/>
        <v>26.513309599999999</v>
      </c>
      <c r="AI43" s="56">
        <v>2</v>
      </c>
      <c r="AJ43" s="55">
        <f t="shared" si="8"/>
        <v>53.026619199999999</v>
      </c>
      <c r="AK43" s="57">
        <v>11.47626</v>
      </c>
      <c r="AL43" s="57">
        <f t="shared" si="9"/>
        <v>1566.5110565110565</v>
      </c>
      <c r="AM43" s="57">
        <f t="shared" si="10"/>
        <v>2901.2012012012015</v>
      </c>
      <c r="AN43" s="58">
        <f t="shared" si="11"/>
        <v>1334.690144690145</v>
      </c>
      <c r="AO43" s="59"/>
      <c r="AP43" s="11" t="s">
        <v>54</v>
      </c>
      <c r="AQ43" s="11"/>
    </row>
    <row r="44" spans="2:43" x14ac:dyDescent="0.3">
      <c r="B44" s="39">
        <v>43586</v>
      </c>
      <c r="C44" s="40">
        <f t="shared" ca="1" si="0"/>
        <v>1003</v>
      </c>
      <c r="D44" s="12">
        <v>2019</v>
      </c>
      <c r="E44" s="12" t="s">
        <v>42</v>
      </c>
      <c r="F44" s="12">
        <v>1</v>
      </c>
      <c r="G44" s="13" t="s">
        <v>60</v>
      </c>
      <c r="H44" s="13" t="s">
        <v>110</v>
      </c>
      <c r="I44" s="13" t="s">
        <v>111</v>
      </c>
      <c r="J44" s="14" t="s">
        <v>112</v>
      </c>
      <c r="K44" s="14" t="s">
        <v>113</v>
      </c>
      <c r="L44" s="14" t="s">
        <v>141</v>
      </c>
      <c r="M44" s="42" t="s">
        <v>48</v>
      </c>
      <c r="N44" s="42" t="s">
        <v>142</v>
      </c>
      <c r="O44" s="42" t="s">
        <v>143</v>
      </c>
      <c r="P44" s="13" t="s">
        <v>144</v>
      </c>
      <c r="Q44" s="43" t="s">
        <v>51</v>
      </c>
      <c r="R44" s="44" t="s">
        <v>52</v>
      </c>
      <c r="S44" s="43" t="s">
        <v>53</v>
      </c>
      <c r="T44" s="45">
        <v>18</v>
      </c>
      <c r="U44" s="45">
        <v>200</v>
      </c>
      <c r="V44" s="45">
        <v>1</v>
      </c>
      <c r="W44" s="46">
        <f t="shared" si="1"/>
        <v>3600</v>
      </c>
      <c r="X44" s="47">
        <v>7.3259999999999996</v>
      </c>
      <c r="Y44" s="47">
        <v>111.5301096</v>
      </c>
      <c r="Z44" s="48">
        <f t="shared" si="2"/>
        <v>2.1977999999999998E-2</v>
      </c>
      <c r="AA44" s="48">
        <f t="shared" si="3"/>
        <v>2.6836111111111114</v>
      </c>
      <c r="AB44" s="49" t="str">
        <f t="shared" si="4"/>
        <v>14412420498589813361531</v>
      </c>
      <c r="AC44" s="50">
        <v>0.11999999999999995</v>
      </c>
      <c r="AD44" s="51">
        <v>96.61</v>
      </c>
      <c r="AE44" s="52"/>
      <c r="AF44" s="53">
        <f t="shared" si="5"/>
        <v>85.016800000000003</v>
      </c>
      <c r="AG44" s="54">
        <f t="shared" si="6"/>
        <v>0.23772333493698994</v>
      </c>
      <c r="AH44" s="55">
        <f t="shared" si="7"/>
        <v>26.513309599999999</v>
      </c>
      <c r="AI44" s="56">
        <v>3</v>
      </c>
      <c r="AJ44" s="55">
        <f t="shared" si="8"/>
        <v>79.539928799999998</v>
      </c>
      <c r="AK44" s="57">
        <v>11.47626</v>
      </c>
      <c r="AL44" s="57">
        <f t="shared" si="9"/>
        <v>1566.5110565110565</v>
      </c>
      <c r="AM44" s="57">
        <f t="shared" si="10"/>
        <v>2901.2012012012015</v>
      </c>
      <c r="AN44" s="58">
        <f t="shared" si="11"/>
        <v>1334.690144690145</v>
      </c>
      <c r="AO44" s="59"/>
      <c r="AP44" s="11" t="s">
        <v>54</v>
      </c>
      <c r="AQ44" s="11"/>
    </row>
    <row r="45" spans="2:43" x14ac:dyDescent="0.3">
      <c r="B45" s="39">
        <v>43586</v>
      </c>
      <c r="C45" s="40">
        <f t="shared" ca="1" si="0"/>
        <v>1003</v>
      </c>
      <c r="D45" s="12">
        <v>2019</v>
      </c>
      <c r="E45" s="12" t="s">
        <v>42</v>
      </c>
      <c r="F45" s="12">
        <v>1</v>
      </c>
      <c r="G45" s="13" t="s">
        <v>60</v>
      </c>
      <c r="H45" s="13" t="s">
        <v>110</v>
      </c>
      <c r="I45" s="13" t="s">
        <v>150</v>
      </c>
      <c r="J45" s="14" t="s">
        <v>151</v>
      </c>
      <c r="K45" s="14" t="s">
        <v>151</v>
      </c>
      <c r="L45" s="14" t="s">
        <v>152</v>
      </c>
      <c r="M45" s="42" t="s">
        <v>121</v>
      </c>
      <c r="N45" s="42" t="s">
        <v>66</v>
      </c>
      <c r="O45" s="42" t="s">
        <v>153</v>
      </c>
      <c r="P45" s="13" t="s">
        <v>154</v>
      </c>
      <c r="Q45" s="43" t="s">
        <v>97</v>
      </c>
      <c r="R45" s="44" t="s">
        <v>155</v>
      </c>
      <c r="S45" s="43" t="s">
        <v>156</v>
      </c>
      <c r="T45" s="45">
        <v>12</v>
      </c>
      <c r="U45" s="45">
        <v>1000</v>
      </c>
      <c r="V45" s="45">
        <v>1</v>
      </c>
      <c r="W45" s="46">
        <f t="shared" si="1"/>
        <v>12000</v>
      </c>
      <c r="X45" s="47">
        <v>6.7190000000000003</v>
      </c>
      <c r="Y45" s="47">
        <v>53.021241000000003</v>
      </c>
      <c r="Z45" s="48">
        <f t="shared" si="2"/>
        <v>1.3438E-2</v>
      </c>
      <c r="AA45" s="48">
        <f t="shared" si="3"/>
        <v>0.39475333333333329</v>
      </c>
      <c r="AB45" s="49" t="str">
        <f t="shared" si="4"/>
        <v>16027420559176711360883</v>
      </c>
      <c r="AC45" s="50">
        <v>0.11999999999999993</v>
      </c>
      <c r="AD45" s="51">
        <v>47.370399999999997</v>
      </c>
      <c r="AE45" s="52"/>
      <c r="AF45" s="53">
        <f t="shared" si="5"/>
        <v>41.685952</v>
      </c>
      <c r="AG45" s="54">
        <f t="shared" si="6"/>
        <v>0.21378769689679655</v>
      </c>
      <c r="AH45" s="55">
        <f t="shared" si="7"/>
        <v>11.335289000000003</v>
      </c>
      <c r="AI45" s="56">
        <v>2</v>
      </c>
      <c r="AJ45" s="55">
        <f t="shared" si="8"/>
        <v>22.670578000000006</v>
      </c>
      <c r="AK45" s="57">
        <v>12.252970000000001</v>
      </c>
      <c r="AL45" s="57">
        <f t="shared" si="9"/>
        <v>1823.6300044649502</v>
      </c>
      <c r="AM45" s="57">
        <f t="shared" si="10"/>
        <v>1551.0474773031701</v>
      </c>
      <c r="AN45" s="58">
        <f t="shared" si="11"/>
        <v>-272.58252716178004</v>
      </c>
      <c r="AO45" s="59"/>
      <c r="AP45" s="11" t="s">
        <v>54</v>
      </c>
      <c r="AQ45" s="11"/>
    </row>
    <row r="46" spans="2:43" x14ac:dyDescent="0.3">
      <c r="B46" s="39">
        <v>43586</v>
      </c>
      <c r="C46" s="40">
        <f t="shared" ca="1" si="0"/>
        <v>1003</v>
      </c>
      <c r="D46" s="12">
        <v>2019</v>
      </c>
      <c r="E46" s="12" t="s">
        <v>42</v>
      </c>
      <c r="F46" s="12">
        <v>1</v>
      </c>
      <c r="G46" s="13" t="s">
        <v>60</v>
      </c>
      <c r="H46" s="13" t="s">
        <v>110</v>
      </c>
      <c r="I46" s="13" t="s">
        <v>150</v>
      </c>
      <c r="J46" s="14" t="s">
        <v>151</v>
      </c>
      <c r="K46" s="14" t="s">
        <v>151</v>
      </c>
      <c r="L46" s="14" t="s">
        <v>152</v>
      </c>
      <c r="M46" s="42" t="s">
        <v>121</v>
      </c>
      <c r="N46" s="42" t="s">
        <v>66</v>
      </c>
      <c r="O46" s="42" t="s">
        <v>153</v>
      </c>
      <c r="P46" s="13" t="s">
        <v>154</v>
      </c>
      <c r="Q46" s="43" t="s">
        <v>97</v>
      </c>
      <c r="R46" s="44" t="s">
        <v>157</v>
      </c>
      <c r="S46" s="43" t="s">
        <v>158</v>
      </c>
      <c r="T46" s="45">
        <v>24</v>
      </c>
      <c r="U46" s="45">
        <v>100</v>
      </c>
      <c r="V46" s="45">
        <v>1</v>
      </c>
      <c r="W46" s="46">
        <f t="shared" si="1"/>
        <v>2400</v>
      </c>
      <c r="X46" s="47">
        <v>4.0279999999999996</v>
      </c>
      <c r="Y46" s="47">
        <v>36.393084000000002</v>
      </c>
      <c r="Z46" s="48">
        <f t="shared" si="2"/>
        <v>4.0279999999999995E-3</v>
      </c>
      <c r="AA46" s="48">
        <f t="shared" si="3"/>
        <v>1.4087333333333336</v>
      </c>
      <c r="AB46" s="49" t="str">
        <f t="shared" si="4"/>
        <v>16027420559176711360970</v>
      </c>
      <c r="AC46" s="50">
        <v>0.12000000000000005</v>
      </c>
      <c r="AD46" s="51">
        <v>33.809600000000003</v>
      </c>
      <c r="AE46" s="52"/>
      <c r="AF46" s="53">
        <f t="shared" si="5"/>
        <v>29.752447999999998</v>
      </c>
      <c r="AG46" s="54">
        <f t="shared" si="6"/>
        <v>0.18246972419265162</v>
      </c>
      <c r="AH46" s="55">
        <f t="shared" si="7"/>
        <v>6.6406360000000042</v>
      </c>
      <c r="AI46" s="56">
        <v>1</v>
      </c>
      <c r="AJ46" s="55">
        <f t="shared" si="8"/>
        <v>6.6406360000000042</v>
      </c>
      <c r="AK46" s="57">
        <v>6.8205199999999992</v>
      </c>
      <c r="AL46" s="57">
        <f t="shared" si="9"/>
        <v>1693.2770605759681</v>
      </c>
      <c r="AM46" s="57">
        <f t="shared" si="10"/>
        <v>1846.6017874875868</v>
      </c>
      <c r="AN46" s="58">
        <f t="shared" si="11"/>
        <v>153.32472691161865</v>
      </c>
      <c r="AO46" s="59"/>
      <c r="AP46" s="11" t="s">
        <v>54</v>
      </c>
      <c r="AQ46" s="11"/>
    </row>
    <row r="47" spans="2:43" x14ac:dyDescent="0.3">
      <c r="B47" s="39">
        <v>43586</v>
      </c>
      <c r="C47" s="40">
        <f t="shared" ca="1" si="0"/>
        <v>1003</v>
      </c>
      <c r="D47" s="12">
        <v>2019</v>
      </c>
      <c r="E47" s="12" t="s">
        <v>42</v>
      </c>
      <c r="F47" s="12">
        <v>1</v>
      </c>
      <c r="G47" s="13" t="s">
        <v>60</v>
      </c>
      <c r="H47" s="13" t="s">
        <v>110</v>
      </c>
      <c r="I47" s="13" t="s">
        <v>150</v>
      </c>
      <c r="J47" s="14" t="s">
        <v>151</v>
      </c>
      <c r="K47" s="14" t="s">
        <v>151</v>
      </c>
      <c r="L47" s="14" t="s">
        <v>152</v>
      </c>
      <c r="M47" s="42" t="s">
        <v>121</v>
      </c>
      <c r="N47" s="42" t="s">
        <v>66</v>
      </c>
      <c r="O47" s="42" t="s">
        <v>153</v>
      </c>
      <c r="P47" s="13" t="s">
        <v>154</v>
      </c>
      <c r="Q47" s="43" t="s">
        <v>73</v>
      </c>
      <c r="R47" s="44" t="s">
        <v>139</v>
      </c>
      <c r="S47" s="43" t="s">
        <v>140</v>
      </c>
      <c r="T47" s="45">
        <v>10</v>
      </c>
      <c r="U47" s="45">
        <v>2</v>
      </c>
      <c r="V47" s="45">
        <v>16.5</v>
      </c>
      <c r="W47" s="46">
        <f t="shared" si="1"/>
        <v>330</v>
      </c>
      <c r="X47" s="47">
        <v>1.079</v>
      </c>
      <c r="Y47" s="47">
        <v>11.512776761200001</v>
      </c>
      <c r="Z47" s="48">
        <f t="shared" si="2"/>
        <v>0.20501</v>
      </c>
      <c r="AA47" s="48">
        <f t="shared" si="3"/>
        <v>2.3813333333333331</v>
      </c>
      <c r="AB47" s="49" t="str">
        <f t="shared" si="4"/>
        <v>16027420559176711361085</v>
      </c>
      <c r="AC47" s="50">
        <v>0.11999999999999998</v>
      </c>
      <c r="AD47" s="51">
        <v>7.8583999999999996</v>
      </c>
      <c r="AE47" s="52"/>
      <c r="AF47" s="53">
        <f t="shared" si="5"/>
        <v>6.9153919999999998</v>
      </c>
      <c r="AG47" s="54">
        <f t="shared" si="6"/>
        <v>0.399328924425423</v>
      </c>
      <c r="AH47" s="55">
        <f t="shared" si="7"/>
        <v>4.5973847612000016</v>
      </c>
      <c r="AI47" s="56">
        <v>190</v>
      </c>
      <c r="AJ47" s="55">
        <f t="shared" si="8"/>
        <v>873.5031046280003</v>
      </c>
      <c r="AK47" s="57">
        <v>1.40327</v>
      </c>
      <c r="AL47" s="57">
        <f t="shared" si="9"/>
        <v>1300.5282669138091</v>
      </c>
      <c r="AM47" s="57">
        <f t="shared" si="10"/>
        <v>1602.2687673772011</v>
      </c>
      <c r="AN47" s="58">
        <f t="shared" si="11"/>
        <v>301.74050046339198</v>
      </c>
      <c r="AO47" s="59"/>
      <c r="AP47" s="11" t="s">
        <v>54</v>
      </c>
      <c r="AQ47" s="11"/>
    </row>
    <row r="48" spans="2:43" x14ac:dyDescent="0.3">
      <c r="B48" s="39">
        <v>43586</v>
      </c>
      <c r="C48" s="40">
        <f t="shared" ca="1" si="0"/>
        <v>1003</v>
      </c>
      <c r="D48" s="12">
        <v>2019</v>
      </c>
      <c r="E48" s="12" t="s">
        <v>42</v>
      </c>
      <c r="F48" s="12">
        <v>1</v>
      </c>
      <c r="G48" s="13" t="s">
        <v>60</v>
      </c>
      <c r="H48" s="13" t="s">
        <v>110</v>
      </c>
      <c r="I48" s="13" t="s">
        <v>150</v>
      </c>
      <c r="J48" s="14" t="s">
        <v>151</v>
      </c>
      <c r="K48" s="14" t="s">
        <v>151</v>
      </c>
      <c r="L48" s="14" t="s">
        <v>152</v>
      </c>
      <c r="M48" s="42" t="s">
        <v>121</v>
      </c>
      <c r="N48" s="42" t="s">
        <v>66</v>
      </c>
      <c r="O48" s="42" t="s">
        <v>153</v>
      </c>
      <c r="P48" s="13" t="s">
        <v>154</v>
      </c>
      <c r="Q48" s="43" t="s">
        <v>97</v>
      </c>
      <c r="R48" s="44" t="s">
        <v>159</v>
      </c>
      <c r="S48" s="43" t="s">
        <v>160</v>
      </c>
      <c r="T48" s="45">
        <v>24</v>
      </c>
      <c r="U48" s="45">
        <v>100</v>
      </c>
      <c r="V48" s="45">
        <v>1</v>
      </c>
      <c r="W48" s="46">
        <f t="shared" si="1"/>
        <v>2400</v>
      </c>
      <c r="X48" s="47">
        <v>3.827</v>
      </c>
      <c r="Y48" s="47">
        <v>36.393084000000002</v>
      </c>
      <c r="Z48" s="48">
        <f t="shared" si="2"/>
        <v>3.8270000000000001E-3</v>
      </c>
      <c r="AA48" s="48">
        <f t="shared" si="3"/>
        <v>1.4087333333333336</v>
      </c>
      <c r="AB48" s="49" t="str">
        <f t="shared" si="4"/>
        <v>16027420559176711360976</v>
      </c>
      <c r="AC48" s="50">
        <v>0.12000000000000005</v>
      </c>
      <c r="AD48" s="51">
        <v>33.809600000000003</v>
      </c>
      <c r="AE48" s="52"/>
      <c r="AF48" s="53">
        <f t="shared" si="5"/>
        <v>29.752447999999998</v>
      </c>
      <c r="AG48" s="54">
        <f t="shared" si="6"/>
        <v>0.18246972419265162</v>
      </c>
      <c r="AH48" s="55">
        <f t="shared" si="7"/>
        <v>6.6406360000000042</v>
      </c>
      <c r="AI48" s="56">
        <v>1</v>
      </c>
      <c r="AJ48" s="55">
        <f t="shared" si="8"/>
        <v>6.6406360000000042</v>
      </c>
      <c r="AK48" s="57">
        <v>6.2428400000000002</v>
      </c>
      <c r="AL48" s="57">
        <f t="shared" si="9"/>
        <v>1631.2620851842175</v>
      </c>
      <c r="AM48" s="57">
        <f t="shared" si="10"/>
        <v>1943.5881891821271</v>
      </c>
      <c r="AN48" s="58">
        <f t="shared" si="11"/>
        <v>312.32610399790951</v>
      </c>
      <c r="AO48" s="59"/>
      <c r="AP48" s="11" t="s">
        <v>54</v>
      </c>
      <c r="AQ48" s="11"/>
    </row>
    <row r="49" spans="2:43" x14ac:dyDescent="0.3">
      <c r="B49" s="39">
        <v>43586</v>
      </c>
      <c r="C49" s="40">
        <f t="shared" ca="1" si="0"/>
        <v>1003</v>
      </c>
      <c r="D49" s="12">
        <v>2019</v>
      </c>
      <c r="E49" s="12" t="s">
        <v>42</v>
      </c>
      <c r="F49" s="12">
        <v>1</v>
      </c>
      <c r="G49" s="13" t="s">
        <v>60</v>
      </c>
      <c r="H49" s="13" t="s">
        <v>110</v>
      </c>
      <c r="I49" s="13" t="s">
        <v>150</v>
      </c>
      <c r="J49" s="14" t="s">
        <v>151</v>
      </c>
      <c r="K49" s="14" t="s">
        <v>151</v>
      </c>
      <c r="L49" s="14" t="s">
        <v>152</v>
      </c>
      <c r="M49" s="42" t="s">
        <v>121</v>
      </c>
      <c r="N49" s="42" t="s">
        <v>66</v>
      </c>
      <c r="O49" s="42" t="s">
        <v>153</v>
      </c>
      <c r="P49" s="13" t="s">
        <v>154</v>
      </c>
      <c r="Q49" s="43" t="s">
        <v>73</v>
      </c>
      <c r="R49" s="44" t="s">
        <v>161</v>
      </c>
      <c r="S49" s="43" t="s">
        <v>162</v>
      </c>
      <c r="T49" s="45">
        <v>2</v>
      </c>
      <c r="U49" s="45">
        <v>24</v>
      </c>
      <c r="V49" s="45">
        <v>13</v>
      </c>
      <c r="W49" s="46">
        <f t="shared" si="1"/>
        <v>624</v>
      </c>
      <c r="X49" s="47">
        <v>2.1800000000000002</v>
      </c>
      <c r="Y49" s="47">
        <v>17</v>
      </c>
      <c r="Z49" s="48">
        <f t="shared" si="2"/>
        <v>3.27E-2</v>
      </c>
      <c r="AA49" s="48">
        <f t="shared" si="3"/>
        <v>2.7243589743589745</v>
      </c>
      <c r="AB49" s="49" t="str">
        <f t="shared" si="4"/>
        <v>16027420559176711361449</v>
      </c>
      <c r="AC49" s="50">
        <v>0.11999999999999998</v>
      </c>
      <c r="AD49" s="51">
        <v>17</v>
      </c>
      <c r="AE49" s="52"/>
      <c r="AF49" s="53">
        <f t="shared" si="5"/>
        <v>14.96</v>
      </c>
      <c r="AG49" s="54">
        <f t="shared" si="6"/>
        <v>0.12</v>
      </c>
      <c r="AH49" s="55">
        <f t="shared" si="7"/>
        <v>2.0399999999999991</v>
      </c>
      <c r="AI49" s="56">
        <v>15</v>
      </c>
      <c r="AJ49" s="55">
        <f t="shared" si="8"/>
        <v>30.599999999999987</v>
      </c>
      <c r="AK49" s="57">
        <v>2.8738600000000001</v>
      </c>
      <c r="AL49" s="57">
        <f t="shared" si="9"/>
        <v>1318.2844036697247</v>
      </c>
      <c r="AM49" s="57">
        <f t="shared" si="10"/>
        <v>1715.5963302752293</v>
      </c>
      <c r="AN49" s="58">
        <f t="shared" si="11"/>
        <v>397.3119266055046</v>
      </c>
      <c r="AO49" s="59"/>
      <c r="AP49" s="11" t="s">
        <v>54</v>
      </c>
      <c r="AQ49" s="11"/>
    </row>
    <row r="50" spans="2:43" x14ac:dyDescent="0.3">
      <c r="B50" s="39">
        <v>43586</v>
      </c>
      <c r="C50" s="40">
        <f t="shared" ca="1" si="0"/>
        <v>1003</v>
      </c>
      <c r="D50" s="12">
        <v>2019</v>
      </c>
      <c r="E50" s="12" t="s">
        <v>42</v>
      </c>
      <c r="F50" s="12">
        <v>1</v>
      </c>
      <c r="G50" s="13" t="s">
        <v>60</v>
      </c>
      <c r="H50" s="13" t="s">
        <v>110</v>
      </c>
      <c r="I50" s="13" t="s">
        <v>150</v>
      </c>
      <c r="J50" s="14" t="s">
        <v>151</v>
      </c>
      <c r="K50" s="14" t="s">
        <v>151</v>
      </c>
      <c r="L50" s="14" t="s">
        <v>152</v>
      </c>
      <c r="M50" s="42" t="s">
        <v>121</v>
      </c>
      <c r="N50" s="42" t="s">
        <v>66</v>
      </c>
      <c r="O50" s="42" t="s">
        <v>153</v>
      </c>
      <c r="P50" s="13" t="s">
        <v>154</v>
      </c>
      <c r="Q50" s="43" t="s">
        <v>73</v>
      </c>
      <c r="R50" s="44" t="s">
        <v>163</v>
      </c>
      <c r="S50" s="43" t="s">
        <v>164</v>
      </c>
      <c r="T50" s="45">
        <v>4</v>
      </c>
      <c r="U50" s="45">
        <v>12</v>
      </c>
      <c r="V50" s="45">
        <v>23</v>
      </c>
      <c r="W50" s="46">
        <f t="shared" si="1"/>
        <v>1104</v>
      </c>
      <c r="X50" s="47">
        <v>3.423</v>
      </c>
      <c r="Y50" s="47">
        <v>29.02</v>
      </c>
      <c r="Z50" s="48">
        <f t="shared" si="2"/>
        <v>3.4229999999999998E-3</v>
      </c>
      <c r="AA50" s="48">
        <f t="shared" si="3"/>
        <v>2.6286231884057969</v>
      </c>
      <c r="AB50" s="49" t="str">
        <f t="shared" si="4"/>
        <v>16027420559176711361444</v>
      </c>
      <c r="AC50" s="50">
        <v>0.11999999999999998</v>
      </c>
      <c r="AD50" s="51">
        <v>29.02</v>
      </c>
      <c r="AE50" s="52"/>
      <c r="AF50" s="53">
        <f t="shared" si="5"/>
        <v>25.537600000000001</v>
      </c>
      <c r="AG50" s="54">
        <f t="shared" si="6"/>
        <v>0.12</v>
      </c>
      <c r="AH50" s="55">
        <f t="shared" si="7"/>
        <v>3.4823999999999984</v>
      </c>
      <c r="AI50" s="56">
        <v>1</v>
      </c>
      <c r="AJ50" s="55">
        <f t="shared" si="8"/>
        <v>3.4823999999999984</v>
      </c>
      <c r="AK50" s="57">
        <v>4.1236600000000001</v>
      </c>
      <c r="AL50" s="57">
        <f t="shared" si="9"/>
        <v>1204.6917908267603</v>
      </c>
      <c r="AM50" s="57">
        <f t="shared" si="10"/>
        <v>1865.1475314052002</v>
      </c>
      <c r="AN50" s="58">
        <f t="shared" si="11"/>
        <v>660.45574057843987</v>
      </c>
      <c r="AO50" s="59"/>
      <c r="AP50" s="11" t="s">
        <v>54</v>
      </c>
      <c r="AQ50" s="11"/>
    </row>
    <row r="51" spans="2:43" x14ac:dyDescent="0.3">
      <c r="B51" s="39">
        <v>43586</v>
      </c>
      <c r="C51" s="40">
        <f t="shared" ca="1" si="0"/>
        <v>1003</v>
      </c>
      <c r="D51" s="12">
        <v>2019</v>
      </c>
      <c r="E51" s="12" t="s">
        <v>42</v>
      </c>
      <c r="F51" s="12">
        <v>1</v>
      </c>
      <c r="G51" s="13" t="s">
        <v>60</v>
      </c>
      <c r="H51" s="13" t="s">
        <v>110</v>
      </c>
      <c r="I51" s="13" t="s">
        <v>150</v>
      </c>
      <c r="J51" s="14" t="s">
        <v>151</v>
      </c>
      <c r="K51" s="14" t="s">
        <v>151</v>
      </c>
      <c r="L51" s="14" t="s">
        <v>152</v>
      </c>
      <c r="M51" s="42" t="s">
        <v>121</v>
      </c>
      <c r="N51" s="42" t="s">
        <v>66</v>
      </c>
      <c r="O51" s="42" t="s">
        <v>153</v>
      </c>
      <c r="P51" s="13" t="s">
        <v>154</v>
      </c>
      <c r="Q51" s="43" t="s">
        <v>73</v>
      </c>
      <c r="R51" s="44" t="s">
        <v>85</v>
      </c>
      <c r="S51" s="43" t="s">
        <v>86</v>
      </c>
      <c r="T51" s="45">
        <v>12</v>
      </c>
      <c r="U51" s="45">
        <v>4</v>
      </c>
      <c r="V51" s="45">
        <v>20</v>
      </c>
      <c r="W51" s="46">
        <f t="shared" si="1"/>
        <v>960</v>
      </c>
      <c r="X51" s="47">
        <v>3.0139999999999998</v>
      </c>
      <c r="Y51" s="47">
        <v>32.162832000000002</v>
      </c>
      <c r="Z51" s="48">
        <f t="shared" si="2"/>
        <v>3.0139999999999998E-3</v>
      </c>
      <c r="AA51" s="48">
        <f t="shared" si="3"/>
        <v>3.1120833333333335</v>
      </c>
      <c r="AB51" s="49" t="str">
        <f t="shared" si="4"/>
        <v>16027420559176711361358</v>
      </c>
      <c r="AC51" s="50">
        <v>0.11999999999999998</v>
      </c>
      <c r="AD51" s="51">
        <v>29.876000000000005</v>
      </c>
      <c r="AE51" s="52"/>
      <c r="AF51" s="53">
        <f t="shared" si="5"/>
        <v>26.290880000000005</v>
      </c>
      <c r="AG51" s="54">
        <f t="shared" si="6"/>
        <v>0.18256949512406107</v>
      </c>
      <c r="AH51" s="55">
        <f t="shared" si="7"/>
        <v>5.8719519999999967</v>
      </c>
      <c r="AI51" s="56">
        <v>1</v>
      </c>
      <c r="AJ51" s="55">
        <f t="shared" si="8"/>
        <v>5.8719519999999967</v>
      </c>
      <c r="AK51" s="57">
        <v>4.1212299999999997</v>
      </c>
      <c r="AL51" s="57">
        <f t="shared" si="9"/>
        <v>1367.362309223623</v>
      </c>
      <c r="AM51" s="57">
        <f t="shared" si="10"/>
        <v>2180.7299270072999</v>
      </c>
      <c r="AN51" s="58">
        <f t="shared" si="11"/>
        <v>813.36761778367691</v>
      </c>
      <c r="AO51" s="59"/>
      <c r="AP51" s="11" t="s">
        <v>54</v>
      </c>
      <c r="AQ51" s="11"/>
    </row>
    <row r="52" spans="2:43" x14ac:dyDescent="0.3">
      <c r="B52" s="39">
        <v>43586</v>
      </c>
      <c r="C52" s="40">
        <f t="shared" ca="1" si="0"/>
        <v>1003</v>
      </c>
      <c r="D52" s="12">
        <v>2019</v>
      </c>
      <c r="E52" s="12" t="s">
        <v>42</v>
      </c>
      <c r="F52" s="12">
        <v>1</v>
      </c>
      <c r="G52" s="13" t="s">
        <v>60</v>
      </c>
      <c r="H52" s="13" t="s">
        <v>110</v>
      </c>
      <c r="I52" s="13" t="s">
        <v>150</v>
      </c>
      <c r="J52" s="14" t="s">
        <v>151</v>
      </c>
      <c r="K52" s="14" t="s">
        <v>151</v>
      </c>
      <c r="L52" s="14" t="s">
        <v>152</v>
      </c>
      <c r="M52" s="42" t="s">
        <v>121</v>
      </c>
      <c r="N52" s="42" t="s">
        <v>66</v>
      </c>
      <c r="O52" s="42" t="s">
        <v>153</v>
      </c>
      <c r="P52" s="13" t="s">
        <v>154</v>
      </c>
      <c r="Q52" s="43" t="s">
        <v>51</v>
      </c>
      <c r="R52" s="44" t="s">
        <v>165</v>
      </c>
      <c r="S52" s="43" t="s">
        <v>166</v>
      </c>
      <c r="T52" s="45">
        <v>8</v>
      </c>
      <c r="U52" s="45">
        <v>150</v>
      </c>
      <c r="V52" s="45">
        <v>1</v>
      </c>
      <c r="W52" s="46">
        <f t="shared" si="1"/>
        <v>1200</v>
      </c>
      <c r="X52" s="47">
        <v>2.3109999999999999</v>
      </c>
      <c r="Y52" s="47">
        <v>28.931240000000003</v>
      </c>
      <c r="Z52" s="48">
        <f t="shared" si="2"/>
        <v>2.3110000000000001E-3</v>
      </c>
      <c r="AA52" s="48">
        <f t="shared" si="3"/>
        <v>2.2616666666666667</v>
      </c>
      <c r="AB52" s="49" t="str">
        <f t="shared" si="4"/>
        <v>16027420559176711361536</v>
      </c>
      <c r="AC52" s="50">
        <v>0.11999999999999994</v>
      </c>
      <c r="AD52" s="51">
        <v>27.14</v>
      </c>
      <c r="AE52" s="52"/>
      <c r="AF52" s="53">
        <f t="shared" si="5"/>
        <v>23.883200000000002</v>
      </c>
      <c r="AG52" s="54">
        <f t="shared" si="6"/>
        <v>0.17448405253283306</v>
      </c>
      <c r="AH52" s="55">
        <f t="shared" si="7"/>
        <v>5.0480400000000003</v>
      </c>
      <c r="AI52" s="56">
        <v>1</v>
      </c>
      <c r="AJ52" s="55">
        <f t="shared" si="8"/>
        <v>5.0480400000000003</v>
      </c>
      <c r="AK52" s="57">
        <v>3.7573800000000004</v>
      </c>
      <c r="AL52" s="57">
        <f t="shared" si="9"/>
        <v>1625.8675897879709</v>
      </c>
      <c r="AM52" s="57">
        <f t="shared" si="10"/>
        <v>2583.6434443963653</v>
      </c>
      <c r="AN52" s="58">
        <f t="shared" si="11"/>
        <v>957.77585460839441</v>
      </c>
      <c r="AO52" s="59"/>
      <c r="AP52" s="11" t="s">
        <v>54</v>
      </c>
      <c r="AQ52" s="11"/>
    </row>
    <row r="53" spans="2:43" x14ac:dyDescent="0.3">
      <c r="B53" s="39">
        <v>43435</v>
      </c>
      <c r="C53" s="40">
        <f t="shared" ca="1" si="0"/>
        <v>1154</v>
      </c>
      <c r="D53" s="12">
        <v>2019</v>
      </c>
      <c r="E53" s="12" t="s">
        <v>42</v>
      </c>
      <c r="F53" s="12">
        <v>1</v>
      </c>
      <c r="G53" s="13" t="s">
        <v>60</v>
      </c>
      <c r="H53" s="13" t="s">
        <v>110</v>
      </c>
      <c r="I53" s="13" t="s">
        <v>167</v>
      </c>
      <c r="J53" s="14" t="s">
        <v>168</v>
      </c>
      <c r="K53" s="14" t="s">
        <v>168</v>
      </c>
      <c r="L53" s="14" t="s">
        <v>169</v>
      </c>
      <c r="M53" s="42" t="s">
        <v>48</v>
      </c>
      <c r="N53" s="42" t="s">
        <v>142</v>
      </c>
      <c r="O53" s="42" t="s">
        <v>54</v>
      </c>
      <c r="P53" s="13" t="s">
        <v>170</v>
      </c>
      <c r="Q53" s="43" t="s">
        <v>51</v>
      </c>
      <c r="R53" s="44" t="s">
        <v>69</v>
      </c>
      <c r="S53" s="43" t="s">
        <v>70</v>
      </c>
      <c r="T53" s="45">
        <v>1</v>
      </c>
      <c r="U53" s="45">
        <v>2</v>
      </c>
      <c r="V53" s="45">
        <v>200</v>
      </c>
      <c r="W53" s="46">
        <f t="shared" si="1"/>
        <v>400</v>
      </c>
      <c r="X53" s="47">
        <v>2.806</v>
      </c>
      <c r="Y53" s="47">
        <v>24.870425957550601</v>
      </c>
      <c r="Z53" s="48">
        <f t="shared" si="2"/>
        <v>8.4180000000000005E-2</v>
      </c>
      <c r="AA53" s="48">
        <f t="shared" si="3"/>
        <v>6.8174999999999999</v>
      </c>
      <c r="AB53" s="49" t="str">
        <f t="shared" si="4"/>
        <v>23776320558015765361532</v>
      </c>
      <c r="AC53" s="50">
        <v>0.12</v>
      </c>
      <c r="AD53" s="51">
        <v>27.27</v>
      </c>
      <c r="AE53" s="52"/>
      <c r="AF53" s="53">
        <f t="shared" si="5"/>
        <v>23.997599999999998</v>
      </c>
      <c r="AG53" s="54">
        <f t="shared" si="6"/>
        <v>3.5094934000742928E-2</v>
      </c>
      <c r="AH53" s="55">
        <f t="shared" si="7"/>
        <v>0.87282595755060299</v>
      </c>
      <c r="AI53" s="56">
        <v>30</v>
      </c>
      <c r="AJ53" s="55">
        <f t="shared" si="8"/>
        <v>26.18477872651809</v>
      </c>
      <c r="AK53" s="57">
        <v>3.5032300000000003</v>
      </c>
      <c r="AL53" s="57">
        <f t="shared" si="9"/>
        <v>1248.4782608695652</v>
      </c>
      <c r="AM53" s="57">
        <f t="shared" si="10"/>
        <v>2138.0612972202421</v>
      </c>
      <c r="AN53" s="58">
        <f t="shared" si="11"/>
        <v>889.58303635067682</v>
      </c>
      <c r="AO53" s="59"/>
      <c r="AP53" s="11" t="s">
        <v>54</v>
      </c>
      <c r="AQ53" s="11"/>
    </row>
    <row r="54" spans="2:43" x14ac:dyDescent="0.3">
      <c r="B54" s="39">
        <v>43586</v>
      </c>
      <c r="C54" s="40">
        <f t="shared" ca="1" si="0"/>
        <v>1003</v>
      </c>
      <c r="D54" s="12">
        <v>2019</v>
      </c>
      <c r="E54" s="12" t="s">
        <v>42</v>
      </c>
      <c r="F54" s="12">
        <v>1</v>
      </c>
      <c r="G54" s="13" t="s">
        <v>60</v>
      </c>
      <c r="H54" s="13" t="s">
        <v>110</v>
      </c>
      <c r="I54" s="13" t="s">
        <v>111</v>
      </c>
      <c r="J54" s="14" t="s">
        <v>112</v>
      </c>
      <c r="K54" s="14" t="s">
        <v>113</v>
      </c>
      <c r="L54" s="14" t="s">
        <v>171</v>
      </c>
      <c r="M54" s="42" t="s">
        <v>172</v>
      </c>
      <c r="N54" s="42" t="s">
        <v>66</v>
      </c>
      <c r="O54" s="42"/>
      <c r="P54" s="13" t="s">
        <v>173</v>
      </c>
      <c r="Q54" s="43" t="s">
        <v>51</v>
      </c>
      <c r="R54" s="44" t="s">
        <v>69</v>
      </c>
      <c r="S54" s="43" t="s">
        <v>70</v>
      </c>
      <c r="T54" s="45">
        <v>1</v>
      </c>
      <c r="U54" s="45">
        <v>2</v>
      </c>
      <c r="V54" s="45">
        <v>200</v>
      </c>
      <c r="W54" s="46">
        <f t="shared" si="1"/>
        <v>400</v>
      </c>
      <c r="X54" s="47">
        <v>2.806</v>
      </c>
      <c r="Y54" s="47">
        <v>24.870425957550601</v>
      </c>
      <c r="Z54" s="48">
        <f t="shared" si="2"/>
        <v>7.2956000000000007E-2</v>
      </c>
      <c r="AA54" s="48">
        <f t="shared" si="3"/>
        <v>6.4399999999999995</v>
      </c>
      <c r="AB54" s="49" t="str">
        <f t="shared" si="4"/>
        <v>14412420413972058361532</v>
      </c>
      <c r="AC54" s="50">
        <v>0.12000000000000002</v>
      </c>
      <c r="AD54" s="51">
        <v>25.76</v>
      </c>
      <c r="AE54" s="52"/>
      <c r="AF54" s="53">
        <f t="shared" si="5"/>
        <v>22.668800000000001</v>
      </c>
      <c r="AG54" s="54">
        <f t="shared" si="6"/>
        <v>8.8523854046906325E-2</v>
      </c>
      <c r="AH54" s="55">
        <f t="shared" si="7"/>
        <v>2.2016259575506005</v>
      </c>
      <c r="AI54" s="56">
        <v>26</v>
      </c>
      <c r="AJ54" s="55">
        <f t="shared" si="8"/>
        <v>57.242274896315614</v>
      </c>
      <c r="AK54" s="57">
        <v>3.5032300000000003</v>
      </c>
      <c r="AL54" s="57">
        <f t="shared" si="9"/>
        <v>1248.4782608695652</v>
      </c>
      <c r="AM54" s="57">
        <f t="shared" si="10"/>
        <v>2019.6721311475412</v>
      </c>
      <c r="AN54" s="58">
        <f t="shared" si="11"/>
        <v>771.19387027797598</v>
      </c>
      <c r="AO54" s="59"/>
      <c r="AP54" s="11" t="s">
        <v>54</v>
      </c>
      <c r="AQ54" s="11"/>
    </row>
    <row r="55" spans="2:43" x14ac:dyDescent="0.3">
      <c r="B55" s="39">
        <v>43586</v>
      </c>
      <c r="C55" s="40">
        <f t="shared" ca="1" si="0"/>
        <v>1003</v>
      </c>
      <c r="D55" s="12">
        <v>2019</v>
      </c>
      <c r="E55" s="12" t="s">
        <v>42</v>
      </c>
      <c r="F55" s="12">
        <v>1</v>
      </c>
      <c r="G55" s="13" t="s">
        <v>60</v>
      </c>
      <c r="H55" s="13" t="s">
        <v>110</v>
      </c>
      <c r="I55" s="13" t="s">
        <v>111</v>
      </c>
      <c r="J55" s="14" t="s">
        <v>112</v>
      </c>
      <c r="K55" s="14" t="s">
        <v>113</v>
      </c>
      <c r="L55" s="14" t="s">
        <v>171</v>
      </c>
      <c r="M55" s="42" t="s">
        <v>172</v>
      </c>
      <c r="N55" s="42" t="s">
        <v>66</v>
      </c>
      <c r="O55" s="42"/>
      <c r="P55" s="13" t="s">
        <v>173</v>
      </c>
      <c r="Q55" s="43" t="s">
        <v>51</v>
      </c>
      <c r="R55" s="44" t="s">
        <v>69</v>
      </c>
      <c r="S55" s="43" t="s">
        <v>70</v>
      </c>
      <c r="T55" s="45">
        <v>1</v>
      </c>
      <c r="U55" s="45">
        <v>2</v>
      </c>
      <c r="V55" s="45">
        <v>200</v>
      </c>
      <c r="W55" s="46">
        <f t="shared" si="1"/>
        <v>400</v>
      </c>
      <c r="X55" s="47">
        <v>2.806</v>
      </c>
      <c r="Y55" s="47">
        <v>24.870425957550601</v>
      </c>
      <c r="Z55" s="48">
        <f t="shared" si="2"/>
        <v>0.129076</v>
      </c>
      <c r="AA55" s="48">
        <f t="shared" si="3"/>
        <v>6.4399999999999995</v>
      </c>
      <c r="AB55" s="49" t="str">
        <f t="shared" si="4"/>
        <v>14412420413972058361532</v>
      </c>
      <c r="AC55" s="50">
        <v>0.12000000000000002</v>
      </c>
      <c r="AD55" s="51">
        <v>25.76</v>
      </c>
      <c r="AE55" s="52"/>
      <c r="AF55" s="53">
        <f t="shared" si="5"/>
        <v>22.668800000000001</v>
      </c>
      <c r="AG55" s="54">
        <f t="shared" si="6"/>
        <v>8.8523854046906325E-2</v>
      </c>
      <c r="AH55" s="55">
        <f t="shared" si="7"/>
        <v>2.2016259575506005</v>
      </c>
      <c r="AI55" s="56">
        <v>46</v>
      </c>
      <c r="AJ55" s="55">
        <f t="shared" si="8"/>
        <v>101.27479404732762</v>
      </c>
      <c r="AK55" s="57">
        <v>3.5032300000000003</v>
      </c>
      <c r="AL55" s="57">
        <f t="shared" si="9"/>
        <v>1248.4782608695652</v>
      </c>
      <c r="AM55" s="57">
        <f t="shared" si="10"/>
        <v>2019.6721311475412</v>
      </c>
      <c r="AN55" s="58">
        <f t="shared" si="11"/>
        <v>771.19387027797598</v>
      </c>
      <c r="AO55" s="59"/>
      <c r="AP55" s="11" t="s">
        <v>54</v>
      </c>
      <c r="AQ55" s="11"/>
    </row>
    <row r="56" spans="2:43" x14ac:dyDescent="0.3">
      <c r="B56" s="39">
        <v>43586</v>
      </c>
      <c r="C56" s="40">
        <f t="shared" ca="1" si="0"/>
        <v>1003</v>
      </c>
      <c r="D56" s="12">
        <v>2019</v>
      </c>
      <c r="E56" s="12" t="s">
        <v>42</v>
      </c>
      <c r="F56" s="12">
        <v>1</v>
      </c>
      <c r="G56" s="13" t="s">
        <v>60</v>
      </c>
      <c r="H56" s="13" t="s">
        <v>110</v>
      </c>
      <c r="I56" s="13" t="s">
        <v>111</v>
      </c>
      <c r="J56" s="14" t="s">
        <v>112</v>
      </c>
      <c r="K56" s="14" t="s">
        <v>113</v>
      </c>
      <c r="L56" s="14" t="s">
        <v>171</v>
      </c>
      <c r="M56" s="42" t="s">
        <v>172</v>
      </c>
      <c r="N56" s="42" t="s">
        <v>66</v>
      </c>
      <c r="O56" s="42"/>
      <c r="P56" s="13" t="s">
        <v>173</v>
      </c>
      <c r="Q56" s="43" t="s">
        <v>76</v>
      </c>
      <c r="R56" s="44" t="s">
        <v>104</v>
      </c>
      <c r="S56" s="43" t="s">
        <v>105</v>
      </c>
      <c r="T56" s="45">
        <v>6</v>
      </c>
      <c r="U56" s="45">
        <v>1</v>
      </c>
      <c r="V56" s="45">
        <v>1000</v>
      </c>
      <c r="W56" s="46">
        <f t="shared" si="1"/>
        <v>6000</v>
      </c>
      <c r="X56" s="47">
        <v>6.5999999999999943</v>
      </c>
      <c r="Y56" s="47">
        <v>173.88983664</v>
      </c>
      <c r="Z56" s="48">
        <f t="shared" si="2"/>
        <v>1.3199999999999988E-2</v>
      </c>
      <c r="AA56" s="48">
        <f t="shared" si="3"/>
        <v>2.8949152542372887</v>
      </c>
      <c r="AB56" s="49" t="str">
        <f t="shared" si="4"/>
        <v>14412420413972058370040</v>
      </c>
      <c r="AC56" s="50">
        <v>0.11999999999999995</v>
      </c>
      <c r="AD56" s="51">
        <v>173.69491525423732</v>
      </c>
      <c r="AE56" s="52"/>
      <c r="AF56" s="53">
        <f t="shared" si="5"/>
        <v>152.85152542372884</v>
      </c>
      <c r="AG56" s="54">
        <f t="shared" si="6"/>
        <v>0.12098643384102015</v>
      </c>
      <c r="AH56" s="55">
        <f t="shared" si="7"/>
        <v>21.038311216271154</v>
      </c>
      <c r="AI56" s="56">
        <v>2</v>
      </c>
      <c r="AJ56" s="55">
        <f t="shared" si="8"/>
        <v>42.076622432542308</v>
      </c>
      <c r="AK56" s="57">
        <v>21.382934362934318</v>
      </c>
      <c r="AL56" s="57">
        <f t="shared" si="9"/>
        <v>3239.8385398385358</v>
      </c>
      <c r="AM56" s="57">
        <f t="shared" si="10"/>
        <v>5789.8305084745825</v>
      </c>
      <c r="AN56" s="58">
        <f t="shared" si="11"/>
        <v>2549.9919686360467</v>
      </c>
      <c r="AO56" s="59"/>
      <c r="AP56" s="11" t="s">
        <v>54</v>
      </c>
      <c r="AQ56" s="11"/>
    </row>
    <row r="57" spans="2:43" x14ac:dyDescent="0.3">
      <c r="B57" s="39">
        <v>43405</v>
      </c>
      <c r="C57" s="40">
        <f t="shared" ca="1" si="0"/>
        <v>1184</v>
      </c>
      <c r="D57" s="12">
        <v>2019</v>
      </c>
      <c r="E57" s="12" t="s">
        <v>42</v>
      </c>
      <c r="F57" s="12">
        <v>1</v>
      </c>
      <c r="G57" s="13" t="s">
        <v>60</v>
      </c>
      <c r="H57" s="13" t="s">
        <v>110</v>
      </c>
      <c r="I57" s="13" t="s">
        <v>167</v>
      </c>
      <c r="J57" s="14" t="s">
        <v>168</v>
      </c>
      <c r="K57" s="14" t="s">
        <v>168</v>
      </c>
      <c r="L57" s="14" t="s">
        <v>174</v>
      </c>
      <c r="M57" s="42" t="s">
        <v>48</v>
      </c>
      <c r="N57" s="42" t="s">
        <v>142</v>
      </c>
      <c r="O57" s="42" t="s">
        <v>143</v>
      </c>
      <c r="P57" s="13" t="s">
        <v>175</v>
      </c>
      <c r="Q57" s="43" t="s">
        <v>51</v>
      </c>
      <c r="R57" s="44" t="s">
        <v>69</v>
      </c>
      <c r="S57" s="43" t="s">
        <v>70</v>
      </c>
      <c r="T57" s="45">
        <v>1</v>
      </c>
      <c r="U57" s="45">
        <v>2</v>
      </c>
      <c r="V57" s="45">
        <v>200</v>
      </c>
      <c r="W57" s="46">
        <f t="shared" si="1"/>
        <v>400</v>
      </c>
      <c r="X57" s="47">
        <v>2.806</v>
      </c>
      <c r="Y57" s="47">
        <v>24.870425957550601</v>
      </c>
      <c r="Z57" s="48">
        <f t="shared" si="2"/>
        <v>1.4030000000000001E-2</v>
      </c>
      <c r="AA57" s="48">
        <f t="shared" si="3"/>
        <v>6.5674999999999999</v>
      </c>
      <c r="AB57" s="49" t="str">
        <f t="shared" si="4"/>
        <v>23776320601880530361532</v>
      </c>
      <c r="AC57" s="50">
        <v>0.11999999999999998</v>
      </c>
      <c r="AD57" s="51">
        <v>26.27</v>
      </c>
      <c r="AE57" s="52"/>
      <c r="AF57" s="53">
        <f t="shared" si="5"/>
        <v>23.117599999999999</v>
      </c>
      <c r="AG57" s="54">
        <f t="shared" si="6"/>
        <v>7.0478324759791544E-2</v>
      </c>
      <c r="AH57" s="55">
        <f t="shared" si="7"/>
        <v>1.752825957550602</v>
      </c>
      <c r="AI57" s="56">
        <v>5</v>
      </c>
      <c r="AJ57" s="55">
        <f t="shared" si="8"/>
        <v>8.76412978775301</v>
      </c>
      <c r="AK57" s="57">
        <v>3.5032300000000003</v>
      </c>
      <c r="AL57" s="57">
        <f t="shared" si="9"/>
        <v>1248.4782608695652</v>
      </c>
      <c r="AM57" s="57">
        <f t="shared" si="10"/>
        <v>2059.6578759800427</v>
      </c>
      <c r="AN57" s="58">
        <f t="shared" si="11"/>
        <v>811.17961511047747</v>
      </c>
      <c r="AO57" s="59"/>
      <c r="AP57" s="11" t="s">
        <v>176</v>
      </c>
      <c r="AQ57" s="11"/>
    </row>
    <row r="58" spans="2:43" x14ac:dyDescent="0.3">
      <c r="B58" s="39">
        <v>43405</v>
      </c>
      <c r="C58" s="40">
        <f t="shared" ca="1" si="0"/>
        <v>1184</v>
      </c>
      <c r="D58" s="12">
        <v>2019</v>
      </c>
      <c r="E58" s="12" t="s">
        <v>42</v>
      </c>
      <c r="F58" s="12">
        <v>1</v>
      </c>
      <c r="G58" s="13" t="s">
        <v>60</v>
      </c>
      <c r="H58" s="13" t="s">
        <v>110</v>
      </c>
      <c r="I58" s="13" t="s">
        <v>167</v>
      </c>
      <c r="J58" s="14" t="s">
        <v>168</v>
      </c>
      <c r="K58" s="14" t="s">
        <v>168</v>
      </c>
      <c r="L58" s="14" t="s">
        <v>174</v>
      </c>
      <c r="M58" s="42" t="s">
        <v>48</v>
      </c>
      <c r="N58" s="42" t="s">
        <v>142</v>
      </c>
      <c r="O58" s="42" t="s">
        <v>143</v>
      </c>
      <c r="P58" s="13" t="s">
        <v>175</v>
      </c>
      <c r="Q58" s="43" t="s">
        <v>51</v>
      </c>
      <c r="R58" s="44" t="s">
        <v>69</v>
      </c>
      <c r="S58" s="43" t="s">
        <v>70</v>
      </c>
      <c r="T58" s="45">
        <v>1</v>
      </c>
      <c r="U58" s="45">
        <v>2</v>
      </c>
      <c r="V58" s="45">
        <v>200</v>
      </c>
      <c r="W58" s="46">
        <f t="shared" si="1"/>
        <v>400</v>
      </c>
      <c r="X58" s="47">
        <v>2.806</v>
      </c>
      <c r="Y58" s="47">
        <v>24.870425957550601</v>
      </c>
      <c r="Z58" s="48">
        <f t="shared" si="2"/>
        <v>1.6835999999999997E-2</v>
      </c>
      <c r="AA58" s="48">
        <f t="shared" si="3"/>
        <v>6.5674999999999999</v>
      </c>
      <c r="AB58" s="49" t="str">
        <f t="shared" si="4"/>
        <v>23776320601880530361532</v>
      </c>
      <c r="AC58" s="50">
        <v>0.11999999999999998</v>
      </c>
      <c r="AD58" s="51">
        <v>26.27</v>
      </c>
      <c r="AE58" s="52"/>
      <c r="AF58" s="53">
        <f t="shared" si="5"/>
        <v>23.117599999999999</v>
      </c>
      <c r="AG58" s="54">
        <f t="shared" si="6"/>
        <v>7.0478324759791544E-2</v>
      </c>
      <c r="AH58" s="55">
        <f t="shared" si="7"/>
        <v>1.752825957550602</v>
      </c>
      <c r="AI58" s="56">
        <v>6</v>
      </c>
      <c r="AJ58" s="55">
        <f t="shared" si="8"/>
        <v>10.516955745303612</v>
      </c>
      <c r="AK58" s="57">
        <v>3.5032300000000003</v>
      </c>
      <c r="AL58" s="57">
        <f t="shared" si="9"/>
        <v>1248.4782608695652</v>
      </c>
      <c r="AM58" s="57">
        <f t="shared" si="10"/>
        <v>2059.6578759800427</v>
      </c>
      <c r="AN58" s="58">
        <f t="shared" si="11"/>
        <v>811.17961511047747</v>
      </c>
      <c r="AO58" s="59"/>
      <c r="AP58" s="11" t="s">
        <v>176</v>
      </c>
      <c r="AQ58" s="11"/>
    </row>
    <row r="59" spans="2:43" x14ac:dyDescent="0.3">
      <c r="B59" s="39">
        <v>43586</v>
      </c>
      <c r="C59" s="40">
        <f t="shared" ca="1" si="0"/>
        <v>1003</v>
      </c>
      <c r="D59" s="12">
        <v>2019</v>
      </c>
      <c r="E59" s="12" t="s">
        <v>42</v>
      </c>
      <c r="F59" s="12">
        <v>1</v>
      </c>
      <c r="G59" s="13" t="s">
        <v>60</v>
      </c>
      <c r="H59" s="13" t="s">
        <v>110</v>
      </c>
      <c r="I59" s="13" t="s">
        <v>177</v>
      </c>
      <c r="J59" s="14" t="s">
        <v>178</v>
      </c>
      <c r="K59" s="14" t="s">
        <v>178</v>
      </c>
      <c r="L59" s="14" t="s">
        <v>179</v>
      </c>
      <c r="M59" s="42" t="s">
        <v>180</v>
      </c>
      <c r="N59" s="42" t="s">
        <v>66</v>
      </c>
      <c r="O59" s="42" t="s">
        <v>181</v>
      </c>
      <c r="P59" s="13" t="s">
        <v>182</v>
      </c>
      <c r="Q59" s="43" t="s">
        <v>51</v>
      </c>
      <c r="R59" s="44" t="s">
        <v>183</v>
      </c>
      <c r="S59" s="43" t="s">
        <v>184</v>
      </c>
      <c r="T59" s="45">
        <v>8</v>
      </c>
      <c r="U59" s="45">
        <v>1</v>
      </c>
      <c r="V59" s="45">
        <v>30</v>
      </c>
      <c r="W59" s="46">
        <f t="shared" si="1"/>
        <v>240</v>
      </c>
      <c r="X59" s="47">
        <v>2.3450000000000002</v>
      </c>
      <c r="Y59" s="47">
        <v>18.22</v>
      </c>
      <c r="Z59" s="48">
        <f t="shared" si="2"/>
        <v>0.59797500000000003</v>
      </c>
      <c r="AA59" s="48">
        <f t="shared" si="3"/>
        <v>7.9249999999999998</v>
      </c>
      <c r="AB59" s="49" t="str">
        <f t="shared" si="4"/>
        <v>6034520170072465361429</v>
      </c>
      <c r="AC59" s="50">
        <v>0.12</v>
      </c>
      <c r="AD59" s="51">
        <v>19.02</v>
      </c>
      <c r="AE59" s="52"/>
      <c r="AF59" s="53">
        <f t="shared" si="5"/>
        <v>16.7376</v>
      </c>
      <c r="AG59" s="54">
        <f t="shared" si="6"/>
        <v>8.1361141602634413E-2</v>
      </c>
      <c r="AH59" s="55">
        <f t="shared" si="7"/>
        <v>1.4823999999999984</v>
      </c>
      <c r="AI59" s="56">
        <v>255</v>
      </c>
      <c r="AJ59" s="55">
        <f t="shared" si="8"/>
        <v>378.0119999999996</v>
      </c>
      <c r="AK59" s="57">
        <v>3.2517999999999998</v>
      </c>
      <c r="AL59" s="57">
        <f t="shared" si="9"/>
        <v>1386.6950959488272</v>
      </c>
      <c r="AM59" s="57">
        <f t="shared" si="10"/>
        <v>1784.3923240938163</v>
      </c>
      <c r="AN59" s="58">
        <f t="shared" si="11"/>
        <v>397.69722814498914</v>
      </c>
      <c r="AO59" s="59"/>
      <c r="AP59" s="11" t="s">
        <v>54</v>
      </c>
      <c r="AQ59" s="11"/>
    </row>
    <row r="60" spans="2:43" x14ac:dyDescent="0.3">
      <c r="B60" s="39">
        <v>43586</v>
      </c>
      <c r="C60" s="40">
        <f t="shared" ca="1" si="0"/>
        <v>1003</v>
      </c>
      <c r="D60" s="12">
        <v>2019</v>
      </c>
      <c r="E60" s="12" t="s">
        <v>42</v>
      </c>
      <c r="F60" s="12">
        <v>1</v>
      </c>
      <c r="G60" s="13" t="s">
        <v>60</v>
      </c>
      <c r="H60" s="13" t="s">
        <v>110</v>
      </c>
      <c r="I60" s="13" t="s">
        <v>177</v>
      </c>
      <c r="J60" s="14" t="s">
        <v>178</v>
      </c>
      <c r="K60" s="14" t="s">
        <v>178</v>
      </c>
      <c r="L60" s="14" t="s">
        <v>179</v>
      </c>
      <c r="M60" s="42" t="s">
        <v>180</v>
      </c>
      <c r="N60" s="42" t="s">
        <v>66</v>
      </c>
      <c r="O60" s="42" t="s">
        <v>181</v>
      </c>
      <c r="P60" s="13" t="s">
        <v>182</v>
      </c>
      <c r="Q60" s="43" t="s">
        <v>51</v>
      </c>
      <c r="R60" s="44" t="s">
        <v>183</v>
      </c>
      <c r="S60" s="43" t="s">
        <v>184</v>
      </c>
      <c r="T60" s="45">
        <v>8</v>
      </c>
      <c r="U60" s="45">
        <v>1</v>
      </c>
      <c r="V60" s="45">
        <v>30</v>
      </c>
      <c r="W60" s="46">
        <f t="shared" si="1"/>
        <v>240</v>
      </c>
      <c r="X60" s="47">
        <v>2.3450000000000002</v>
      </c>
      <c r="Y60" s="47">
        <v>18.22</v>
      </c>
      <c r="Z60" s="48">
        <f t="shared" si="2"/>
        <v>0.59797500000000003</v>
      </c>
      <c r="AA60" s="48">
        <f t="shared" si="3"/>
        <v>7.9249999999999998</v>
      </c>
      <c r="AB60" s="49" t="str">
        <f t="shared" si="4"/>
        <v>6034520170072465361429</v>
      </c>
      <c r="AC60" s="50">
        <v>0.12</v>
      </c>
      <c r="AD60" s="51">
        <v>19.02</v>
      </c>
      <c r="AE60" s="52"/>
      <c r="AF60" s="53">
        <f t="shared" si="5"/>
        <v>16.7376</v>
      </c>
      <c r="AG60" s="54">
        <f t="shared" si="6"/>
        <v>8.1361141602634413E-2</v>
      </c>
      <c r="AH60" s="55">
        <f t="shared" si="7"/>
        <v>1.4823999999999984</v>
      </c>
      <c r="AI60" s="56">
        <v>255</v>
      </c>
      <c r="AJ60" s="55">
        <f t="shared" si="8"/>
        <v>378.0119999999996</v>
      </c>
      <c r="AK60" s="57">
        <v>3.2517999999999998</v>
      </c>
      <c r="AL60" s="57">
        <f t="shared" si="9"/>
        <v>1386.6950959488272</v>
      </c>
      <c r="AM60" s="57">
        <f t="shared" si="10"/>
        <v>1784.3923240938163</v>
      </c>
      <c r="AN60" s="58">
        <f t="shared" si="11"/>
        <v>397.69722814498914</v>
      </c>
      <c r="AO60" s="59"/>
      <c r="AP60" s="11" t="s">
        <v>54</v>
      </c>
      <c r="AQ60" s="11"/>
    </row>
    <row r="61" spans="2:43" x14ac:dyDescent="0.3">
      <c r="B61" s="39">
        <v>43586</v>
      </c>
      <c r="C61" s="40">
        <f t="shared" ca="1" si="0"/>
        <v>1003</v>
      </c>
      <c r="D61" s="12">
        <v>2019</v>
      </c>
      <c r="E61" s="12" t="s">
        <v>42</v>
      </c>
      <c r="F61" s="12">
        <v>1</v>
      </c>
      <c r="G61" s="13" t="s">
        <v>60</v>
      </c>
      <c r="H61" s="13" t="s">
        <v>110</v>
      </c>
      <c r="I61" s="13" t="s">
        <v>177</v>
      </c>
      <c r="J61" s="14" t="s">
        <v>178</v>
      </c>
      <c r="K61" s="14" t="s">
        <v>178</v>
      </c>
      <c r="L61" s="14" t="s">
        <v>179</v>
      </c>
      <c r="M61" s="42" t="s">
        <v>180</v>
      </c>
      <c r="N61" s="42" t="s">
        <v>66</v>
      </c>
      <c r="O61" s="42" t="s">
        <v>181</v>
      </c>
      <c r="P61" s="13" t="s">
        <v>182</v>
      </c>
      <c r="Q61" s="43" t="s">
        <v>73</v>
      </c>
      <c r="R61" s="44" t="s">
        <v>74</v>
      </c>
      <c r="S61" s="43" t="s">
        <v>75</v>
      </c>
      <c r="T61" s="45">
        <v>1</v>
      </c>
      <c r="U61" s="45">
        <v>4</v>
      </c>
      <c r="V61" s="45">
        <v>500</v>
      </c>
      <c r="W61" s="46">
        <f t="shared" si="1"/>
        <v>2000</v>
      </c>
      <c r="X61" s="47">
        <v>3.68</v>
      </c>
      <c r="Y61" s="47">
        <v>31.07226</v>
      </c>
      <c r="Z61" s="48">
        <f t="shared" si="2"/>
        <v>0.87584000000000006</v>
      </c>
      <c r="AA61" s="48">
        <f t="shared" si="3"/>
        <v>1.3494999999999999</v>
      </c>
      <c r="AB61" s="49" t="str">
        <f t="shared" si="4"/>
        <v>6034520170072465361541</v>
      </c>
      <c r="AC61" s="50">
        <v>0.12000000000000005</v>
      </c>
      <c r="AD61" s="51">
        <v>26.99</v>
      </c>
      <c r="AE61" s="52"/>
      <c r="AF61" s="53">
        <f t="shared" si="5"/>
        <v>23.751199999999997</v>
      </c>
      <c r="AG61" s="54">
        <f t="shared" si="6"/>
        <v>0.23561401713296692</v>
      </c>
      <c r="AH61" s="55">
        <f t="shared" si="7"/>
        <v>7.3210600000000028</v>
      </c>
      <c r="AI61" s="56">
        <v>238</v>
      </c>
      <c r="AJ61" s="55">
        <f t="shared" si="8"/>
        <v>1742.4122800000007</v>
      </c>
      <c r="AK61" s="57">
        <v>4.1876100000000003</v>
      </c>
      <c r="AL61" s="57">
        <f t="shared" si="9"/>
        <v>1137.9375</v>
      </c>
      <c r="AM61" s="57">
        <f t="shared" si="10"/>
        <v>1613.5326086956518</v>
      </c>
      <c r="AN61" s="58">
        <f t="shared" si="11"/>
        <v>475.59510869565179</v>
      </c>
      <c r="AO61" s="59"/>
      <c r="AP61" s="11" t="s">
        <v>54</v>
      </c>
      <c r="AQ61" s="11"/>
    </row>
    <row r="62" spans="2:43" x14ac:dyDescent="0.3">
      <c r="B62" s="39">
        <v>43586</v>
      </c>
      <c r="C62" s="40">
        <f t="shared" ca="1" si="0"/>
        <v>1003</v>
      </c>
      <c r="D62" s="12">
        <v>2019</v>
      </c>
      <c r="E62" s="12" t="s">
        <v>42</v>
      </c>
      <c r="F62" s="12">
        <v>1</v>
      </c>
      <c r="G62" s="13" t="s">
        <v>60</v>
      </c>
      <c r="H62" s="13" t="s">
        <v>110</v>
      </c>
      <c r="I62" s="13" t="s">
        <v>177</v>
      </c>
      <c r="J62" s="14" t="s">
        <v>178</v>
      </c>
      <c r="K62" s="14" t="s">
        <v>178</v>
      </c>
      <c r="L62" s="14" t="s">
        <v>179</v>
      </c>
      <c r="M62" s="42" t="s">
        <v>180</v>
      </c>
      <c r="N62" s="42" t="s">
        <v>66</v>
      </c>
      <c r="O62" s="42" t="s">
        <v>181</v>
      </c>
      <c r="P62" s="13" t="s">
        <v>182</v>
      </c>
      <c r="Q62" s="43" t="s">
        <v>73</v>
      </c>
      <c r="R62" s="44" t="s">
        <v>74</v>
      </c>
      <c r="S62" s="43" t="s">
        <v>75</v>
      </c>
      <c r="T62" s="45">
        <v>1</v>
      </c>
      <c r="U62" s="45">
        <v>4</v>
      </c>
      <c r="V62" s="45">
        <v>500</v>
      </c>
      <c r="W62" s="46">
        <f t="shared" si="1"/>
        <v>2000</v>
      </c>
      <c r="X62" s="47">
        <v>3.68</v>
      </c>
      <c r="Y62" s="47">
        <v>31.07226</v>
      </c>
      <c r="Z62" s="48">
        <f t="shared" si="2"/>
        <v>0.8832000000000001</v>
      </c>
      <c r="AA62" s="48">
        <f t="shared" si="3"/>
        <v>1.3494999999999999</v>
      </c>
      <c r="AB62" s="49" t="str">
        <f t="shared" si="4"/>
        <v>6034520170072465361541</v>
      </c>
      <c r="AC62" s="50">
        <v>0.12000000000000005</v>
      </c>
      <c r="AD62" s="51">
        <v>26.99</v>
      </c>
      <c r="AE62" s="52"/>
      <c r="AF62" s="53">
        <f t="shared" si="5"/>
        <v>23.751199999999997</v>
      </c>
      <c r="AG62" s="54">
        <f t="shared" si="6"/>
        <v>0.23561401713296692</v>
      </c>
      <c r="AH62" s="55">
        <f t="shared" si="7"/>
        <v>7.3210600000000028</v>
      </c>
      <c r="AI62" s="56">
        <v>240</v>
      </c>
      <c r="AJ62" s="55">
        <f t="shared" si="8"/>
        <v>1757.0544000000007</v>
      </c>
      <c r="AK62" s="57">
        <v>4.1876100000000003</v>
      </c>
      <c r="AL62" s="57">
        <f t="shared" si="9"/>
        <v>1137.9375</v>
      </c>
      <c r="AM62" s="57">
        <f t="shared" si="10"/>
        <v>1613.5326086956518</v>
      </c>
      <c r="AN62" s="58">
        <f t="shared" si="11"/>
        <v>475.59510869565179</v>
      </c>
      <c r="AO62" s="59"/>
      <c r="AP62" s="11" t="s">
        <v>54</v>
      </c>
      <c r="AQ62" s="11"/>
    </row>
    <row r="63" spans="2:43" x14ac:dyDescent="0.3">
      <c r="B63" s="39">
        <v>43586</v>
      </c>
      <c r="C63" s="40">
        <f t="shared" ca="1" si="0"/>
        <v>1003</v>
      </c>
      <c r="D63" s="12">
        <v>2019</v>
      </c>
      <c r="E63" s="12" t="s">
        <v>42</v>
      </c>
      <c r="F63" s="12">
        <v>1</v>
      </c>
      <c r="G63" s="13" t="s">
        <v>60</v>
      </c>
      <c r="H63" s="13" t="s">
        <v>110</v>
      </c>
      <c r="I63" s="13" t="s">
        <v>177</v>
      </c>
      <c r="J63" s="14" t="s">
        <v>178</v>
      </c>
      <c r="K63" s="14" t="s">
        <v>178</v>
      </c>
      <c r="L63" s="14" t="s">
        <v>179</v>
      </c>
      <c r="M63" s="42" t="s">
        <v>180</v>
      </c>
      <c r="N63" s="42" t="s">
        <v>66</v>
      </c>
      <c r="O63" s="42" t="s">
        <v>181</v>
      </c>
      <c r="P63" s="13" t="s">
        <v>182</v>
      </c>
      <c r="Q63" s="43" t="s">
        <v>51</v>
      </c>
      <c r="R63" s="44" t="s">
        <v>52</v>
      </c>
      <c r="S63" s="43" t="s">
        <v>53</v>
      </c>
      <c r="T63" s="45">
        <v>18</v>
      </c>
      <c r="U63" s="45">
        <v>200</v>
      </c>
      <c r="V63" s="45">
        <v>1</v>
      </c>
      <c r="W63" s="46">
        <f t="shared" si="1"/>
        <v>3600</v>
      </c>
      <c r="X63" s="47">
        <v>7.3259999999999996</v>
      </c>
      <c r="Y63" s="47">
        <v>111.5301096</v>
      </c>
      <c r="Z63" s="48">
        <f t="shared" si="2"/>
        <v>5.1281999999999994E-2</v>
      </c>
      <c r="AA63" s="48">
        <f t="shared" si="3"/>
        <v>2.4911111111111115</v>
      </c>
      <c r="AB63" s="49" t="str">
        <f t="shared" si="4"/>
        <v>6034520170072465361531</v>
      </c>
      <c r="AC63" s="50">
        <v>0.12000000000000001</v>
      </c>
      <c r="AD63" s="51">
        <v>89.68</v>
      </c>
      <c r="AE63" s="52"/>
      <c r="AF63" s="53">
        <f t="shared" si="5"/>
        <v>78.918400000000005</v>
      </c>
      <c r="AG63" s="54">
        <f t="shared" si="6"/>
        <v>0.29240273964547414</v>
      </c>
      <c r="AH63" s="55">
        <f t="shared" si="7"/>
        <v>32.611709599999998</v>
      </c>
      <c r="AI63" s="56">
        <v>7</v>
      </c>
      <c r="AJ63" s="55">
        <f t="shared" si="8"/>
        <v>228.2819672</v>
      </c>
      <c r="AK63" s="57">
        <v>11.47626</v>
      </c>
      <c r="AL63" s="57">
        <f t="shared" si="9"/>
        <v>1566.5110565110565</v>
      </c>
      <c r="AM63" s="57">
        <f t="shared" si="10"/>
        <v>2693.0930930930936</v>
      </c>
      <c r="AN63" s="58">
        <f t="shared" si="11"/>
        <v>1126.5820365820371</v>
      </c>
      <c r="AO63" s="59"/>
      <c r="AP63" s="11" t="s">
        <v>54</v>
      </c>
      <c r="AQ63" s="11"/>
    </row>
    <row r="64" spans="2:43" x14ac:dyDescent="0.3">
      <c r="B64" s="39">
        <v>43586</v>
      </c>
      <c r="C64" s="40">
        <f t="shared" ca="1" si="0"/>
        <v>1003</v>
      </c>
      <c r="D64" s="12">
        <v>2019</v>
      </c>
      <c r="E64" s="12" t="s">
        <v>42</v>
      </c>
      <c r="F64" s="12">
        <v>1</v>
      </c>
      <c r="G64" s="13" t="s">
        <v>60</v>
      </c>
      <c r="H64" s="13" t="s">
        <v>110</v>
      </c>
      <c r="I64" s="13" t="s">
        <v>177</v>
      </c>
      <c r="J64" s="14" t="s">
        <v>178</v>
      </c>
      <c r="K64" s="14" t="s">
        <v>178</v>
      </c>
      <c r="L64" s="14" t="s">
        <v>179</v>
      </c>
      <c r="M64" s="42" t="s">
        <v>180</v>
      </c>
      <c r="N64" s="42" t="s">
        <v>66</v>
      </c>
      <c r="O64" s="42" t="s">
        <v>181</v>
      </c>
      <c r="P64" s="13" t="s">
        <v>182</v>
      </c>
      <c r="Q64" s="43" t="s">
        <v>51</v>
      </c>
      <c r="R64" s="44" t="s">
        <v>52</v>
      </c>
      <c r="S64" s="43" t="s">
        <v>53</v>
      </c>
      <c r="T64" s="45">
        <v>18</v>
      </c>
      <c r="U64" s="45">
        <v>200</v>
      </c>
      <c r="V64" s="45">
        <v>1</v>
      </c>
      <c r="W64" s="46">
        <f t="shared" si="1"/>
        <v>3600</v>
      </c>
      <c r="X64" s="47">
        <v>7.3259999999999996</v>
      </c>
      <c r="Y64" s="47">
        <v>111.5301096</v>
      </c>
      <c r="Z64" s="48">
        <f t="shared" si="2"/>
        <v>5.1281999999999994E-2</v>
      </c>
      <c r="AA64" s="48">
        <f t="shared" si="3"/>
        <v>2.4911111111111115</v>
      </c>
      <c r="AB64" s="49" t="str">
        <f t="shared" si="4"/>
        <v>6034520170072465361531</v>
      </c>
      <c r="AC64" s="50">
        <v>0.12000000000000001</v>
      </c>
      <c r="AD64" s="51">
        <v>89.68</v>
      </c>
      <c r="AE64" s="52"/>
      <c r="AF64" s="53">
        <f t="shared" si="5"/>
        <v>78.918400000000005</v>
      </c>
      <c r="AG64" s="54">
        <f t="shared" si="6"/>
        <v>0.29240273964547414</v>
      </c>
      <c r="AH64" s="55">
        <f t="shared" si="7"/>
        <v>32.611709599999998</v>
      </c>
      <c r="AI64" s="56">
        <v>7</v>
      </c>
      <c r="AJ64" s="55">
        <f t="shared" si="8"/>
        <v>228.2819672</v>
      </c>
      <c r="AK64" s="57">
        <v>11.47626</v>
      </c>
      <c r="AL64" s="57">
        <f t="shared" si="9"/>
        <v>1566.5110565110565</v>
      </c>
      <c r="AM64" s="57">
        <f t="shared" si="10"/>
        <v>2693.0930930930936</v>
      </c>
      <c r="AN64" s="58">
        <f t="shared" si="11"/>
        <v>1126.5820365820371</v>
      </c>
      <c r="AO64" s="59"/>
      <c r="AP64" s="11" t="s">
        <v>54</v>
      </c>
      <c r="AQ64" s="11"/>
    </row>
    <row r="65" spans="2:43" x14ac:dyDescent="0.3">
      <c r="B65" s="39">
        <v>43586</v>
      </c>
      <c r="C65" s="40">
        <f t="shared" ca="1" si="0"/>
        <v>1003</v>
      </c>
      <c r="D65" s="12">
        <v>2019</v>
      </c>
      <c r="E65" s="12" t="s">
        <v>42</v>
      </c>
      <c r="F65" s="12">
        <v>1</v>
      </c>
      <c r="G65" s="13" t="s">
        <v>60</v>
      </c>
      <c r="H65" s="13" t="s">
        <v>110</v>
      </c>
      <c r="I65" s="13" t="s">
        <v>177</v>
      </c>
      <c r="J65" s="14" t="s">
        <v>178</v>
      </c>
      <c r="K65" s="14" t="s">
        <v>178</v>
      </c>
      <c r="L65" s="14" t="s">
        <v>179</v>
      </c>
      <c r="M65" s="42" t="s">
        <v>180</v>
      </c>
      <c r="N65" s="42" t="s">
        <v>66</v>
      </c>
      <c r="O65" s="42" t="s">
        <v>181</v>
      </c>
      <c r="P65" s="13" t="s">
        <v>182</v>
      </c>
      <c r="Q65" s="43" t="s">
        <v>51</v>
      </c>
      <c r="R65" s="44" t="s">
        <v>102</v>
      </c>
      <c r="S65" s="43" t="s">
        <v>103</v>
      </c>
      <c r="T65" s="45">
        <v>1</v>
      </c>
      <c r="U65" s="45">
        <v>2</v>
      </c>
      <c r="V65" s="45">
        <v>300</v>
      </c>
      <c r="W65" s="46">
        <f t="shared" si="1"/>
        <v>600</v>
      </c>
      <c r="X65" s="47">
        <v>4.1689999999999996</v>
      </c>
      <c r="Y65" s="47">
        <v>76.067035200000007</v>
      </c>
      <c r="Z65" s="48">
        <f t="shared" si="2"/>
        <v>1.5508679999999999</v>
      </c>
      <c r="AA65" s="48">
        <f t="shared" si="3"/>
        <v>10.258333333333333</v>
      </c>
      <c r="AB65" s="49" t="str">
        <f t="shared" si="4"/>
        <v>6034520170072465361537</v>
      </c>
      <c r="AC65" s="50">
        <v>0.11999999999999994</v>
      </c>
      <c r="AD65" s="51">
        <v>61.55</v>
      </c>
      <c r="AE65" s="52"/>
      <c r="AF65" s="53">
        <f t="shared" si="5"/>
        <v>54.164000000000001</v>
      </c>
      <c r="AG65" s="54">
        <f t="shared" si="6"/>
        <v>0.28794385297667024</v>
      </c>
      <c r="AH65" s="55">
        <f t="shared" si="7"/>
        <v>21.903035200000005</v>
      </c>
      <c r="AI65" s="56">
        <v>372</v>
      </c>
      <c r="AJ65" s="55">
        <f t="shared" si="8"/>
        <v>8147.9290944000022</v>
      </c>
      <c r="AK65" s="57">
        <v>5.3304499999999999</v>
      </c>
      <c r="AL65" s="57">
        <f t="shared" si="9"/>
        <v>1278.5919884864477</v>
      </c>
      <c r="AM65" s="57">
        <f t="shared" si="10"/>
        <v>3248.02110817942</v>
      </c>
      <c r="AN65" s="58">
        <f t="shared" si="11"/>
        <v>1969.4291196929723</v>
      </c>
      <c r="AO65" s="59"/>
      <c r="AP65" s="11" t="s">
        <v>54</v>
      </c>
      <c r="AQ65" s="11"/>
    </row>
    <row r="66" spans="2:43" x14ac:dyDescent="0.3">
      <c r="B66" s="39">
        <v>43586</v>
      </c>
      <c r="C66" s="40">
        <f t="shared" ca="1" si="0"/>
        <v>1003</v>
      </c>
      <c r="D66" s="12">
        <v>2019</v>
      </c>
      <c r="E66" s="12" t="s">
        <v>42</v>
      </c>
      <c r="F66" s="12">
        <v>1</v>
      </c>
      <c r="G66" s="13" t="s">
        <v>60</v>
      </c>
      <c r="H66" s="13" t="s">
        <v>110</v>
      </c>
      <c r="I66" s="13" t="s">
        <v>177</v>
      </c>
      <c r="J66" s="14" t="s">
        <v>178</v>
      </c>
      <c r="K66" s="14" t="s">
        <v>178</v>
      </c>
      <c r="L66" s="14" t="s">
        <v>179</v>
      </c>
      <c r="M66" s="42" t="s">
        <v>180</v>
      </c>
      <c r="N66" s="42" t="s">
        <v>66</v>
      </c>
      <c r="O66" s="42" t="s">
        <v>181</v>
      </c>
      <c r="P66" s="13" t="s">
        <v>182</v>
      </c>
      <c r="Q66" s="43" t="s">
        <v>51</v>
      </c>
      <c r="R66" s="44" t="s">
        <v>102</v>
      </c>
      <c r="S66" s="43" t="s">
        <v>103</v>
      </c>
      <c r="T66" s="45">
        <v>1</v>
      </c>
      <c r="U66" s="45">
        <v>2</v>
      </c>
      <c r="V66" s="45">
        <v>300</v>
      </c>
      <c r="W66" s="46">
        <f t="shared" si="1"/>
        <v>600</v>
      </c>
      <c r="X66" s="47">
        <v>4.1689999999999996</v>
      </c>
      <c r="Y66" s="47">
        <v>76.067035200000007</v>
      </c>
      <c r="Z66" s="48">
        <f t="shared" si="2"/>
        <v>1.5550369999999998</v>
      </c>
      <c r="AA66" s="48">
        <f t="shared" si="3"/>
        <v>10.258333333333333</v>
      </c>
      <c r="AB66" s="49" t="str">
        <f t="shared" si="4"/>
        <v>6034520170072465361537</v>
      </c>
      <c r="AC66" s="50">
        <v>0.11999999999999994</v>
      </c>
      <c r="AD66" s="51">
        <v>61.55</v>
      </c>
      <c r="AE66" s="52"/>
      <c r="AF66" s="53">
        <f t="shared" si="5"/>
        <v>54.164000000000001</v>
      </c>
      <c r="AG66" s="54">
        <f t="shared" si="6"/>
        <v>0.28794385297667024</v>
      </c>
      <c r="AH66" s="55">
        <f t="shared" si="7"/>
        <v>21.903035200000005</v>
      </c>
      <c r="AI66" s="56">
        <v>373</v>
      </c>
      <c r="AJ66" s="55">
        <f t="shared" si="8"/>
        <v>8169.8321296000022</v>
      </c>
      <c r="AK66" s="57">
        <v>5.3304499999999999</v>
      </c>
      <c r="AL66" s="57">
        <f t="shared" si="9"/>
        <v>1278.5919884864477</v>
      </c>
      <c r="AM66" s="57">
        <f t="shared" si="10"/>
        <v>3248.02110817942</v>
      </c>
      <c r="AN66" s="58">
        <f t="shared" si="11"/>
        <v>1969.4291196929723</v>
      </c>
      <c r="AO66" s="59"/>
      <c r="AP66" s="11" t="s">
        <v>54</v>
      </c>
      <c r="AQ66" s="11"/>
    </row>
    <row r="67" spans="2:43" x14ac:dyDescent="0.3">
      <c r="B67" s="39">
        <v>43586</v>
      </c>
      <c r="C67" s="40">
        <f t="shared" ca="1" si="0"/>
        <v>1003</v>
      </c>
      <c r="D67" s="12">
        <v>2019</v>
      </c>
      <c r="E67" s="12" t="s">
        <v>42</v>
      </c>
      <c r="F67" s="12">
        <v>1</v>
      </c>
      <c r="G67" s="13" t="s">
        <v>60</v>
      </c>
      <c r="H67" s="13" t="s">
        <v>110</v>
      </c>
      <c r="I67" s="13" t="s">
        <v>111</v>
      </c>
      <c r="J67" s="14" t="s">
        <v>112</v>
      </c>
      <c r="K67" s="14" t="s">
        <v>113</v>
      </c>
      <c r="L67" s="14" t="s">
        <v>185</v>
      </c>
      <c r="M67" s="42" t="s">
        <v>48</v>
      </c>
      <c r="N67" s="42" t="s">
        <v>49</v>
      </c>
      <c r="O67" s="42" t="s">
        <v>186</v>
      </c>
      <c r="P67" s="13" t="s">
        <v>187</v>
      </c>
      <c r="Q67" s="43" t="s">
        <v>73</v>
      </c>
      <c r="R67" s="44" t="s">
        <v>148</v>
      </c>
      <c r="S67" s="43" t="s">
        <v>149</v>
      </c>
      <c r="T67" s="45">
        <v>1</v>
      </c>
      <c r="U67" s="45">
        <v>4</v>
      </c>
      <c r="V67" s="45">
        <v>550</v>
      </c>
      <c r="W67" s="46">
        <f t="shared" si="1"/>
        <v>2200</v>
      </c>
      <c r="X67" s="47">
        <v>4.3019999999999996</v>
      </c>
      <c r="Y67" s="47">
        <v>51.192744407999996</v>
      </c>
      <c r="Z67" s="48">
        <f t="shared" si="2"/>
        <v>8.6039999999999991E-2</v>
      </c>
      <c r="AA67" s="48">
        <f t="shared" si="3"/>
        <v>1.8231818181818182</v>
      </c>
      <c r="AB67" s="49" t="str">
        <f t="shared" si="4"/>
        <v>14412420100207941361540</v>
      </c>
      <c r="AC67" s="50">
        <v>0.12000000000000005</v>
      </c>
      <c r="AD67" s="51">
        <v>40.11</v>
      </c>
      <c r="AE67" s="52"/>
      <c r="AF67" s="53">
        <f t="shared" si="5"/>
        <v>35.296799999999998</v>
      </c>
      <c r="AG67" s="54">
        <f t="shared" si="6"/>
        <v>0.3105116670696777</v>
      </c>
      <c r="AH67" s="55">
        <f t="shared" si="7"/>
        <v>15.895944407999998</v>
      </c>
      <c r="AI67" s="56">
        <v>20</v>
      </c>
      <c r="AJ67" s="55">
        <f t="shared" si="8"/>
        <v>317.91888815999994</v>
      </c>
      <c r="AK67" s="57">
        <v>4.8557500000000005</v>
      </c>
      <c r="AL67" s="57">
        <f t="shared" si="9"/>
        <v>1128.7192003719201</v>
      </c>
      <c r="AM67" s="57">
        <f t="shared" si="10"/>
        <v>2051.1854951185496</v>
      </c>
      <c r="AN67" s="58">
        <f t="shared" si="11"/>
        <v>922.4662947466295</v>
      </c>
      <c r="AO67" s="59"/>
      <c r="AP67" s="11" t="s">
        <v>54</v>
      </c>
      <c r="AQ67" s="11"/>
    </row>
    <row r="68" spans="2:43" x14ac:dyDescent="0.3">
      <c r="B68" s="39">
        <v>43586</v>
      </c>
      <c r="C68" s="40">
        <f t="shared" ca="1" si="0"/>
        <v>1003</v>
      </c>
      <c r="D68" s="12">
        <v>2019</v>
      </c>
      <c r="E68" s="12" t="s">
        <v>42</v>
      </c>
      <c r="F68" s="12">
        <v>1</v>
      </c>
      <c r="G68" s="13" t="s">
        <v>60</v>
      </c>
      <c r="H68" s="13" t="s">
        <v>110</v>
      </c>
      <c r="I68" s="13" t="s">
        <v>111</v>
      </c>
      <c r="J68" s="14" t="s">
        <v>112</v>
      </c>
      <c r="K68" s="14" t="s">
        <v>113</v>
      </c>
      <c r="L68" s="14" t="s">
        <v>188</v>
      </c>
      <c r="M68" s="42" t="s">
        <v>48</v>
      </c>
      <c r="N68" s="42" t="s">
        <v>49</v>
      </c>
      <c r="O68" s="42" t="s">
        <v>186</v>
      </c>
      <c r="P68" s="13" t="s">
        <v>189</v>
      </c>
      <c r="Q68" s="43" t="s">
        <v>190</v>
      </c>
      <c r="R68" s="44" t="s">
        <v>191</v>
      </c>
      <c r="S68" s="43" t="s">
        <v>192</v>
      </c>
      <c r="T68" s="45">
        <v>1</v>
      </c>
      <c r="U68" s="45">
        <v>2</v>
      </c>
      <c r="V68" s="45">
        <v>100</v>
      </c>
      <c r="W68" s="46">
        <f t="shared" si="1"/>
        <v>200</v>
      </c>
      <c r="X68" s="47">
        <v>3.613</v>
      </c>
      <c r="Y68" s="47">
        <v>53.640241199999998</v>
      </c>
      <c r="Z68" s="48">
        <f t="shared" si="2"/>
        <v>0.30710500000000002</v>
      </c>
      <c r="AA68" s="48">
        <f t="shared" si="3"/>
        <v>19.635000000000002</v>
      </c>
      <c r="AB68" s="49" t="str">
        <f t="shared" si="4"/>
        <v>14412420454135432360664</v>
      </c>
      <c r="AC68" s="50">
        <v>0.12000000000000002</v>
      </c>
      <c r="AD68" s="51">
        <v>39.270000000000003</v>
      </c>
      <c r="AE68" s="52"/>
      <c r="AF68" s="53">
        <f t="shared" si="5"/>
        <v>34.557600000000001</v>
      </c>
      <c r="AG68" s="54">
        <f t="shared" si="6"/>
        <v>0.35575233766845926</v>
      </c>
      <c r="AH68" s="55">
        <f t="shared" si="7"/>
        <v>19.082641199999998</v>
      </c>
      <c r="AI68" s="56">
        <v>85</v>
      </c>
      <c r="AJ68" s="55">
        <f t="shared" si="8"/>
        <v>1622.0245019999998</v>
      </c>
      <c r="AK68" s="57">
        <v>4.7150800000000004</v>
      </c>
      <c r="AL68" s="57">
        <f t="shared" si="9"/>
        <v>1305.0318295045668</v>
      </c>
      <c r="AM68" s="57">
        <f t="shared" si="10"/>
        <v>2391.1984500415165</v>
      </c>
      <c r="AN68" s="58">
        <f t="shared" si="11"/>
        <v>1086.1666205369497</v>
      </c>
      <c r="AO68" s="59"/>
      <c r="AP68" s="11" t="s">
        <v>54</v>
      </c>
      <c r="AQ68" s="11"/>
    </row>
    <row r="69" spans="2:43" x14ac:dyDescent="0.3">
      <c r="B69" s="39">
        <v>43586</v>
      </c>
      <c r="C69" s="40">
        <f t="shared" ref="C69:C132" ca="1" si="12">(TODAY())-B69</f>
        <v>1003</v>
      </c>
      <c r="D69" s="12">
        <v>2019</v>
      </c>
      <c r="E69" s="12" t="s">
        <v>42</v>
      </c>
      <c r="F69" s="12">
        <v>1</v>
      </c>
      <c r="G69" s="13" t="s">
        <v>60</v>
      </c>
      <c r="H69" s="13" t="s">
        <v>110</v>
      </c>
      <c r="I69" s="13" t="s">
        <v>111</v>
      </c>
      <c r="J69" s="14" t="s">
        <v>112</v>
      </c>
      <c r="K69" s="14" t="s">
        <v>113</v>
      </c>
      <c r="L69" s="14" t="s">
        <v>193</v>
      </c>
      <c r="M69" s="42" t="s">
        <v>48</v>
      </c>
      <c r="N69" s="42" t="s">
        <v>49</v>
      </c>
      <c r="O69" s="42" t="s">
        <v>186</v>
      </c>
      <c r="P69" s="13" t="s">
        <v>194</v>
      </c>
      <c r="Q69" s="43" t="s">
        <v>51</v>
      </c>
      <c r="R69" s="44" t="s">
        <v>69</v>
      </c>
      <c r="S69" s="43" t="s">
        <v>70</v>
      </c>
      <c r="T69" s="45">
        <v>1</v>
      </c>
      <c r="U69" s="45">
        <v>2</v>
      </c>
      <c r="V69" s="45">
        <v>200</v>
      </c>
      <c r="W69" s="46">
        <f t="shared" ref="W69:W132" si="13">+T69*U69*V69</f>
        <v>400</v>
      </c>
      <c r="X69" s="47">
        <v>2.806</v>
      </c>
      <c r="Y69" s="47">
        <v>24.870425957550601</v>
      </c>
      <c r="Z69" s="48">
        <f t="shared" ref="Z69:Z132" si="14">+IFERROR(X69*AI69/1000,0)</f>
        <v>0.12626999999999999</v>
      </c>
      <c r="AA69" s="48">
        <f t="shared" ref="AA69:AA132" si="15">IFERROR((AD69/W69)*100,0)</f>
        <v>6.4399999999999995</v>
      </c>
      <c r="AB69" s="49" t="str">
        <f t="shared" ref="AB69:AB132" si="16">CONCATENATE(K69,L69,R69)</f>
        <v>14412420600507371361532</v>
      </c>
      <c r="AC69" s="50">
        <v>0.12000000000000002</v>
      </c>
      <c r="AD69" s="51">
        <v>25.76</v>
      </c>
      <c r="AE69" s="52"/>
      <c r="AF69" s="53">
        <f t="shared" ref="AF69:AF132" si="17">IFERROR(AD69*(100%-AC69),0)</f>
        <v>22.668800000000001</v>
      </c>
      <c r="AG69" s="54">
        <f t="shared" ref="AG69:AG132" si="18">IF(1-AF69/Y69&lt;0%,0,1-AF69/Y69)</f>
        <v>8.8523854046906325E-2</v>
      </c>
      <c r="AH69" s="55">
        <f t="shared" ref="AH69:AH132" si="19">IF(Y69-AF69&lt;0,0,Y69-AF69)</f>
        <v>2.2016259575506005</v>
      </c>
      <c r="AI69" s="56">
        <v>45</v>
      </c>
      <c r="AJ69" s="55">
        <f t="shared" ref="AJ69:AJ132" si="20">IFERROR(AH69*AI69,0)</f>
        <v>99.073168089777027</v>
      </c>
      <c r="AK69" s="57">
        <v>3.5032300000000003</v>
      </c>
      <c r="AL69" s="57">
        <f t="shared" ref="AL69:AL132" si="21">IFERROR(AK69/X69*1000,0)</f>
        <v>1248.4782608695652</v>
      </c>
      <c r="AM69" s="57">
        <f t="shared" ref="AM69:AM132" si="22">IFERROR(AF69/$AL$2/X69*1000,0)</f>
        <v>2019.6721311475412</v>
      </c>
      <c r="AN69" s="58">
        <f t="shared" ref="AN69:AN132" si="23">+IFERROR(AM69-AL69,0)</f>
        <v>771.19387027797598</v>
      </c>
      <c r="AO69" s="59"/>
      <c r="AP69" s="11" t="s">
        <v>54</v>
      </c>
      <c r="AQ69" s="11"/>
    </row>
    <row r="70" spans="2:43" x14ac:dyDescent="0.3">
      <c r="B70" s="39">
        <v>43586</v>
      </c>
      <c r="C70" s="40">
        <f t="shared" ca="1" si="12"/>
        <v>1003</v>
      </c>
      <c r="D70" s="12">
        <v>2019</v>
      </c>
      <c r="E70" s="12" t="s">
        <v>42</v>
      </c>
      <c r="F70" s="12">
        <v>1</v>
      </c>
      <c r="G70" s="13" t="s">
        <v>60</v>
      </c>
      <c r="H70" s="13" t="s">
        <v>110</v>
      </c>
      <c r="I70" s="13" t="s">
        <v>111</v>
      </c>
      <c r="J70" s="14" t="s">
        <v>112</v>
      </c>
      <c r="K70" s="14" t="s">
        <v>113</v>
      </c>
      <c r="L70" s="14" t="s">
        <v>195</v>
      </c>
      <c r="M70" s="42" t="s">
        <v>48</v>
      </c>
      <c r="N70" s="42" t="s">
        <v>49</v>
      </c>
      <c r="O70" s="42" t="s">
        <v>186</v>
      </c>
      <c r="P70" s="13" t="s">
        <v>196</v>
      </c>
      <c r="Q70" s="43" t="s">
        <v>76</v>
      </c>
      <c r="R70" s="44" t="s">
        <v>197</v>
      </c>
      <c r="S70" s="43" t="s">
        <v>198</v>
      </c>
      <c r="T70" s="45">
        <v>6</v>
      </c>
      <c r="U70" s="45">
        <v>1</v>
      </c>
      <c r="V70" s="45">
        <v>1000</v>
      </c>
      <c r="W70" s="46">
        <f t="shared" si="13"/>
        <v>6000</v>
      </c>
      <c r="X70" s="47">
        <v>6</v>
      </c>
      <c r="Y70" s="47">
        <v>111.55271400000001</v>
      </c>
      <c r="Z70" s="48">
        <f t="shared" si="14"/>
        <v>4.8000000000000001E-2</v>
      </c>
      <c r="AA70" s="48">
        <f t="shared" si="15"/>
        <v>1.5</v>
      </c>
      <c r="AB70" s="49" t="str">
        <f t="shared" si="16"/>
        <v>14412420507264108370042</v>
      </c>
      <c r="AC70" s="50">
        <v>0.08</v>
      </c>
      <c r="AD70" s="51">
        <v>90</v>
      </c>
      <c r="AE70" s="52"/>
      <c r="AF70" s="53">
        <f t="shared" si="17"/>
        <v>82.8</v>
      </c>
      <c r="AG70" s="54">
        <f t="shared" si="18"/>
        <v>0.25775001762843719</v>
      </c>
      <c r="AH70" s="55">
        <f t="shared" si="19"/>
        <v>28.752714000000012</v>
      </c>
      <c r="AI70" s="56">
        <v>8</v>
      </c>
      <c r="AJ70" s="55">
        <f t="shared" si="20"/>
        <v>230.02171200000009</v>
      </c>
      <c r="AK70" s="57">
        <v>25.101374722838099</v>
      </c>
      <c r="AL70" s="57">
        <f t="shared" si="21"/>
        <v>4183.5624538063503</v>
      </c>
      <c r="AM70" s="57">
        <f t="shared" si="22"/>
        <v>3449.9999999999995</v>
      </c>
      <c r="AN70" s="58">
        <f t="shared" si="23"/>
        <v>-733.56245380635073</v>
      </c>
      <c r="AO70" s="59"/>
      <c r="AP70" s="11" t="s">
        <v>199</v>
      </c>
      <c r="AQ70" s="11"/>
    </row>
    <row r="71" spans="2:43" x14ac:dyDescent="0.3">
      <c r="B71" s="39">
        <v>43586</v>
      </c>
      <c r="C71" s="40">
        <f t="shared" ca="1" si="12"/>
        <v>1003</v>
      </c>
      <c r="D71" s="12">
        <v>2019</v>
      </c>
      <c r="E71" s="12" t="s">
        <v>42</v>
      </c>
      <c r="F71" s="12">
        <v>1</v>
      </c>
      <c r="G71" s="13" t="s">
        <v>60</v>
      </c>
      <c r="H71" s="13" t="s">
        <v>110</v>
      </c>
      <c r="I71" s="13" t="s">
        <v>111</v>
      </c>
      <c r="J71" s="14" t="s">
        <v>112</v>
      </c>
      <c r="K71" s="14" t="s">
        <v>113</v>
      </c>
      <c r="L71" s="14" t="s">
        <v>195</v>
      </c>
      <c r="M71" s="42" t="s">
        <v>48</v>
      </c>
      <c r="N71" s="42" t="s">
        <v>49</v>
      </c>
      <c r="O71" s="42" t="s">
        <v>186</v>
      </c>
      <c r="P71" s="13" t="s">
        <v>196</v>
      </c>
      <c r="Q71" s="43" t="s">
        <v>73</v>
      </c>
      <c r="R71" s="44" t="s">
        <v>74</v>
      </c>
      <c r="S71" s="43" t="s">
        <v>75</v>
      </c>
      <c r="T71" s="45">
        <v>1</v>
      </c>
      <c r="U71" s="45">
        <v>4</v>
      </c>
      <c r="V71" s="45">
        <v>500</v>
      </c>
      <c r="W71" s="46">
        <f t="shared" si="13"/>
        <v>2000</v>
      </c>
      <c r="X71" s="47">
        <v>3.68</v>
      </c>
      <c r="Y71" s="47">
        <v>31.07226</v>
      </c>
      <c r="Z71" s="48">
        <f t="shared" si="14"/>
        <v>6.6240000000000007E-2</v>
      </c>
      <c r="AA71" s="48">
        <f t="shared" si="15"/>
        <v>1.1355</v>
      </c>
      <c r="AB71" s="49" t="str">
        <f t="shared" si="16"/>
        <v>14412420507264108361541</v>
      </c>
      <c r="AC71" s="50">
        <v>0.12000000000000002</v>
      </c>
      <c r="AD71" s="51">
        <v>22.71</v>
      </c>
      <c r="AE71" s="52"/>
      <c r="AF71" s="53">
        <f t="shared" si="17"/>
        <v>19.9848</v>
      </c>
      <c r="AG71" s="54">
        <f t="shared" si="18"/>
        <v>0.35682824487179243</v>
      </c>
      <c r="AH71" s="55">
        <f t="shared" si="19"/>
        <v>11.08746</v>
      </c>
      <c r="AI71" s="56">
        <v>18</v>
      </c>
      <c r="AJ71" s="55">
        <f t="shared" si="20"/>
        <v>199.57427999999999</v>
      </c>
      <c r="AK71" s="57">
        <v>4.1876100000000003</v>
      </c>
      <c r="AL71" s="57">
        <f t="shared" si="21"/>
        <v>1137.9375</v>
      </c>
      <c r="AM71" s="57">
        <f t="shared" si="22"/>
        <v>1357.6630434782608</v>
      </c>
      <c r="AN71" s="58">
        <f t="shared" si="23"/>
        <v>219.72554347826076</v>
      </c>
      <c r="AO71" s="59"/>
      <c r="AP71" s="11" t="s">
        <v>199</v>
      </c>
      <c r="AQ71" s="11"/>
    </row>
    <row r="72" spans="2:43" x14ac:dyDescent="0.3">
      <c r="B72" s="39">
        <v>43586</v>
      </c>
      <c r="C72" s="40">
        <f t="shared" ca="1" si="12"/>
        <v>1003</v>
      </c>
      <c r="D72" s="12">
        <v>2019</v>
      </c>
      <c r="E72" s="12" t="s">
        <v>42</v>
      </c>
      <c r="F72" s="12">
        <v>1</v>
      </c>
      <c r="G72" s="13" t="s">
        <v>60</v>
      </c>
      <c r="H72" s="13" t="s">
        <v>110</v>
      </c>
      <c r="I72" s="13" t="s">
        <v>111</v>
      </c>
      <c r="J72" s="14" t="s">
        <v>112</v>
      </c>
      <c r="K72" s="14" t="s">
        <v>113</v>
      </c>
      <c r="L72" s="14" t="s">
        <v>195</v>
      </c>
      <c r="M72" s="42" t="s">
        <v>48</v>
      </c>
      <c r="N72" s="42" t="s">
        <v>49</v>
      </c>
      <c r="O72" s="42" t="s">
        <v>186</v>
      </c>
      <c r="P72" s="13" t="s">
        <v>196</v>
      </c>
      <c r="Q72" s="43" t="s">
        <v>51</v>
      </c>
      <c r="R72" s="44" t="s">
        <v>69</v>
      </c>
      <c r="S72" s="43" t="s">
        <v>70</v>
      </c>
      <c r="T72" s="45">
        <v>1</v>
      </c>
      <c r="U72" s="45">
        <v>2</v>
      </c>
      <c r="V72" s="45">
        <v>200</v>
      </c>
      <c r="W72" s="46">
        <f t="shared" si="13"/>
        <v>400</v>
      </c>
      <c r="X72" s="47">
        <v>2.806</v>
      </c>
      <c r="Y72" s="47">
        <v>24.870425957550601</v>
      </c>
      <c r="Z72" s="48">
        <f t="shared" si="14"/>
        <v>8.4180000000000005E-2</v>
      </c>
      <c r="AA72" s="48">
        <f t="shared" si="15"/>
        <v>5.1950000000000003</v>
      </c>
      <c r="AB72" s="49" t="str">
        <f t="shared" si="16"/>
        <v>14412420507264108361532</v>
      </c>
      <c r="AC72" s="50">
        <v>0.12</v>
      </c>
      <c r="AD72" s="51">
        <v>20.78</v>
      </c>
      <c r="AE72" s="52"/>
      <c r="AF72" s="53">
        <f t="shared" si="17"/>
        <v>18.2864</v>
      </c>
      <c r="AG72" s="54">
        <f t="shared" si="18"/>
        <v>0.26473314002696868</v>
      </c>
      <c r="AH72" s="55">
        <f t="shared" si="19"/>
        <v>6.584025957550601</v>
      </c>
      <c r="AI72" s="56">
        <v>30</v>
      </c>
      <c r="AJ72" s="55">
        <f t="shared" si="20"/>
        <v>197.52077872651802</v>
      </c>
      <c r="AK72" s="57">
        <v>3.5032300000000003</v>
      </c>
      <c r="AL72" s="57">
        <f t="shared" si="21"/>
        <v>1248.4782608695652</v>
      </c>
      <c r="AM72" s="57">
        <f t="shared" si="22"/>
        <v>1629.2230933713472</v>
      </c>
      <c r="AN72" s="58">
        <f t="shared" si="23"/>
        <v>380.74483250178196</v>
      </c>
      <c r="AO72" s="59"/>
      <c r="AP72" s="11" t="s">
        <v>199</v>
      </c>
      <c r="AQ72" s="11"/>
    </row>
    <row r="73" spans="2:43" x14ac:dyDescent="0.3">
      <c r="B73" s="39">
        <v>43586</v>
      </c>
      <c r="C73" s="40">
        <f t="shared" ca="1" si="12"/>
        <v>1003</v>
      </c>
      <c r="D73" s="12">
        <v>2019</v>
      </c>
      <c r="E73" s="12" t="s">
        <v>42</v>
      </c>
      <c r="F73" s="12">
        <v>1</v>
      </c>
      <c r="G73" s="13" t="s">
        <v>60</v>
      </c>
      <c r="H73" s="13" t="s">
        <v>110</v>
      </c>
      <c r="I73" s="13" t="s">
        <v>111</v>
      </c>
      <c r="J73" s="14" t="s">
        <v>112</v>
      </c>
      <c r="K73" s="14" t="s">
        <v>113</v>
      </c>
      <c r="L73" s="14" t="s">
        <v>195</v>
      </c>
      <c r="M73" s="42" t="s">
        <v>48</v>
      </c>
      <c r="N73" s="42" t="s">
        <v>49</v>
      </c>
      <c r="O73" s="42" t="s">
        <v>186</v>
      </c>
      <c r="P73" s="13" t="s">
        <v>196</v>
      </c>
      <c r="Q73" s="43" t="s">
        <v>190</v>
      </c>
      <c r="R73" s="44" t="s">
        <v>191</v>
      </c>
      <c r="S73" s="43" t="s">
        <v>192</v>
      </c>
      <c r="T73" s="45">
        <v>1</v>
      </c>
      <c r="U73" s="45">
        <v>2</v>
      </c>
      <c r="V73" s="45">
        <v>100</v>
      </c>
      <c r="W73" s="46">
        <f t="shared" si="13"/>
        <v>200</v>
      </c>
      <c r="X73" s="47">
        <v>3.613</v>
      </c>
      <c r="Y73" s="47">
        <v>53.640241199999998</v>
      </c>
      <c r="Z73" s="48">
        <f t="shared" si="14"/>
        <v>9.0325000000000003E-2</v>
      </c>
      <c r="AA73" s="48">
        <f t="shared" si="15"/>
        <v>18.405000000000001</v>
      </c>
      <c r="AB73" s="49" t="str">
        <f t="shared" si="16"/>
        <v>14412420507264108360664</v>
      </c>
      <c r="AC73" s="50">
        <v>0.12000000000000002</v>
      </c>
      <c r="AD73" s="51">
        <v>36.81</v>
      </c>
      <c r="AE73" s="52"/>
      <c r="AF73" s="53">
        <f t="shared" si="17"/>
        <v>32.392800000000001</v>
      </c>
      <c r="AG73" s="54">
        <f t="shared" si="18"/>
        <v>0.39611009802841823</v>
      </c>
      <c r="AH73" s="55">
        <f t="shared" si="19"/>
        <v>21.247441199999997</v>
      </c>
      <c r="AI73" s="56">
        <v>25</v>
      </c>
      <c r="AJ73" s="55">
        <f t="shared" si="20"/>
        <v>531.18602999999996</v>
      </c>
      <c r="AK73" s="57">
        <v>4.7150800000000004</v>
      </c>
      <c r="AL73" s="57">
        <f t="shared" si="21"/>
        <v>1305.0318295045668</v>
      </c>
      <c r="AM73" s="57">
        <f t="shared" si="22"/>
        <v>2241.406033766953</v>
      </c>
      <c r="AN73" s="58">
        <f t="shared" si="23"/>
        <v>936.37420426238623</v>
      </c>
      <c r="AO73" s="59"/>
      <c r="AP73" s="11" t="s">
        <v>199</v>
      </c>
      <c r="AQ73" s="11"/>
    </row>
    <row r="74" spans="2:43" x14ac:dyDescent="0.3">
      <c r="B74" s="39">
        <v>43586</v>
      </c>
      <c r="C74" s="40">
        <f t="shared" ca="1" si="12"/>
        <v>1003</v>
      </c>
      <c r="D74" s="12">
        <v>2019</v>
      </c>
      <c r="E74" s="12" t="s">
        <v>42</v>
      </c>
      <c r="F74" s="12">
        <v>1</v>
      </c>
      <c r="G74" s="13" t="s">
        <v>60</v>
      </c>
      <c r="H74" s="13" t="s">
        <v>110</v>
      </c>
      <c r="I74" s="13" t="s">
        <v>111</v>
      </c>
      <c r="J74" s="14" t="s">
        <v>112</v>
      </c>
      <c r="K74" s="14" t="s">
        <v>113</v>
      </c>
      <c r="L74" s="14" t="s">
        <v>195</v>
      </c>
      <c r="M74" s="42" t="s">
        <v>48</v>
      </c>
      <c r="N74" s="42" t="s">
        <v>49</v>
      </c>
      <c r="O74" s="42" t="s">
        <v>186</v>
      </c>
      <c r="P74" s="13" t="s">
        <v>196</v>
      </c>
      <c r="Q74" s="43" t="s">
        <v>51</v>
      </c>
      <c r="R74" s="44" t="s">
        <v>200</v>
      </c>
      <c r="S74" s="43" t="s">
        <v>201</v>
      </c>
      <c r="T74" s="45">
        <v>20</v>
      </c>
      <c r="U74" s="45">
        <v>150</v>
      </c>
      <c r="V74" s="45">
        <v>1</v>
      </c>
      <c r="W74" s="46">
        <f t="shared" si="13"/>
        <v>3000</v>
      </c>
      <c r="X74" s="47">
        <v>5.9349999999999996</v>
      </c>
      <c r="Y74" s="47">
        <v>100.729512</v>
      </c>
      <c r="Z74" s="48">
        <f t="shared" si="14"/>
        <v>8.9024999999999993E-2</v>
      </c>
      <c r="AA74" s="48">
        <f t="shared" si="15"/>
        <v>2.5966666666666671</v>
      </c>
      <c r="AB74" s="49" t="str">
        <f t="shared" si="16"/>
        <v>14412420507264108361179</v>
      </c>
      <c r="AC74" s="50">
        <v>0.11999999999999995</v>
      </c>
      <c r="AD74" s="51">
        <v>77.900000000000006</v>
      </c>
      <c r="AE74" s="52"/>
      <c r="AF74" s="53">
        <f t="shared" si="17"/>
        <v>68.552000000000007</v>
      </c>
      <c r="AG74" s="54">
        <f t="shared" si="18"/>
        <v>0.31944473234418125</v>
      </c>
      <c r="AH74" s="55">
        <f t="shared" si="19"/>
        <v>32.177511999999993</v>
      </c>
      <c r="AI74" s="56">
        <v>15</v>
      </c>
      <c r="AJ74" s="55">
        <f t="shared" si="20"/>
        <v>482.66267999999991</v>
      </c>
      <c r="AK74" s="57">
        <v>10.712070000000001</v>
      </c>
      <c r="AL74" s="57">
        <f t="shared" si="21"/>
        <v>1804.8980623420389</v>
      </c>
      <c r="AM74" s="57">
        <f t="shared" si="22"/>
        <v>2887.6158382476833</v>
      </c>
      <c r="AN74" s="58">
        <f t="shared" si="23"/>
        <v>1082.7177759056444</v>
      </c>
      <c r="AO74" s="59"/>
      <c r="AP74" s="11" t="s">
        <v>199</v>
      </c>
      <c r="AQ74" s="11"/>
    </row>
    <row r="75" spans="2:43" x14ac:dyDescent="0.3">
      <c r="B75" s="39">
        <v>43586</v>
      </c>
      <c r="C75" s="40">
        <f t="shared" ca="1" si="12"/>
        <v>1003</v>
      </c>
      <c r="D75" s="12">
        <v>2019</v>
      </c>
      <c r="E75" s="12" t="s">
        <v>42</v>
      </c>
      <c r="F75" s="12">
        <v>1</v>
      </c>
      <c r="G75" s="13" t="s">
        <v>60</v>
      </c>
      <c r="H75" s="13" t="s">
        <v>110</v>
      </c>
      <c r="I75" s="13" t="s">
        <v>111</v>
      </c>
      <c r="J75" s="14" t="s">
        <v>112</v>
      </c>
      <c r="K75" s="14" t="s">
        <v>113</v>
      </c>
      <c r="L75" s="14" t="s">
        <v>195</v>
      </c>
      <c r="M75" s="42" t="s">
        <v>48</v>
      </c>
      <c r="N75" s="42" t="s">
        <v>49</v>
      </c>
      <c r="O75" s="42" t="s">
        <v>186</v>
      </c>
      <c r="P75" s="13" t="s">
        <v>196</v>
      </c>
      <c r="Q75" s="43" t="s">
        <v>76</v>
      </c>
      <c r="R75" s="44" t="s">
        <v>77</v>
      </c>
      <c r="S75" s="43" t="s">
        <v>78</v>
      </c>
      <c r="T75" s="45">
        <v>6</v>
      </c>
      <c r="U75" s="45">
        <v>1</v>
      </c>
      <c r="V75" s="45">
        <v>1000</v>
      </c>
      <c r="W75" s="46">
        <f t="shared" si="13"/>
        <v>6000</v>
      </c>
      <c r="X75" s="47">
        <v>6.9499999999999984</v>
      </c>
      <c r="Y75" s="47">
        <v>186.35806803744001</v>
      </c>
      <c r="Z75" s="48">
        <f t="shared" si="14"/>
        <v>5.559999999999999E-2</v>
      </c>
      <c r="AA75" s="48">
        <f t="shared" si="15"/>
        <v>2.5390000000000001</v>
      </c>
      <c r="AB75" s="49" t="str">
        <f t="shared" si="16"/>
        <v>14412420507264108370045</v>
      </c>
      <c r="AC75" s="50">
        <v>0.12</v>
      </c>
      <c r="AD75" s="51">
        <v>152.34</v>
      </c>
      <c r="AE75" s="52"/>
      <c r="AF75" s="53">
        <f t="shared" si="17"/>
        <v>134.0592</v>
      </c>
      <c r="AG75" s="54">
        <f t="shared" si="18"/>
        <v>0.28063645748319832</v>
      </c>
      <c r="AH75" s="55">
        <f t="shared" si="19"/>
        <v>52.298868037440002</v>
      </c>
      <c r="AI75" s="56">
        <v>8</v>
      </c>
      <c r="AJ75" s="55">
        <f t="shared" si="20"/>
        <v>418.39094429952002</v>
      </c>
      <c r="AK75" s="57">
        <v>19.882120253164512</v>
      </c>
      <c r="AL75" s="57">
        <f t="shared" si="21"/>
        <v>2860.7367270740315</v>
      </c>
      <c r="AM75" s="57">
        <f t="shared" si="22"/>
        <v>4822.2733812949655</v>
      </c>
      <c r="AN75" s="58">
        <f t="shared" si="23"/>
        <v>1961.536654220934</v>
      </c>
      <c r="AO75" s="59"/>
      <c r="AP75" s="11" t="s">
        <v>199</v>
      </c>
      <c r="AQ75" s="11"/>
    </row>
    <row r="76" spans="2:43" x14ac:dyDescent="0.3">
      <c r="B76" s="39">
        <v>43586</v>
      </c>
      <c r="C76" s="40">
        <f t="shared" ca="1" si="12"/>
        <v>1003</v>
      </c>
      <c r="D76" s="12">
        <v>2019</v>
      </c>
      <c r="E76" s="12" t="s">
        <v>42</v>
      </c>
      <c r="F76" s="12">
        <v>1</v>
      </c>
      <c r="G76" s="13" t="s">
        <v>60</v>
      </c>
      <c r="H76" s="13" t="s">
        <v>110</v>
      </c>
      <c r="I76" s="13" t="s">
        <v>111</v>
      </c>
      <c r="J76" s="14" t="s">
        <v>112</v>
      </c>
      <c r="K76" s="14" t="s">
        <v>113</v>
      </c>
      <c r="L76" s="14" t="s">
        <v>202</v>
      </c>
      <c r="M76" s="42" t="s">
        <v>48</v>
      </c>
      <c r="N76" s="42" t="s">
        <v>142</v>
      </c>
      <c r="O76" s="42" t="s">
        <v>203</v>
      </c>
      <c r="P76" s="13" t="s">
        <v>204</v>
      </c>
      <c r="Q76" s="43" t="s">
        <v>73</v>
      </c>
      <c r="R76" s="44" t="s">
        <v>148</v>
      </c>
      <c r="S76" s="43" t="s">
        <v>149</v>
      </c>
      <c r="T76" s="45">
        <v>1</v>
      </c>
      <c r="U76" s="45">
        <v>4</v>
      </c>
      <c r="V76" s="45">
        <v>550</v>
      </c>
      <c r="W76" s="46">
        <f t="shared" si="13"/>
        <v>2200</v>
      </c>
      <c r="X76" s="47">
        <v>4.3019999999999996</v>
      </c>
      <c r="Y76" s="47">
        <v>51.192744407999996</v>
      </c>
      <c r="Z76" s="48">
        <f t="shared" si="14"/>
        <v>0.50763599999999998</v>
      </c>
      <c r="AA76" s="48">
        <f t="shared" si="15"/>
        <v>1.5409090909090908</v>
      </c>
      <c r="AB76" s="49" t="str">
        <f t="shared" si="16"/>
        <v>14412420168420014361540</v>
      </c>
      <c r="AC76" s="50">
        <v>0.11999999999999993</v>
      </c>
      <c r="AD76" s="51">
        <v>33.9</v>
      </c>
      <c r="AE76" s="52"/>
      <c r="AF76" s="53">
        <f t="shared" si="17"/>
        <v>29.832000000000004</v>
      </c>
      <c r="AG76" s="54">
        <f t="shared" si="18"/>
        <v>0.41726116962508275</v>
      </c>
      <c r="AH76" s="55">
        <f t="shared" si="19"/>
        <v>21.360744407999992</v>
      </c>
      <c r="AI76" s="56">
        <v>118</v>
      </c>
      <c r="AJ76" s="55">
        <f t="shared" si="20"/>
        <v>2520.5678401439991</v>
      </c>
      <c r="AK76" s="57">
        <v>4.8557500000000005</v>
      </c>
      <c r="AL76" s="57">
        <f t="shared" si="21"/>
        <v>1128.7192003719201</v>
      </c>
      <c r="AM76" s="57">
        <f t="shared" si="22"/>
        <v>1733.6122733612278</v>
      </c>
      <c r="AN76" s="58">
        <f t="shared" si="23"/>
        <v>604.89307298930771</v>
      </c>
      <c r="AO76" s="59"/>
      <c r="AP76" s="11" t="s">
        <v>54</v>
      </c>
      <c r="AQ76" s="11"/>
    </row>
    <row r="77" spans="2:43" x14ac:dyDescent="0.3">
      <c r="B77" s="39">
        <v>43586</v>
      </c>
      <c r="C77" s="40">
        <f t="shared" ca="1" si="12"/>
        <v>1003</v>
      </c>
      <c r="D77" s="12">
        <v>2019</v>
      </c>
      <c r="E77" s="12" t="s">
        <v>42</v>
      </c>
      <c r="F77" s="12">
        <v>1</v>
      </c>
      <c r="G77" s="13" t="s">
        <v>60</v>
      </c>
      <c r="H77" s="13" t="s">
        <v>110</v>
      </c>
      <c r="I77" s="13" t="s">
        <v>111</v>
      </c>
      <c r="J77" s="14" t="s">
        <v>112</v>
      </c>
      <c r="K77" s="14" t="s">
        <v>113</v>
      </c>
      <c r="L77" s="14" t="s">
        <v>205</v>
      </c>
      <c r="M77" s="42" t="s">
        <v>48</v>
      </c>
      <c r="N77" s="42" t="s">
        <v>206</v>
      </c>
      <c r="O77" s="42" t="s">
        <v>207</v>
      </c>
      <c r="P77" s="13" t="s">
        <v>208</v>
      </c>
      <c r="Q77" s="43" t="s">
        <v>73</v>
      </c>
      <c r="R77" s="44" t="s">
        <v>74</v>
      </c>
      <c r="S77" s="43" t="s">
        <v>75</v>
      </c>
      <c r="T77" s="45">
        <v>1</v>
      </c>
      <c r="U77" s="45">
        <v>4</v>
      </c>
      <c r="V77" s="45">
        <v>500</v>
      </c>
      <c r="W77" s="46">
        <f t="shared" si="13"/>
        <v>2000</v>
      </c>
      <c r="X77" s="47">
        <v>3.68</v>
      </c>
      <c r="Y77" s="47">
        <v>31.07226</v>
      </c>
      <c r="Z77" s="48">
        <f t="shared" si="14"/>
        <v>5.5200000000000006E-2</v>
      </c>
      <c r="AA77" s="48">
        <f t="shared" si="15"/>
        <v>1.4404999999999999</v>
      </c>
      <c r="AB77" s="49" t="str">
        <f t="shared" si="16"/>
        <v>14412420121231833361541</v>
      </c>
      <c r="AC77" s="50">
        <v>0.12000000000000001</v>
      </c>
      <c r="AD77" s="51">
        <v>28.81</v>
      </c>
      <c r="AE77" s="52"/>
      <c r="AF77" s="53">
        <f t="shared" si="17"/>
        <v>25.352799999999998</v>
      </c>
      <c r="AG77" s="54">
        <f t="shared" si="18"/>
        <v>0.18406964926271863</v>
      </c>
      <c r="AH77" s="55">
        <f t="shared" si="19"/>
        <v>5.7194600000000015</v>
      </c>
      <c r="AI77" s="56">
        <v>15</v>
      </c>
      <c r="AJ77" s="55">
        <f t="shared" si="20"/>
        <v>85.791900000000027</v>
      </c>
      <c r="AK77" s="57">
        <v>4.1876100000000003</v>
      </c>
      <c r="AL77" s="57">
        <f t="shared" si="21"/>
        <v>1137.9375</v>
      </c>
      <c r="AM77" s="57">
        <f t="shared" si="22"/>
        <v>1722.336956521739</v>
      </c>
      <c r="AN77" s="58">
        <f t="shared" si="23"/>
        <v>584.39945652173901</v>
      </c>
      <c r="AO77" s="59"/>
      <c r="AP77" s="11" t="s">
        <v>54</v>
      </c>
      <c r="AQ77" s="11"/>
    </row>
    <row r="78" spans="2:43" x14ac:dyDescent="0.3">
      <c r="B78" s="39">
        <v>43586</v>
      </c>
      <c r="C78" s="40">
        <f t="shared" ca="1" si="12"/>
        <v>1003</v>
      </c>
      <c r="D78" s="12">
        <v>2019</v>
      </c>
      <c r="E78" s="12" t="s">
        <v>42</v>
      </c>
      <c r="F78" s="12">
        <v>1</v>
      </c>
      <c r="G78" s="13" t="s">
        <v>60</v>
      </c>
      <c r="H78" s="13" t="s">
        <v>110</v>
      </c>
      <c r="I78" s="13" t="s">
        <v>111</v>
      </c>
      <c r="J78" s="14" t="s">
        <v>112</v>
      </c>
      <c r="K78" s="14" t="s">
        <v>113</v>
      </c>
      <c r="L78" s="14" t="s">
        <v>209</v>
      </c>
      <c r="M78" s="42" t="s">
        <v>48</v>
      </c>
      <c r="N78" s="42" t="s">
        <v>83</v>
      </c>
      <c r="O78" s="42"/>
      <c r="P78" s="13" t="s">
        <v>210</v>
      </c>
      <c r="Q78" s="43" t="s">
        <v>73</v>
      </c>
      <c r="R78" s="44" t="s">
        <v>139</v>
      </c>
      <c r="S78" s="43" t="s">
        <v>140</v>
      </c>
      <c r="T78" s="45">
        <v>10</v>
      </c>
      <c r="U78" s="45">
        <v>2</v>
      </c>
      <c r="V78" s="45">
        <v>16.5</v>
      </c>
      <c r="W78" s="46">
        <f t="shared" si="13"/>
        <v>330</v>
      </c>
      <c r="X78" s="47">
        <v>1.079</v>
      </c>
      <c r="Y78" s="47">
        <v>11.512776761200001</v>
      </c>
      <c r="Z78" s="48">
        <f t="shared" si="14"/>
        <v>2.1579999999999998E-2</v>
      </c>
      <c r="AA78" s="48">
        <f t="shared" si="15"/>
        <v>2.5666666666666669</v>
      </c>
      <c r="AB78" s="49" t="str">
        <f t="shared" si="16"/>
        <v>14412420364062916361085</v>
      </c>
      <c r="AC78" s="50">
        <v>0.11999999999999998</v>
      </c>
      <c r="AD78" s="51">
        <v>8.4700000000000006</v>
      </c>
      <c r="AE78" s="52"/>
      <c r="AF78" s="53">
        <f t="shared" si="17"/>
        <v>7.4536000000000007</v>
      </c>
      <c r="AG78" s="54">
        <f t="shared" si="18"/>
        <v>0.35258016770377332</v>
      </c>
      <c r="AH78" s="55">
        <f t="shared" si="19"/>
        <v>4.0591767612000007</v>
      </c>
      <c r="AI78" s="56">
        <v>20</v>
      </c>
      <c r="AJ78" s="55">
        <f t="shared" si="20"/>
        <v>81.183535224000011</v>
      </c>
      <c r="AK78" s="57">
        <v>1.40327</v>
      </c>
      <c r="AL78" s="57">
        <f t="shared" si="21"/>
        <v>1300.5282669138091</v>
      </c>
      <c r="AM78" s="57">
        <f t="shared" si="22"/>
        <v>1726.9694161260429</v>
      </c>
      <c r="AN78" s="58">
        <f t="shared" si="23"/>
        <v>426.44114921223377</v>
      </c>
      <c r="AO78" s="59"/>
      <c r="AP78" s="11" t="s">
        <v>54</v>
      </c>
      <c r="AQ78" s="11"/>
    </row>
    <row r="79" spans="2:43" x14ac:dyDescent="0.3">
      <c r="B79" s="39">
        <v>43586</v>
      </c>
      <c r="C79" s="40">
        <f t="shared" ca="1" si="12"/>
        <v>1003</v>
      </c>
      <c r="D79" s="12">
        <v>2019</v>
      </c>
      <c r="E79" s="12" t="s">
        <v>42</v>
      </c>
      <c r="F79" s="12">
        <v>1</v>
      </c>
      <c r="G79" s="13" t="s">
        <v>60</v>
      </c>
      <c r="H79" s="13" t="s">
        <v>110</v>
      </c>
      <c r="I79" s="13" t="s">
        <v>111</v>
      </c>
      <c r="J79" s="14" t="s">
        <v>112</v>
      </c>
      <c r="K79" s="14" t="s">
        <v>113</v>
      </c>
      <c r="L79" s="14" t="s">
        <v>211</v>
      </c>
      <c r="M79" s="42" t="s">
        <v>48</v>
      </c>
      <c r="N79" s="42" t="s">
        <v>142</v>
      </c>
      <c r="O79" s="42" t="s">
        <v>143</v>
      </c>
      <c r="P79" s="13" t="s">
        <v>212</v>
      </c>
      <c r="Q79" s="43" t="s">
        <v>73</v>
      </c>
      <c r="R79" s="44" t="s">
        <v>148</v>
      </c>
      <c r="S79" s="43" t="s">
        <v>149</v>
      </c>
      <c r="T79" s="45">
        <v>1</v>
      </c>
      <c r="U79" s="45">
        <v>4</v>
      </c>
      <c r="V79" s="45">
        <v>550</v>
      </c>
      <c r="W79" s="46">
        <f t="shared" si="13"/>
        <v>2200</v>
      </c>
      <c r="X79" s="47">
        <v>4.3019999999999996</v>
      </c>
      <c r="Y79" s="47">
        <v>51.192744407999996</v>
      </c>
      <c r="Z79" s="48">
        <f t="shared" si="14"/>
        <v>4.3019999999999994E-3</v>
      </c>
      <c r="AA79" s="48">
        <f t="shared" si="15"/>
        <v>1.9536363636363636</v>
      </c>
      <c r="AB79" s="49" t="str">
        <f t="shared" si="16"/>
        <v>14412420600337751361540</v>
      </c>
      <c r="AC79" s="50">
        <v>0.12000000000000006</v>
      </c>
      <c r="AD79" s="51">
        <v>42.98</v>
      </c>
      <c r="AE79" s="52"/>
      <c r="AF79" s="53">
        <f t="shared" si="17"/>
        <v>37.822399999999995</v>
      </c>
      <c r="AG79" s="54">
        <f t="shared" si="18"/>
        <v>0.26117655075180124</v>
      </c>
      <c r="AH79" s="55">
        <f t="shared" si="19"/>
        <v>13.370344408000001</v>
      </c>
      <c r="AI79" s="56">
        <v>1</v>
      </c>
      <c r="AJ79" s="55">
        <f t="shared" si="20"/>
        <v>13.370344408000001</v>
      </c>
      <c r="AK79" s="57">
        <v>4.8557500000000005</v>
      </c>
      <c r="AL79" s="57">
        <f t="shared" si="21"/>
        <v>1128.7192003719201</v>
      </c>
      <c r="AM79" s="57">
        <f t="shared" si="22"/>
        <v>2197.9544397954437</v>
      </c>
      <c r="AN79" s="58">
        <f t="shared" si="23"/>
        <v>1069.2352394235236</v>
      </c>
      <c r="AO79" s="59"/>
      <c r="AP79" s="11" t="s">
        <v>54</v>
      </c>
      <c r="AQ79" s="11"/>
    </row>
    <row r="80" spans="2:43" x14ac:dyDescent="0.3">
      <c r="B80" s="39">
        <v>43586</v>
      </c>
      <c r="C80" s="40">
        <f t="shared" ca="1" si="12"/>
        <v>1003</v>
      </c>
      <c r="D80" s="12">
        <v>2019</v>
      </c>
      <c r="E80" s="12" t="s">
        <v>42</v>
      </c>
      <c r="F80" s="12">
        <v>1</v>
      </c>
      <c r="G80" s="13" t="s">
        <v>60</v>
      </c>
      <c r="H80" s="13" t="s">
        <v>110</v>
      </c>
      <c r="I80" s="13" t="s">
        <v>111</v>
      </c>
      <c r="J80" s="14" t="s">
        <v>112</v>
      </c>
      <c r="K80" s="14" t="s">
        <v>113</v>
      </c>
      <c r="L80" s="14" t="s">
        <v>211</v>
      </c>
      <c r="M80" s="42" t="s">
        <v>48</v>
      </c>
      <c r="N80" s="42" t="s">
        <v>142</v>
      </c>
      <c r="O80" s="42" t="s">
        <v>143</v>
      </c>
      <c r="P80" s="13" t="s">
        <v>212</v>
      </c>
      <c r="Q80" s="43" t="s">
        <v>51</v>
      </c>
      <c r="R80" s="44" t="s">
        <v>52</v>
      </c>
      <c r="S80" s="43" t="s">
        <v>53</v>
      </c>
      <c r="T80" s="45">
        <v>18</v>
      </c>
      <c r="U80" s="45">
        <v>200</v>
      </c>
      <c r="V80" s="45">
        <v>1</v>
      </c>
      <c r="W80" s="46">
        <f t="shared" si="13"/>
        <v>3600</v>
      </c>
      <c r="X80" s="47">
        <v>7.3259999999999996</v>
      </c>
      <c r="Y80" s="47">
        <v>111.5301096</v>
      </c>
      <c r="Z80" s="48">
        <f t="shared" si="14"/>
        <v>7.326E-3</v>
      </c>
      <c r="AA80" s="48">
        <f t="shared" si="15"/>
        <v>2.6836111111111114</v>
      </c>
      <c r="AB80" s="49" t="str">
        <f t="shared" si="16"/>
        <v>14412420600337751361531</v>
      </c>
      <c r="AC80" s="50">
        <v>0.11999999999999995</v>
      </c>
      <c r="AD80" s="51">
        <v>96.61</v>
      </c>
      <c r="AE80" s="52"/>
      <c r="AF80" s="53">
        <f t="shared" si="17"/>
        <v>85.016800000000003</v>
      </c>
      <c r="AG80" s="54">
        <f t="shared" si="18"/>
        <v>0.23772333493698994</v>
      </c>
      <c r="AH80" s="55">
        <f t="shared" si="19"/>
        <v>26.513309599999999</v>
      </c>
      <c r="AI80" s="56">
        <v>1</v>
      </c>
      <c r="AJ80" s="55">
        <f t="shared" si="20"/>
        <v>26.513309599999999</v>
      </c>
      <c r="AK80" s="57">
        <v>11.47626</v>
      </c>
      <c r="AL80" s="57">
        <f t="shared" si="21"/>
        <v>1566.5110565110565</v>
      </c>
      <c r="AM80" s="57">
        <f t="shared" si="22"/>
        <v>2901.2012012012015</v>
      </c>
      <c r="AN80" s="58">
        <f t="shared" si="23"/>
        <v>1334.690144690145</v>
      </c>
      <c r="AO80" s="59"/>
      <c r="AP80" s="11" t="s">
        <v>54</v>
      </c>
      <c r="AQ80" s="11"/>
    </row>
    <row r="81" spans="2:43" x14ac:dyDescent="0.3">
      <c r="B81" s="39">
        <v>43586</v>
      </c>
      <c r="C81" s="40">
        <f t="shared" ca="1" si="12"/>
        <v>1003</v>
      </c>
      <c r="D81" s="12">
        <v>2019</v>
      </c>
      <c r="E81" s="12" t="s">
        <v>42</v>
      </c>
      <c r="F81" s="12">
        <v>1</v>
      </c>
      <c r="G81" s="13" t="s">
        <v>60</v>
      </c>
      <c r="H81" s="13" t="s">
        <v>110</v>
      </c>
      <c r="I81" s="13" t="s">
        <v>111</v>
      </c>
      <c r="J81" s="14" t="s">
        <v>112</v>
      </c>
      <c r="K81" s="14" t="s">
        <v>113</v>
      </c>
      <c r="L81" s="14" t="s">
        <v>211</v>
      </c>
      <c r="M81" s="42" t="s">
        <v>48</v>
      </c>
      <c r="N81" s="42" t="s">
        <v>142</v>
      </c>
      <c r="O81" s="42" t="s">
        <v>143</v>
      </c>
      <c r="P81" s="13" t="s">
        <v>212</v>
      </c>
      <c r="Q81" s="43" t="s">
        <v>51</v>
      </c>
      <c r="R81" s="44" t="s">
        <v>52</v>
      </c>
      <c r="S81" s="43" t="s">
        <v>53</v>
      </c>
      <c r="T81" s="45">
        <v>18</v>
      </c>
      <c r="U81" s="45">
        <v>200</v>
      </c>
      <c r="V81" s="45">
        <v>1</v>
      </c>
      <c r="W81" s="46">
        <f t="shared" si="13"/>
        <v>3600</v>
      </c>
      <c r="X81" s="47">
        <v>7.3259999999999996</v>
      </c>
      <c r="Y81" s="47">
        <v>111.5301096</v>
      </c>
      <c r="Z81" s="48">
        <f t="shared" si="14"/>
        <v>1.4652E-2</v>
      </c>
      <c r="AA81" s="48">
        <f t="shared" si="15"/>
        <v>2.6836111111111114</v>
      </c>
      <c r="AB81" s="49" t="str">
        <f t="shared" si="16"/>
        <v>14412420600337751361531</v>
      </c>
      <c r="AC81" s="50">
        <v>0.11999999999999995</v>
      </c>
      <c r="AD81" s="51">
        <v>96.61</v>
      </c>
      <c r="AE81" s="52"/>
      <c r="AF81" s="53">
        <f t="shared" si="17"/>
        <v>85.016800000000003</v>
      </c>
      <c r="AG81" s="54">
        <f t="shared" si="18"/>
        <v>0.23772333493698994</v>
      </c>
      <c r="AH81" s="55">
        <f t="shared" si="19"/>
        <v>26.513309599999999</v>
      </c>
      <c r="AI81" s="56">
        <v>2</v>
      </c>
      <c r="AJ81" s="55">
        <f t="shared" si="20"/>
        <v>53.026619199999999</v>
      </c>
      <c r="AK81" s="57">
        <v>11.47626</v>
      </c>
      <c r="AL81" s="57">
        <f t="shared" si="21"/>
        <v>1566.5110565110565</v>
      </c>
      <c r="AM81" s="57">
        <f t="shared" si="22"/>
        <v>2901.2012012012015</v>
      </c>
      <c r="AN81" s="58">
        <f t="shared" si="23"/>
        <v>1334.690144690145</v>
      </c>
      <c r="AO81" s="59"/>
      <c r="AP81" s="11" t="s">
        <v>54</v>
      </c>
      <c r="AQ81" s="11"/>
    </row>
    <row r="82" spans="2:43" x14ac:dyDescent="0.3">
      <c r="B82" s="39">
        <v>43586</v>
      </c>
      <c r="C82" s="40">
        <f t="shared" ca="1" si="12"/>
        <v>1003</v>
      </c>
      <c r="D82" s="12">
        <v>2019</v>
      </c>
      <c r="E82" s="12" t="s">
        <v>42</v>
      </c>
      <c r="F82" s="12">
        <v>1</v>
      </c>
      <c r="G82" s="13" t="s">
        <v>60</v>
      </c>
      <c r="H82" s="13" t="s">
        <v>110</v>
      </c>
      <c r="I82" s="13" t="s">
        <v>111</v>
      </c>
      <c r="J82" s="14" t="s">
        <v>112</v>
      </c>
      <c r="K82" s="14" t="s">
        <v>113</v>
      </c>
      <c r="L82" s="14" t="s">
        <v>213</v>
      </c>
      <c r="M82" s="42"/>
      <c r="N82" s="42"/>
      <c r="O82" s="42"/>
      <c r="P82" s="13" t="s">
        <v>214</v>
      </c>
      <c r="Q82" s="43" t="s">
        <v>51</v>
      </c>
      <c r="R82" s="44" t="s">
        <v>126</v>
      </c>
      <c r="S82" s="43" t="s">
        <v>127</v>
      </c>
      <c r="T82" s="45">
        <v>18</v>
      </c>
      <c r="U82" s="45">
        <v>200</v>
      </c>
      <c r="V82" s="45">
        <v>1</v>
      </c>
      <c r="W82" s="46">
        <f t="shared" si="13"/>
        <v>3600</v>
      </c>
      <c r="X82" s="47">
        <v>8.6120000000000001</v>
      </c>
      <c r="Y82" s="47">
        <v>114.948756</v>
      </c>
      <c r="Z82" s="48">
        <f t="shared" si="14"/>
        <v>1.9807600000000001</v>
      </c>
      <c r="AA82" s="48">
        <f t="shared" si="15"/>
        <v>2.14</v>
      </c>
      <c r="AB82" s="49" t="str">
        <f t="shared" si="16"/>
        <v>14412420601241642361530</v>
      </c>
      <c r="AC82" s="50">
        <v>0.11999999999999995</v>
      </c>
      <c r="AD82" s="51">
        <v>77.040000000000006</v>
      </c>
      <c r="AE82" s="52"/>
      <c r="AF82" s="53">
        <f t="shared" si="17"/>
        <v>67.795200000000008</v>
      </c>
      <c r="AG82" s="54">
        <f t="shared" si="18"/>
        <v>0.41021371296962961</v>
      </c>
      <c r="AH82" s="55">
        <f t="shared" si="19"/>
        <v>47.153555999999995</v>
      </c>
      <c r="AI82" s="56">
        <v>230</v>
      </c>
      <c r="AJ82" s="55">
        <f t="shared" si="20"/>
        <v>10845.317879999999</v>
      </c>
      <c r="AK82" s="57">
        <v>13.565100000000001</v>
      </c>
      <c r="AL82" s="57">
        <f t="shared" si="21"/>
        <v>1575.1393404551791</v>
      </c>
      <c r="AM82" s="57">
        <f t="shared" si="22"/>
        <v>1968.0445889456576</v>
      </c>
      <c r="AN82" s="58">
        <f t="shared" si="23"/>
        <v>392.90524849047847</v>
      </c>
      <c r="AO82" s="59"/>
      <c r="AP82" s="11" t="s">
        <v>54</v>
      </c>
      <c r="AQ82" s="11"/>
    </row>
    <row r="83" spans="2:43" x14ac:dyDescent="0.3">
      <c r="B83" s="39">
        <v>43405</v>
      </c>
      <c r="C83" s="40">
        <f t="shared" ca="1" si="12"/>
        <v>1184</v>
      </c>
      <c r="D83" s="12">
        <v>2019</v>
      </c>
      <c r="E83" s="12" t="s">
        <v>42</v>
      </c>
      <c r="F83" s="12">
        <v>1</v>
      </c>
      <c r="G83" s="13" t="s">
        <v>60</v>
      </c>
      <c r="H83" s="13" t="s">
        <v>110</v>
      </c>
      <c r="I83" s="13" t="s">
        <v>167</v>
      </c>
      <c r="J83" s="14" t="s">
        <v>168</v>
      </c>
      <c r="K83" s="14" t="s">
        <v>168</v>
      </c>
      <c r="L83" s="14" t="s">
        <v>215</v>
      </c>
      <c r="M83" s="42" t="s">
        <v>48</v>
      </c>
      <c r="N83" s="42" t="s">
        <v>142</v>
      </c>
      <c r="O83" s="42" t="s">
        <v>143</v>
      </c>
      <c r="P83" s="13" t="s">
        <v>216</v>
      </c>
      <c r="Q83" s="43" t="s">
        <v>51</v>
      </c>
      <c r="R83" s="44" t="s">
        <v>69</v>
      </c>
      <c r="S83" s="43" t="s">
        <v>70</v>
      </c>
      <c r="T83" s="45">
        <v>1</v>
      </c>
      <c r="U83" s="45">
        <v>2</v>
      </c>
      <c r="V83" s="45">
        <v>200</v>
      </c>
      <c r="W83" s="46">
        <f t="shared" si="13"/>
        <v>400</v>
      </c>
      <c r="X83" s="47">
        <v>2.806</v>
      </c>
      <c r="Y83" s="47">
        <v>24.870425957550601</v>
      </c>
      <c r="Z83" s="48">
        <f t="shared" si="14"/>
        <v>2.2447999999999999E-2</v>
      </c>
      <c r="AA83" s="48">
        <f t="shared" si="15"/>
        <v>6.5674999999999999</v>
      </c>
      <c r="AB83" s="49" t="str">
        <f t="shared" si="16"/>
        <v>23776320539415248361532</v>
      </c>
      <c r="AC83" s="50">
        <v>0.11999999999999997</v>
      </c>
      <c r="AD83" s="51">
        <v>26.27</v>
      </c>
      <c r="AE83" s="52"/>
      <c r="AF83" s="53">
        <f t="shared" si="17"/>
        <v>23.117599999999999</v>
      </c>
      <c r="AG83" s="54">
        <f t="shared" si="18"/>
        <v>7.0478324759791544E-2</v>
      </c>
      <c r="AH83" s="55">
        <f t="shared" si="19"/>
        <v>1.752825957550602</v>
      </c>
      <c r="AI83" s="56">
        <v>8</v>
      </c>
      <c r="AJ83" s="55">
        <f t="shared" si="20"/>
        <v>14.022607660404816</v>
      </c>
      <c r="AK83" s="57">
        <v>3.5032300000000003</v>
      </c>
      <c r="AL83" s="57">
        <f t="shared" si="21"/>
        <v>1248.4782608695652</v>
      </c>
      <c r="AM83" s="57">
        <f t="shared" si="22"/>
        <v>2059.6578759800427</v>
      </c>
      <c r="AN83" s="58">
        <f t="shared" si="23"/>
        <v>811.17961511047747</v>
      </c>
      <c r="AO83" s="59"/>
      <c r="AP83" s="11" t="s">
        <v>54</v>
      </c>
      <c r="AQ83" s="11"/>
    </row>
    <row r="84" spans="2:43" x14ac:dyDescent="0.3">
      <c r="B84" s="39">
        <v>43647</v>
      </c>
      <c r="C84" s="40">
        <f t="shared" ca="1" si="12"/>
        <v>942</v>
      </c>
      <c r="D84" s="12">
        <v>2019</v>
      </c>
      <c r="E84" s="12" t="s">
        <v>42</v>
      </c>
      <c r="F84" s="12">
        <v>1</v>
      </c>
      <c r="G84" s="13" t="s">
        <v>60</v>
      </c>
      <c r="H84" s="13" t="s">
        <v>110</v>
      </c>
      <c r="I84" s="13" t="s">
        <v>217</v>
      </c>
      <c r="J84" s="14" t="s">
        <v>218</v>
      </c>
      <c r="K84" s="14" t="s">
        <v>218</v>
      </c>
      <c r="L84" s="14" t="s">
        <v>82</v>
      </c>
      <c r="M84" s="42" t="s">
        <v>48</v>
      </c>
      <c r="N84" s="42" t="s">
        <v>83</v>
      </c>
      <c r="O84" s="42" t="s">
        <v>48</v>
      </c>
      <c r="P84" s="13" t="s">
        <v>84</v>
      </c>
      <c r="Q84" s="43" t="s">
        <v>73</v>
      </c>
      <c r="R84" s="44" t="s">
        <v>163</v>
      </c>
      <c r="S84" s="43" t="s">
        <v>164</v>
      </c>
      <c r="T84" s="45">
        <v>4</v>
      </c>
      <c r="U84" s="45">
        <v>12</v>
      </c>
      <c r="V84" s="45">
        <v>23</v>
      </c>
      <c r="W84" s="46">
        <f t="shared" si="13"/>
        <v>1104</v>
      </c>
      <c r="X84" s="47">
        <v>3.423</v>
      </c>
      <c r="Y84" s="47">
        <v>29.02</v>
      </c>
      <c r="Z84" s="48">
        <f t="shared" si="14"/>
        <v>0.17115</v>
      </c>
      <c r="AA84" s="48">
        <f t="shared" si="15"/>
        <v>2.8985507246376812</v>
      </c>
      <c r="AB84" s="49" t="str">
        <f t="shared" si="16"/>
        <v>14006320136424867361444</v>
      </c>
      <c r="AC84" s="50">
        <v>0.11999999999999998</v>
      </c>
      <c r="AD84" s="51">
        <v>32</v>
      </c>
      <c r="AE84" s="52"/>
      <c r="AF84" s="53">
        <f t="shared" si="17"/>
        <v>28.16</v>
      </c>
      <c r="AG84" s="54">
        <f t="shared" si="18"/>
        <v>2.9634734665747731E-2</v>
      </c>
      <c r="AH84" s="55">
        <f t="shared" si="19"/>
        <v>0.85999999999999943</v>
      </c>
      <c r="AI84" s="56">
        <v>50</v>
      </c>
      <c r="AJ84" s="55">
        <f t="shared" si="20"/>
        <v>42.999999999999972</v>
      </c>
      <c r="AK84" s="57">
        <v>4.1236600000000001</v>
      </c>
      <c r="AL84" s="57">
        <f t="shared" si="21"/>
        <v>1204.6917908267603</v>
      </c>
      <c r="AM84" s="57">
        <f t="shared" si="22"/>
        <v>2056.67543090856</v>
      </c>
      <c r="AN84" s="58">
        <f t="shared" si="23"/>
        <v>851.98364008179965</v>
      </c>
      <c r="AO84" s="59"/>
      <c r="AP84" s="11" t="s">
        <v>54</v>
      </c>
      <c r="AQ84" s="11"/>
    </row>
    <row r="85" spans="2:43" x14ac:dyDescent="0.3">
      <c r="B85" s="39">
        <v>43586</v>
      </c>
      <c r="C85" s="40">
        <f t="shared" ca="1" si="12"/>
        <v>1003</v>
      </c>
      <c r="D85" s="12">
        <v>2019</v>
      </c>
      <c r="E85" s="12" t="s">
        <v>42</v>
      </c>
      <c r="F85" s="12">
        <v>1</v>
      </c>
      <c r="G85" s="13" t="s">
        <v>60</v>
      </c>
      <c r="H85" s="13" t="s">
        <v>110</v>
      </c>
      <c r="I85" s="13" t="s">
        <v>111</v>
      </c>
      <c r="J85" s="14" t="s">
        <v>112</v>
      </c>
      <c r="K85" s="14" t="s">
        <v>113</v>
      </c>
      <c r="L85" s="14" t="s">
        <v>219</v>
      </c>
      <c r="M85" s="42" t="s">
        <v>48</v>
      </c>
      <c r="N85" s="42" t="s">
        <v>142</v>
      </c>
      <c r="O85" s="42" t="s">
        <v>143</v>
      </c>
      <c r="P85" s="13" t="s">
        <v>220</v>
      </c>
      <c r="Q85" s="43" t="s">
        <v>51</v>
      </c>
      <c r="R85" s="44" t="s">
        <v>69</v>
      </c>
      <c r="S85" s="43" t="s">
        <v>70</v>
      </c>
      <c r="T85" s="45">
        <v>1</v>
      </c>
      <c r="U85" s="45">
        <v>2</v>
      </c>
      <c r="V85" s="45">
        <v>200</v>
      </c>
      <c r="W85" s="46">
        <f t="shared" si="13"/>
        <v>400</v>
      </c>
      <c r="X85" s="47">
        <v>2.806</v>
      </c>
      <c r="Y85" s="47">
        <v>24.870425957550601</v>
      </c>
      <c r="Z85" s="48">
        <f t="shared" si="14"/>
        <v>3.6478000000000003E-2</v>
      </c>
      <c r="AA85" s="48">
        <f t="shared" si="15"/>
        <v>5.0847457627118651</v>
      </c>
      <c r="AB85" s="49" t="str">
        <f t="shared" si="16"/>
        <v>14412420492956008361532</v>
      </c>
      <c r="AC85" s="50">
        <v>0.12000000000000001</v>
      </c>
      <c r="AD85" s="51">
        <v>20.33898305084746</v>
      </c>
      <c r="AE85" s="52"/>
      <c r="AF85" s="53">
        <f t="shared" si="17"/>
        <v>17.898305084745765</v>
      </c>
      <c r="AG85" s="54">
        <f t="shared" si="18"/>
        <v>0.28033781507019651</v>
      </c>
      <c r="AH85" s="55">
        <f t="shared" si="19"/>
        <v>6.9721208728048367</v>
      </c>
      <c r="AI85" s="56">
        <v>13</v>
      </c>
      <c r="AJ85" s="55">
        <f t="shared" si="20"/>
        <v>90.637571346462877</v>
      </c>
      <c r="AK85" s="57">
        <v>3.5032300000000003</v>
      </c>
      <c r="AL85" s="57">
        <f t="shared" si="21"/>
        <v>1248.4782608695652</v>
      </c>
      <c r="AM85" s="57">
        <f t="shared" si="22"/>
        <v>1594.6458557328729</v>
      </c>
      <c r="AN85" s="58">
        <f t="shared" si="23"/>
        <v>346.16759486330761</v>
      </c>
      <c r="AO85" s="59"/>
      <c r="AP85" s="11" t="s">
        <v>221</v>
      </c>
      <c r="AQ85" s="11"/>
    </row>
    <row r="86" spans="2:43" x14ac:dyDescent="0.3">
      <c r="B86" s="39">
        <v>43586</v>
      </c>
      <c r="C86" s="40">
        <f t="shared" ca="1" si="12"/>
        <v>1003</v>
      </c>
      <c r="D86" s="12">
        <v>2019</v>
      </c>
      <c r="E86" s="12" t="s">
        <v>42</v>
      </c>
      <c r="F86" s="12">
        <v>1</v>
      </c>
      <c r="G86" s="13" t="s">
        <v>60</v>
      </c>
      <c r="H86" s="13" t="s">
        <v>110</v>
      </c>
      <c r="I86" s="13" t="s">
        <v>111</v>
      </c>
      <c r="J86" s="14" t="s">
        <v>112</v>
      </c>
      <c r="K86" s="14" t="s">
        <v>113</v>
      </c>
      <c r="L86" s="14" t="s">
        <v>219</v>
      </c>
      <c r="M86" s="42" t="s">
        <v>48</v>
      </c>
      <c r="N86" s="42" t="s">
        <v>142</v>
      </c>
      <c r="O86" s="42" t="s">
        <v>143</v>
      </c>
      <c r="P86" s="13" t="s">
        <v>220</v>
      </c>
      <c r="Q86" s="43" t="s">
        <v>51</v>
      </c>
      <c r="R86" s="44" t="s">
        <v>69</v>
      </c>
      <c r="S86" s="43" t="s">
        <v>70</v>
      </c>
      <c r="T86" s="45">
        <v>1</v>
      </c>
      <c r="U86" s="45">
        <v>2</v>
      </c>
      <c r="V86" s="45">
        <v>200</v>
      </c>
      <c r="W86" s="46">
        <f t="shared" si="13"/>
        <v>400</v>
      </c>
      <c r="X86" s="47">
        <v>2.806</v>
      </c>
      <c r="Y86" s="47">
        <v>24.870425957550601</v>
      </c>
      <c r="Z86" s="48">
        <f t="shared" si="14"/>
        <v>5.0508000000000004E-2</v>
      </c>
      <c r="AA86" s="48">
        <f t="shared" si="15"/>
        <v>5.0847457627118651</v>
      </c>
      <c r="AB86" s="49" t="str">
        <f t="shared" si="16"/>
        <v>14412420492956008361532</v>
      </c>
      <c r="AC86" s="50">
        <v>0.12000000000000001</v>
      </c>
      <c r="AD86" s="51">
        <v>20.33898305084746</v>
      </c>
      <c r="AE86" s="52"/>
      <c r="AF86" s="53">
        <f t="shared" si="17"/>
        <v>17.898305084745765</v>
      </c>
      <c r="AG86" s="54">
        <f t="shared" si="18"/>
        <v>0.28033781507019651</v>
      </c>
      <c r="AH86" s="55">
        <f t="shared" si="19"/>
        <v>6.9721208728048367</v>
      </c>
      <c r="AI86" s="56">
        <v>18</v>
      </c>
      <c r="AJ86" s="55">
        <f t="shared" si="20"/>
        <v>125.49817571048706</v>
      </c>
      <c r="AK86" s="57">
        <v>3.5032300000000003</v>
      </c>
      <c r="AL86" s="57">
        <f t="shared" si="21"/>
        <v>1248.4782608695652</v>
      </c>
      <c r="AM86" s="57">
        <f t="shared" si="22"/>
        <v>1594.6458557328729</v>
      </c>
      <c r="AN86" s="58">
        <f t="shared" si="23"/>
        <v>346.16759486330761</v>
      </c>
      <c r="AO86" s="59"/>
      <c r="AP86" s="11" t="s">
        <v>221</v>
      </c>
      <c r="AQ86" s="11"/>
    </row>
    <row r="87" spans="2:43" x14ac:dyDescent="0.3">
      <c r="B87" s="39">
        <v>43586</v>
      </c>
      <c r="C87" s="40">
        <f t="shared" ca="1" si="12"/>
        <v>1003</v>
      </c>
      <c r="D87" s="12">
        <v>2019</v>
      </c>
      <c r="E87" s="12" t="s">
        <v>42</v>
      </c>
      <c r="F87" s="12">
        <v>1</v>
      </c>
      <c r="G87" s="13" t="s">
        <v>60</v>
      </c>
      <c r="H87" s="13" t="s">
        <v>110</v>
      </c>
      <c r="I87" s="13" t="s">
        <v>111</v>
      </c>
      <c r="J87" s="14" t="s">
        <v>112</v>
      </c>
      <c r="K87" s="14" t="s">
        <v>113</v>
      </c>
      <c r="L87" s="14" t="s">
        <v>222</v>
      </c>
      <c r="M87" s="42" t="s">
        <v>107</v>
      </c>
      <c r="N87" s="42" t="s">
        <v>66</v>
      </c>
      <c r="O87" s="42" t="s">
        <v>137</v>
      </c>
      <c r="P87" s="13" t="s">
        <v>223</v>
      </c>
      <c r="Q87" s="43" t="s">
        <v>97</v>
      </c>
      <c r="R87" s="44" t="s">
        <v>224</v>
      </c>
      <c r="S87" s="43" t="s">
        <v>225</v>
      </c>
      <c r="T87" s="45">
        <v>24</v>
      </c>
      <c r="U87" s="45">
        <v>400</v>
      </c>
      <c r="V87" s="45">
        <v>1</v>
      </c>
      <c r="W87" s="46">
        <f t="shared" si="13"/>
        <v>9600</v>
      </c>
      <c r="X87" s="47">
        <v>4.6349999999999998</v>
      </c>
      <c r="Y87" s="47">
        <v>43.087720000000004</v>
      </c>
      <c r="Z87" s="48">
        <f t="shared" si="14"/>
        <v>3.2445000000000002E-2</v>
      </c>
      <c r="AA87" s="48">
        <f t="shared" si="15"/>
        <v>0.42499999999999993</v>
      </c>
      <c r="AB87" s="49" t="str">
        <f t="shared" si="16"/>
        <v>14412410292147754360857</v>
      </c>
      <c r="AC87" s="50">
        <v>0.12000000000000002</v>
      </c>
      <c r="AD87" s="51">
        <v>40.799999999999997</v>
      </c>
      <c r="AE87" s="52"/>
      <c r="AF87" s="53">
        <f t="shared" si="17"/>
        <v>35.903999999999996</v>
      </c>
      <c r="AG87" s="54">
        <f t="shared" si="18"/>
        <v>0.16672314060711513</v>
      </c>
      <c r="AH87" s="55">
        <f t="shared" si="19"/>
        <v>7.1837200000000081</v>
      </c>
      <c r="AI87" s="56">
        <v>7</v>
      </c>
      <c r="AJ87" s="55">
        <f t="shared" si="20"/>
        <v>50.286040000000057</v>
      </c>
      <c r="AK87" s="57">
        <v>8.2340499999999999</v>
      </c>
      <c r="AL87" s="57">
        <f t="shared" si="21"/>
        <v>1776.4940668824165</v>
      </c>
      <c r="AM87" s="57">
        <f t="shared" si="22"/>
        <v>1936.5695792880258</v>
      </c>
      <c r="AN87" s="58">
        <f t="shared" si="23"/>
        <v>160.07551240560929</v>
      </c>
      <c r="AO87" s="59"/>
      <c r="AP87" s="11" t="s">
        <v>54</v>
      </c>
      <c r="AQ87" s="11"/>
    </row>
    <row r="88" spans="2:43" x14ac:dyDescent="0.3">
      <c r="B88" s="39">
        <v>43586</v>
      </c>
      <c r="C88" s="40">
        <f t="shared" ca="1" si="12"/>
        <v>1003</v>
      </c>
      <c r="D88" s="12">
        <v>2019</v>
      </c>
      <c r="E88" s="12" t="s">
        <v>42</v>
      </c>
      <c r="F88" s="12">
        <v>1</v>
      </c>
      <c r="G88" s="13" t="s">
        <v>60</v>
      </c>
      <c r="H88" s="13" t="s">
        <v>110</v>
      </c>
      <c r="I88" s="13" t="s">
        <v>111</v>
      </c>
      <c r="J88" s="14" t="s">
        <v>112</v>
      </c>
      <c r="K88" s="14" t="s">
        <v>113</v>
      </c>
      <c r="L88" s="14" t="s">
        <v>222</v>
      </c>
      <c r="M88" s="42" t="s">
        <v>107</v>
      </c>
      <c r="N88" s="42" t="s">
        <v>66</v>
      </c>
      <c r="O88" s="42" t="s">
        <v>137</v>
      </c>
      <c r="P88" s="13" t="s">
        <v>223</v>
      </c>
      <c r="Q88" s="43" t="s">
        <v>97</v>
      </c>
      <c r="R88" s="44" t="s">
        <v>224</v>
      </c>
      <c r="S88" s="43" t="s">
        <v>225</v>
      </c>
      <c r="T88" s="45">
        <v>24</v>
      </c>
      <c r="U88" s="45">
        <v>400</v>
      </c>
      <c r="V88" s="45">
        <v>1</v>
      </c>
      <c r="W88" s="46">
        <f t="shared" si="13"/>
        <v>9600</v>
      </c>
      <c r="X88" s="47">
        <v>4.6349999999999998</v>
      </c>
      <c r="Y88" s="47">
        <v>43.087720000000004</v>
      </c>
      <c r="Z88" s="48">
        <f t="shared" si="14"/>
        <v>4.1714999999999995E-2</v>
      </c>
      <c r="AA88" s="48">
        <f t="shared" si="15"/>
        <v>0.42499999999999993</v>
      </c>
      <c r="AB88" s="49" t="str">
        <f t="shared" si="16"/>
        <v>14412410292147754360857</v>
      </c>
      <c r="AC88" s="50">
        <v>0.12000000000000002</v>
      </c>
      <c r="AD88" s="51">
        <v>40.799999999999997</v>
      </c>
      <c r="AE88" s="52"/>
      <c r="AF88" s="53">
        <f t="shared" si="17"/>
        <v>35.903999999999996</v>
      </c>
      <c r="AG88" s="54">
        <f t="shared" si="18"/>
        <v>0.16672314060711513</v>
      </c>
      <c r="AH88" s="55">
        <f t="shared" si="19"/>
        <v>7.1837200000000081</v>
      </c>
      <c r="AI88" s="56">
        <v>9</v>
      </c>
      <c r="AJ88" s="55">
        <f t="shared" si="20"/>
        <v>64.653480000000073</v>
      </c>
      <c r="AK88" s="57">
        <v>8.2340499999999999</v>
      </c>
      <c r="AL88" s="57">
        <f t="shared" si="21"/>
        <v>1776.4940668824165</v>
      </c>
      <c r="AM88" s="57">
        <f t="shared" si="22"/>
        <v>1936.5695792880258</v>
      </c>
      <c r="AN88" s="58">
        <f t="shared" si="23"/>
        <v>160.07551240560929</v>
      </c>
      <c r="AO88" s="59"/>
      <c r="AP88" s="11" t="s">
        <v>54</v>
      </c>
      <c r="AQ88" s="11"/>
    </row>
    <row r="89" spans="2:43" x14ac:dyDescent="0.3">
      <c r="B89" s="39">
        <v>43586</v>
      </c>
      <c r="C89" s="40">
        <f t="shared" ca="1" si="12"/>
        <v>1003</v>
      </c>
      <c r="D89" s="12">
        <v>2019</v>
      </c>
      <c r="E89" s="12" t="s">
        <v>42</v>
      </c>
      <c r="F89" s="12">
        <v>1</v>
      </c>
      <c r="G89" s="13" t="s">
        <v>60</v>
      </c>
      <c r="H89" s="13" t="s">
        <v>110</v>
      </c>
      <c r="I89" s="13" t="s">
        <v>111</v>
      </c>
      <c r="J89" s="14" t="s">
        <v>112</v>
      </c>
      <c r="K89" s="14" t="s">
        <v>113</v>
      </c>
      <c r="L89" s="14" t="s">
        <v>222</v>
      </c>
      <c r="M89" s="42" t="s">
        <v>107</v>
      </c>
      <c r="N89" s="42" t="s">
        <v>66</v>
      </c>
      <c r="O89" s="42" t="s">
        <v>137</v>
      </c>
      <c r="P89" s="13" t="s">
        <v>223</v>
      </c>
      <c r="Q89" s="43" t="s">
        <v>97</v>
      </c>
      <c r="R89" s="44" t="s">
        <v>226</v>
      </c>
      <c r="S89" s="43" t="s">
        <v>227</v>
      </c>
      <c r="T89" s="45">
        <v>24</v>
      </c>
      <c r="U89" s="45">
        <v>100</v>
      </c>
      <c r="V89" s="45">
        <v>1</v>
      </c>
      <c r="W89" s="46">
        <f t="shared" si="13"/>
        <v>2400</v>
      </c>
      <c r="X89" s="47">
        <v>5.5590000000000002</v>
      </c>
      <c r="Y89" s="47">
        <v>49.137660000000004</v>
      </c>
      <c r="Z89" s="48">
        <f t="shared" si="14"/>
        <v>1.1118000000000001E-2</v>
      </c>
      <c r="AA89" s="48">
        <f t="shared" si="15"/>
        <v>1.9733333333333332</v>
      </c>
      <c r="AB89" s="49" t="str">
        <f t="shared" si="16"/>
        <v>14412410292147754360521</v>
      </c>
      <c r="AC89" s="50">
        <v>0.11999999999999998</v>
      </c>
      <c r="AD89" s="51">
        <v>47.36</v>
      </c>
      <c r="AE89" s="52"/>
      <c r="AF89" s="53">
        <f t="shared" si="17"/>
        <v>41.6768</v>
      </c>
      <c r="AG89" s="54">
        <f t="shared" si="18"/>
        <v>0.15183588310880092</v>
      </c>
      <c r="AH89" s="55">
        <f t="shared" si="19"/>
        <v>7.4608600000000038</v>
      </c>
      <c r="AI89" s="56">
        <v>2</v>
      </c>
      <c r="AJ89" s="55">
        <f t="shared" si="20"/>
        <v>14.921720000000008</v>
      </c>
      <c r="AK89" s="57">
        <v>9.1251999999999995</v>
      </c>
      <c r="AL89" s="57">
        <f t="shared" si="21"/>
        <v>1641.5182586796184</v>
      </c>
      <c r="AM89" s="57">
        <f t="shared" si="22"/>
        <v>1874.2939377585897</v>
      </c>
      <c r="AN89" s="58">
        <f t="shared" si="23"/>
        <v>232.77567907897128</v>
      </c>
      <c r="AO89" s="59"/>
      <c r="AP89" s="11" t="s">
        <v>54</v>
      </c>
      <c r="AQ89" s="11"/>
    </row>
    <row r="90" spans="2:43" x14ac:dyDescent="0.3">
      <c r="B90" s="39">
        <v>43586</v>
      </c>
      <c r="C90" s="40">
        <f t="shared" ca="1" si="12"/>
        <v>1003</v>
      </c>
      <c r="D90" s="12">
        <v>2019</v>
      </c>
      <c r="E90" s="12" t="s">
        <v>42</v>
      </c>
      <c r="F90" s="12">
        <v>1</v>
      </c>
      <c r="G90" s="13" t="s">
        <v>60</v>
      </c>
      <c r="H90" s="13" t="s">
        <v>110</v>
      </c>
      <c r="I90" s="13" t="s">
        <v>111</v>
      </c>
      <c r="J90" s="14" t="s">
        <v>112</v>
      </c>
      <c r="K90" s="14" t="s">
        <v>113</v>
      </c>
      <c r="L90" s="14" t="s">
        <v>222</v>
      </c>
      <c r="M90" s="42" t="s">
        <v>107</v>
      </c>
      <c r="N90" s="42" t="s">
        <v>66</v>
      </c>
      <c r="O90" s="42" t="s">
        <v>137</v>
      </c>
      <c r="P90" s="13" t="s">
        <v>223</v>
      </c>
      <c r="Q90" s="43" t="s">
        <v>73</v>
      </c>
      <c r="R90" s="44" t="s">
        <v>148</v>
      </c>
      <c r="S90" s="43" t="s">
        <v>149</v>
      </c>
      <c r="T90" s="45">
        <v>1</v>
      </c>
      <c r="U90" s="45">
        <v>4</v>
      </c>
      <c r="V90" s="45">
        <v>550</v>
      </c>
      <c r="W90" s="46">
        <f t="shared" si="13"/>
        <v>2200</v>
      </c>
      <c r="X90" s="47">
        <v>4.3019999999999996</v>
      </c>
      <c r="Y90" s="47">
        <v>51.192744407999996</v>
      </c>
      <c r="Z90" s="48">
        <f t="shared" si="14"/>
        <v>2.1509999999999998E-2</v>
      </c>
      <c r="AA90" s="48">
        <f t="shared" si="15"/>
        <v>2.2863636363636362</v>
      </c>
      <c r="AB90" s="49" t="str">
        <f t="shared" si="16"/>
        <v>14412410292147754361540</v>
      </c>
      <c r="AC90" s="50">
        <v>0.12000000000000004</v>
      </c>
      <c r="AD90" s="51">
        <v>50.3</v>
      </c>
      <c r="AE90" s="52"/>
      <c r="AF90" s="53">
        <f t="shared" si="17"/>
        <v>44.263999999999996</v>
      </c>
      <c r="AG90" s="54">
        <f t="shared" si="18"/>
        <v>0.13534621923721735</v>
      </c>
      <c r="AH90" s="55">
        <f t="shared" si="19"/>
        <v>6.928744408</v>
      </c>
      <c r="AI90" s="56">
        <v>5</v>
      </c>
      <c r="AJ90" s="55">
        <f t="shared" si="20"/>
        <v>34.64372204</v>
      </c>
      <c r="AK90" s="57">
        <v>4.8557500000000005</v>
      </c>
      <c r="AL90" s="57">
        <f t="shared" si="21"/>
        <v>1128.7192003719201</v>
      </c>
      <c r="AM90" s="57">
        <f t="shared" si="22"/>
        <v>2572.2919572291958</v>
      </c>
      <c r="AN90" s="58">
        <f t="shared" si="23"/>
        <v>1443.5727568572756</v>
      </c>
      <c r="AO90" s="59"/>
      <c r="AP90" s="11" t="s">
        <v>54</v>
      </c>
      <c r="AQ90" s="11"/>
    </row>
    <row r="91" spans="2:43" x14ac:dyDescent="0.3">
      <c r="B91" s="39">
        <v>43586</v>
      </c>
      <c r="C91" s="40">
        <f t="shared" ca="1" si="12"/>
        <v>1003</v>
      </c>
      <c r="D91" s="12">
        <v>2019</v>
      </c>
      <c r="E91" s="12" t="s">
        <v>42</v>
      </c>
      <c r="F91" s="12">
        <v>1</v>
      </c>
      <c r="G91" s="13" t="s">
        <v>60</v>
      </c>
      <c r="H91" s="13" t="s">
        <v>110</v>
      </c>
      <c r="I91" s="13" t="s">
        <v>111</v>
      </c>
      <c r="J91" s="14" t="s">
        <v>112</v>
      </c>
      <c r="K91" s="14" t="s">
        <v>113</v>
      </c>
      <c r="L91" s="14" t="s">
        <v>222</v>
      </c>
      <c r="M91" s="42" t="s">
        <v>107</v>
      </c>
      <c r="N91" s="42" t="s">
        <v>66</v>
      </c>
      <c r="O91" s="42" t="s">
        <v>137</v>
      </c>
      <c r="P91" s="13" t="s">
        <v>223</v>
      </c>
      <c r="Q91" s="43" t="s">
        <v>73</v>
      </c>
      <c r="R91" s="44" t="s">
        <v>148</v>
      </c>
      <c r="S91" s="43" t="s">
        <v>149</v>
      </c>
      <c r="T91" s="45">
        <v>1</v>
      </c>
      <c r="U91" s="45">
        <v>4</v>
      </c>
      <c r="V91" s="45">
        <v>550</v>
      </c>
      <c r="W91" s="46">
        <f t="shared" si="13"/>
        <v>2200</v>
      </c>
      <c r="X91" s="47">
        <v>4.3019999999999996</v>
      </c>
      <c r="Y91" s="47">
        <v>51.192744407999996</v>
      </c>
      <c r="Z91" s="48">
        <f t="shared" si="14"/>
        <v>6.0227999999999997E-2</v>
      </c>
      <c r="AA91" s="48">
        <f t="shared" si="15"/>
        <v>2.2863636363636362</v>
      </c>
      <c r="AB91" s="49" t="str">
        <f t="shared" si="16"/>
        <v>14412410292147754361540</v>
      </c>
      <c r="AC91" s="50">
        <v>0.12000000000000004</v>
      </c>
      <c r="AD91" s="51">
        <v>50.3</v>
      </c>
      <c r="AE91" s="52"/>
      <c r="AF91" s="53">
        <f t="shared" si="17"/>
        <v>44.263999999999996</v>
      </c>
      <c r="AG91" s="54">
        <f t="shared" si="18"/>
        <v>0.13534621923721735</v>
      </c>
      <c r="AH91" s="55">
        <f t="shared" si="19"/>
        <v>6.928744408</v>
      </c>
      <c r="AI91" s="56">
        <v>14</v>
      </c>
      <c r="AJ91" s="55">
        <f t="shared" si="20"/>
        <v>97.002421712</v>
      </c>
      <c r="AK91" s="57">
        <v>4.8557500000000005</v>
      </c>
      <c r="AL91" s="57">
        <f t="shared" si="21"/>
        <v>1128.7192003719201</v>
      </c>
      <c r="AM91" s="57">
        <f t="shared" si="22"/>
        <v>2572.2919572291958</v>
      </c>
      <c r="AN91" s="58">
        <f t="shared" si="23"/>
        <v>1443.5727568572756</v>
      </c>
      <c r="AO91" s="59"/>
      <c r="AP91" s="11" t="s">
        <v>54</v>
      </c>
      <c r="AQ91" s="11"/>
    </row>
    <row r="92" spans="2:43" x14ac:dyDescent="0.3">
      <c r="B92" s="39">
        <v>43586</v>
      </c>
      <c r="C92" s="40">
        <f t="shared" ca="1" si="12"/>
        <v>1003</v>
      </c>
      <c r="D92" s="12">
        <v>2019</v>
      </c>
      <c r="E92" s="12" t="s">
        <v>42</v>
      </c>
      <c r="F92" s="12">
        <v>1</v>
      </c>
      <c r="G92" s="13" t="s">
        <v>60</v>
      </c>
      <c r="H92" s="13" t="s">
        <v>110</v>
      </c>
      <c r="I92" s="13" t="s">
        <v>111</v>
      </c>
      <c r="J92" s="14" t="s">
        <v>112</v>
      </c>
      <c r="K92" s="14" t="s">
        <v>113</v>
      </c>
      <c r="L92" s="14" t="s">
        <v>222</v>
      </c>
      <c r="M92" s="42" t="s">
        <v>107</v>
      </c>
      <c r="N92" s="42" t="s">
        <v>66</v>
      </c>
      <c r="O92" s="42" t="s">
        <v>137</v>
      </c>
      <c r="P92" s="13" t="s">
        <v>223</v>
      </c>
      <c r="Q92" s="43" t="s">
        <v>51</v>
      </c>
      <c r="R92" s="44" t="s">
        <v>132</v>
      </c>
      <c r="S92" s="43" t="s">
        <v>133</v>
      </c>
      <c r="T92" s="45">
        <v>18</v>
      </c>
      <c r="U92" s="45">
        <v>250</v>
      </c>
      <c r="V92" s="45">
        <v>1</v>
      </c>
      <c r="W92" s="46">
        <f t="shared" si="13"/>
        <v>4500</v>
      </c>
      <c r="X92" s="47">
        <v>7.6929999999999996</v>
      </c>
      <c r="Y92" s="47">
        <v>106.21915199999999</v>
      </c>
      <c r="Z92" s="48">
        <f t="shared" si="14"/>
        <v>7.6929999999999993E-3</v>
      </c>
      <c r="AA92" s="48">
        <f t="shared" si="15"/>
        <v>2.4362222222222223</v>
      </c>
      <c r="AB92" s="49" t="str">
        <f t="shared" si="16"/>
        <v>14412410292147754360484</v>
      </c>
      <c r="AC92" s="50">
        <v>0.11999999999999994</v>
      </c>
      <c r="AD92" s="51">
        <v>109.63</v>
      </c>
      <c r="AE92" s="52"/>
      <c r="AF92" s="53">
        <f t="shared" si="17"/>
        <v>96.474400000000003</v>
      </c>
      <c r="AG92" s="54">
        <f t="shared" si="18"/>
        <v>9.17419487589205E-2</v>
      </c>
      <c r="AH92" s="55">
        <f t="shared" si="19"/>
        <v>9.7447519999999912</v>
      </c>
      <c r="AI92" s="56">
        <v>1</v>
      </c>
      <c r="AJ92" s="55">
        <f t="shared" si="20"/>
        <v>9.7447519999999912</v>
      </c>
      <c r="AK92" s="57">
        <v>12.416710000000002</v>
      </c>
      <c r="AL92" s="57">
        <f t="shared" si="21"/>
        <v>1614.0270375666194</v>
      </c>
      <c r="AM92" s="57">
        <f t="shared" si="22"/>
        <v>3135.1358377746005</v>
      </c>
      <c r="AN92" s="58">
        <f t="shared" si="23"/>
        <v>1521.1088002079812</v>
      </c>
      <c r="AO92" s="59"/>
      <c r="AP92" s="11" t="s">
        <v>54</v>
      </c>
      <c r="AQ92" s="11"/>
    </row>
    <row r="93" spans="2:43" x14ac:dyDescent="0.3">
      <c r="B93" s="39">
        <v>43586</v>
      </c>
      <c r="C93" s="40">
        <f t="shared" ca="1" si="12"/>
        <v>1003</v>
      </c>
      <c r="D93" s="12">
        <v>2019</v>
      </c>
      <c r="E93" s="12" t="s">
        <v>42</v>
      </c>
      <c r="F93" s="12">
        <v>1</v>
      </c>
      <c r="G93" s="13" t="s">
        <v>60</v>
      </c>
      <c r="H93" s="13" t="s">
        <v>110</v>
      </c>
      <c r="I93" s="13" t="s">
        <v>111</v>
      </c>
      <c r="J93" s="14" t="s">
        <v>112</v>
      </c>
      <c r="K93" s="14" t="s">
        <v>113</v>
      </c>
      <c r="L93" s="14" t="s">
        <v>222</v>
      </c>
      <c r="M93" s="42" t="s">
        <v>107</v>
      </c>
      <c r="N93" s="42" t="s">
        <v>66</v>
      </c>
      <c r="O93" s="42" t="s">
        <v>137</v>
      </c>
      <c r="P93" s="13" t="s">
        <v>223</v>
      </c>
      <c r="Q93" s="43" t="s">
        <v>51</v>
      </c>
      <c r="R93" s="44" t="s">
        <v>52</v>
      </c>
      <c r="S93" s="43" t="s">
        <v>53</v>
      </c>
      <c r="T93" s="45">
        <v>18</v>
      </c>
      <c r="U93" s="45">
        <v>200</v>
      </c>
      <c r="V93" s="45">
        <v>1</v>
      </c>
      <c r="W93" s="46">
        <f t="shared" si="13"/>
        <v>3600</v>
      </c>
      <c r="X93" s="47">
        <v>7.3259999999999996</v>
      </c>
      <c r="Y93" s="47">
        <v>111.5301096</v>
      </c>
      <c r="Z93" s="48">
        <f t="shared" si="14"/>
        <v>2.9304E-2</v>
      </c>
      <c r="AA93" s="48">
        <f t="shared" si="15"/>
        <v>3.0127777777777776</v>
      </c>
      <c r="AB93" s="49" t="str">
        <f t="shared" si="16"/>
        <v>14412410292147754361531</v>
      </c>
      <c r="AC93" s="50">
        <v>0.11999999999999994</v>
      </c>
      <c r="AD93" s="51">
        <v>108.46</v>
      </c>
      <c r="AE93" s="52"/>
      <c r="AF93" s="53">
        <f t="shared" si="17"/>
        <v>95.444800000000001</v>
      </c>
      <c r="AG93" s="54">
        <f t="shared" si="18"/>
        <v>0.14422391995927886</v>
      </c>
      <c r="AH93" s="55">
        <f t="shared" si="19"/>
        <v>16.085309600000002</v>
      </c>
      <c r="AI93" s="56">
        <v>4</v>
      </c>
      <c r="AJ93" s="55">
        <f t="shared" si="20"/>
        <v>64.341238400000009</v>
      </c>
      <c r="AK93" s="57">
        <v>11.47626</v>
      </c>
      <c r="AL93" s="57">
        <f t="shared" si="21"/>
        <v>1566.5110565110565</v>
      </c>
      <c r="AM93" s="57">
        <f t="shared" si="22"/>
        <v>3257.0570570570576</v>
      </c>
      <c r="AN93" s="58">
        <f t="shared" si="23"/>
        <v>1690.5460005460011</v>
      </c>
      <c r="AO93" s="59"/>
      <c r="AP93" s="11" t="s">
        <v>54</v>
      </c>
      <c r="AQ93" s="11"/>
    </row>
    <row r="94" spans="2:43" x14ac:dyDescent="0.3">
      <c r="B94" s="39">
        <v>43586</v>
      </c>
      <c r="C94" s="40">
        <f t="shared" ca="1" si="12"/>
        <v>1003</v>
      </c>
      <c r="D94" s="12">
        <v>2019</v>
      </c>
      <c r="E94" s="12" t="s">
        <v>42</v>
      </c>
      <c r="F94" s="12">
        <v>1</v>
      </c>
      <c r="G94" s="13" t="s">
        <v>60</v>
      </c>
      <c r="H94" s="13" t="s">
        <v>110</v>
      </c>
      <c r="I94" s="13" t="s">
        <v>111</v>
      </c>
      <c r="J94" s="14" t="s">
        <v>112</v>
      </c>
      <c r="K94" s="14" t="s">
        <v>113</v>
      </c>
      <c r="L94" s="14" t="s">
        <v>222</v>
      </c>
      <c r="M94" s="42" t="s">
        <v>107</v>
      </c>
      <c r="N94" s="42" t="s">
        <v>66</v>
      </c>
      <c r="O94" s="42" t="s">
        <v>137</v>
      </c>
      <c r="P94" s="13" t="s">
        <v>223</v>
      </c>
      <c r="Q94" s="43" t="s">
        <v>51</v>
      </c>
      <c r="R94" s="44" t="s">
        <v>52</v>
      </c>
      <c r="S94" s="43" t="s">
        <v>53</v>
      </c>
      <c r="T94" s="45">
        <v>18</v>
      </c>
      <c r="U94" s="45">
        <v>200</v>
      </c>
      <c r="V94" s="45">
        <v>1</v>
      </c>
      <c r="W94" s="46">
        <f t="shared" si="13"/>
        <v>3600</v>
      </c>
      <c r="X94" s="47">
        <v>7.3259999999999996</v>
      </c>
      <c r="Y94" s="47">
        <v>111.5301096</v>
      </c>
      <c r="Z94" s="48">
        <f t="shared" si="14"/>
        <v>2.9304E-2</v>
      </c>
      <c r="AA94" s="48">
        <f t="shared" si="15"/>
        <v>3.0127777777777776</v>
      </c>
      <c r="AB94" s="49" t="str">
        <f t="shared" si="16"/>
        <v>14412410292147754361531</v>
      </c>
      <c r="AC94" s="50">
        <v>0.11999999999999994</v>
      </c>
      <c r="AD94" s="51">
        <v>108.46</v>
      </c>
      <c r="AE94" s="52"/>
      <c r="AF94" s="53">
        <f t="shared" si="17"/>
        <v>95.444800000000001</v>
      </c>
      <c r="AG94" s="54">
        <f t="shared" si="18"/>
        <v>0.14422391995927886</v>
      </c>
      <c r="AH94" s="55">
        <f t="shared" si="19"/>
        <v>16.085309600000002</v>
      </c>
      <c r="AI94" s="56">
        <v>4</v>
      </c>
      <c r="AJ94" s="55">
        <f t="shared" si="20"/>
        <v>64.341238400000009</v>
      </c>
      <c r="AK94" s="57">
        <v>11.47626</v>
      </c>
      <c r="AL94" s="57">
        <f t="shared" si="21"/>
        <v>1566.5110565110565</v>
      </c>
      <c r="AM94" s="57">
        <f t="shared" si="22"/>
        <v>3257.0570570570576</v>
      </c>
      <c r="AN94" s="58">
        <f t="shared" si="23"/>
        <v>1690.5460005460011</v>
      </c>
      <c r="AO94" s="59"/>
      <c r="AP94" s="11" t="s">
        <v>54</v>
      </c>
      <c r="AQ94" s="11"/>
    </row>
    <row r="95" spans="2:43" x14ac:dyDescent="0.3">
      <c r="B95" s="39">
        <v>43586</v>
      </c>
      <c r="C95" s="40">
        <f t="shared" ca="1" si="12"/>
        <v>1003</v>
      </c>
      <c r="D95" s="12">
        <v>2019</v>
      </c>
      <c r="E95" s="12" t="s">
        <v>42</v>
      </c>
      <c r="F95" s="12">
        <v>1</v>
      </c>
      <c r="G95" s="13" t="s">
        <v>60</v>
      </c>
      <c r="H95" s="13" t="s">
        <v>110</v>
      </c>
      <c r="I95" s="13" t="s">
        <v>150</v>
      </c>
      <c r="J95" s="14" t="s">
        <v>151</v>
      </c>
      <c r="K95" s="14" t="s">
        <v>151</v>
      </c>
      <c r="L95" s="14" t="s">
        <v>228</v>
      </c>
      <c r="M95" s="42" t="s">
        <v>107</v>
      </c>
      <c r="N95" s="42" t="s">
        <v>66</v>
      </c>
      <c r="O95" s="42" t="s">
        <v>137</v>
      </c>
      <c r="P95" s="13" t="s">
        <v>229</v>
      </c>
      <c r="Q95" s="43" t="s">
        <v>97</v>
      </c>
      <c r="R95" s="44" t="s">
        <v>155</v>
      </c>
      <c r="S95" s="43" t="s">
        <v>156</v>
      </c>
      <c r="T95" s="45">
        <v>12</v>
      </c>
      <c r="U95" s="45">
        <v>1000</v>
      </c>
      <c r="V95" s="45">
        <v>1</v>
      </c>
      <c r="W95" s="46">
        <f t="shared" si="13"/>
        <v>12000</v>
      </c>
      <c r="X95" s="47">
        <v>6.7190000000000003</v>
      </c>
      <c r="Y95" s="47">
        <v>53.021241000000003</v>
      </c>
      <c r="Z95" s="48">
        <f t="shared" si="14"/>
        <v>3.3595E-2</v>
      </c>
      <c r="AA95" s="48">
        <f t="shared" si="15"/>
        <v>0.39474999999999993</v>
      </c>
      <c r="AB95" s="49" t="str">
        <f t="shared" si="16"/>
        <v>16027410295736980360883</v>
      </c>
      <c r="AC95" s="50">
        <v>0.11999999999999994</v>
      </c>
      <c r="AD95" s="51">
        <v>47.37</v>
      </c>
      <c r="AE95" s="52"/>
      <c r="AF95" s="53">
        <f t="shared" si="17"/>
        <v>41.685600000000001</v>
      </c>
      <c r="AG95" s="54">
        <f t="shared" si="18"/>
        <v>0.21379433574555529</v>
      </c>
      <c r="AH95" s="55">
        <f t="shared" si="19"/>
        <v>11.335641000000003</v>
      </c>
      <c r="AI95" s="56">
        <v>5</v>
      </c>
      <c r="AJ95" s="55">
        <f t="shared" si="20"/>
        <v>56.678205000000013</v>
      </c>
      <c r="AK95" s="57">
        <v>12.252970000000001</v>
      </c>
      <c r="AL95" s="57">
        <f t="shared" si="21"/>
        <v>1823.6300044649502</v>
      </c>
      <c r="AM95" s="57">
        <f t="shared" si="22"/>
        <v>1551.0343801160886</v>
      </c>
      <c r="AN95" s="58">
        <f t="shared" si="23"/>
        <v>-272.59562434886152</v>
      </c>
      <c r="AO95" s="59"/>
      <c r="AP95" s="11" t="s">
        <v>54</v>
      </c>
      <c r="AQ95" s="11"/>
    </row>
    <row r="96" spans="2:43" x14ac:dyDescent="0.3">
      <c r="B96" s="39">
        <v>43586</v>
      </c>
      <c r="C96" s="40">
        <f t="shared" ca="1" si="12"/>
        <v>1003</v>
      </c>
      <c r="D96" s="12">
        <v>2019</v>
      </c>
      <c r="E96" s="12" t="s">
        <v>42</v>
      </c>
      <c r="F96" s="12">
        <v>1</v>
      </c>
      <c r="G96" s="13" t="s">
        <v>60</v>
      </c>
      <c r="H96" s="13" t="s">
        <v>110</v>
      </c>
      <c r="I96" s="13" t="s">
        <v>150</v>
      </c>
      <c r="J96" s="14" t="s">
        <v>151</v>
      </c>
      <c r="K96" s="14" t="s">
        <v>151</v>
      </c>
      <c r="L96" s="14" t="s">
        <v>228</v>
      </c>
      <c r="M96" s="42" t="s">
        <v>107</v>
      </c>
      <c r="N96" s="42" t="s">
        <v>66</v>
      </c>
      <c r="O96" s="42" t="s">
        <v>137</v>
      </c>
      <c r="P96" s="13" t="s">
        <v>229</v>
      </c>
      <c r="Q96" s="43" t="s">
        <v>97</v>
      </c>
      <c r="R96" s="44" t="s">
        <v>224</v>
      </c>
      <c r="S96" s="43" t="s">
        <v>225</v>
      </c>
      <c r="T96" s="45">
        <v>24</v>
      </c>
      <c r="U96" s="45">
        <v>400</v>
      </c>
      <c r="V96" s="45">
        <v>1</v>
      </c>
      <c r="W96" s="46">
        <f t="shared" si="13"/>
        <v>9600</v>
      </c>
      <c r="X96" s="47">
        <v>4.6349999999999998</v>
      </c>
      <c r="Y96" s="47">
        <v>43.087720000000004</v>
      </c>
      <c r="Z96" s="48">
        <f t="shared" si="14"/>
        <v>2.3174999999999998E-2</v>
      </c>
      <c r="AA96" s="48">
        <f t="shared" si="15"/>
        <v>0.40104166666666663</v>
      </c>
      <c r="AB96" s="49" t="str">
        <f t="shared" si="16"/>
        <v>16027410295736980360857</v>
      </c>
      <c r="AC96" s="50">
        <v>0.11999999999999994</v>
      </c>
      <c r="AD96" s="51">
        <v>38.5</v>
      </c>
      <c r="AE96" s="52"/>
      <c r="AF96" s="53">
        <f t="shared" si="17"/>
        <v>33.880000000000003</v>
      </c>
      <c r="AG96" s="54">
        <f t="shared" si="18"/>
        <v>0.2136970812101453</v>
      </c>
      <c r="AH96" s="55">
        <f t="shared" si="19"/>
        <v>9.2077200000000019</v>
      </c>
      <c r="AI96" s="56">
        <v>5</v>
      </c>
      <c r="AJ96" s="55">
        <f t="shared" si="20"/>
        <v>46.03860000000001</v>
      </c>
      <c r="AK96" s="57">
        <v>8.2340499999999999</v>
      </c>
      <c r="AL96" s="57">
        <f t="shared" si="21"/>
        <v>1776.4940668824165</v>
      </c>
      <c r="AM96" s="57">
        <f t="shared" si="22"/>
        <v>1827.4002157497305</v>
      </c>
      <c r="AN96" s="58">
        <f t="shared" si="23"/>
        <v>50.906148867313959</v>
      </c>
      <c r="AO96" s="59"/>
      <c r="AP96" s="11" t="s">
        <v>54</v>
      </c>
      <c r="AQ96" s="11"/>
    </row>
    <row r="97" spans="2:43" x14ac:dyDescent="0.3">
      <c r="B97" s="39">
        <v>43586</v>
      </c>
      <c r="C97" s="40">
        <f t="shared" ca="1" si="12"/>
        <v>1003</v>
      </c>
      <c r="D97" s="12">
        <v>2019</v>
      </c>
      <c r="E97" s="12" t="s">
        <v>42</v>
      </c>
      <c r="F97" s="12">
        <v>1</v>
      </c>
      <c r="G97" s="13" t="s">
        <v>60</v>
      </c>
      <c r="H97" s="13" t="s">
        <v>110</v>
      </c>
      <c r="I97" s="13" t="s">
        <v>150</v>
      </c>
      <c r="J97" s="14" t="s">
        <v>151</v>
      </c>
      <c r="K97" s="14" t="s">
        <v>151</v>
      </c>
      <c r="L97" s="14" t="s">
        <v>228</v>
      </c>
      <c r="M97" s="42" t="s">
        <v>107</v>
      </c>
      <c r="N97" s="42" t="s">
        <v>66</v>
      </c>
      <c r="O97" s="42" t="s">
        <v>137</v>
      </c>
      <c r="P97" s="13" t="s">
        <v>229</v>
      </c>
      <c r="Q97" s="43" t="s">
        <v>97</v>
      </c>
      <c r="R97" s="44" t="s">
        <v>230</v>
      </c>
      <c r="S97" s="43" t="s">
        <v>231</v>
      </c>
      <c r="T97" s="45">
        <v>24</v>
      </c>
      <c r="U97" s="45">
        <v>100</v>
      </c>
      <c r="V97" s="45">
        <v>1</v>
      </c>
      <c r="W97" s="46">
        <f t="shared" si="13"/>
        <v>2400</v>
      </c>
      <c r="X97" s="47">
        <v>4.6280000000000001</v>
      </c>
      <c r="Y97" s="47">
        <v>39.148668000000001</v>
      </c>
      <c r="Z97" s="48">
        <f t="shared" si="14"/>
        <v>9.2560000000000003E-3</v>
      </c>
      <c r="AA97" s="48">
        <f t="shared" si="15"/>
        <v>1.5154166666666664</v>
      </c>
      <c r="AB97" s="49" t="str">
        <f t="shared" si="16"/>
        <v>16027410295736980360442</v>
      </c>
      <c r="AC97" s="50">
        <v>0.11999999999999991</v>
      </c>
      <c r="AD97" s="51">
        <v>36.369999999999997</v>
      </c>
      <c r="AE97" s="52"/>
      <c r="AF97" s="53">
        <f t="shared" si="17"/>
        <v>32.005600000000001</v>
      </c>
      <c r="AG97" s="54">
        <f t="shared" si="18"/>
        <v>0.18246005202526938</v>
      </c>
      <c r="AH97" s="55">
        <f t="shared" si="19"/>
        <v>7.1430679999999995</v>
      </c>
      <c r="AI97" s="56">
        <v>2</v>
      </c>
      <c r="AJ97" s="55">
        <f t="shared" si="20"/>
        <v>14.286135999999999</v>
      </c>
      <c r="AK97" s="57">
        <v>7.5686499999999999</v>
      </c>
      <c r="AL97" s="57">
        <f t="shared" si="21"/>
        <v>1635.4040622299049</v>
      </c>
      <c r="AM97" s="57">
        <f t="shared" si="22"/>
        <v>1728.9109766637855</v>
      </c>
      <c r="AN97" s="58">
        <f t="shared" si="23"/>
        <v>93.506914433880638</v>
      </c>
      <c r="AO97" s="59"/>
      <c r="AP97" s="11" t="s">
        <v>54</v>
      </c>
      <c r="AQ97" s="11"/>
    </row>
    <row r="98" spans="2:43" x14ac:dyDescent="0.3">
      <c r="B98" s="39">
        <v>43586</v>
      </c>
      <c r="C98" s="40">
        <f t="shared" ca="1" si="12"/>
        <v>1003</v>
      </c>
      <c r="D98" s="12">
        <v>2019</v>
      </c>
      <c r="E98" s="12" t="s">
        <v>42</v>
      </c>
      <c r="F98" s="12">
        <v>1</v>
      </c>
      <c r="G98" s="13" t="s">
        <v>60</v>
      </c>
      <c r="H98" s="13" t="s">
        <v>110</v>
      </c>
      <c r="I98" s="13" t="s">
        <v>150</v>
      </c>
      <c r="J98" s="14" t="s">
        <v>151</v>
      </c>
      <c r="K98" s="14" t="s">
        <v>151</v>
      </c>
      <c r="L98" s="14" t="s">
        <v>228</v>
      </c>
      <c r="M98" s="42" t="s">
        <v>107</v>
      </c>
      <c r="N98" s="42" t="s">
        <v>66</v>
      </c>
      <c r="O98" s="42" t="s">
        <v>137</v>
      </c>
      <c r="P98" s="13" t="s">
        <v>229</v>
      </c>
      <c r="Q98" s="43" t="s">
        <v>97</v>
      </c>
      <c r="R98" s="44" t="s">
        <v>226</v>
      </c>
      <c r="S98" s="43" t="s">
        <v>227</v>
      </c>
      <c r="T98" s="45">
        <v>24</v>
      </c>
      <c r="U98" s="45">
        <v>100</v>
      </c>
      <c r="V98" s="45">
        <v>1</v>
      </c>
      <c r="W98" s="46">
        <f t="shared" si="13"/>
        <v>2400</v>
      </c>
      <c r="X98" s="47">
        <v>5.5590000000000002</v>
      </c>
      <c r="Y98" s="47">
        <v>49.137660000000004</v>
      </c>
      <c r="Z98" s="48">
        <f t="shared" si="14"/>
        <v>2.2236000000000002E-2</v>
      </c>
      <c r="AA98" s="48">
        <f t="shared" si="15"/>
        <v>1.9020833333333333</v>
      </c>
      <c r="AB98" s="49" t="str">
        <f t="shared" si="16"/>
        <v>16027410295736980360521</v>
      </c>
      <c r="AC98" s="50">
        <v>0.12000000000000004</v>
      </c>
      <c r="AD98" s="51">
        <v>45.65</v>
      </c>
      <c r="AE98" s="52"/>
      <c r="AF98" s="53">
        <f t="shared" si="17"/>
        <v>40.171999999999997</v>
      </c>
      <c r="AG98" s="54">
        <f t="shared" si="18"/>
        <v>0.18246005202526949</v>
      </c>
      <c r="AH98" s="55">
        <f t="shared" si="19"/>
        <v>8.9656600000000068</v>
      </c>
      <c r="AI98" s="56">
        <v>4</v>
      </c>
      <c r="AJ98" s="55">
        <f t="shared" si="20"/>
        <v>35.862640000000027</v>
      </c>
      <c r="AK98" s="57">
        <v>9.1251999999999995</v>
      </c>
      <c r="AL98" s="57">
        <f t="shared" si="21"/>
        <v>1641.5182586796184</v>
      </c>
      <c r="AM98" s="57">
        <f t="shared" si="22"/>
        <v>1806.6198956646876</v>
      </c>
      <c r="AN98" s="58">
        <f t="shared" si="23"/>
        <v>165.10163698506926</v>
      </c>
      <c r="AO98" s="59"/>
      <c r="AP98" s="11" t="s">
        <v>54</v>
      </c>
      <c r="AQ98" s="11"/>
    </row>
    <row r="99" spans="2:43" x14ac:dyDescent="0.3">
      <c r="B99" s="39">
        <v>43586</v>
      </c>
      <c r="C99" s="40">
        <f t="shared" ca="1" si="12"/>
        <v>1003</v>
      </c>
      <c r="D99" s="12">
        <v>2019</v>
      </c>
      <c r="E99" s="12" t="s">
        <v>42</v>
      </c>
      <c r="F99" s="12">
        <v>1</v>
      </c>
      <c r="G99" s="13" t="s">
        <v>60</v>
      </c>
      <c r="H99" s="13" t="s">
        <v>110</v>
      </c>
      <c r="I99" s="13" t="s">
        <v>150</v>
      </c>
      <c r="J99" s="14" t="s">
        <v>151</v>
      </c>
      <c r="K99" s="14" t="s">
        <v>151</v>
      </c>
      <c r="L99" s="14" t="s">
        <v>228</v>
      </c>
      <c r="M99" s="42" t="s">
        <v>107</v>
      </c>
      <c r="N99" s="42" t="s">
        <v>66</v>
      </c>
      <c r="O99" s="42" t="s">
        <v>137</v>
      </c>
      <c r="P99" s="13" t="s">
        <v>229</v>
      </c>
      <c r="Q99" s="43" t="s">
        <v>51</v>
      </c>
      <c r="R99" s="44" t="s">
        <v>183</v>
      </c>
      <c r="S99" s="43" t="s">
        <v>184</v>
      </c>
      <c r="T99" s="45">
        <v>8</v>
      </c>
      <c r="U99" s="45">
        <v>1</v>
      </c>
      <c r="V99" s="45">
        <v>30</v>
      </c>
      <c r="W99" s="46">
        <f t="shared" si="13"/>
        <v>240</v>
      </c>
      <c r="X99" s="47">
        <v>2.3450000000000002</v>
      </c>
      <c r="Y99" s="47">
        <v>18.22</v>
      </c>
      <c r="Z99" s="48">
        <f t="shared" si="14"/>
        <v>2.3450000000000002E-2</v>
      </c>
      <c r="AA99" s="48">
        <f t="shared" si="15"/>
        <v>7.5916666666666659</v>
      </c>
      <c r="AB99" s="49" t="str">
        <f t="shared" si="16"/>
        <v>16027410295736980361429</v>
      </c>
      <c r="AC99" s="50">
        <v>0.12000000000000004</v>
      </c>
      <c r="AD99" s="51">
        <v>18.22</v>
      </c>
      <c r="AE99" s="52"/>
      <c r="AF99" s="53">
        <f t="shared" si="17"/>
        <v>16.0336</v>
      </c>
      <c r="AG99" s="54">
        <f t="shared" si="18"/>
        <v>0.12</v>
      </c>
      <c r="AH99" s="55">
        <f t="shared" si="19"/>
        <v>2.186399999999999</v>
      </c>
      <c r="AI99" s="56">
        <v>10</v>
      </c>
      <c r="AJ99" s="55">
        <f t="shared" si="20"/>
        <v>21.86399999999999</v>
      </c>
      <c r="AK99" s="57">
        <v>3.2517999999999998</v>
      </c>
      <c r="AL99" s="57">
        <f t="shared" si="21"/>
        <v>1386.6950959488272</v>
      </c>
      <c r="AM99" s="57">
        <f t="shared" si="22"/>
        <v>1709.3390191897652</v>
      </c>
      <c r="AN99" s="58">
        <f t="shared" si="23"/>
        <v>322.64392324093797</v>
      </c>
      <c r="AO99" s="59"/>
      <c r="AP99" s="11" t="s">
        <v>54</v>
      </c>
      <c r="AQ99" s="11"/>
    </row>
    <row r="100" spans="2:43" x14ac:dyDescent="0.3">
      <c r="B100" s="39">
        <v>43586</v>
      </c>
      <c r="C100" s="40">
        <f t="shared" ca="1" si="12"/>
        <v>1003</v>
      </c>
      <c r="D100" s="12">
        <v>2019</v>
      </c>
      <c r="E100" s="12" t="s">
        <v>42</v>
      </c>
      <c r="F100" s="12">
        <v>1</v>
      </c>
      <c r="G100" s="13" t="s">
        <v>60</v>
      </c>
      <c r="H100" s="13" t="s">
        <v>110</v>
      </c>
      <c r="I100" s="13" t="s">
        <v>150</v>
      </c>
      <c r="J100" s="14" t="s">
        <v>151</v>
      </c>
      <c r="K100" s="14" t="s">
        <v>151</v>
      </c>
      <c r="L100" s="14" t="s">
        <v>228</v>
      </c>
      <c r="M100" s="42" t="s">
        <v>107</v>
      </c>
      <c r="N100" s="42" t="s">
        <v>66</v>
      </c>
      <c r="O100" s="42" t="s">
        <v>137</v>
      </c>
      <c r="P100" s="13" t="s">
        <v>229</v>
      </c>
      <c r="Q100" s="43" t="s">
        <v>97</v>
      </c>
      <c r="R100" s="44" t="s">
        <v>159</v>
      </c>
      <c r="S100" s="43" t="s">
        <v>160</v>
      </c>
      <c r="T100" s="45">
        <v>24</v>
      </c>
      <c r="U100" s="45">
        <v>100</v>
      </c>
      <c r="V100" s="45">
        <v>1</v>
      </c>
      <c r="W100" s="46">
        <f t="shared" si="13"/>
        <v>2400</v>
      </c>
      <c r="X100" s="47">
        <v>3.827</v>
      </c>
      <c r="Y100" s="47">
        <v>36.393084000000002</v>
      </c>
      <c r="Z100" s="48">
        <f t="shared" si="14"/>
        <v>1.5308E-2</v>
      </c>
      <c r="AA100" s="48">
        <f t="shared" si="15"/>
        <v>1.4087500000000002</v>
      </c>
      <c r="AB100" s="49" t="str">
        <f t="shared" si="16"/>
        <v>16027410295736980360976</v>
      </c>
      <c r="AC100" s="50">
        <v>0.12000000000000004</v>
      </c>
      <c r="AD100" s="51">
        <v>33.81</v>
      </c>
      <c r="AE100" s="52"/>
      <c r="AF100" s="53">
        <f t="shared" si="17"/>
        <v>29.752800000000001</v>
      </c>
      <c r="AG100" s="54">
        <f t="shared" si="18"/>
        <v>0.18246005202526949</v>
      </c>
      <c r="AH100" s="55">
        <f t="shared" si="19"/>
        <v>6.6402840000000012</v>
      </c>
      <c r="AI100" s="56">
        <v>4</v>
      </c>
      <c r="AJ100" s="55">
        <f t="shared" si="20"/>
        <v>26.561136000000005</v>
      </c>
      <c r="AK100" s="57">
        <v>6.2428400000000002</v>
      </c>
      <c r="AL100" s="57">
        <f t="shared" si="21"/>
        <v>1631.2620851842175</v>
      </c>
      <c r="AM100" s="57">
        <f t="shared" si="22"/>
        <v>1943.6111836948003</v>
      </c>
      <c r="AN100" s="58">
        <f t="shared" si="23"/>
        <v>312.34909851058273</v>
      </c>
      <c r="AO100" s="59"/>
      <c r="AP100" s="11" t="s">
        <v>54</v>
      </c>
      <c r="AQ100" s="11"/>
    </row>
    <row r="101" spans="2:43" x14ac:dyDescent="0.3">
      <c r="B101" s="39">
        <v>43586</v>
      </c>
      <c r="C101" s="40">
        <f t="shared" ca="1" si="12"/>
        <v>1003</v>
      </c>
      <c r="D101" s="12">
        <v>2019</v>
      </c>
      <c r="E101" s="12" t="s">
        <v>42</v>
      </c>
      <c r="F101" s="12">
        <v>1</v>
      </c>
      <c r="G101" s="13" t="s">
        <v>60</v>
      </c>
      <c r="H101" s="13" t="s">
        <v>110</v>
      </c>
      <c r="I101" s="13" t="s">
        <v>150</v>
      </c>
      <c r="J101" s="14" t="s">
        <v>151</v>
      </c>
      <c r="K101" s="14" t="s">
        <v>151</v>
      </c>
      <c r="L101" s="14" t="s">
        <v>228</v>
      </c>
      <c r="M101" s="42" t="s">
        <v>107</v>
      </c>
      <c r="N101" s="42" t="s">
        <v>66</v>
      </c>
      <c r="O101" s="42" t="s">
        <v>137</v>
      </c>
      <c r="P101" s="13" t="s">
        <v>229</v>
      </c>
      <c r="Q101" s="43" t="s">
        <v>73</v>
      </c>
      <c r="R101" s="44" t="s">
        <v>74</v>
      </c>
      <c r="S101" s="43" t="s">
        <v>75</v>
      </c>
      <c r="T101" s="45">
        <v>1</v>
      </c>
      <c r="U101" s="45">
        <v>4</v>
      </c>
      <c r="V101" s="45">
        <v>500</v>
      </c>
      <c r="W101" s="46">
        <f t="shared" si="13"/>
        <v>2000</v>
      </c>
      <c r="X101" s="47">
        <v>3.68</v>
      </c>
      <c r="Y101" s="47">
        <v>31.07226</v>
      </c>
      <c r="Z101" s="48">
        <f t="shared" si="14"/>
        <v>0.1288</v>
      </c>
      <c r="AA101" s="48">
        <f t="shared" si="15"/>
        <v>1.486</v>
      </c>
      <c r="AB101" s="49" t="str">
        <f t="shared" si="16"/>
        <v>16027410295736980361541</v>
      </c>
      <c r="AC101" s="50">
        <v>0.12000000000000005</v>
      </c>
      <c r="AD101" s="51">
        <v>29.72</v>
      </c>
      <c r="AE101" s="52"/>
      <c r="AF101" s="53">
        <f t="shared" si="17"/>
        <v>26.153599999999997</v>
      </c>
      <c r="AG101" s="54">
        <f t="shared" si="18"/>
        <v>0.15829746532759459</v>
      </c>
      <c r="AH101" s="55">
        <f t="shared" si="19"/>
        <v>4.9186600000000027</v>
      </c>
      <c r="AI101" s="56">
        <v>35</v>
      </c>
      <c r="AJ101" s="55">
        <f t="shared" si="20"/>
        <v>172.15310000000011</v>
      </c>
      <c r="AK101" s="57">
        <v>4.1876100000000003</v>
      </c>
      <c r="AL101" s="57">
        <f t="shared" si="21"/>
        <v>1137.9375</v>
      </c>
      <c r="AM101" s="57">
        <f t="shared" si="22"/>
        <v>1776.7391304347823</v>
      </c>
      <c r="AN101" s="58">
        <f t="shared" si="23"/>
        <v>638.80163043478228</v>
      </c>
      <c r="AO101" s="59"/>
      <c r="AP101" s="11" t="s">
        <v>54</v>
      </c>
      <c r="AQ101" s="11"/>
    </row>
    <row r="102" spans="2:43" x14ac:dyDescent="0.3">
      <c r="B102" s="39">
        <v>43586</v>
      </c>
      <c r="C102" s="40">
        <f t="shared" ca="1" si="12"/>
        <v>1003</v>
      </c>
      <c r="D102" s="12">
        <v>2019</v>
      </c>
      <c r="E102" s="12" t="s">
        <v>42</v>
      </c>
      <c r="F102" s="12">
        <v>1</v>
      </c>
      <c r="G102" s="13" t="s">
        <v>60</v>
      </c>
      <c r="H102" s="13" t="s">
        <v>110</v>
      </c>
      <c r="I102" s="13" t="s">
        <v>150</v>
      </c>
      <c r="J102" s="14" t="s">
        <v>151</v>
      </c>
      <c r="K102" s="14" t="s">
        <v>151</v>
      </c>
      <c r="L102" s="14" t="s">
        <v>228</v>
      </c>
      <c r="M102" s="42" t="s">
        <v>107</v>
      </c>
      <c r="N102" s="42" t="s">
        <v>66</v>
      </c>
      <c r="O102" s="42" t="s">
        <v>137</v>
      </c>
      <c r="P102" s="13" t="s">
        <v>229</v>
      </c>
      <c r="Q102" s="43" t="s">
        <v>51</v>
      </c>
      <c r="R102" s="44" t="s">
        <v>69</v>
      </c>
      <c r="S102" s="43" t="s">
        <v>70</v>
      </c>
      <c r="T102" s="45">
        <v>1</v>
      </c>
      <c r="U102" s="45">
        <v>2</v>
      </c>
      <c r="V102" s="45">
        <v>200</v>
      </c>
      <c r="W102" s="46">
        <f t="shared" si="13"/>
        <v>400</v>
      </c>
      <c r="X102" s="47">
        <v>2.806</v>
      </c>
      <c r="Y102" s="47">
        <v>24.870425957550601</v>
      </c>
      <c r="Z102" s="48">
        <f t="shared" si="14"/>
        <v>4.7702000000000001E-2</v>
      </c>
      <c r="AA102" s="48">
        <f t="shared" si="15"/>
        <v>6.0650000000000004</v>
      </c>
      <c r="AB102" s="49" t="str">
        <f t="shared" si="16"/>
        <v>16027410295736980361532</v>
      </c>
      <c r="AC102" s="50">
        <v>0.12000000000000002</v>
      </c>
      <c r="AD102" s="51">
        <v>24.26</v>
      </c>
      <c r="AE102" s="52"/>
      <c r="AF102" s="53">
        <f t="shared" si="17"/>
        <v>21.348800000000001</v>
      </c>
      <c r="AG102" s="54">
        <f t="shared" si="18"/>
        <v>0.14159894018547936</v>
      </c>
      <c r="AH102" s="55">
        <f t="shared" si="19"/>
        <v>3.5216259575506008</v>
      </c>
      <c r="AI102" s="56">
        <v>17</v>
      </c>
      <c r="AJ102" s="55">
        <f t="shared" si="20"/>
        <v>59.86764127836021</v>
      </c>
      <c r="AK102" s="57">
        <v>3.5032300000000003</v>
      </c>
      <c r="AL102" s="57">
        <f t="shared" si="21"/>
        <v>1248.4782608695652</v>
      </c>
      <c r="AM102" s="57">
        <f t="shared" si="22"/>
        <v>1902.0669992872417</v>
      </c>
      <c r="AN102" s="58">
        <f t="shared" si="23"/>
        <v>653.5887384176765</v>
      </c>
      <c r="AO102" s="59"/>
      <c r="AP102" s="11" t="s">
        <v>54</v>
      </c>
      <c r="AQ102" s="11"/>
    </row>
    <row r="103" spans="2:43" x14ac:dyDescent="0.3">
      <c r="B103" s="39">
        <v>43586</v>
      </c>
      <c r="C103" s="40">
        <f t="shared" ca="1" si="12"/>
        <v>1003</v>
      </c>
      <c r="D103" s="12">
        <v>2019</v>
      </c>
      <c r="E103" s="12" t="s">
        <v>42</v>
      </c>
      <c r="F103" s="12">
        <v>1</v>
      </c>
      <c r="G103" s="13" t="s">
        <v>60</v>
      </c>
      <c r="H103" s="13" t="s">
        <v>110</v>
      </c>
      <c r="I103" s="13" t="s">
        <v>150</v>
      </c>
      <c r="J103" s="14" t="s">
        <v>151</v>
      </c>
      <c r="K103" s="14" t="s">
        <v>151</v>
      </c>
      <c r="L103" s="14" t="s">
        <v>228</v>
      </c>
      <c r="M103" s="42" t="s">
        <v>107</v>
      </c>
      <c r="N103" s="42" t="s">
        <v>66</v>
      </c>
      <c r="O103" s="42" t="s">
        <v>137</v>
      </c>
      <c r="P103" s="13" t="s">
        <v>229</v>
      </c>
      <c r="Q103" s="43" t="s">
        <v>73</v>
      </c>
      <c r="R103" s="44" t="s">
        <v>85</v>
      </c>
      <c r="S103" s="43" t="s">
        <v>86</v>
      </c>
      <c r="T103" s="45">
        <v>12</v>
      </c>
      <c r="U103" s="45">
        <v>4</v>
      </c>
      <c r="V103" s="45">
        <v>20</v>
      </c>
      <c r="W103" s="46">
        <f t="shared" si="13"/>
        <v>960</v>
      </c>
      <c r="X103" s="47">
        <v>3.0139999999999998</v>
      </c>
      <c r="Y103" s="47">
        <v>32.162832000000002</v>
      </c>
      <c r="Z103" s="48">
        <f t="shared" si="14"/>
        <v>1.5069999999999998E-2</v>
      </c>
      <c r="AA103" s="48">
        <f t="shared" si="15"/>
        <v>3.0229166666666663</v>
      </c>
      <c r="AB103" s="49" t="str">
        <f t="shared" si="16"/>
        <v>16027410295736980361358</v>
      </c>
      <c r="AC103" s="50">
        <v>0.11999999999999995</v>
      </c>
      <c r="AD103" s="51">
        <v>29.02</v>
      </c>
      <c r="AE103" s="52"/>
      <c r="AF103" s="53">
        <f t="shared" si="17"/>
        <v>25.537600000000001</v>
      </c>
      <c r="AG103" s="54">
        <f t="shared" si="18"/>
        <v>0.20599031826550596</v>
      </c>
      <c r="AH103" s="55">
        <f t="shared" si="19"/>
        <v>6.6252320000000005</v>
      </c>
      <c r="AI103" s="56">
        <v>5</v>
      </c>
      <c r="AJ103" s="55">
        <f t="shared" si="20"/>
        <v>33.126159999999999</v>
      </c>
      <c r="AK103" s="57">
        <v>4.1212299999999997</v>
      </c>
      <c r="AL103" s="57">
        <f t="shared" si="21"/>
        <v>1367.362309223623</v>
      </c>
      <c r="AM103" s="57">
        <f t="shared" si="22"/>
        <v>2118.2481751824821</v>
      </c>
      <c r="AN103" s="58">
        <f t="shared" si="23"/>
        <v>750.88586595885909</v>
      </c>
      <c r="AO103" s="59"/>
      <c r="AP103" s="11" t="s">
        <v>54</v>
      </c>
      <c r="AQ103" s="11"/>
    </row>
    <row r="104" spans="2:43" x14ac:dyDescent="0.3">
      <c r="B104" s="39">
        <v>43586</v>
      </c>
      <c r="C104" s="40">
        <f t="shared" ca="1" si="12"/>
        <v>1003</v>
      </c>
      <c r="D104" s="12">
        <v>2019</v>
      </c>
      <c r="E104" s="12" t="s">
        <v>42</v>
      </c>
      <c r="F104" s="12">
        <v>1</v>
      </c>
      <c r="G104" s="13" t="s">
        <v>60</v>
      </c>
      <c r="H104" s="13" t="s">
        <v>110</v>
      </c>
      <c r="I104" s="13" t="s">
        <v>150</v>
      </c>
      <c r="J104" s="14" t="s">
        <v>151</v>
      </c>
      <c r="K104" s="14" t="s">
        <v>151</v>
      </c>
      <c r="L104" s="14" t="s">
        <v>228</v>
      </c>
      <c r="M104" s="42" t="s">
        <v>107</v>
      </c>
      <c r="N104" s="42" t="s">
        <v>66</v>
      </c>
      <c r="O104" s="42" t="s">
        <v>137</v>
      </c>
      <c r="P104" s="13" t="s">
        <v>229</v>
      </c>
      <c r="Q104" s="43" t="s">
        <v>73</v>
      </c>
      <c r="R104" s="44" t="s">
        <v>139</v>
      </c>
      <c r="S104" s="43" t="s">
        <v>140</v>
      </c>
      <c r="T104" s="45">
        <v>10</v>
      </c>
      <c r="U104" s="45">
        <v>2</v>
      </c>
      <c r="V104" s="45">
        <v>16.5</v>
      </c>
      <c r="W104" s="46">
        <f t="shared" si="13"/>
        <v>330</v>
      </c>
      <c r="X104" s="47">
        <v>1.079</v>
      </c>
      <c r="Y104" s="47">
        <v>11.512776761200001</v>
      </c>
      <c r="Z104" s="48">
        <f t="shared" si="14"/>
        <v>6.4739999999999992E-2</v>
      </c>
      <c r="AA104" s="48">
        <f t="shared" si="15"/>
        <v>3.1242424242424245</v>
      </c>
      <c r="AB104" s="49" t="str">
        <f t="shared" si="16"/>
        <v>16027410295736980361085</v>
      </c>
      <c r="AC104" s="50">
        <v>0.11999999999999995</v>
      </c>
      <c r="AD104" s="51">
        <v>10.31</v>
      </c>
      <c r="AE104" s="52"/>
      <c r="AF104" s="53">
        <f t="shared" si="17"/>
        <v>9.0728000000000009</v>
      </c>
      <c r="AG104" s="54">
        <f t="shared" si="18"/>
        <v>0.21193642609514796</v>
      </c>
      <c r="AH104" s="55">
        <f t="shared" si="19"/>
        <v>2.4399767612000005</v>
      </c>
      <c r="AI104" s="56">
        <v>60</v>
      </c>
      <c r="AJ104" s="55">
        <f t="shared" si="20"/>
        <v>146.39860567200003</v>
      </c>
      <c r="AK104" s="57">
        <v>1.40327</v>
      </c>
      <c r="AL104" s="57">
        <f t="shared" si="21"/>
        <v>1300.5282669138091</v>
      </c>
      <c r="AM104" s="57">
        <f t="shared" si="22"/>
        <v>2102.1316033364228</v>
      </c>
      <c r="AN104" s="58">
        <f t="shared" si="23"/>
        <v>801.60333642261367</v>
      </c>
      <c r="AO104" s="59"/>
      <c r="AP104" s="11" t="s">
        <v>54</v>
      </c>
      <c r="AQ104" s="11"/>
    </row>
    <row r="105" spans="2:43" x14ac:dyDescent="0.3">
      <c r="B105" s="39">
        <v>43586</v>
      </c>
      <c r="C105" s="40">
        <f t="shared" ca="1" si="12"/>
        <v>1003</v>
      </c>
      <c r="D105" s="12">
        <v>2019</v>
      </c>
      <c r="E105" s="12" t="s">
        <v>42</v>
      </c>
      <c r="F105" s="12">
        <v>1</v>
      </c>
      <c r="G105" s="13" t="s">
        <v>60</v>
      </c>
      <c r="H105" s="13" t="s">
        <v>110</v>
      </c>
      <c r="I105" s="13" t="s">
        <v>150</v>
      </c>
      <c r="J105" s="14" t="s">
        <v>151</v>
      </c>
      <c r="K105" s="14" t="s">
        <v>151</v>
      </c>
      <c r="L105" s="14" t="s">
        <v>228</v>
      </c>
      <c r="M105" s="42" t="s">
        <v>107</v>
      </c>
      <c r="N105" s="42" t="s">
        <v>66</v>
      </c>
      <c r="O105" s="42" t="s">
        <v>137</v>
      </c>
      <c r="P105" s="13" t="s">
        <v>229</v>
      </c>
      <c r="Q105" s="43" t="s">
        <v>76</v>
      </c>
      <c r="R105" s="44" t="s">
        <v>232</v>
      </c>
      <c r="S105" s="43" t="s">
        <v>233</v>
      </c>
      <c r="T105" s="45">
        <v>6</v>
      </c>
      <c r="U105" s="45">
        <v>1</v>
      </c>
      <c r="V105" s="45">
        <v>1000</v>
      </c>
      <c r="W105" s="46">
        <f t="shared" si="13"/>
        <v>6000</v>
      </c>
      <c r="X105" s="47">
        <v>6.5999999999999872</v>
      </c>
      <c r="Y105" s="47">
        <v>93.740446800000015</v>
      </c>
      <c r="Z105" s="48">
        <f t="shared" si="14"/>
        <v>1.3199999999999974E-2</v>
      </c>
      <c r="AA105" s="48">
        <f t="shared" si="15"/>
        <v>1.3823333333333334</v>
      </c>
      <c r="AB105" s="49" t="str">
        <f t="shared" si="16"/>
        <v>16027410295736980370039</v>
      </c>
      <c r="AC105" s="50">
        <v>0.11999999999999995</v>
      </c>
      <c r="AD105" s="51">
        <v>82.94</v>
      </c>
      <c r="AE105" s="52"/>
      <c r="AF105" s="53">
        <f t="shared" si="17"/>
        <v>72.987200000000001</v>
      </c>
      <c r="AG105" s="54">
        <f t="shared" si="18"/>
        <v>0.22139052573835194</v>
      </c>
      <c r="AH105" s="55">
        <f t="shared" si="19"/>
        <v>20.753246800000014</v>
      </c>
      <c r="AI105" s="56">
        <v>2</v>
      </c>
      <c r="AJ105" s="55">
        <f t="shared" si="20"/>
        <v>41.506493600000027</v>
      </c>
      <c r="AK105" s="57">
        <v>13.490733590733585</v>
      </c>
      <c r="AL105" s="57">
        <f t="shared" si="21"/>
        <v>2044.0505440505472</v>
      </c>
      <c r="AM105" s="57">
        <f t="shared" si="22"/>
        <v>2764.666666666672</v>
      </c>
      <c r="AN105" s="58">
        <f t="shared" si="23"/>
        <v>720.61612261612481</v>
      </c>
      <c r="AO105" s="59"/>
      <c r="AP105" s="11" t="s">
        <v>54</v>
      </c>
      <c r="AQ105" s="11"/>
    </row>
    <row r="106" spans="2:43" x14ac:dyDescent="0.3">
      <c r="B106" s="39">
        <v>43586</v>
      </c>
      <c r="C106" s="40">
        <f t="shared" ca="1" si="12"/>
        <v>1003</v>
      </c>
      <c r="D106" s="12">
        <v>2019</v>
      </c>
      <c r="E106" s="12" t="s">
        <v>42</v>
      </c>
      <c r="F106" s="12">
        <v>1</v>
      </c>
      <c r="G106" s="13" t="s">
        <v>60</v>
      </c>
      <c r="H106" s="13" t="s">
        <v>110</v>
      </c>
      <c r="I106" s="13" t="s">
        <v>150</v>
      </c>
      <c r="J106" s="14" t="s">
        <v>151</v>
      </c>
      <c r="K106" s="14" t="s">
        <v>151</v>
      </c>
      <c r="L106" s="14" t="s">
        <v>228</v>
      </c>
      <c r="M106" s="42" t="s">
        <v>107</v>
      </c>
      <c r="N106" s="42" t="s">
        <v>66</v>
      </c>
      <c r="O106" s="42" t="s">
        <v>137</v>
      </c>
      <c r="P106" s="13" t="s">
        <v>229</v>
      </c>
      <c r="Q106" s="43" t="s">
        <v>76</v>
      </c>
      <c r="R106" s="44" t="s">
        <v>232</v>
      </c>
      <c r="S106" s="43" t="s">
        <v>233</v>
      </c>
      <c r="T106" s="45">
        <v>6</v>
      </c>
      <c r="U106" s="45">
        <v>1</v>
      </c>
      <c r="V106" s="45">
        <v>1000</v>
      </c>
      <c r="W106" s="46">
        <f t="shared" si="13"/>
        <v>6000</v>
      </c>
      <c r="X106" s="47">
        <v>6.5999999999999872</v>
      </c>
      <c r="Y106" s="47">
        <v>93.740446800000015</v>
      </c>
      <c r="Z106" s="48">
        <f t="shared" si="14"/>
        <v>1.979999999999996E-2</v>
      </c>
      <c r="AA106" s="48">
        <f t="shared" si="15"/>
        <v>1.3823333333333334</v>
      </c>
      <c r="AB106" s="49" t="str">
        <f t="shared" si="16"/>
        <v>16027410295736980370039</v>
      </c>
      <c r="AC106" s="50">
        <v>0.11999999999999995</v>
      </c>
      <c r="AD106" s="51">
        <v>82.94</v>
      </c>
      <c r="AE106" s="52"/>
      <c r="AF106" s="53">
        <f t="shared" si="17"/>
        <v>72.987200000000001</v>
      </c>
      <c r="AG106" s="54">
        <f t="shared" si="18"/>
        <v>0.22139052573835194</v>
      </c>
      <c r="AH106" s="55">
        <f t="shared" si="19"/>
        <v>20.753246800000014</v>
      </c>
      <c r="AI106" s="56">
        <v>3</v>
      </c>
      <c r="AJ106" s="55">
        <f t="shared" si="20"/>
        <v>62.259740400000041</v>
      </c>
      <c r="AK106" s="57">
        <v>13.490733590733585</v>
      </c>
      <c r="AL106" s="57">
        <f t="shared" si="21"/>
        <v>2044.0505440505472</v>
      </c>
      <c r="AM106" s="57">
        <f t="shared" si="22"/>
        <v>2764.666666666672</v>
      </c>
      <c r="AN106" s="58">
        <f t="shared" si="23"/>
        <v>720.61612261612481</v>
      </c>
      <c r="AO106" s="59"/>
      <c r="AP106" s="11" t="s">
        <v>54</v>
      </c>
      <c r="AQ106" s="11"/>
    </row>
    <row r="107" spans="2:43" x14ac:dyDescent="0.3">
      <c r="B107" s="39">
        <v>43586</v>
      </c>
      <c r="C107" s="40">
        <f t="shared" ca="1" si="12"/>
        <v>1003</v>
      </c>
      <c r="D107" s="12">
        <v>2019</v>
      </c>
      <c r="E107" s="12" t="s">
        <v>42</v>
      </c>
      <c r="F107" s="12">
        <v>1</v>
      </c>
      <c r="G107" s="13" t="s">
        <v>60</v>
      </c>
      <c r="H107" s="13" t="s">
        <v>110</v>
      </c>
      <c r="I107" s="13" t="s">
        <v>150</v>
      </c>
      <c r="J107" s="14" t="s">
        <v>151</v>
      </c>
      <c r="K107" s="14" t="s">
        <v>151</v>
      </c>
      <c r="L107" s="14" t="s">
        <v>228</v>
      </c>
      <c r="M107" s="42" t="s">
        <v>107</v>
      </c>
      <c r="N107" s="42" t="s">
        <v>66</v>
      </c>
      <c r="O107" s="42" t="s">
        <v>137</v>
      </c>
      <c r="P107" s="13" t="s">
        <v>229</v>
      </c>
      <c r="Q107" s="43" t="s">
        <v>73</v>
      </c>
      <c r="R107" s="44" t="s">
        <v>85</v>
      </c>
      <c r="S107" s="43" t="s">
        <v>86</v>
      </c>
      <c r="T107" s="45">
        <v>12</v>
      </c>
      <c r="U107" s="45">
        <v>4</v>
      </c>
      <c r="V107" s="45">
        <v>20</v>
      </c>
      <c r="W107" s="46">
        <f t="shared" si="13"/>
        <v>960</v>
      </c>
      <c r="X107" s="47">
        <v>3.0139999999999998</v>
      </c>
      <c r="Y107" s="47">
        <v>32.162832000000002</v>
      </c>
      <c r="Z107" s="48">
        <f t="shared" si="14"/>
        <v>1.5069999999999998E-2</v>
      </c>
      <c r="AA107" s="48">
        <f t="shared" si="15"/>
        <v>3.2218749999999998</v>
      </c>
      <c r="AB107" s="49" t="str">
        <f t="shared" si="16"/>
        <v>16027410295736980361358</v>
      </c>
      <c r="AC107" s="50">
        <v>0.11999999999999995</v>
      </c>
      <c r="AD107" s="51">
        <v>30.93</v>
      </c>
      <c r="AE107" s="52"/>
      <c r="AF107" s="53">
        <f t="shared" si="17"/>
        <v>27.218399999999999</v>
      </c>
      <c r="AG107" s="54">
        <f t="shared" si="18"/>
        <v>0.15373123859242255</v>
      </c>
      <c r="AH107" s="55">
        <f t="shared" si="19"/>
        <v>4.9444320000000026</v>
      </c>
      <c r="AI107" s="56">
        <v>5</v>
      </c>
      <c r="AJ107" s="55">
        <f t="shared" si="20"/>
        <v>24.722160000000013</v>
      </c>
      <c r="AK107" s="57">
        <v>4.1212299999999997</v>
      </c>
      <c r="AL107" s="57">
        <f t="shared" si="21"/>
        <v>1367.362309223623</v>
      </c>
      <c r="AM107" s="57">
        <f t="shared" si="22"/>
        <v>2257.6642335766428</v>
      </c>
      <c r="AN107" s="58">
        <f t="shared" si="23"/>
        <v>890.30192435301979</v>
      </c>
      <c r="AO107" s="59"/>
      <c r="AP107" s="11" t="s">
        <v>54</v>
      </c>
      <c r="AQ107" s="11"/>
    </row>
    <row r="108" spans="2:43" x14ac:dyDescent="0.3">
      <c r="B108" s="39">
        <v>43586</v>
      </c>
      <c r="C108" s="40">
        <f t="shared" ca="1" si="12"/>
        <v>1003</v>
      </c>
      <c r="D108" s="12">
        <v>2019</v>
      </c>
      <c r="E108" s="12" t="s">
        <v>42</v>
      </c>
      <c r="F108" s="12">
        <v>1</v>
      </c>
      <c r="G108" s="13" t="s">
        <v>60</v>
      </c>
      <c r="H108" s="13" t="s">
        <v>110</v>
      </c>
      <c r="I108" s="13" t="s">
        <v>150</v>
      </c>
      <c r="J108" s="14" t="s">
        <v>151</v>
      </c>
      <c r="K108" s="14" t="s">
        <v>151</v>
      </c>
      <c r="L108" s="14" t="s">
        <v>228</v>
      </c>
      <c r="M108" s="42" t="s">
        <v>107</v>
      </c>
      <c r="N108" s="42" t="s">
        <v>66</v>
      </c>
      <c r="O108" s="42" t="s">
        <v>137</v>
      </c>
      <c r="P108" s="13" t="s">
        <v>229</v>
      </c>
      <c r="Q108" s="43" t="s">
        <v>51</v>
      </c>
      <c r="R108" s="44" t="s">
        <v>165</v>
      </c>
      <c r="S108" s="43" t="s">
        <v>166</v>
      </c>
      <c r="T108" s="45">
        <v>8</v>
      </c>
      <c r="U108" s="45">
        <v>150</v>
      </c>
      <c r="V108" s="45">
        <v>1</v>
      </c>
      <c r="W108" s="46">
        <f t="shared" si="13"/>
        <v>1200</v>
      </c>
      <c r="X108" s="47">
        <v>2.3109999999999999</v>
      </c>
      <c r="Y108" s="47">
        <v>28.931240000000003</v>
      </c>
      <c r="Z108" s="48">
        <f t="shared" si="14"/>
        <v>1.1554999999999999E-2</v>
      </c>
      <c r="AA108" s="48">
        <f t="shared" si="15"/>
        <v>2.2616666666666667</v>
      </c>
      <c r="AB108" s="49" t="str">
        <f t="shared" si="16"/>
        <v>16027410295736980361536</v>
      </c>
      <c r="AC108" s="50">
        <v>0.11999999999999994</v>
      </c>
      <c r="AD108" s="51">
        <v>27.14</v>
      </c>
      <c r="AE108" s="52"/>
      <c r="AF108" s="53">
        <f t="shared" si="17"/>
        <v>23.883200000000002</v>
      </c>
      <c r="AG108" s="54">
        <f t="shared" si="18"/>
        <v>0.17448405253283306</v>
      </c>
      <c r="AH108" s="55">
        <f t="shared" si="19"/>
        <v>5.0480400000000003</v>
      </c>
      <c r="AI108" s="56">
        <v>5</v>
      </c>
      <c r="AJ108" s="55">
        <f t="shared" si="20"/>
        <v>25.240200000000002</v>
      </c>
      <c r="AK108" s="57">
        <v>3.7573800000000004</v>
      </c>
      <c r="AL108" s="57">
        <f t="shared" si="21"/>
        <v>1625.8675897879709</v>
      </c>
      <c r="AM108" s="57">
        <f t="shared" si="22"/>
        <v>2583.6434443963653</v>
      </c>
      <c r="AN108" s="58">
        <f t="shared" si="23"/>
        <v>957.77585460839441</v>
      </c>
      <c r="AO108" s="59"/>
      <c r="AP108" s="11" t="s">
        <v>54</v>
      </c>
      <c r="AQ108" s="11"/>
    </row>
    <row r="109" spans="2:43" x14ac:dyDescent="0.3">
      <c r="B109" s="39">
        <v>43586</v>
      </c>
      <c r="C109" s="40">
        <f t="shared" ca="1" si="12"/>
        <v>1003</v>
      </c>
      <c r="D109" s="12">
        <v>2019</v>
      </c>
      <c r="E109" s="12" t="s">
        <v>42</v>
      </c>
      <c r="F109" s="12">
        <v>1</v>
      </c>
      <c r="G109" s="13" t="s">
        <v>60</v>
      </c>
      <c r="H109" s="13" t="s">
        <v>110</v>
      </c>
      <c r="I109" s="13" t="s">
        <v>150</v>
      </c>
      <c r="J109" s="14" t="s">
        <v>151</v>
      </c>
      <c r="K109" s="14" t="s">
        <v>151</v>
      </c>
      <c r="L109" s="14" t="s">
        <v>228</v>
      </c>
      <c r="M109" s="42" t="s">
        <v>107</v>
      </c>
      <c r="N109" s="42" t="s">
        <v>66</v>
      </c>
      <c r="O109" s="42" t="s">
        <v>137</v>
      </c>
      <c r="P109" s="13" t="s">
        <v>229</v>
      </c>
      <c r="Q109" s="43" t="s">
        <v>73</v>
      </c>
      <c r="R109" s="44" t="s">
        <v>148</v>
      </c>
      <c r="S109" s="43" t="s">
        <v>149</v>
      </c>
      <c r="T109" s="45">
        <v>1</v>
      </c>
      <c r="U109" s="45">
        <v>4</v>
      </c>
      <c r="V109" s="45">
        <v>550</v>
      </c>
      <c r="W109" s="46">
        <f t="shared" si="13"/>
        <v>2200</v>
      </c>
      <c r="X109" s="47">
        <v>4.3019999999999996</v>
      </c>
      <c r="Y109" s="47">
        <v>51.192744407999996</v>
      </c>
      <c r="Z109" s="48">
        <f t="shared" si="14"/>
        <v>3.4415999999999995E-2</v>
      </c>
      <c r="AA109" s="48">
        <f t="shared" si="15"/>
        <v>2.0986363636363636</v>
      </c>
      <c r="AB109" s="49" t="str">
        <f t="shared" si="16"/>
        <v>16027410295736980361540</v>
      </c>
      <c r="AC109" s="50">
        <v>0.11999999999999995</v>
      </c>
      <c r="AD109" s="51">
        <v>46.17</v>
      </c>
      <c r="AE109" s="52"/>
      <c r="AF109" s="53">
        <f t="shared" si="17"/>
        <v>40.629600000000003</v>
      </c>
      <c r="AG109" s="54">
        <f t="shared" si="18"/>
        <v>0.20634065491416143</v>
      </c>
      <c r="AH109" s="55">
        <f t="shared" si="19"/>
        <v>10.563144407999992</v>
      </c>
      <c r="AI109" s="56">
        <v>8</v>
      </c>
      <c r="AJ109" s="55">
        <f t="shared" si="20"/>
        <v>84.505155263999939</v>
      </c>
      <c r="AK109" s="57">
        <v>4.8557500000000005</v>
      </c>
      <c r="AL109" s="57">
        <f t="shared" si="21"/>
        <v>1128.7192003719201</v>
      </c>
      <c r="AM109" s="57">
        <f t="shared" si="22"/>
        <v>2361.0878661087868</v>
      </c>
      <c r="AN109" s="58">
        <f t="shared" si="23"/>
        <v>1232.3686657368667</v>
      </c>
      <c r="AO109" s="59"/>
      <c r="AP109" s="11" t="s">
        <v>54</v>
      </c>
      <c r="AQ109" s="11"/>
    </row>
    <row r="110" spans="2:43" x14ac:dyDescent="0.3">
      <c r="B110" s="39">
        <v>43586</v>
      </c>
      <c r="C110" s="40">
        <f t="shared" ca="1" si="12"/>
        <v>1003</v>
      </c>
      <c r="D110" s="12">
        <v>2019</v>
      </c>
      <c r="E110" s="12" t="s">
        <v>42</v>
      </c>
      <c r="F110" s="12">
        <v>1</v>
      </c>
      <c r="G110" s="13" t="s">
        <v>60</v>
      </c>
      <c r="H110" s="13" t="s">
        <v>110</v>
      </c>
      <c r="I110" s="13" t="s">
        <v>150</v>
      </c>
      <c r="J110" s="14" t="s">
        <v>151</v>
      </c>
      <c r="K110" s="14" t="s">
        <v>151</v>
      </c>
      <c r="L110" s="14" t="s">
        <v>228</v>
      </c>
      <c r="M110" s="42" t="s">
        <v>107</v>
      </c>
      <c r="N110" s="42" t="s">
        <v>66</v>
      </c>
      <c r="O110" s="42" t="s">
        <v>137</v>
      </c>
      <c r="P110" s="13" t="s">
        <v>229</v>
      </c>
      <c r="Q110" s="43" t="s">
        <v>51</v>
      </c>
      <c r="R110" s="44" t="s">
        <v>52</v>
      </c>
      <c r="S110" s="43" t="s">
        <v>53</v>
      </c>
      <c r="T110" s="45">
        <v>18</v>
      </c>
      <c r="U110" s="45">
        <v>200</v>
      </c>
      <c r="V110" s="45">
        <v>1</v>
      </c>
      <c r="W110" s="46">
        <f t="shared" si="13"/>
        <v>3600</v>
      </c>
      <c r="X110" s="47">
        <v>7.3259999999999996</v>
      </c>
      <c r="Y110" s="47">
        <v>111.5301096</v>
      </c>
      <c r="Z110" s="48">
        <f t="shared" si="14"/>
        <v>4.3955999999999995E-2</v>
      </c>
      <c r="AA110" s="48">
        <f t="shared" si="15"/>
        <v>2.7411111111111111</v>
      </c>
      <c r="AB110" s="49" t="str">
        <f t="shared" si="16"/>
        <v>16027410295736980361531</v>
      </c>
      <c r="AC110" s="50">
        <v>0.11999999999999998</v>
      </c>
      <c r="AD110" s="51">
        <v>98.68</v>
      </c>
      <c r="AE110" s="52"/>
      <c r="AF110" s="53">
        <f t="shared" si="17"/>
        <v>86.838400000000007</v>
      </c>
      <c r="AG110" s="54">
        <f t="shared" si="18"/>
        <v>0.22139052573835183</v>
      </c>
      <c r="AH110" s="55">
        <f t="shared" si="19"/>
        <v>24.691709599999996</v>
      </c>
      <c r="AI110" s="56">
        <v>6</v>
      </c>
      <c r="AJ110" s="55">
        <f t="shared" si="20"/>
        <v>148.15025759999997</v>
      </c>
      <c r="AK110" s="57">
        <v>11.47626</v>
      </c>
      <c r="AL110" s="57">
        <f t="shared" si="21"/>
        <v>1566.5110565110565</v>
      </c>
      <c r="AM110" s="57">
        <f t="shared" si="22"/>
        <v>2963.3633633633635</v>
      </c>
      <c r="AN110" s="58">
        <f t="shared" si="23"/>
        <v>1396.852306852307</v>
      </c>
      <c r="AO110" s="59"/>
      <c r="AP110" s="11" t="s">
        <v>54</v>
      </c>
      <c r="AQ110" s="11"/>
    </row>
    <row r="111" spans="2:43" x14ac:dyDescent="0.3">
      <c r="B111" s="39">
        <v>43586</v>
      </c>
      <c r="C111" s="40">
        <f t="shared" ca="1" si="12"/>
        <v>1003</v>
      </c>
      <c r="D111" s="12">
        <v>2019</v>
      </c>
      <c r="E111" s="12" t="s">
        <v>42</v>
      </c>
      <c r="F111" s="12">
        <v>1</v>
      </c>
      <c r="G111" s="13" t="s">
        <v>60</v>
      </c>
      <c r="H111" s="13" t="s">
        <v>110</v>
      </c>
      <c r="I111" s="13" t="s">
        <v>150</v>
      </c>
      <c r="J111" s="14" t="s">
        <v>151</v>
      </c>
      <c r="K111" s="14" t="s">
        <v>151</v>
      </c>
      <c r="L111" s="14" t="s">
        <v>228</v>
      </c>
      <c r="M111" s="42" t="s">
        <v>107</v>
      </c>
      <c r="N111" s="42" t="s">
        <v>66</v>
      </c>
      <c r="O111" s="42" t="s">
        <v>137</v>
      </c>
      <c r="P111" s="13" t="s">
        <v>229</v>
      </c>
      <c r="Q111" s="43" t="s">
        <v>51</v>
      </c>
      <c r="R111" s="44" t="s">
        <v>200</v>
      </c>
      <c r="S111" s="43" t="s">
        <v>201</v>
      </c>
      <c r="T111" s="45">
        <v>20</v>
      </c>
      <c r="U111" s="45">
        <v>150</v>
      </c>
      <c r="V111" s="45">
        <v>1</v>
      </c>
      <c r="W111" s="46">
        <f t="shared" si="13"/>
        <v>3000</v>
      </c>
      <c r="X111" s="47">
        <v>5.9349999999999996</v>
      </c>
      <c r="Y111" s="47">
        <v>100.729512</v>
      </c>
      <c r="Z111" s="48">
        <f t="shared" si="14"/>
        <v>1.1869999999999999E-2</v>
      </c>
      <c r="AA111" s="48">
        <f t="shared" si="15"/>
        <v>3.1193333333333335</v>
      </c>
      <c r="AB111" s="49" t="str">
        <f t="shared" si="16"/>
        <v>16027410295736980361179</v>
      </c>
      <c r="AC111" s="50">
        <v>0.12000000000000005</v>
      </c>
      <c r="AD111" s="51">
        <v>93.58</v>
      </c>
      <c r="AE111" s="52"/>
      <c r="AF111" s="53">
        <f t="shared" si="17"/>
        <v>82.350399999999993</v>
      </c>
      <c r="AG111" s="54">
        <f t="shared" si="18"/>
        <v>0.18246005202526949</v>
      </c>
      <c r="AH111" s="55">
        <f t="shared" si="19"/>
        <v>18.379112000000006</v>
      </c>
      <c r="AI111" s="56">
        <v>2</v>
      </c>
      <c r="AJ111" s="55">
        <f t="shared" si="20"/>
        <v>36.758224000000013</v>
      </c>
      <c r="AK111" s="57">
        <v>10.712070000000001</v>
      </c>
      <c r="AL111" s="57">
        <f t="shared" si="21"/>
        <v>1804.8980623420389</v>
      </c>
      <c r="AM111" s="57">
        <f t="shared" si="22"/>
        <v>3468.8458298230835</v>
      </c>
      <c r="AN111" s="58">
        <f t="shared" si="23"/>
        <v>1663.9477674810446</v>
      </c>
      <c r="AO111" s="59"/>
      <c r="AP111" s="11" t="s">
        <v>54</v>
      </c>
      <c r="AQ111" s="11"/>
    </row>
    <row r="112" spans="2:43" x14ac:dyDescent="0.3">
      <c r="B112" s="39">
        <v>43586</v>
      </c>
      <c r="C112" s="40">
        <f t="shared" ca="1" si="12"/>
        <v>1003</v>
      </c>
      <c r="D112" s="12">
        <v>2019</v>
      </c>
      <c r="E112" s="12" t="s">
        <v>42</v>
      </c>
      <c r="F112" s="12">
        <v>1</v>
      </c>
      <c r="G112" s="13" t="s">
        <v>60</v>
      </c>
      <c r="H112" s="13" t="s">
        <v>110</v>
      </c>
      <c r="I112" s="13" t="s">
        <v>150</v>
      </c>
      <c r="J112" s="14" t="s">
        <v>151</v>
      </c>
      <c r="K112" s="14" t="s">
        <v>151</v>
      </c>
      <c r="L112" s="14" t="s">
        <v>228</v>
      </c>
      <c r="M112" s="42" t="s">
        <v>107</v>
      </c>
      <c r="N112" s="42" t="s">
        <v>66</v>
      </c>
      <c r="O112" s="42" t="s">
        <v>137</v>
      </c>
      <c r="P112" s="13" t="s">
        <v>229</v>
      </c>
      <c r="Q112" s="43" t="s">
        <v>190</v>
      </c>
      <c r="R112" s="44" t="s">
        <v>191</v>
      </c>
      <c r="S112" s="43" t="s">
        <v>192</v>
      </c>
      <c r="T112" s="45">
        <v>1</v>
      </c>
      <c r="U112" s="45">
        <v>2</v>
      </c>
      <c r="V112" s="45">
        <v>100</v>
      </c>
      <c r="W112" s="46">
        <f t="shared" si="13"/>
        <v>200</v>
      </c>
      <c r="X112" s="47">
        <v>3.613</v>
      </c>
      <c r="Y112" s="47">
        <v>53.640241199999998</v>
      </c>
      <c r="Z112" s="48">
        <f t="shared" si="14"/>
        <v>2.8903999999999999E-2</v>
      </c>
      <c r="AA112" s="48">
        <f t="shared" si="15"/>
        <v>23.73</v>
      </c>
      <c r="AB112" s="49" t="str">
        <f t="shared" si="16"/>
        <v>16027410295736980360664</v>
      </c>
      <c r="AC112" s="50">
        <v>0.12</v>
      </c>
      <c r="AD112" s="51">
        <v>47.46</v>
      </c>
      <c r="AE112" s="52"/>
      <c r="AF112" s="53">
        <f t="shared" si="17"/>
        <v>41.764800000000001</v>
      </c>
      <c r="AG112" s="54">
        <f t="shared" si="18"/>
        <v>0.22139052573835183</v>
      </c>
      <c r="AH112" s="55">
        <f t="shared" si="19"/>
        <v>11.875441199999997</v>
      </c>
      <c r="AI112" s="56">
        <v>8</v>
      </c>
      <c r="AJ112" s="55">
        <f t="shared" si="20"/>
        <v>95.003529599999979</v>
      </c>
      <c r="AK112" s="57">
        <v>4.7150800000000004</v>
      </c>
      <c r="AL112" s="57">
        <f t="shared" si="21"/>
        <v>1305.0318295045668</v>
      </c>
      <c r="AM112" s="57">
        <f t="shared" si="22"/>
        <v>2889.8975920287849</v>
      </c>
      <c r="AN112" s="58">
        <f t="shared" si="23"/>
        <v>1584.8657625242181</v>
      </c>
      <c r="AO112" s="59"/>
      <c r="AP112" s="11" t="s">
        <v>54</v>
      </c>
      <c r="AQ112" s="11"/>
    </row>
    <row r="113" spans="2:43" x14ac:dyDescent="0.3">
      <c r="B113" s="39">
        <v>43586</v>
      </c>
      <c r="C113" s="40">
        <f t="shared" ca="1" si="12"/>
        <v>1003</v>
      </c>
      <c r="D113" s="12">
        <v>2019</v>
      </c>
      <c r="E113" s="12" t="s">
        <v>42</v>
      </c>
      <c r="F113" s="12">
        <v>1</v>
      </c>
      <c r="G113" s="13" t="s">
        <v>60</v>
      </c>
      <c r="H113" s="13" t="s">
        <v>110</v>
      </c>
      <c r="I113" s="13" t="s">
        <v>150</v>
      </c>
      <c r="J113" s="14" t="s">
        <v>151</v>
      </c>
      <c r="K113" s="14" t="s">
        <v>151</v>
      </c>
      <c r="L113" s="14" t="s">
        <v>228</v>
      </c>
      <c r="M113" s="42" t="s">
        <v>107</v>
      </c>
      <c r="N113" s="42" t="s">
        <v>66</v>
      </c>
      <c r="O113" s="42" t="s">
        <v>137</v>
      </c>
      <c r="P113" s="13" t="s">
        <v>229</v>
      </c>
      <c r="Q113" s="43" t="s">
        <v>73</v>
      </c>
      <c r="R113" s="44" t="s">
        <v>234</v>
      </c>
      <c r="S113" s="43" t="s">
        <v>235</v>
      </c>
      <c r="T113" s="45">
        <v>4</v>
      </c>
      <c r="U113" s="45">
        <v>8</v>
      </c>
      <c r="V113" s="45">
        <v>65</v>
      </c>
      <c r="W113" s="46">
        <f t="shared" si="13"/>
        <v>2080</v>
      </c>
      <c r="X113" s="47">
        <v>6.0590000000000002</v>
      </c>
      <c r="Y113" s="47">
        <v>84.14</v>
      </c>
      <c r="Z113" s="48">
        <f t="shared" si="14"/>
        <v>5.4530999999999996E-2</v>
      </c>
      <c r="AA113" s="48">
        <f t="shared" si="15"/>
        <v>3.7230769230769227</v>
      </c>
      <c r="AB113" s="49" t="str">
        <f t="shared" si="16"/>
        <v>16027410295736980361421</v>
      </c>
      <c r="AC113" s="50">
        <v>0.12</v>
      </c>
      <c r="AD113" s="51">
        <v>77.44</v>
      </c>
      <c r="AE113" s="52"/>
      <c r="AF113" s="53">
        <f t="shared" si="17"/>
        <v>68.147199999999998</v>
      </c>
      <c r="AG113" s="54">
        <f t="shared" si="18"/>
        <v>0.19007368671262181</v>
      </c>
      <c r="AH113" s="55">
        <f t="shared" si="19"/>
        <v>15.992800000000003</v>
      </c>
      <c r="AI113" s="56">
        <v>9</v>
      </c>
      <c r="AJ113" s="55">
        <f t="shared" si="20"/>
        <v>143.93520000000001</v>
      </c>
      <c r="AK113" s="57">
        <v>7.0499700000000001</v>
      </c>
      <c r="AL113" s="57">
        <f t="shared" si="21"/>
        <v>1163.5533916487871</v>
      </c>
      <c r="AM113" s="57">
        <f t="shared" si="22"/>
        <v>2811.8171315398577</v>
      </c>
      <c r="AN113" s="58">
        <f t="shared" si="23"/>
        <v>1648.2637398910706</v>
      </c>
      <c r="AO113" s="59"/>
      <c r="AP113" s="11" t="s">
        <v>54</v>
      </c>
      <c r="AQ113" s="11"/>
    </row>
    <row r="114" spans="2:43" x14ac:dyDescent="0.3">
      <c r="B114" s="39">
        <v>43586</v>
      </c>
      <c r="C114" s="40">
        <f t="shared" ca="1" si="12"/>
        <v>1003</v>
      </c>
      <c r="D114" s="12">
        <v>2019</v>
      </c>
      <c r="E114" s="12" t="s">
        <v>42</v>
      </c>
      <c r="F114" s="12">
        <v>1</v>
      </c>
      <c r="G114" s="13" t="s">
        <v>60</v>
      </c>
      <c r="H114" s="13" t="s">
        <v>110</v>
      </c>
      <c r="I114" s="13" t="s">
        <v>150</v>
      </c>
      <c r="J114" s="14" t="s">
        <v>151</v>
      </c>
      <c r="K114" s="14" t="s">
        <v>151</v>
      </c>
      <c r="L114" s="14" t="s">
        <v>228</v>
      </c>
      <c r="M114" s="42" t="s">
        <v>107</v>
      </c>
      <c r="N114" s="42" t="s">
        <v>66</v>
      </c>
      <c r="O114" s="42" t="s">
        <v>137</v>
      </c>
      <c r="P114" s="13" t="s">
        <v>229</v>
      </c>
      <c r="Q114" s="43" t="s">
        <v>51</v>
      </c>
      <c r="R114" s="44" t="s">
        <v>200</v>
      </c>
      <c r="S114" s="43" t="s">
        <v>201</v>
      </c>
      <c r="T114" s="45">
        <v>20</v>
      </c>
      <c r="U114" s="45">
        <v>150</v>
      </c>
      <c r="V114" s="45">
        <v>1</v>
      </c>
      <c r="W114" s="46">
        <f t="shared" si="13"/>
        <v>3000</v>
      </c>
      <c r="X114" s="47">
        <v>5.9349999999999996</v>
      </c>
      <c r="Y114" s="47">
        <v>100.729512</v>
      </c>
      <c r="Z114" s="48">
        <f t="shared" si="14"/>
        <v>2.9674999999999997E-2</v>
      </c>
      <c r="AA114" s="48">
        <f t="shared" si="15"/>
        <v>3.456666666666667</v>
      </c>
      <c r="AB114" s="49" t="str">
        <f t="shared" si="16"/>
        <v>16027410295736980361179</v>
      </c>
      <c r="AC114" s="50">
        <v>0.12000000000000002</v>
      </c>
      <c r="AD114" s="51">
        <v>103.7</v>
      </c>
      <c r="AE114" s="52"/>
      <c r="AF114" s="53">
        <f t="shared" si="17"/>
        <v>91.256</v>
      </c>
      <c r="AG114" s="54">
        <f t="shared" si="18"/>
        <v>9.4049021105155339E-2</v>
      </c>
      <c r="AH114" s="55">
        <f t="shared" si="19"/>
        <v>9.4735119999999995</v>
      </c>
      <c r="AI114" s="56">
        <v>5</v>
      </c>
      <c r="AJ114" s="55">
        <f t="shared" si="20"/>
        <v>47.367559999999997</v>
      </c>
      <c r="AK114" s="57">
        <v>10.712070000000001</v>
      </c>
      <c r="AL114" s="57">
        <f t="shared" si="21"/>
        <v>1804.8980623420389</v>
      </c>
      <c r="AM114" s="57">
        <f t="shared" si="22"/>
        <v>3843.9764111204718</v>
      </c>
      <c r="AN114" s="58">
        <f t="shared" si="23"/>
        <v>2039.0783487784329</v>
      </c>
      <c r="AO114" s="59"/>
      <c r="AP114" s="11" t="s">
        <v>54</v>
      </c>
      <c r="AQ114" s="11"/>
    </row>
    <row r="115" spans="2:43" x14ac:dyDescent="0.3">
      <c r="B115" s="39">
        <v>43586</v>
      </c>
      <c r="C115" s="40">
        <f t="shared" ca="1" si="12"/>
        <v>1003</v>
      </c>
      <c r="D115" s="12">
        <v>2019</v>
      </c>
      <c r="E115" s="12" t="s">
        <v>42</v>
      </c>
      <c r="F115" s="12">
        <v>1</v>
      </c>
      <c r="G115" s="13" t="s">
        <v>60</v>
      </c>
      <c r="H115" s="13" t="s">
        <v>110</v>
      </c>
      <c r="I115" s="13" t="s">
        <v>150</v>
      </c>
      <c r="J115" s="14" t="s">
        <v>151</v>
      </c>
      <c r="K115" s="14" t="s">
        <v>151</v>
      </c>
      <c r="L115" s="14" t="s">
        <v>228</v>
      </c>
      <c r="M115" s="42" t="s">
        <v>107</v>
      </c>
      <c r="N115" s="42" t="s">
        <v>66</v>
      </c>
      <c r="O115" s="42" t="s">
        <v>137</v>
      </c>
      <c r="P115" s="13" t="s">
        <v>229</v>
      </c>
      <c r="Q115" s="43" t="s">
        <v>51</v>
      </c>
      <c r="R115" s="44" t="s">
        <v>236</v>
      </c>
      <c r="S115" s="43" t="s">
        <v>237</v>
      </c>
      <c r="T115" s="45">
        <v>1</v>
      </c>
      <c r="U115" s="45">
        <v>2</v>
      </c>
      <c r="V115" s="45">
        <v>200</v>
      </c>
      <c r="W115" s="46">
        <f t="shared" si="13"/>
        <v>400</v>
      </c>
      <c r="X115" s="47">
        <v>2.875</v>
      </c>
      <c r="Y115" s="47">
        <v>40.678559999999997</v>
      </c>
      <c r="Z115" s="48">
        <f t="shared" si="14"/>
        <v>3.4500000000000003E-2</v>
      </c>
      <c r="AA115" s="48">
        <f t="shared" si="15"/>
        <v>9.5399999999999991</v>
      </c>
      <c r="AB115" s="49" t="str">
        <f t="shared" si="16"/>
        <v>16027410295736980361535</v>
      </c>
      <c r="AC115" s="50">
        <v>0.12000000000000001</v>
      </c>
      <c r="AD115" s="51">
        <v>38.159999999999997</v>
      </c>
      <c r="AE115" s="52"/>
      <c r="AF115" s="53">
        <f t="shared" si="17"/>
        <v>33.580799999999996</v>
      </c>
      <c r="AG115" s="54">
        <f t="shared" si="18"/>
        <v>0.17448405253283306</v>
      </c>
      <c r="AH115" s="55">
        <f t="shared" si="19"/>
        <v>7.097760000000001</v>
      </c>
      <c r="AI115" s="56">
        <v>12</v>
      </c>
      <c r="AJ115" s="55">
        <f t="shared" si="20"/>
        <v>85.173120000000011</v>
      </c>
      <c r="AK115" s="57">
        <v>3.6232100000000003</v>
      </c>
      <c r="AL115" s="57">
        <f t="shared" si="21"/>
        <v>1260.2469565217391</v>
      </c>
      <c r="AM115" s="57">
        <f t="shared" si="22"/>
        <v>2920.0695652173908</v>
      </c>
      <c r="AN115" s="58">
        <f t="shared" si="23"/>
        <v>1659.8226086956518</v>
      </c>
      <c r="AO115" s="59"/>
      <c r="AP115" s="11" t="s">
        <v>54</v>
      </c>
      <c r="AQ115" s="11"/>
    </row>
    <row r="116" spans="2:43" x14ac:dyDescent="0.3">
      <c r="B116" s="39">
        <v>43586</v>
      </c>
      <c r="C116" s="40">
        <f t="shared" ca="1" si="12"/>
        <v>1003</v>
      </c>
      <c r="D116" s="12">
        <v>2019</v>
      </c>
      <c r="E116" s="12" t="s">
        <v>42</v>
      </c>
      <c r="F116" s="12">
        <v>1</v>
      </c>
      <c r="G116" s="13" t="s">
        <v>60</v>
      </c>
      <c r="H116" s="13" t="s">
        <v>110</v>
      </c>
      <c r="I116" s="13" t="s">
        <v>150</v>
      </c>
      <c r="J116" s="14" t="s">
        <v>151</v>
      </c>
      <c r="K116" s="14" t="s">
        <v>151</v>
      </c>
      <c r="L116" s="14" t="s">
        <v>228</v>
      </c>
      <c r="M116" s="42" t="s">
        <v>107</v>
      </c>
      <c r="N116" s="42" t="s">
        <v>66</v>
      </c>
      <c r="O116" s="42" t="s">
        <v>137</v>
      </c>
      <c r="P116" s="13" t="s">
        <v>229</v>
      </c>
      <c r="Q116" s="43" t="s">
        <v>51</v>
      </c>
      <c r="R116" s="44" t="s">
        <v>238</v>
      </c>
      <c r="S116" s="43" t="s">
        <v>239</v>
      </c>
      <c r="T116" s="45">
        <v>1</v>
      </c>
      <c r="U116" s="45">
        <v>2</v>
      </c>
      <c r="V116" s="45">
        <v>300</v>
      </c>
      <c r="W116" s="46">
        <f t="shared" si="13"/>
        <v>600</v>
      </c>
      <c r="X116" s="47">
        <v>4.2729999999999997</v>
      </c>
      <c r="Y116" s="47">
        <v>69.356111760000005</v>
      </c>
      <c r="Z116" s="48">
        <f t="shared" si="14"/>
        <v>6.4094999999999999E-2</v>
      </c>
      <c r="AA116" s="48">
        <f t="shared" si="15"/>
        <v>10.528333333333334</v>
      </c>
      <c r="AB116" s="49" t="str">
        <f t="shared" si="16"/>
        <v>16027410295736980361533</v>
      </c>
      <c r="AC116" s="50">
        <v>0.11999999999999995</v>
      </c>
      <c r="AD116" s="51">
        <v>63.17</v>
      </c>
      <c r="AE116" s="52"/>
      <c r="AF116" s="53">
        <f t="shared" si="17"/>
        <v>55.589600000000004</v>
      </c>
      <c r="AG116" s="54">
        <f t="shared" si="18"/>
        <v>0.19849024708359742</v>
      </c>
      <c r="AH116" s="55">
        <f t="shared" si="19"/>
        <v>13.76651176</v>
      </c>
      <c r="AI116" s="56">
        <v>15</v>
      </c>
      <c r="AJ116" s="55">
        <f t="shared" si="20"/>
        <v>206.49767639999999</v>
      </c>
      <c r="AK116" s="57">
        <v>5.3250700000000002</v>
      </c>
      <c r="AL116" s="57">
        <f t="shared" si="21"/>
        <v>1246.2134331851159</v>
      </c>
      <c r="AM116" s="57">
        <f t="shared" si="22"/>
        <v>3252.3753802948754</v>
      </c>
      <c r="AN116" s="58">
        <f t="shared" si="23"/>
        <v>2006.1619471097595</v>
      </c>
      <c r="AO116" s="59"/>
      <c r="AP116" s="11" t="s">
        <v>54</v>
      </c>
      <c r="AQ116" s="11"/>
    </row>
    <row r="117" spans="2:43" x14ac:dyDescent="0.3">
      <c r="B117" s="39">
        <v>43586</v>
      </c>
      <c r="C117" s="40">
        <f t="shared" ca="1" si="12"/>
        <v>1003</v>
      </c>
      <c r="D117" s="12">
        <v>2019</v>
      </c>
      <c r="E117" s="12" t="s">
        <v>42</v>
      </c>
      <c r="F117" s="12">
        <v>1</v>
      </c>
      <c r="G117" s="13" t="s">
        <v>60</v>
      </c>
      <c r="H117" s="13" t="s">
        <v>110</v>
      </c>
      <c r="I117" s="13" t="s">
        <v>150</v>
      </c>
      <c r="J117" s="14" t="s">
        <v>151</v>
      </c>
      <c r="K117" s="14" t="s">
        <v>151</v>
      </c>
      <c r="L117" s="14" t="s">
        <v>228</v>
      </c>
      <c r="M117" s="42" t="s">
        <v>107</v>
      </c>
      <c r="N117" s="42" t="s">
        <v>66</v>
      </c>
      <c r="O117" s="42" t="s">
        <v>137</v>
      </c>
      <c r="P117" s="13" t="s">
        <v>229</v>
      </c>
      <c r="Q117" s="43" t="s">
        <v>76</v>
      </c>
      <c r="R117" s="44" t="s">
        <v>104</v>
      </c>
      <c r="S117" s="43" t="s">
        <v>105</v>
      </c>
      <c r="T117" s="45">
        <v>6</v>
      </c>
      <c r="U117" s="45">
        <v>1</v>
      </c>
      <c r="V117" s="45">
        <v>1000</v>
      </c>
      <c r="W117" s="46">
        <f t="shared" si="13"/>
        <v>6000</v>
      </c>
      <c r="X117" s="47">
        <v>6.5999999999999943</v>
      </c>
      <c r="Y117" s="47">
        <v>173.88983664</v>
      </c>
      <c r="Z117" s="48">
        <f t="shared" si="14"/>
        <v>1.3199999999999988E-2</v>
      </c>
      <c r="AA117" s="48">
        <f t="shared" si="15"/>
        <v>2.6396666666666664</v>
      </c>
      <c r="AB117" s="49" t="str">
        <f t="shared" si="16"/>
        <v>16027410295736980370040</v>
      </c>
      <c r="AC117" s="50">
        <v>0.11999999999999993</v>
      </c>
      <c r="AD117" s="51">
        <v>158.38</v>
      </c>
      <c r="AE117" s="52"/>
      <c r="AF117" s="53">
        <f t="shared" si="17"/>
        <v>139.37440000000001</v>
      </c>
      <c r="AG117" s="54">
        <f t="shared" si="18"/>
        <v>0.19849024708359742</v>
      </c>
      <c r="AH117" s="55">
        <f t="shared" si="19"/>
        <v>34.51543663999999</v>
      </c>
      <c r="AI117" s="56">
        <v>2</v>
      </c>
      <c r="AJ117" s="55">
        <f t="shared" si="20"/>
        <v>69.03087327999998</v>
      </c>
      <c r="AK117" s="57">
        <v>21.382934362934318</v>
      </c>
      <c r="AL117" s="57">
        <f t="shared" si="21"/>
        <v>3239.8385398385358</v>
      </c>
      <c r="AM117" s="57">
        <f t="shared" si="22"/>
        <v>5279.3333333333385</v>
      </c>
      <c r="AN117" s="58">
        <f t="shared" si="23"/>
        <v>2039.4947934948027</v>
      </c>
      <c r="AO117" s="59"/>
      <c r="AP117" s="11" t="s">
        <v>54</v>
      </c>
      <c r="AQ117" s="11"/>
    </row>
    <row r="118" spans="2:43" x14ac:dyDescent="0.3">
      <c r="B118" s="39">
        <v>43586</v>
      </c>
      <c r="C118" s="40">
        <f t="shared" ca="1" si="12"/>
        <v>1003</v>
      </c>
      <c r="D118" s="12">
        <v>2019</v>
      </c>
      <c r="E118" s="12" t="s">
        <v>42</v>
      </c>
      <c r="F118" s="12">
        <v>1</v>
      </c>
      <c r="G118" s="13" t="s">
        <v>60</v>
      </c>
      <c r="H118" s="13" t="s">
        <v>110</v>
      </c>
      <c r="I118" s="13" t="s">
        <v>111</v>
      </c>
      <c r="J118" s="14" t="s">
        <v>112</v>
      </c>
      <c r="K118" s="14" t="s">
        <v>113</v>
      </c>
      <c r="L118" s="14" t="s">
        <v>240</v>
      </c>
      <c r="M118" s="42" t="s">
        <v>121</v>
      </c>
      <c r="N118" s="42" t="s">
        <v>66</v>
      </c>
      <c r="O118" s="42" t="s">
        <v>241</v>
      </c>
      <c r="P118" s="13" t="s">
        <v>242</v>
      </c>
      <c r="Q118" s="43" t="s">
        <v>73</v>
      </c>
      <c r="R118" s="44" t="s">
        <v>139</v>
      </c>
      <c r="S118" s="43" t="s">
        <v>140</v>
      </c>
      <c r="T118" s="45">
        <v>10</v>
      </c>
      <c r="U118" s="45">
        <v>2</v>
      </c>
      <c r="V118" s="45">
        <v>16.5</v>
      </c>
      <c r="W118" s="46">
        <f t="shared" si="13"/>
        <v>330</v>
      </c>
      <c r="X118" s="47">
        <v>1.079</v>
      </c>
      <c r="Y118" s="47">
        <v>11.512776761200001</v>
      </c>
      <c r="Z118" s="48">
        <f t="shared" si="14"/>
        <v>2.2658999999999999E-2</v>
      </c>
      <c r="AA118" s="48">
        <f t="shared" si="15"/>
        <v>2.7242424242424241</v>
      </c>
      <c r="AB118" s="49" t="str">
        <f t="shared" si="16"/>
        <v>14412420119407738361085</v>
      </c>
      <c r="AC118" s="50">
        <v>9.9999999999999895E-2</v>
      </c>
      <c r="AD118" s="51">
        <v>8.99</v>
      </c>
      <c r="AE118" s="52"/>
      <c r="AF118" s="53">
        <f t="shared" si="17"/>
        <v>8.0910000000000011</v>
      </c>
      <c r="AG118" s="54">
        <f t="shared" si="18"/>
        <v>0.29721559204830283</v>
      </c>
      <c r="AH118" s="55">
        <f t="shared" si="19"/>
        <v>3.4217767612000003</v>
      </c>
      <c r="AI118" s="56">
        <v>21</v>
      </c>
      <c r="AJ118" s="55">
        <f t="shared" si="20"/>
        <v>71.857311985199999</v>
      </c>
      <c r="AK118" s="57">
        <v>1.40327</v>
      </c>
      <c r="AL118" s="57">
        <f t="shared" si="21"/>
        <v>1300.5282669138091</v>
      </c>
      <c r="AM118" s="57">
        <f t="shared" si="22"/>
        <v>1874.6524559777574</v>
      </c>
      <c r="AN118" s="58">
        <f t="shared" si="23"/>
        <v>574.12418906394828</v>
      </c>
      <c r="AO118" s="59"/>
      <c r="AP118" s="11" t="s">
        <v>54</v>
      </c>
      <c r="AQ118" s="11"/>
    </row>
    <row r="119" spans="2:43" x14ac:dyDescent="0.3">
      <c r="B119" s="39">
        <v>43586</v>
      </c>
      <c r="C119" s="40">
        <f t="shared" ca="1" si="12"/>
        <v>1003</v>
      </c>
      <c r="D119" s="12">
        <v>2019</v>
      </c>
      <c r="E119" s="12" t="s">
        <v>42</v>
      </c>
      <c r="F119" s="12">
        <v>1</v>
      </c>
      <c r="G119" s="13" t="s">
        <v>60</v>
      </c>
      <c r="H119" s="13" t="s">
        <v>110</v>
      </c>
      <c r="I119" s="13" t="s">
        <v>111</v>
      </c>
      <c r="J119" s="14" t="s">
        <v>112</v>
      </c>
      <c r="K119" s="14" t="s">
        <v>113</v>
      </c>
      <c r="L119" s="14" t="s">
        <v>243</v>
      </c>
      <c r="M119" s="42" t="s">
        <v>48</v>
      </c>
      <c r="N119" s="42" t="s">
        <v>91</v>
      </c>
      <c r="O119" s="42" t="s">
        <v>91</v>
      </c>
      <c r="P119" s="13" t="s">
        <v>244</v>
      </c>
      <c r="Q119" s="43" t="s">
        <v>73</v>
      </c>
      <c r="R119" s="44" t="s">
        <v>139</v>
      </c>
      <c r="S119" s="43" t="s">
        <v>140</v>
      </c>
      <c r="T119" s="45">
        <v>10</v>
      </c>
      <c r="U119" s="45">
        <v>2</v>
      </c>
      <c r="V119" s="45">
        <v>16.5</v>
      </c>
      <c r="W119" s="46">
        <f t="shared" si="13"/>
        <v>330</v>
      </c>
      <c r="X119" s="47">
        <v>1.079</v>
      </c>
      <c r="Y119" s="47">
        <v>11.512776761200001</v>
      </c>
      <c r="Z119" s="48">
        <f t="shared" si="14"/>
        <v>0.1079</v>
      </c>
      <c r="AA119" s="48">
        <f t="shared" si="15"/>
        <v>2.5666666666666669</v>
      </c>
      <c r="AB119" s="49" t="str">
        <f t="shared" si="16"/>
        <v>14412420328127599361085</v>
      </c>
      <c r="AC119" s="50">
        <v>0.11999999999999998</v>
      </c>
      <c r="AD119" s="51">
        <v>8.4700000000000006</v>
      </c>
      <c r="AE119" s="52"/>
      <c r="AF119" s="53">
        <f t="shared" si="17"/>
        <v>7.4536000000000007</v>
      </c>
      <c r="AG119" s="54">
        <f t="shared" si="18"/>
        <v>0.35258016770377332</v>
      </c>
      <c r="AH119" s="55">
        <f t="shared" si="19"/>
        <v>4.0591767612000007</v>
      </c>
      <c r="AI119" s="56">
        <v>100</v>
      </c>
      <c r="AJ119" s="55">
        <f t="shared" si="20"/>
        <v>405.91767612000007</v>
      </c>
      <c r="AK119" s="57">
        <v>1.40327</v>
      </c>
      <c r="AL119" s="57">
        <f t="shared" si="21"/>
        <v>1300.5282669138091</v>
      </c>
      <c r="AM119" s="57">
        <f t="shared" si="22"/>
        <v>1726.9694161260429</v>
      </c>
      <c r="AN119" s="58">
        <f t="shared" si="23"/>
        <v>426.44114921223377</v>
      </c>
      <c r="AO119" s="59"/>
      <c r="AP119" s="11" t="s">
        <v>54</v>
      </c>
      <c r="AQ119" s="11"/>
    </row>
    <row r="120" spans="2:43" x14ac:dyDescent="0.3">
      <c r="B120" s="39">
        <v>43586</v>
      </c>
      <c r="C120" s="40">
        <f t="shared" ca="1" si="12"/>
        <v>1003</v>
      </c>
      <c r="D120" s="12">
        <v>2019</v>
      </c>
      <c r="E120" s="12" t="s">
        <v>42</v>
      </c>
      <c r="F120" s="12">
        <v>1</v>
      </c>
      <c r="G120" s="13" t="s">
        <v>60</v>
      </c>
      <c r="H120" s="13" t="s">
        <v>110</v>
      </c>
      <c r="I120" s="13" t="s">
        <v>111</v>
      </c>
      <c r="J120" s="14" t="s">
        <v>112</v>
      </c>
      <c r="K120" s="14" t="s">
        <v>113</v>
      </c>
      <c r="L120" s="14" t="s">
        <v>245</v>
      </c>
      <c r="M120" s="42" t="s">
        <v>48</v>
      </c>
      <c r="N120" s="42" t="s">
        <v>49</v>
      </c>
      <c r="O120" s="42"/>
      <c r="P120" s="13" t="s">
        <v>246</v>
      </c>
      <c r="Q120" s="43" t="s">
        <v>51</v>
      </c>
      <c r="R120" s="44" t="s">
        <v>126</v>
      </c>
      <c r="S120" s="43" t="s">
        <v>127</v>
      </c>
      <c r="T120" s="45">
        <v>18</v>
      </c>
      <c r="U120" s="45">
        <v>200</v>
      </c>
      <c r="V120" s="45">
        <v>1</v>
      </c>
      <c r="W120" s="46">
        <f t="shared" si="13"/>
        <v>3600</v>
      </c>
      <c r="X120" s="47">
        <v>8.6120000000000001</v>
      </c>
      <c r="Y120" s="47">
        <v>114.948756</v>
      </c>
      <c r="Z120" s="48">
        <f t="shared" si="14"/>
        <v>6.8895999999999999E-2</v>
      </c>
      <c r="AA120" s="48">
        <f t="shared" si="15"/>
        <v>1.94</v>
      </c>
      <c r="AB120" s="49" t="str">
        <f t="shared" si="16"/>
        <v>14412420496358423361530</v>
      </c>
      <c r="AC120" s="50">
        <v>0.12000000000000001</v>
      </c>
      <c r="AD120" s="51">
        <v>69.84</v>
      </c>
      <c r="AE120" s="52"/>
      <c r="AF120" s="53">
        <f t="shared" si="17"/>
        <v>61.459200000000003</v>
      </c>
      <c r="AG120" s="54">
        <f t="shared" si="18"/>
        <v>0.46533392671078577</v>
      </c>
      <c r="AH120" s="55">
        <f t="shared" si="19"/>
        <v>53.489556</v>
      </c>
      <c r="AI120" s="56">
        <v>8</v>
      </c>
      <c r="AJ120" s="55">
        <f t="shared" si="20"/>
        <v>427.916448</v>
      </c>
      <c r="AK120" s="57">
        <v>13.565100000000001</v>
      </c>
      <c r="AL120" s="57">
        <f t="shared" si="21"/>
        <v>1575.1393404551791</v>
      </c>
      <c r="AM120" s="57">
        <f t="shared" si="22"/>
        <v>1784.1151881096143</v>
      </c>
      <c r="AN120" s="58">
        <f t="shared" si="23"/>
        <v>208.97584765443526</v>
      </c>
      <c r="AO120" s="59"/>
      <c r="AP120" s="11" t="s">
        <v>54</v>
      </c>
      <c r="AQ120" s="11"/>
    </row>
    <row r="121" spans="2:43" x14ac:dyDescent="0.3">
      <c r="B121" s="39">
        <v>43586</v>
      </c>
      <c r="C121" s="40">
        <f t="shared" ca="1" si="12"/>
        <v>1003</v>
      </c>
      <c r="D121" s="12">
        <v>2019</v>
      </c>
      <c r="E121" s="12" t="s">
        <v>42</v>
      </c>
      <c r="F121" s="12">
        <v>1</v>
      </c>
      <c r="G121" s="13" t="s">
        <v>60</v>
      </c>
      <c r="H121" s="13" t="s">
        <v>110</v>
      </c>
      <c r="I121" s="13" t="s">
        <v>111</v>
      </c>
      <c r="J121" s="14" t="s">
        <v>112</v>
      </c>
      <c r="K121" s="14" t="s">
        <v>113</v>
      </c>
      <c r="L121" s="14" t="s">
        <v>245</v>
      </c>
      <c r="M121" s="42" t="s">
        <v>48</v>
      </c>
      <c r="N121" s="42" t="s">
        <v>49</v>
      </c>
      <c r="O121" s="42"/>
      <c r="P121" s="13" t="s">
        <v>246</v>
      </c>
      <c r="Q121" s="43" t="s">
        <v>51</v>
      </c>
      <c r="R121" s="44" t="s">
        <v>126</v>
      </c>
      <c r="S121" s="43" t="s">
        <v>127</v>
      </c>
      <c r="T121" s="45">
        <v>18</v>
      </c>
      <c r="U121" s="45">
        <v>200</v>
      </c>
      <c r="V121" s="45">
        <v>1</v>
      </c>
      <c r="W121" s="46">
        <f t="shared" si="13"/>
        <v>3600</v>
      </c>
      <c r="X121" s="47">
        <v>8.6120000000000001</v>
      </c>
      <c r="Y121" s="47">
        <v>114.948756</v>
      </c>
      <c r="Z121" s="48">
        <f t="shared" si="14"/>
        <v>0.51672000000000007</v>
      </c>
      <c r="AA121" s="48">
        <f t="shared" si="15"/>
        <v>1.94</v>
      </c>
      <c r="AB121" s="49" t="str">
        <f t="shared" si="16"/>
        <v>14412420496358423361530</v>
      </c>
      <c r="AC121" s="50">
        <v>0.12000000000000001</v>
      </c>
      <c r="AD121" s="51">
        <v>69.84</v>
      </c>
      <c r="AE121" s="52"/>
      <c r="AF121" s="53">
        <f t="shared" si="17"/>
        <v>61.459200000000003</v>
      </c>
      <c r="AG121" s="54">
        <f t="shared" si="18"/>
        <v>0.46533392671078577</v>
      </c>
      <c r="AH121" s="55">
        <f t="shared" si="19"/>
        <v>53.489556</v>
      </c>
      <c r="AI121" s="56">
        <v>60</v>
      </c>
      <c r="AJ121" s="55">
        <f t="shared" si="20"/>
        <v>3209.37336</v>
      </c>
      <c r="AK121" s="57">
        <v>13.565100000000001</v>
      </c>
      <c r="AL121" s="57">
        <f t="shared" si="21"/>
        <v>1575.1393404551791</v>
      </c>
      <c r="AM121" s="57">
        <f t="shared" si="22"/>
        <v>1784.1151881096143</v>
      </c>
      <c r="AN121" s="58">
        <f t="shared" si="23"/>
        <v>208.97584765443526</v>
      </c>
      <c r="AO121" s="59"/>
      <c r="AP121" s="11" t="s">
        <v>54</v>
      </c>
      <c r="AQ121" s="11"/>
    </row>
    <row r="122" spans="2:43" x14ac:dyDescent="0.3">
      <c r="B122" s="39">
        <v>43586</v>
      </c>
      <c r="C122" s="40">
        <f t="shared" ca="1" si="12"/>
        <v>1003</v>
      </c>
      <c r="D122" s="12">
        <v>2019</v>
      </c>
      <c r="E122" s="12" t="s">
        <v>42</v>
      </c>
      <c r="F122" s="12">
        <v>1</v>
      </c>
      <c r="G122" s="13" t="s">
        <v>60</v>
      </c>
      <c r="H122" s="13" t="s">
        <v>110</v>
      </c>
      <c r="I122" s="13" t="s">
        <v>111</v>
      </c>
      <c r="J122" s="14" t="s">
        <v>112</v>
      </c>
      <c r="K122" s="14" t="s">
        <v>113</v>
      </c>
      <c r="L122" s="14" t="s">
        <v>247</v>
      </c>
      <c r="M122" s="42" t="s">
        <v>48</v>
      </c>
      <c r="N122" s="42" t="s">
        <v>142</v>
      </c>
      <c r="O122" s="42" t="s">
        <v>143</v>
      </c>
      <c r="P122" s="13" t="s">
        <v>248</v>
      </c>
      <c r="Q122" s="43" t="s">
        <v>73</v>
      </c>
      <c r="R122" s="44" t="s">
        <v>249</v>
      </c>
      <c r="S122" s="43" t="s">
        <v>250</v>
      </c>
      <c r="T122" s="45">
        <v>1</v>
      </c>
      <c r="U122" s="45">
        <v>4</v>
      </c>
      <c r="V122" s="45">
        <v>300</v>
      </c>
      <c r="W122" s="46">
        <f t="shared" si="13"/>
        <v>1200</v>
      </c>
      <c r="X122" s="47">
        <v>2.25</v>
      </c>
      <c r="Y122" s="47">
        <v>19.393510413264</v>
      </c>
      <c r="Z122" s="48">
        <f t="shared" si="14"/>
        <v>4.4999999999999998E-2</v>
      </c>
      <c r="AA122" s="48">
        <f t="shared" si="15"/>
        <v>1.4833333333333334</v>
      </c>
      <c r="AB122" s="49" t="str">
        <f t="shared" si="16"/>
        <v>14412420498642137361390</v>
      </c>
      <c r="AC122" s="50">
        <v>0.11999999999999995</v>
      </c>
      <c r="AD122" s="51">
        <v>17.8</v>
      </c>
      <c r="AE122" s="52"/>
      <c r="AF122" s="53">
        <f t="shared" si="17"/>
        <v>15.664000000000001</v>
      </c>
      <c r="AG122" s="54">
        <f t="shared" si="18"/>
        <v>0.19230713438621394</v>
      </c>
      <c r="AH122" s="55">
        <f t="shared" si="19"/>
        <v>3.7295104132639985</v>
      </c>
      <c r="AI122" s="56">
        <v>20</v>
      </c>
      <c r="AJ122" s="55">
        <f t="shared" si="20"/>
        <v>74.590208265279969</v>
      </c>
      <c r="AK122" s="57">
        <v>2.6911799999999997</v>
      </c>
      <c r="AL122" s="57">
        <f t="shared" si="21"/>
        <v>1196.0799999999997</v>
      </c>
      <c r="AM122" s="57">
        <f t="shared" si="22"/>
        <v>1740.4444444444446</v>
      </c>
      <c r="AN122" s="58">
        <f t="shared" si="23"/>
        <v>544.36444444444487</v>
      </c>
      <c r="AO122" s="59"/>
      <c r="AP122" s="11" t="s">
        <v>54</v>
      </c>
      <c r="AQ122" s="11"/>
    </row>
    <row r="123" spans="2:43" x14ac:dyDescent="0.3">
      <c r="B123" s="39">
        <v>43586</v>
      </c>
      <c r="C123" s="40">
        <f t="shared" ca="1" si="12"/>
        <v>1003</v>
      </c>
      <c r="D123" s="12">
        <v>2019</v>
      </c>
      <c r="E123" s="12" t="s">
        <v>42</v>
      </c>
      <c r="F123" s="12">
        <v>1</v>
      </c>
      <c r="G123" s="13" t="s">
        <v>60</v>
      </c>
      <c r="H123" s="13" t="s">
        <v>110</v>
      </c>
      <c r="I123" s="13" t="s">
        <v>111</v>
      </c>
      <c r="J123" s="14" t="s">
        <v>112</v>
      </c>
      <c r="K123" s="14" t="s">
        <v>113</v>
      </c>
      <c r="L123" s="14" t="s">
        <v>251</v>
      </c>
      <c r="M123" s="42" t="s">
        <v>172</v>
      </c>
      <c r="N123" s="42" t="s">
        <v>66</v>
      </c>
      <c r="O123" s="42" t="s">
        <v>252</v>
      </c>
      <c r="P123" s="13" t="s">
        <v>253</v>
      </c>
      <c r="Q123" s="43" t="s">
        <v>73</v>
      </c>
      <c r="R123" s="44" t="s">
        <v>74</v>
      </c>
      <c r="S123" s="43" t="s">
        <v>75</v>
      </c>
      <c r="T123" s="45">
        <v>1</v>
      </c>
      <c r="U123" s="45">
        <v>4</v>
      </c>
      <c r="V123" s="45">
        <v>500</v>
      </c>
      <c r="W123" s="46">
        <f t="shared" si="13"/>
        <v>2000</v>
      </c>
      <c r="X123" s="47">
        <v>3.68</v>
      </c>
      <c r="Y123" s="47">
        <v>31.07226</v>
      </c>
      <c r="Z123" s="48">
        <f t="shared" si="14"/>
        <v>0.44160000000000005</v>
      </c>
      <c r="AA123" s="48">
        <f t="shared" si="15"/>
        <v>1.6445000000000001</v>
      </c>
      <c r="AB123" s="49" t="str">
        <f t="shared" si="16"/>
        <v>14412420100231817361541</v>
      </c>
      <c r="AC123" s="50">
        <v>0.12000000000000005</v>
      </c>
      <c r="AD123" s="51">
        <v>32.89</v>
      </c>
      <c r="AE123" s="52"/>
      <c r="AF123" s="53">
        <f t="shared" si="17"/>
        <v>28.943199999999997</v>
      </c>
      <c r="AG123" s="54">
        <f t="shared" si="18"/>
        <v>6.8519637773370889E-2</v>
      </c>
      <c r="AH123" s="55">
        <f t="shared" si="19"/>
        <v>2.1290600000000026</v>
      </c>
      <c r="AI123" s="56">
        <v>120</v>
      </c>
      <c r="AJ123" s="55">
        <f t="shared" si="20"/>
        <v>255.48720000000031</v>
      </c>
      <c r="AK123" s="57">
        <v>4.1876100000000003</v>
      </c>
      <c r="AL123" s="57">
        <f t="shared" si="21"/>
        <v>1137.9375</v>
      </c>
      <c r="AM123" s="57">
        <f t="shared" si="22"/>
        <v>1966.2499999999998</v>
      </c>
      <c r="AN123" s="58">
        <f t="shared" si="23"/>
        <v>828.31249999999977</v>
      </c>
      <c r="AO123" s="59"/>
      <c r="AP123" s="11" t="s">
        <v>54</v>
      </c>
      <c r="AQ123" s="11"/>
    </row>
    <row r="124" spans="2:43" x14ac:dyDescent="0.3">
      <c r="B124" s="39">
        <v>43586</v>
      </c>
      <c r="C124" s="40">
        <f t="shared" ca="1" si="12"/>
        <v>1003</v>
      </c>
      <c r="D124" s="12">
        <v>2019</v>
      </c>
      <c r="E124" s="12" t="s">
        <v>42</v>
      </c>
      <c r="F124" s="12">
        <v>1</v>
      </c>
      <c r="G124" s="13" t="s">
        <v>60</v>
      </c>
      <c r="H124" s="13" t="s">
        <v>110</v>
      </c>
      <c r="I124" s="13" t="s">
        <v>111</v>
      </c>
      <c r="J124" s="14" t="s">
        <v>112</v>
      </c>
      <c r="K124" s="14" t="s">
        <v>113</v>
      </c>
      <c r="L124" s="14" t="s">
        <v>251</v>
      </c>
      <c r="M124" s="42" t="s">
        <v>172</v>
      </c>
      <c r="N124" s="42" t="s">
        <v>66</v>
      </c>
      <c r="O124" s="42" t="s">
        <v>252</v>
      </c>
      <c r="P124" s="13" t="s">
        <v>253</v>
      </c>
      <c r="Q124" s="43" t="s">
        <v>51</v>
      </c>
      <c r="R124" s="44" t="s">
        <v>69</v>
      </c>
      <c r="S124" s="43" t="s">
        <v>70</v>
      </c>
      <c r="T124" s="45">
        <v>1</v>
      </c>
      <c r="U124" s="45">
        <v>2</v>
      </c>
      <c r="V124" s="45">
        <v>200</v>
      </c>
      <c r="W124" s="46">
        <f t="shared" si="13"/>
        <v>400</v>
      </c>
      <c r="X124" s="47">
        <v>2.806</v>
      </c>
      <c r="Y124" s="47">
        <v>24.870425957550601</v>
      </c>
      <c r="Z124" s="48">
        <f t="shared" si="14"/>
        <v>1.1224E-2</v>
      </c>
      <c r="AA124" s="48">
        <f t="shared" si="15"/>
        <v>6.7149999999999999</v>
      </c>
      <c r="AB124" s="49" t="str">
        <f t="shared" si="16"/>
        <v>14412420100231817361532</v>
      </c>
      <c r="AC124" s="50">
        <v>0.12</v>
      </c>
      <c r="AD124" s="51">
        <v>26.86</v>
      </c>
      <c r="AE124" s="52"/>
      <c r="AF124" s="53">
        <f t="shared" si="17"/>
        <v>23.636800000000001</v>
      </c>
      <c r="AG124" s="54">
        <f t="shared" si="18"/>
        <v>4.9602124211952869E-2</v>
      </c>
      <c r="AH124" s="55">
        <f t="shared" si="19"/>
        <v>1.2336259575506006</v>
      </c>
      <c r="AI124" s="56">
        <v>4</v>
      </c>
      <c r="AJ124" s="55">
        <f t="shared" si="20"/>
        <v>4.9345038302024022</v>
      </c>
      <c r="AK124" s="57">
        <v>3.5032300000000003</v>
      </c>
      <c r="AL124" s="57">
        <f t="shared" si="21"/>
        <v>1248.4782608695652</v>
      </c>
      <c r="AM124" s="57">
        <f t="shared" si="22"/>
        <v>2105.9158945117606</v>
      </c>
      <c r="AN124" s="58">
        <f t="shared" si="23"/>
        <v>857.43763364219535</v>
      </c>
      <c r="AO124" s="59"/>
      <c r="AP124" s="11" t="s">
        <v>54</v>
      </c>
      <c r="AQ124" s="11"/>
    </row>
    <row r="125" spans="2:43" x14ac:dyDescent="0.3">
      <c r="B125" s="39">
        <v>43586</v>
      </c>
      <c r="C125" s="40">
        <f t="shared" ca="1" si="12"/>
        <v>1003</v>
      </c>
      <c r="D125" s="12">
        <v>2019</v>
      </c>
      <c r="E125" s="12" t="s">
        <v>42</v>
      </c>
      <c r="F125" s="12">
        <v>1</v>
      </c>
      <c r="G125" s="13" t="s">
        <v>60</v>
      </c>
      <c r="H125" s="13" t="s">
        <v>110</v>
      </c>
      <c r="I125" s="13" t="s">
        <v>111</v>
      </c>
      <c r="J125" s="14" t="s">
        <v>112</v>
      </c>
      <c r="K125" s="14" t="s">
        <v>113</v>
      </c>
      <c r="L125" s="14" t="s">
        <v>254</v>
      </c>
      <c r="M125" s="42" t="s">
        <v>65</v>
      </c>
      <c r="N125" s="42" t="s">
        <v>66</v>
      </c>
      <c r="O125" s="42" t="s">
        <v>67</v>
      </c>
      <c r="P125" s="13" t="s">
        <v>255</v>
      </c>
      <c r="Q125" s="43" t="s">
        <v>51</v>
      </c>
      <c r="R125" s="44" t="s">
        <v>69</v>
      </c>
      <c r="S125" s="43" t="s">
        <v>70</v>
      </c>
      <c r="T125" s="45">
        <v>1</v>
      </c>
      <c r="U125" s="45">
        <v>2</v>
      </c>
      <c r="V125" s="45">
        <v>200</v>
      </c>
      <c r="W125" s="46">
        <f t="shared" si="13"/>
        <v>400</v>
      </c>
      <c r="X125" s="47">
        <v>2.806</v>
      </c>
      <c r="Y125" s="47">
        <v>24.870425957550601</v>
      </c>
      <c r="Z125" s="48">
        <f t="shared" si="14"/>
        <v>0.16836000000000001</v>
      </c>
      <c r="AA125" s="48">
        <f t="shared" si="15"/>
        <v>6.8425000000000002</v>
      </c>
      <c r="AB125" s="49" t="str">
        <f t="shared" si="16"/>
        <v>14412420498459952361532</v>
      </c>
      <c r="AC125" s="50">
        <v>0.12000000000000005</v>
      </c>
      <c r="AD125" s="51">
        <v>27.37</v>
      </c>
      <c r="AE125" s="52"/>
      <c r="AF125" s="53">
        <f t="shared" si="17"/>
        <v>24.085599999999999</v>
      </c>
      <c r="AG125" s="54">
        <f t="shared" si="18"/>
        <v>3.1556594924838088E-2</v>
      </c>
      <c r="AH125" s="55">
        <f t="shared" si="19"/>
        <v>0.78482595755060203</v>
      </c>
      <c r="AI125" s="56">
        <v>60</v>
      </c>
      <c r="AJ125" s="55">
        <f t="shared" si="20"/>
        <v>47.089557453036122</v>
      </c>
      <c r="AK125" s="57">
        <v>3.5032300000000003</v>
      </c>
      <c r="AL125" s="57">
        <f t="shared" si="21"/>
        <v>1248.4782608695652</v>
      </c>
      <c r="AM125" s="57">
        <f t="shared" si="22"/>
        <v>2145.9016393442621</v>
      </c>
      <c r="AN125" s="58">
        <f t="shared" si="23"/>
        <v>897.42337847469685</v>
      </c>
      <c r="AO125" s="59"/>
      <c r="AP125" s="11" t="s">
        <v>54</v>
      </c>
      <c r="AQ125" s="11"/>
    </row>
    <row r="126" spans="2:43" x14ac:dyDescent="0.3">
      <c r="B126" s="39">
        <v>43405</v>
      </c>
      <c r="C126" s="40">
        <f t="shared" ca="1" si="12"/>
        <v>1184</v>
      </c>
      <c r="D126" s="12">
        <v>2019</v>
      </c>
      <c r="E126" s="12" t="s">
        <v>42</v>
      </c>
      <c r="F126" s="12">
        <v>1</v>
      </c>
      <c r="G126" s="13" t="s">
        <v>60</v>
      </c>
      <c r="H126" s="13" t="s">
        <v>110</v>
      </c>
      <c r="I126" s="13" t="s">
        <v>167</v>
      </c>
      <c r="J126" s="14" t="s">
        <v>168</v>
      </c>
      <c r="K126" s="14" t="s">
        <v>168</v>
      </c>
      <c r="L126" s="14" t="s">
        <v>256</v>
      </c>
      <c r="M126" s="42" t="s">
        <v>48</v>
      </c>
      <c r="N126" s="42" t="s">
        <v>142</v>
      </c>
      <c r="O126" s="42" t="s">
        <v>143</v>
      </c>
      <c r="P126" s="13" t="s">
        <v>257</v>
      </c>
      <c r="Q126" s="43" t="s">
        <v>51</v>
      </c>
      <c r="R126" s="44" t="s">
        <v>69</v>
      </c>
      <c r="S126" s="43" t="s">
        <v>70</v>
      </c>
      <c r="T126" s="45">
        <v>1</v>
      </c>
      <c r="U126" s="45">
        <v>2</v>
      </c>
      <c r="V126" s="45">
        <v>200</v>
      </c>
      <c r="W126" s="46">
        <f t="shared" si="13"/>
        <v>400</v>
      </c>
      <c r="X126" s="47">
        <v>2.806</v>
      </c>
      <c r="Y126" s="47">
        <v>24.870425957550601</v>
      </c>
      <c r="Z126" s="48">
        <f t="shared" si="14"/>
        <v>2.2447999999999999E-2</v>
      </c>
      <c r="AA126" s="48">
        <f t="shared" si="15"/>
        <v>6.5674999999999999</v>
      </c>
      <c r="AB126" s="49" t="str">
        <f t="shared" si="16"/>
        <v>23776320559159469361532</v>
      </c>
      <c r="AC126" s="50">
        <v>0.11999999999999998</v>
      </c>
      <c r="AD126" s="51">
        <v>26.27</v>
      </c>
      <c r="AE126" s="52"/>
      <c r="AF126" s="53">
        <f t="shared" si="17"/>
        <v>23.117599999999999</v>
      </c>
      <c r="AG126" s="54">
        <f t="shared" si="18"/>
        <v>7.0478324759791544E-2</v>
      </c>
      <c r="AH126" s="55">
        <f t="shared" si="19"/>
        <v>1.752825957550602</v>
      </c>
      <c r="AI126" s="56">
        <v>8</v>
      </c>
      <c r="AJ126" s="55">
        <f t="shared" si="20"/>
        <v>14.022607660404816</v>
      </c>
      <c r="AK126" s="57">
        <v>3.5032300000000003</v>
      </c>
      <c r="AL126" s="57">
        <f t="shared" si="21"/>
        <v>1248.4782608695652</v>
      </c>
      <c r="AM126" s="57">
        <f t="shared" si="22"/>
        <v>2059.6578759800427</v>
      </c>
      <c r="AN126" s="58">
        <f t="shared" si="23"/>
        <v>811.17961511047747</v>
      </c>
      <c r="AO126" s="59"/>
      <c r="AP126" s="11" t="s">
        <v>176</v>
      </c>
      <c r="AQ126" s="11"/>
    </row>
    <row r="127" spans="2:43" x14ac:dyDescent="0.3">
      <c r="B127" s="39">
        <v>43405</v>
      </c>
      <c r="C127" s="40">
        <f t="shared" ca="1" si="12"/>
        <v>1184</v>
      </c>
      <c r="D127" s="12">
        <v>2019</v>
      </c>
      <c r="E127" s="12" t="s">
        <v>42</v>
      </c>
      <c r="F127" s="12">
        <v>1</v>
      </c>
      <c r="G127" s="13" t="s">
        <v>60</v>
      </c>
      <c r="H127" s="13" t="s">
        <v>110</v>
      </c>
      <c r="I127" s="13" t="s">
        <v>167</v>
      </c>
      <c r="J127" s="14" t="s">
        <v>168</v>
      </c>
      <c r="K127" s="14" t="s">
        <v>168</v>
      </c>
      <c r="L127" s="14" t="s">
        <v>256</v>
      </c>
      <c r="M127" s="42" t="s">
        <v>48</v>
      </c>
      <c r="N127" s="42" t="s">
        <v>142</v>
      </c>
      <c r="O127" s="42" t="s">
        <v>143</v>
      </c>
      <c r="P127" s="13" t="s">
        <v>257</v>
      </c>
      <c r="Q127" s="43" t="s">
        <v>51</v>
      </c>
      <c r="R127" s="44" t="s">
        <v>69</v>
      </c>
      <c r="S127" s="43" t="s">
        <v>70</v>
      </c>
      <c r="T127" s="45">
        <v>1</v>
      </c>
      <c r="U127" s="45">
        <v>2</v>
      </c>
      <c r="V127" s="45">
        <v>200</v>
      </c>
      <c r="W127" s="46">
        <f t="shared" si="13"/>
        <v>400</v>
      </c>
      <c r="X127" s="47">
        <v>2.806</v>
      </c>
      <c r="Y127" s="47">
        <v>24.870425957550601</v>
      </c>
      <c r="Z127" s="48">
        <f t="shared" si="14"/>
        <v>4.4895999999999998E-2</v>
      </c>
      <c r="AA127" s="48">
        <f t="shared" si="15"/>
        <v>6.5674999999999999</v>
      </c>
      <c r="AB127" s="49" t="str">
        <f t="shared" si="16"/>
        <v>23776320559159469361532</v>
      </c>
      <c r="AC127" s="50">
        <v>0.11999999999999998</v>
      </c>
      <c r="AD127" s="51">
        <v>26.27</v>
      </c>
      <c r="AE127" s="52"/>
      <c r="AF127" s="53">
        <f t="shared" si="17"/>
        <v>23.117599999999999</v>
      </c>
      <c r="AG127" s="54">
        <f t="shared" si="18"/>
        <v>7.0478324759791544E-2</v>
      </c>
      <c r="AH127" s="55">
        <f t="shared" si="19"/>
        <v>1.752825957550602</v>
      </c>
      <c r="AI127" s="56">
        <v>16</v>
      </c>
      <c r="AJ127" s="55">
        <f t="shared" si="20"/>
        <v>28.045215320809632</v>
      </c>
      <c r="AK127" s="57">
        <v>3.5032300000000003</v>
      </c>
      <c r="AL127" s="57">
        <f t="shared" si="21"/>
        <v>1248.4782608695652</v>
      </c>
      <c r="AM127" s="57">
        <f t="shared" si="22"/>
        <v>2059.6578759800427</v>
      </c>
      <c r="AN127" s="58">
        <f t="shared" si="23"/>
        <v>811.17961511047747</v>
      </c>
      <c r="AO127" s="59"/>
      <c r="AP127" s="11" t="s">
        <v>176</v>
      </c>
      <c r="AQ127" s="11"/>
    </row>
    <row r="128" spans="2:43" x14ac:dyDescent="0.3">
      <c r="B128" s="39">
        <v>43435</v>
      </c>
      <c r="C128" s="40">
        <f t="shared" ca="1" si="12"/>
        <v>1154</v>
      </c>
      <c r="D128" s="12">
        <v>2019</v>
      </c>
      <c r="E128" s="12" t="s">
        <v>42</v>
      </c>
      <c r="F128" s="12">
        <v>1</v>
      </c>
      <c r="G128" s="13" t="s">
        <v>60</v>
      </c>
      <c r="H128" s="13" t="s">
        <v>110</v>
      </c>
      <c r="I128" s="13" t="s">
        <v>167</v>
      </c>
      <c r="J128" s="14" t="s">
        <v>168</v>
      </c>
      <c r="K128" s="14" t="s">
        <v>168</v>
      </c>
      <c r="L128" s="14" t="s">
        <v>258</v>
      </c>
      <c r="M128" s="42" t="s">
        <v>48</v>
      </c>
      <c r="N128" s="42" t="s">
        <v>91</v>
      </c>
      <c r="O128" s="42" t="s">
        <v>91</v>
      </c>
      <c r="P128" s="13" t="s">
        <v>259</v>
      </c>
      <c r="Q128" s="43" t="s">
        <v>73</v>
      </c>
      <c r="R128" s="44" t="s">
        <v>85</v>
      </c>
      <c r="S128" s="43" t="s">
        <v>86</v>
      </c>
      <c r="T128" s="45">
        <v>12</v>
      </c>
      <c r="U128" s="45">
        <v>4</v>
      </c>
      <c r="V128" s="45">
        <v>20</v>
      </c>
      <c r="W128" s="46">
        <f t="shared" si="13"/>
        <v>960</v>
      </c>
      <c r="X128" s="47">
        <v>3.0139999999999998</v>
      </c>
      <c r="Y128" s="47">
        <v>32.162832000000002</v>
      </c>
      <c r="Z128" s="48">
        <f t="shared" si="14"/>
        <v>9.0419999999999997E-3</v>
      </c>
      <c r="AA128" s="48">
        <f t="shared" si="15"/>
        <v>2.6364583333333336</v>
      </c>
      <c r="AB128" s="49" t="str">
        <f t="shared" si="16"/>
        <v>23776320231843460361358</v>
      </c>
      <c r="AC128" s="50">
        <v>0.12000000000000002</v>
      </c>
      <c r="AD128" s="51">
        <v>25.31</v>
      </c>
      <c r="AE128" s="52"/>
      <c r="AF128" s="53">
        <f t="shared" si="17"/>
        <v>22.2728</v>
      </c>
      <c r="AG128" s="54">
        <f t="shared" si="18"/>
        <v>0.30749879239489863</v>
      </c>
      <c r="AH128" s="55">
        <f t="shared" si="19"/>
        <v>9.8900320000000015</v>
      </c>
      <c r="AI128" s="56">
        <v>3</v>
      </c>
      <c r="AJ128" s="55">
        <f t="shared" si="20"/>
        <v>29.670096000000004</v>
      </c>
      <c r="AK128" s="57">
        <v>4.1212299999999997</v>
      </c>
      <c r="AL128" s="57">
        <f t="shared" si="21"/>
        <v>1367.362309223623</v>
      </c>
      <c r="AM128" s="57">
        <f t="shared" si="22"/>
        <v>1847.4452554744528</v>
      </c>
      <c r="AN128" s="58">
        <f t="shared" si="23"/>
        <v>480.08294625082976</v>
      </c>
      <c r="AO128" s="59"/>
      <c r="AP128" s="11" t="s">
        <v>93</v>
      </c>
      <c r="AQ128" s="11"/>
    </row>
    <row r="129" spans="2:43" x14ac:dyDescent="0.3">
      <c r="B129" s="39">
        <v>43435</v>
      </c>
      <c r="C129" s="40">
        <f t="shared" ca="1" si="12"/>
        <v>1154</v>
      </c>
      <c r="D129" s="12">
        <v>2019</v>
      </c>
      <c r="E129" s="12" t="s">
        <v>42</v>
      </c>
      <c r="F129" s="12">
        <v>1</v>
      </c>
      <c r="G129" s="13" t="s">
        <v>60</v>
      </c>
      <c r="H129" s="13" t="s">
        <v>110</v>
      </c>
      <c r="I129" s="13" t="s">
        <v>167</v>
      </c>
      <c r="J129" s="14" t="s">
        <v>168</v>
      </c>
      <c r="K129" s="14" t="s">
        <v>168</v>
      </c>
      <c r="L129" s="14" t="s">
        <v>258</v>
      </c>
      <c r="M129" s="42" t="s">
        <v>48</v>
      </c>
      <c r="N129" s="42" t="s">
        <v>91</v>
      </c>
      <c r="O129" s="42" t="s">
        <v>91</v>
      </c>
      <c r="P129" s="13" t="s">
        <v>259</v>
      </c>
      <c r="Q129" s="43" t="s">
        <v>73</v>
      </c>
      <c r="R129" s="44" t="s">
        <v>85</v>
      </c>
      <c r="S129" s="43" t="s">
        <v>86</v>
      </c>
      <c r="T129" s="45">
        <v>12</v>
      </c>
      <c r="U129" s="45">
        <v>4</v>
      </c>
      <c r="V129" s="45">
        <v>20</v>
      </c>
      <c r="W129" s="46">
        <f t="shared" si="13"/>
        <v>960</v>
      </c>
      <c r="X129" s="47">
        <v>3.0139999999999998</v>
      </c>
      <c r="Y129" s="47">
        <v>32.162832000000002</v>
      </c>
      <c r="Z129" s="48">
        <f t="shared" si="14"/>
        <v>6.0279999999999993E-2</v>
      </c>
      <c r="AA129" s="48">
        <f t="shared" si="15"/>
        <v>2.6364583333333336</v>
      </c>
      <c r="AB129" s="49" t="str">
        <f t="shared" si="16"/>
        <v>23776320231843460361358</v>
      </c>
      <c r="AC129" s="50">
        <v>0.12000000000000002</v>
      </c>
      <c r="AD129" s="51">
        <v>25.31</v>
      </c>
      <c r="AE129" s="52"/>
      <c r="AF129" s="53">
        <f t="shared" si="17"/>
        <v>22.2728</v>
      </c>
      <c r="AG129" s="54">
        <f t="shared" si="18"/>
        <v>0.30749879239489863</v>
      </c>
      <c r="AH129" s="55">
        <f t="shared" si="19"/>
        <v>9.8900320000000015</v>
      </c>
      <c r="AI129" s="56">
        <v>20</v>
      </c>
      <c r="AJ129" s="55">
        <f t="shared" si="20"/>
        <v>197.80064000000004</v>
      </c>
      <c r="AK129" s="57">
        <v>4.1212299999999997</v>
      </c>
      <c r="AL129" s="57">
        <f t="shared" si="21"/>
        <v>1367.362309223623</v>
      </c>
      <c r="AM129" s="57">
        <f t="shared" si="22"/>
        <v>1847.4452554744528</v>
      </c>
      <c r="AN129" s="58">
        <f t="shared" si="23"/>
        <v>480.08294625082976</v>
      </c>
      <c r="AO129" s="59"/>
      <c r="AP129" s="11" t="s">
        <v>93</v>
      </c>
      <c r="AQ129" s="11"/>
    </row>
    <row r="130" spans="2:43" x14ac:dyDescent="0.3">
      <c r="B130" s="39">
        <v>43405</v>
      </c>
      <c r="C130" s="40">
        <f t="shared" ca="1" si="12"/>
        <v>1184</v>
      </c>
      <c r="D130" s="12">
        <v>2019</v>
      </c>
      <c r="E130" s="12" t="s">
        <v>42</v>
      </c>
      <c r="F130" s="12">
        <v>1</v>
      </c>
      <c r="G130" s="13" t="s">
        <v>60</v>
      </c>
      <c r="H130" s="13" t="s">
        <v>110</v>
      </c>
      <c r="I130" s="13" t="s">
        <v>167</v>
      </c>
      <c r="J130" s="14" t="s">
        <v>168</v>
      </c>
      <c r="K130" s="14" t="s">
        <v>168</v>
      </c>
      <c r="L130" s="14" t="s">
        <v>258</v>
      </c>
      <c r="M130" s="42" t="s">
        <v>48</v>
      </c>
      <c r="N130" s="42" t="s">
        <v>91</v>
      </c>
      <c r="O130" s="42" t="s">
        <v>91</v>
      </c>
      <c r="P130" s="13" t="s">
        <v>259</v>
      </c>
      <c r="Q130" s="43" t="s">
        <v>97</v>
      </c>
      <c r="R130" s="44" t="s">
        <v>100</v>
      </c>
      <c r="S130" s="43" t="s">
        <v>101</v>
      </c>
      <c r="T130" s="45">
        <v>24</v>
      </c>
      <c r="U130" s="45">
        <v>100</v>
      </c>
      <c r="V130" s="45">
        <v>1</v>
      </c>
      <c r="W130" s="46">
        <f t="shared" si="13"/>
        <v>2400</v>
      </c>
      <c r="X130" s="47">
        <v>3.31</v>
      </c>
      <c r="Y130" s="47">
        <v>58.115912399999999</v>
      </c>
      <c r="Z130" s="48">
        <f t="shared" si="14"/>
        <v>7.282000000000001E-2</v>
      </c>
      <c r="AA130" s="48">
        <f t="shared" si="15"/>
        <v>1.7662500000000001</v>
      </c>
      <c r="AB130" s="49" t="str">
        <f t="shared" si="16"/>
        <v>23776320231843460361424</v>
      </c>
      <c r="AC130" s="50">
        <v>0.11999999999999998</v>
      </c>
      <c r="AD130" s="51">
        <v>42.39</v>
      </c>
      <c r="AE130" s="52"/>
      <c r="AF130" s="53">
        <f t="shared" si="17"/>
        <v>37.303200000000004</v>
      </c>
      <c r="AG130" s="54">
        <f t="shared" si="18"/>
        <v>0.3581241615334253</v>
      </c>
      <c r="AH130" s="55">
        <f t="shared" si="19"/>
        <v>20.812712399999995</v>
      </c>
      <c r="AI130" s="56">
        <v>22</v>
      </c>
      <c r="AJ130" s="55">
        <f t="shared" si="20"/>
        <v>457.87967279999987</v>
      </c>
      <c r="AK130" s="57">
        <v>5.9818699999999998</v>
      </c>
      <c r="AL130" s="57">
        <f t="shared" si="21"/>
        <v>1807.2114803625377</v>
      </c>
      <c r="AM130" s="57">
        <f t="shared" si="22"/>
        <v>2817.462235649547</v>
      </c>
      <c r="AN130" s="58">
        <f t="shared" si="23"/>
        <v>1010.2507552870093</v>
      </c>
      <c r="AO130" s="59"/>
      <c r="AP130" s="11" t="s">
        <v>93</v>
      </c>
      <c r="AQ130" s="11"/>
    </row>
    <row r="131" spans="2:43" x14ac:dyDescent="0.3">
      <c r="B131" s="39">
        <v>43586</v>
      </c>
      <c r="C131" s="40">
        <f t="shared" ca="1" si="12"/>
        <v>1003</v>
      </c>
      <c r="D131" s="12">
        <v>2019</v>
      </c>
      <c r="E131" s="12" t="s">
        <v>42</v>
      </c>
      <c r="F131" s="12">
        <v>1</v>
      </c>
      <c r="G131" s="13" t="s">
        <v>60</v>
      </c>
      <c r="H131" s="13" t="s">
        <v>110</v>
      </c>
      <c r="I131" s="13" t="s">
        <v>111</v>
      </c>
      <c r="J131" s="14" t="s">
        <v>112</v>
      </c>
      <c r="K131" s="14" t="s">
        <v>113</v>
      </c>
      <c r="L131" s="14" t="s">
        <v>260</v>
      </c>
      <c r="M131" s="42" t="s">
        <v>48</v>
      </c>
      <c r="N131" s="42" t="s">
        <v>91</v>
      </c>
      <c r="O131" s="42" t="s">
        <v>91</v>
      </c>
      <c r="P131" s="13" t="s">
        <v>261</v>
      </c>
      <c r="Q131" s="43" t="s">
        <v>73</v>
      </c>
      <c r="R131" s="44" t="s">
        <v>148</v>
      </c>
      <c r="S131" s="43" t="s">
        <v>149</v>
      </c>
      <c r="T131" s="45">
        <v>1</v>
      </c>
      <c r="U131" s="45">
        <v>4</v>
      </c>
      <c r="V131" s="45">
        <v>550</v>
      </c>
      <c r="W131" s="46">
        <f t="shared" si="13"/>
        <v>2200</v>
      </c>
      <c r="X131" s="47">
        <v>4.3019999999999996</v>
      </c>
      <c r="Y131" s="47">
        <v>51.192744407999996</v>
      </c>
      <c r="Z131" s="48">
        <f t="shared" si="14"/>
        <v>1.7207999999999998E-2</v>
      </c>
      <c r="AA131" s="48">
        <f t="shared" si="15"/>
        <v>2.08</v>
      </c>
      <c r="AB131" s="49" t="str">
        <f t="shared" si="16"/>
        <v>14412420454289821361540</v>
      </c>
      <c r="AC131" s="50">
        <v>0.11999999999999998</v>
      </c>
      <c r="AD131" s="51">
        <v>45.76</v>
      </c>
      <c r="AE131" s="52"/>
      <c r="AF131" s="53">
        <f t="shared" si="17"/>
        <v>40.268799999999999</v>
      </c>
      <c r="AG131" s="54">
        <f t="shared" si="18"/>
        <v>0.21338852867385816</v>
      </c>
      <c r="AH131" s="55">
        <f t="shared" si="19"/>
        <v>10.923944407999997</v>
      </c>
      <c r="AI131" s="56">
        <v>4</v>
      </c>
      <c r="AJ131" s="55">
        <f t="shared" si="20"/>
        <v>43.695777631999988</v>
      </c>
      <c r="AK131" s="57">
        <v>4.8557500000000005</v>
      </c>
      <c r="AL131" s="57">
        <f t="shared" si="21"/>
        <v>1128.7192003719201</v>
      </c>
      <c r="AM131" s="57">
        <f t="shared" si="22"/>
        <v>2340.1208740120874</v>
      </c>
      <c r="AN131" s="58">
        <f t="shared" si="23"/>
        <v>1211.4016736401672</v>
      </c>
      <c r="AO131" s="59"/>
      <c r="AP131" s="11" t="s">
        <v>54</v>
      </c>
      <c r="AQ131" s="11"/>
    </row>
    <row r="132" spans="2:43" x14ac:dyDescent="0.3">
      <c r="B132" s="39">
        <v>43586</v>
      </c>
      <c r="C132" s="40">
        <f t="shared" ca="1" si="12"/>
        <v>1003</v>
      </c>
      <c r="D132" s="12">
        <v>2019</v>
      </c>
      <c r="E132" s="12" t="s">
        <v>42</v>
      </c>
      <c r="F132" s="12">
        <v>1</v>
      </c>
      <c r="G132" s="13" t="s">
        <v>60</v>
      </c>
      <c r="H132" s="13" t="s">
        <v>110</v>
      </c>
      <c r="I132" s="13" t="s">
        <v>111</v>
      </c>
      <c r="J132" s="14" t="s">
        <v>112</v>
      </c>
      <c r="K132" s="14" t="s">
        <v>113</v>
      </c>
      <c r="L132" s="14" t="s">
        <v>260</v>
      </c>
      <c r="M132" s="42" t="s">
        <v>48</v>
      </c>
      <c r="N132" s="42" t="s">
        <v>91</v>
      </c>
      <c r="O132" s="42" t="s">
        <v>91</v>
      </c>
      <c r="P132" s="13" t="s">
        <v>261</v>
      </c>
      <c r="Q132" s="43" t="s">
        <v>51</v>
      </c>
      <c r="R132" s="44" t="s">
        <v>236</v>
      </c>
      <c r="S132" s="43" t="s">
        <v>237</v>
      </c>
      <c r="T132" s="45">
        <v>1</v>
      </c>
      <c r="U132" s="45">
        <v>2</v>
      </c>
      <c r="V132" s="45">
        <v>200</v>
      </c>
      <c r="W132" s="46">
        <f t="shared" si="13"/>
        <v>400</v>
      </c>
      <c r="X132" s="47">
        <v>2.875</v>
      </c>
      <c r="Y132" s="47">
        <v>40.678559999999997</v>
      </c>
      <c r="Z132" s="48">
        <f t="shared" si="14"/>
        <v>8.6250000000000007E-3</v>
      </c>
      <c r="AA132" s="48">
        <f t="shared" si="15"/>
        <v>10.225</v>
      </c>
      <c r="AB132" s="49" t="str">
        <f t="shared" si="16"/>
        <v>14412420454289821361535</v>
      </c>
      <c r="AC132" s="50">
        <v>0.12000000000000004</v>
      </c>
      <c r="AD132" s="51">
        <v>40.9</v>
      </c>
      <c r="AE132" s="52"/>
      <c r="AF132" s="53">
        <f t="shared" si="17"/>
        <v>35.991999999999997</v>
      </c>
      <c r="AG132" s="54">
        <f t="shared" si="18"/>
        <v>0.11520958460673136</v>
      </c>
      <c r="AH132" s="55">
        <f t="shared" si="19"/>
        <v>4.6865600000000001</v>
      </c>
      <c r="AI132" s="56">
        <v>3</v>
      </c>
      <c r="AJ132" s="55">
        <f t="shared" si="20"/>
        <v>14.05968</v>
      </c>
      <c r="AK132" s="57">
        <v>3.6232100000000003</v>
      </c>
      <c r="AL132" s="57">
        <f t="shared" si="21"/>
        <v>1260.2469565217391</v>
      </c>
      <c r="AM132" s="57">
        <f t="shared" si="22"/>
        <v>3129.7391304347825</v>
      </c>
      <c r="AN132" s="58">
        <f t="shared" si="23"/>
        <v>1869.4921739130434</v>
      </c>
      <c r="AO132" s="59"/>
      <c r="AP132" s="11" t="s">
        <v>54</v>
      </c>
      <c r="AQ132" s="11"/>
    </row>
    <row r="133" spans="2:43" x14ac:dyDescent="0.3">
      <c r="B133" s="39">
        <v>43586</v>
      </c>
      <c r="C133" s="40">
        <f t="shared" ref="C133:C196" ca="1" si="24">(TODAY())-B133</f>
        <v>1003</v>
      </c>
      <c r="D133" s="12">
        <v>2019</v>
      </c>
      <c r="E133" s="12" t="s">
        <v>42</v>
      </c>
      <c r="F133" s="12">
        <v>1</v>
      </c>
      <c r="G133" s="13" t="s">
        <v>60</v>
      </c>
      <c r="H133" s="13" t="s">
        <v>110</v>
      </c>
      <c r="I133" s="13" t="s">
        <v>111</v>
      </c>
      <c r="J133" s="14" t="s">
        <v>112</v>
      </c>
      <c r="K133" s="14" t="s">
        <v>113</v>
      </c>
      <c r="L133" s="14" t="s">
        <v>260</v>
      </c>
      <c r="M133" s="42" t="s">
        <v>48</v>
      </c>
      <c r="N133" s="42" t="s">
        <v>91</v>
      </c>
      <c r="O133" s="42" t="s">
        <v>91</v>
      </c>
      <c r="P133" s="13" t="s">
        <v>261</v>
      </c>
      <c r="Q133" s="43" t="s">
        <v>76</v>
      </c>
      <c r="R133" s="44" t="s">
        <v>104</v>
      </c>
      <c r="S133" s="43" t="s">
        <v>105</v>
      </c>
      <c r="T133" s="45">
        <v>6</v>
      </c>
      <c r="U133" s="45">
        <v>1</v>
      </c>
      <c r="V133" s="45">
        <v>1000</v>
      </c>
      <c r="W133" s="46">
        <f t="shared" ref="W133:W196" si="25">+T133*U133*V133</f>
        <v>6000</v>
      </c>
      <c r="X133" s="47">
        <v>6.5999999999999943</v>
      </c>
      <c r="Y133" s="47">
        <v>173.88983664</v>
      </c>
      <c r="Z133" s="48">
        <f t="shared" ref="Z133:Z196" si="26">+IFERROR(X133*AI133/1000,0)</f>
        <v>6.5999999999999939E-3</v>
      </c>
      <c r="AA133" s="48">
        <f t="shared" ref="AA133:AA196" si="27">IFERROR((AD133/W133)*100,0)</f>
        <v>2.9660000000000002</v>
      </c>
      <c r="AB133" s="49" t="str">
        <f t="shared" ref="AB133:AB196" si="28">CONCATENATE(K133,L133,R133)</f>
        <v>14412420454289821370040</v>
      </c>
      <c r="AC133" s="50">
        <v>0.11999999999999997</v>
      </c>
      <c r="AD133" s="51">
        <v>177.96</v>
      </c>
      <c r="AE133" s="52"/>
      <c r="AF133" s="53">
        <f t="shared" ref="AF133:AF196" si="29">IFERROR(AD133*(100%-AC133),0)</f>
        <v>156.60480000000001</v>
      </c>
      <c r="AG133" s="54">
        <f t="shared" ref="AG133:AG196" si="30">IF(1-AF133/Y133&lt;0%,0,1-AF133/Y133)</f>
        <v>9.9402224845289822E-2</v>
      </c>
      <c r="AH133" s="55">
        <f t="shared" ref="AH133:AH196" si="31">IF(Y133-AF133&lt;0,0,Y133-AF133)</f>
        <v>17.285036639999987</v>
      </c>
      <c r="AI133" s="56">
        <v>1</v>
      </c>
      <c r="AJ133" s="55">
        <f t="shared" ref="AJ133:AJ196" si="32">IFERROR(AH133*AI133,0)</f>
        <v>17.285036639999987</v>
      </c>
      <c r="AK133" s="57">
        <v>21.382934362934318</v>
      </c>
      <c r="AL133" s="57">
        <f t="shared" ref="AL133:AL196" si="33">IFERROR(AK133/X133*1000,0)</f>
        <v>3239.8385398385358</v>
      </c>
      <c r="AM133" s="57">
        <f t="shared" ref="AM133:AM196" si="34">IFERROR(AF133/$AL$2/X133*1000,0)</f>
        <v>5932.0000000000055</v>
      </c>
      <c r="AN133" s="58">
        <f t="shared" ref="AN133:AN196" si="35">+IFERROR(AM133-AL133,0)</f>
        <v>2692.1614601614697</v>
      </c>
      <c r="AO133" s="59"/>
      <c r="AP133" s="11" t="s">
        <v>54</v>
      </c>
      <c r="AQ133" s="11"/>
    </row>
    <row r="134" spans="2:43" x14ac:dyDescent="0.3">
      <c r="B134" s="39">
        <v>43586</v>
      </c>
      <c r="C134" s="40">
        <f t="shared" ca="1" si="24"/>
        <v>1003</v>
      </c>
      <c r="D134" s="12">
        <v>2019</v>
      </c>
      <c r="E134" s="12" t="s">
        <v>42</v>
      </c>
      <c r="F134" s="12">
        <v>1</v>
      </c>
      <c r="G134" s="13" t="s">
        <v>60</v>
      </c>
      <c r="H134" s="13" t="s">
        <v>110</v>
      </c>
      <c r="I134" s="13" t="s">
        <v>111</v>
      </c>
      <c r="J134" s="14" t="s">
        <v>112</v>
      </c>
      <c r="K134" s="14" t="s">
        <v>113</v>
      </c>
      <c r="L134" s="14" t="s">
        <v>262</v>
      </c>
      <c r="M134" s="42" t="s">
        <v>107</v>
      </c>
      <c r="N134" s="42" t="s">
        <v>66</v>
      </c>
      <c r="O134" s="42" t="s">
        <v>137</v>
      </c>
      <c r="P134" s="13" t="s">
        <v>263</v>
      </c>
      <c r="Q134" s="43" t="s">
        <v>73</v>
      </c>
      <c r="R134" s="44" t="s">
        <v>264</v>
      </c>
      <c r="S134" s="43" t="s">
        <v>265</v>
      </c>
      <c r="T134" s="45">
        <v>1</v>
      </c>
      <c r="U134" s="45">
        <v>6</v>
      </c>
      <c r="V134" s="45">
        <v>250</v>
      </c>
      <c r="W134" s="46">
        <f t="shared" si="25"/>
        <v>1500</v>
      </c>
      <c r="X134" s="47">
        <v>4.609</v>
      </c>
      <c r="Y134" s="47">
        <v>53.654772600000001</v>
      </c>
      <c r="Z134" s="48">
        <f t="shared" si="26"/>
        <v>0.23044999999999999</v>
      </c>
      <c r="AA134" s="48">
        <f t="shared" si="27"/>
        <v>3.6846666666666668</v>
      </c>
      <c r="AB134" s="49" t="str">
        <f t="shared" si="28"/>
        <v>14412420308287395361377</v>
      </c>
      <c r="AC134" s="50">
        <v>0.12000000000000005</v>
      </c>
      <c r="AD134" s="51">
        <v>55.27</v>
      </c>
      <c r="AE134" s="52"/>
      <c r="AF134" s="53">
        <f t="shared" si="29"/>
        <v>48.637599999999999</v>
      </c>
      <c r="AG134" s="54">
        <f t="shared" si="30"/>
        <v>9.3508412334600055E-2</v>
      </c>
      <c r="AH134" s="55">
        <f t="shared" si="31"/>
        <v>5.0171726000000021</v>
      </c>
      <c r="AI134" s="56">
        <v>50</v>
      </c>
      <c r="AJ134" s="55">
        <f t="shared" si="32"/>
        <v>250.85863000000012</v>
      </c>
      <c r="AK134" s="57">
        <v>5.3526600000000002</v>
      </c>
      <c r="AL134" s="57">
        <f t="shared" si="33"/>
        <v>1161.3495335213713</v>
      </c>
      <c r="AM134" s="57">
        <f t="shared" si="34"/>
        <v>2638.1861575178996</v>
      </c>
      <c r="AN134" s="58">
        <f t="shared" si="35"/>
        <v>1476.8366239965283</v>
      </c>
      <c r="AO134" s="59"/>
      <c r="AP134" s="11" t="s">
        <v>54</v>
      </c>
      <c r="AQ134" s="11"/>
    </row>
    <row r="135" spans="2:43" x14ac:dyDescent="0.3">
      <c r="B135" s="39">
        <v>43586</v>
      </c>
      <c r="C135" s="40">
        <f t="shared" ca="1" si="24"/>
        <v>1003</v>
      </c>
      <c r="D135" s="12">
        <v>2019</v>
      </c>
      <c r="E135" s="12" t="s">
        <v>42</v>
      </c>
      <c r="F135" s="12">
        <v>1</v>
      </c>
      <c r="G135" s="13" t="s">
        <v>60</v>
      </c>
      <c r="H135" s="13" t="s">
        <v>110</v>
      </c>
      <c r="I135" s="13" t="s">
        <v>111</v>
      </c>
      <c r="J135" s="14" t="s">
        <v>112</v>
      </c>
      <c r="K135" s="14" t="s">
        <v>113</v>
      </c>
      <c r="L135" s="14" t="s">
        <v>262</v>
      </c>
      <c r="M135" s="42" t="s">
        <v>107</v>
      </c>
      <c r="N135" s="42" t="s">
        <v>66</v>
      </c>
      <c r="O135" s="42" t="s">
        <v>137</v>
      </c>
      <c r="P135" s="13" t="s">
        <v>263</v>
      </c>
      <c r="Q135" s="43" t="s">
        <v>51</v>
      </c>
      <c r="R135" s="44" t="s">
        <v>52</v>
      </c>
      <c r="S135" s="43" t="s">
        <v>53</v>
      </c>
      <c r="T135" s="45">
        <v>18</v>
      </c>
      <c r="U135" s="45">
        <v>200</v>
      </c>
      <c r="V135" s="45">
        <v>1</v>
      </c>
      <c r="W135" s="46">
        <f t="shared" si="25"/>
        <v>3600</v>
      </c>
      <c r="X135" s="47">
        <v>7.3259999999999996</v>
      </c>
      <c r="Y135" s="47">
        <v>111.5301096</v>
      </c>
      <c r="Z135" s="48">
        <f t="shared" si="26"/>
        <v>0.10989</v>
      </c>
      <c r="AA135" s="48">
        <f t="shared" si="27"/>
        <v>3.2694444444444444</v>
      </c>
      <c r="AB135" s="49" t="str">
        <f t="shared" si="28"/>
        <v>14412420308287395361531</v>
      </c>
      <c r="AC135" s="50">
        <v>0.12</v>
      </c>
      <c r="AD135" s="51">
        <v>117.7</v>
      </c>
      <c r="AE135" s="52"/>
      <c r="AF135" s="53">
        <f t="shared" si="29"/>
        <v>103.57600000000001</v>
      </c>
      <c r="AG135" s="54">
        <f t="shared" si="30"/>
        <v>7.1318047014633179E-2</v>
      </c>
      <c r="AH135" s="55">
        <f t="shared" si="31"/>
        <v>7.9541095999999953</v>
      </c>
      <c r="AI135" s="56">
        <v>15</v>
      </c>
      <c r="AJ135" s="55">
        <f t="shared" si="32"/>
        <v>119.31164399999993</v>
      </c>
      <c r="AK135" s="57">
        <v>11.47626</v>
      </c>
      <c r="AL135" s="57">
        <f t="shared" si="33"/>
        <v>1566.5110565110565</v>
      </c>
      <c r="AM135" s="57">
        <f t="shared" si="34"/>
        <v>3534.5345345345349</v>
      </c>
      <c r="AN135" s="58">
        <f t="shared" si="35"/>
        <v>1968.0234780234784</v>
      </c>
      <c r="AO135" s="59"/>
      <c r="AP135" s="11" t="s">
        <v>54</v>
      </c>
      <c r="AQ135" s="11"/>
    </row>
    <row r="136" spans="2:43" x14ac:dyDescent="0.3">
      <c r="B136" s="39">
        <v>43586</v>
      </c>
      <c r="C136" s="40">
        <f t="shared" ca="1" si="24"/>
        <v>1003</v>
      </c>
      <c r="D136" s="12">
        <v>2019</v>
      </c>
      <c r="E136" s="12" t="s">
        <v>42</v>
      </c>
      <c r="F136" s="12">
        <v>1</v>
      </c>
      <c r="G136" s="13" t="s">
        <v>60</v>
      </c>
      <c r="H136" s="13" t="s">
        <v>110</v>
      </c>
      <c r="I136" s="13" t="s">
        <v>111</v>
      </c>
      <c r="J136" s="14" t="s">
        <v>112</v>
      </c>
      <c r="K136" s="14" t="s">
        <v>113</v>
      </c>
      <c r="L136" s="14" t="s">
        <v>266</v>
      </c>
      <c r="M136" s="42" t="s">
        <v>48</v>
      </c>
      <c r="N136" s="42" t="s">
        <v>49</v>
      </c>
      <c r="O136" s="61" t="s">
        <v>267</v>
      </c>
      <c r="P136" s="13" t="s">
        <v>268</v>
      </c>
      <c r="Q136" s="43" t="s">
        <v>51</v>
      </c>
      <c r="R136" s="44" t="s">
        <v>200</v>
      </c>
      <c r="S136" s="43" t="s">
        <v>201</v>
      </c>
      <c r="T136" s="45">
        <v>20</v>
      </c>
      <c r="U136" s="45">
        <v>150</v>
      </c>
      <c r="V136" s="45">
        <v>1</v>
      </c>
      <c r="W136" s="46">
        <f t="shared" si="25"/>
        <v>3000</v>
      </c>
      <c r="X136" s="47">
        <v>5.9349999999999996</v>
      </c>
      <c r="Y136" s="47">
        <v>100.729512</v>
      </c>
      <c r="Z136" s="48">
        <f t="shared" si="26"/>
        <v>5.9349999999999993E-3</v>
      </c>
      <c r="AA136" s="48">
        <f t="shared" si="27"/>
        <v>3.7923728813559321</v>
      </c>
      <c r="AB136" s="49" t="str">
        <f t="shared" si="28"/>
        <v>14412420326894347361179</v>
      </c>
      <c r="AC136" s="50">
        <v>0.12000000000000001</v>
      </c>
      <c r="AD136" s="51">
        <v>113.77118644067797</v>
      </c>
      <c r="AE136" s="52"/>
      <c r="AF136" s="53">
        <f t="shared" si="29"/>
        <v>100.11864406779661</v>
      </c>
      <c r="AG136" s="54">
        <f t="shared" si="30"/>
        <v>6.0644385153318936E-3</v>
      </c>
      <c r="AH136" s="55">
        <f t="shared" si="31"/>
        <v>0.61086793220339075</v>
      </c>
      <c r="AI136" s="56">
        <v>1</v>
      </c>
      <c r="AJ136" s="55">
        <f t="shared" si="32"/>
        <v>0.61086793220339075</v>
      </c>
      <c r="AK136" s="57">
        <v>10.712070000000001</v>
      </c>
      <c r="AL136" s="57">
        <f t="shared" si="33"/>
        <v>1804.8980623420389</v>
      </c>
      <c r="AM136" s="57">
        <f t="shared" si="34"/>
        <v>4217.2975597218465</v>
      </c>
      <c r="AN136" s="58">
        <f t="shared" si="35"/>
        <v>2412.3994973798076</v>
      </c>
      <c r="AO136" s="59"/>
      <c r="AP136" s="11" t="s">
        <v>54</v>
      </c>
      <c r="AQ136" s="11"/>
    </row>
    <row r="137" spans="2:43" x14ac:dyDescent="0.3">
      <c r="B137" s="39">
        <v>43586</v>
      </c>
      <c r="C137" s="40">
        <f t="shared" ca="1" si="24"/>
        <v>1003</v>
      </c>
      <c r="D137" s="12">
        <v>2019</v>
      </c>
      <c r="E137" s="12" t="s">
        <v>42</v>
      </c>
      <c r="F137" s="12">
        <v>1</v>
      </c>
      <c r="G137" s="13" t="s">
        <v>60</v>
      </c>
      <c r="H137" s="13" t="s">
        <v>110</v>
      </c>
      <c r="I137" s="13" t="s">
        <v>111</v>
      </c>
      <c r="J137" s="14" t="s">
        <v>112</v>
      </c>
      <c r="K137" s="14" t="s">
        <v>113</v>
      </c>
      <c r="L137" s="14" t="s">
        <v>269</v>
      </c>
      <c r="M137" s="42"/>
      <c r="N137" s="42"/>
      <c r="O137" s="42"/>
      <c r="P137" s="13" t="s">
        <v>270</v>
      </c>
      <c r="Q137" s="43" t="s">
        <v>51</v>
      </c>
      <c r="R137" s="44" t="s">
        <v>69</v>
      </c>
      <c r="S137" s="43" t="s">
        <v>70</v>
      </c>
      <c r="T137" s="45">
        <v>1</v>
      </c>
      <c r="U137" s="45">
        <v>2</v>
      </c>
      <c r="V137" s="45">
        <v>200</v>
      </c>
      <c r="W137" s="46">
        <f t="shared" si="25"/>
        <v>400</v>
      </c>
      <c r="X137" s="47">
        <v>2.806</v>
      </c>
      <c r="Y137" s="47">
        <v>24.870425957550601</v>
      </c>
      <c r="Z137" s="48">
        <f t="shared" si="26"/>
        <v>2.8060000000000002E-2</v>
      </c>
      <c r="AA137" s="48">
        <f t="shared" si="27"/>
        <v>6.3559322033898304</v>
      </c>
      <c r="AB137" s="49" t="str">
        <f t="shared" si="28"/>
        <v>14412420517439623361532</v>
      </c>
      <c r="AC137" s="50">
        <v>0.11999999999999997</v>
      </c>
      <c r="AD137" s="51">
        <v>25.423728813559322</v>
      </c>
      <c r="AE137" s="52"/>
      <c r="AF137" s="53">
        <f t="shared" si="29"/>
        <v>22.372881355932204</v>
      </c>
      <c r="AG137" s="54">
        <f t="shared" si="30"/>
        <v>0.10042226883774574</v>
      </c>
      <c r="AH137" s="55">
        <f t="shared" si="31"/>
        <v>2.4975446016183973</v>
      </c>
      <c r="AI137" s="56">
        <v>10</v>
      </c>
      <c r="AJ137" s="55">
        <f t="shared" si="32"/>
        <v>24.975446016183973</v>
      </c>
      <c r="AK137" s="57">
        <v>3.5032300000000003</v>
      </c>
      <c r="AL137" s="57">
        <f t="shared" si="33"/>
        <v>1248.4782608695652</v>
      </c>
      <c r="AM137" s="57">
        <f t="shared" si="34"/>
        <v>1993.307319666091</v>
      </c>
      <c r="AN137" s="58">
        <f t="shared" si="35"/>
        <v>744.82905879652571</v>
      </c>
      <c r="AO137" s="59"/>
      <c r="AP137" s="11" t="s">
        <v>54</v>
      </c>
      <c r="AQ137" s="11"/>
    </row>
    <row r="138" spans="2:43" x14ac:dyDescent="0.3">
      <c r="B138" s="39">
        <v>43586</v>
      </c>
      <c r="C138" s="40">
        <f t="shared" ca="1" si="24"/>
        <v>1003</v>
      </c>
      <c r="D138" s="12">
        <v>2019</v>
      </c>
      <c r="E138" s="12" t="s">
        <v>42</v>
      </c>
      <c r="F138" s="12">
        <v>1</v>
      </c>
      <c r="G138" s="13" t="s">
        <v>60</v>
      </c>
      <c r="H138" s="13" t="s">
        <v>110</v>
      </c>
      <c r="I138" s="13" t="s">
        <v>111</v>
      </c>
      <c r="J138" s="14" t="s">
        <v>112</v>
      </c>
      <c r="K138" s="14" t="s">
        <v>113</v>
      </c>
      <c r="L138" s="14" t="s">
        <v>271</v>
      </c>
      <c r="M138" s="42" t="s">
        <v>48</v>
      </c>
      <c r="N138" s="42" t="s">
        <v>91</v>
      </c>
      <c r="O138" s="42" t="s">
        <v>91</v>
      </c>
      <c r="P138" s="13" t="s">
        <v>272</v>
      </c>
      <c r="Q138" s="43" t="s">
        <v>73</v>
      </c>
      <c r="R138" s="44" t="s">
        <v>139</v>
      </c>
      <c r="S138" s="43" t="s">
        <v>140</v>
      </c>
      <c r="T138" s="45">
        <v>10</v>
      </c>
      <c r="U138" s="45">
        <v>2</v>
      </c>
      <c r="V138" s="45">
        <v>16.5</v>
      </c>
      <c r="W138" s="46">
        <f t="shared" si="25"/>
        <v>330</v>
      </c>
      <c r="X138" s="47">
        <v>1.079</v>
      </c>
      <c r="Y138" s="47">
        <v>11.512776761200001</v>
      </c>
      <c r="Z138" s="48">
        <f t="shared" si="26"/>
        <v>1.0789999999999999E-2</v>
      </c>
      <c r="AA138" s="48">
        <f t="shared" si="27"/>
        <v>2.5666666666666669</v>
      </c>
      <c r="AB138" s="49" t="str">
        <f t="shared" si="28"/>
        <v>14412410439370918361085</v>
      </c>
      <c r="AC138" s="50">
        <v>0.11999999999999998</v>
      </c>
      <c r="AD138" s="51">
        <v>8.4700000000000006</v>
      </c>
      <c r="AE138" s="52"/>
      <c r="AF138" s="53">
        <f t="shared" si="29"/>
        <v>7.4536000000000007</v>
      </c>
      <c r="AG138" s="54">
        <f t="shared" si="30"/>
        <v>0.35258016770377332</v>
      </c>
      <c r="AH138" s="55">
        <f t="shared" si="31"/>
        <v>4.0591767612000007</v>
      </c>
      <c r="AI138" s="56">
        <v>10</v>
      </c>
      <c r="AJ138" s="55">
        <f t="shared" si="32"/>
        <v>40.591767612000005</v>
      </c>
      <c r="AK138" s="57">
        <v>1.40327</v>
      </c>
      <c r="AL138" s="57">
        <f t="shared" si="33"/>
        <v>1300.5282669138091</v>
      </c>
      <c r="AM138" s="57">
        <f t="shared" si="34"/>
        <v>1726.9694161260429</v>
      </c>
      <c r="AN138" s="58">
        <f t="shared" si="35"/>
        <v>426.44114921223377</v>
      </c>
      <c r="AO138" s="59"/>
      <c r="AP138" s="11" t="s">
        <v>54</v>
      </c>
      <c r="AQ138" s="11"/>
    </row>
    <row r="139" spans="2:43" x14ac:dyDescent="0.3">
      <c r="B139" s="39">
        <v>43586</v>
      </c>
      <c r="C139" s="40">
        <f t="shared" ca="1" si="24"/>
        <v>1003</v>
      </c>
      <c r="D139" s="12">
        <v>2019</v>
      </c>
      <c r="E139" s="12" t="s">
        <v>42</v>
      </c>
      <c r="F139" s="12">
        <v>1</v>
      </c>
      <c r="G139" s="13" t="s">
        <v>60</v>
      </c>
      <c r="H139" s="13" t="s">
        <v>110</v>
      </c>
      <c r="I139" s="13" t="s">
        <v>111</v>
      </c>
      <c r="J139" s="14" t="s">
        <v>112</v>
      </c>
      <c r="K139" s="14" t="s">
        <v>113</v>
      </c>
      <c r="L139" s="14" t="s">
        <v>271</v>
      </c>
      <c r="M139" s="42" t="s">
        <v>48</v>
      </c>
      <c r="N139" s="42" t="s">
        <v>91</v>
      </c>
      <c r="O139" s="42" t="s">
        <v>91</v>
      </c>
      <c r="P139" s="13" t="s">
        <v>272</v>
      </c>
      <c r="Q139" s="43" t="s">
        <v>73</v>
      </c>
      <c r="R139" s="44" t="s">
        <v>139</v>
      </c>
      <c r="S139" s="43" t="s">
        <v>140</v>
      </c>
      <c r="T139" s="45">
        <v>10</v>
      </c>
      <c r="U139" s="45">
        <v>2</v>
      </c>
      <c r="V139" s="45">
        <v>16.5</v>
      </c>
      <c r="W139" s="46">
        <f t="shared" si="25"/>
        <v>330</v>
      </c>
      <c r="X139" s="47">
        <v>1.079</v>
      </c>
      <c r="Y139" s="47">
        <v>11.512776761200001</v>
      </c>
      <c r="Z139" s="48">
        <f t="shared" si="26"/>
        <v>2.1579999999999998E-2</v>
      </c>
      <c r="AA139" s="48">
        <f t="shared" si="27"/>
        <v>2.5666666666666669</v>
      </c>
      <c r="AB139" s="49" t="str">
        <f t="shared" si="28"/>
        <v>14412410439370918361085</v>
      </c>
      <c r="AC139" s="50">
        <v>0.11999999999999998</v>
      </c>
      <c r="AD139" s="51">
        <v>8.4700000000000006</v>
      </c>
      <c r="AE139" s="52"/>
      <c r="AF139" s="53">
        <f t="shared" si="29"/>
        <v>7.4536000000000007</v>
      </c>
      <c r="AG139" s="54">
        <f t="shared" si="30"/>
        <v>0.35258016770377332</v>
      </c>
      <c r="AH139" s="55">
        <f t="shared" si="31"/>
        <v>4.0591767612000007</v>
      </c>
      <c r="AI139" s="56">
        <v>20</v>
      </c>
      <c r="AJ139" s="55">
        <f t="shared" si="32"/>
        <v>81.183535224000011</v>
      </c>
      <c r="AK139" s="57">
        <v>1.40327</v>
      </c>
      <c r="AL139" s="57">
        <f t="shared" si="33"/>
        <v>1300.5282669138091</v>
      </c>
      <c r="AM139" s="57">
        <f t="shared" si="34"/>
        <v>1726.9694161260429</v>
      </c>
      <c r="AN139" s="58">
        <f t="shared" si="35"/>
        <v>426.44114921223377</v>
      </c>
      <c r="AO139" s="59"/>
      <c r="AP139" s="11" t="s">
        <v>54</v>
      </c>
      <c r="AQ139" s="11"/>
    </row>
    <row r="140" spans="2:43" x14ac:dyDescent="0.3">
      <c r="B140" s="39">
        <v>43405</v>
      </c>
      <c r="C140" s="40">
        <f t="shared" ca="1" si="24"/>
        <v>1184</v>
      </c>
      <c r="D140" s="12">
        <v>2019</v>
      </c>
      <c r="E140" s="12" t="s">
        <v>42</v>
      </c>
      <c r="F140" s="12">
        <v>1</v>
      </c>
      <c r="G140" s="13" t="s">
        <v>60</v>
      </c>
      <c r="H140" s="13" t="s">
        <v>110</v>
      </c>
      <c r="I140" s="13" t="s">
        <v>167</v>
      </c>
      <c r="J140" s="14" t="s">
        <v>168</v>
      </c>
      <c r="K140" s="14" t="s">
        <v>168</v>
      </c>
      <c r="L140" s="14" t="s">
        <v>273</v>
      </c>
      <c r="M140" s="42" t="s">
        <v>48</v>
      </c>
      <c r="N140" s="42" t="s">
        <v>142</v>
      </c>
      <c r="O140" s="42" t="s">
        <v>143</v>
      </c>
      <c r="P140" s="13" t="s">
        <v>274</v>
      </c>
      <c r="Q140" s="43" t="s">
        <v>51</v>
      </c>
      <c r="R140" s="44" t="s">
        <v>69</v>
      </c>
      <c r="S140" s="43" t="s">
        <v>70</v>
      </c>
      <c r="T140" s="45">
        <v>1</v>
      </c>
      <c r="U140" s="45">
        <v>2</v>
      </c>
      <c r="V140" s="45">
        <v>200</v>
      </c>
      <c r="W140" s="46">
        <f t="shared" si="25"/>
        <v>400</v>
      </c>
      <c r="X140" s="47">
        <v>2.806</v>
      </c>
      <c r="Y140" s="47">
        <v>24.870425957550601</v>
      </c>
      <c r="Z140" s="48">
        <f t="shared" si="26"/>
        <v>3.0866000000000001E-2</v>
      </c>
      <c r="AA140" s="48">
        <f t="shared" si="27"/>
        <v>6.5674999999999999</v>
      </c>
      <c r="AB140" s="49" t="str">
        <f t="shared" si="28"/>
        <v>23776320455275734361532</v>
      </c>
      <c r="AC140" s="50">
        <v>0.12</v>
      </c>
      <c r="AD140" s="51">
        <v>26.27</v>
      </c>
      <c r="AE140" s="52"/>
      <c r="AF140" s="53">
        <f t="shared" si="29"/>
        <v>23.117599999999999</v>
      </c>
      <c r="AG140" s="54">
        <f t="shared" si="30"/>
        <v>7.0478324759791544E-2</v>
      </c>
      <c r="AH140" s="55">
        <f t="shared" si="31"/>
        <v>1.752825957550602</v>
      </c>
      <c r="AI140" s="56">
        <v>11</v>
      </c>
      <c r="AJ140" s="55">
        <f t="shared" si="32"/>
        <v>19.281085533056622</v>
      </c>
      <c r="AK140" s="57">
        <v>3.5032300000000003</v>
      </c>
      <c r="AL140" s="57">
        <f t="shared" si="33"/>
        <v>1248.4782608695652</v>
      </c>
      <c r="AM140" s="57">
        <f t="shared" si="34"/>
        <v>2059.6578759800427</v>
      </c>
      <c r="AN140" s="58">
        <f t="shared" si="35"/>
        <v>811.17961511047747</v>
      </c>
      <c r="AO140" s="59"/>
      <c r="AP140" s="11" t="s">
        <v>54</v>
      </c>
      <c r="AQ140" s="11"/>
    </row>
    <row r="141" spans="2:43" x14ac:dyDescent="0.3">
      <c r="B141" s="39">
        <v>43405</v>
      </c>
      <c r="C141" s="40">
        <f t="shared" ca="1" si="24"/>
        <v>1184</v>
      </c>
      <c r="D141" s="12">
        <v>2019</v>
      </c>
      <c r="E141" s="12" t="s">
        <v>42</v>
      </c>
      <c r="F141" s="12">
        <v>1</v>
      </c>
      <c r="G141" s="13" t="s">
        <v>60</v>
      </c>
      <c r="H141" s="13" t="s">
        <v>110</v>
      </c>
      <c r="I141" s="13" t="s">
        <v>167</v>
      </c>
      <c r="J141" s="14" t="s">
        <v>168</v>
      </c>
      <c r="K141" s="14" t="s">
        <v>168</v>
      </c>
      <c r="L141" s="14" t="s">
        <v>273</v>
      </c>
      <c r="M141" s="42" t="s">
        <v>48</v>
      </c>
      <c r="N141" s="42" t="s">
        <v>142</v>
      </c>
      <c r="O141" s="42" t="s">
        <v>143</v>
      </c>
      <c r="P141" s="13" t="s">
        <v>274</v>
      </c>
      <c r="Q141" s="43" t="s">
        <v>51</v>
      </c>
      <c r="R141" s="44" t="s">
        <v>69</v>
      </c>
      <c r="S141" s="43" t="s">
        <v>70</v>
      </c>
      <c r="T141" s="45">
        <v>1</v>
      </c>
      <c r="U141" s="45">
        <v>2</v>
      </c>
      <c r="V141" s="45">
        <v>200</v>
      </c>
      <c r="W141" s="46">
        <f t="shared" si="25"/>
        <v>400</v>
      </c>
      <c r="X141" s="47">
        <v>2.806</v>
      </c>
      <c r="Y141" s="47">
        <v>24.870425957550601</v>
      </c>
      <c r="Z141" s="48">
        <f t="shared" si="26"/>
        <v>3.0866000000000001E-2</v>
      </c>
      <c r="AA141" s="48">
        <f t="shared" si="27"/>
        <v>6.5674999999999999</v>
      </c>
      <c r="AB141" s="49" t="str">
        <f t="shared" si="28"/>
        <v>23776320455275734361532</v>
      </c>
      <c r="AC141" s="50">
        <v>0.12</v>
      </c>
      <c r="AD141" s="51">
        <v>26.27</v>
      </c>
      <c r="AE141" s="52"/>
      <c r="AF141" s="53">
        <f t="shared" si="29"/>
        <v>23.117599999999999</v>
      </c>
      <c r="AG141" s="54">
        <f t="shared" si="30"/>
        <v>7.0478324759791544E-2</v>
      </c>
      <c r="AH141" s="55">
        <f t="shared" si="31"/>
        <v>1.752825957550602</v>
      </c>
      <c r="AI141" s="56">
        <v>11</v>
      </c>
      <c r="AJ141" s="55">
        <f t="shared" si="32"/>
        <v>19.281085533056622</v>
      </c>
      <c r="AK141" s="57">
        <v>3.5032300000000003</v>
      </c>
      <c r="AL141" s="57">
        <f t="shared" si="33"/>
        <v>1248.4782608695652</v>
      </c>
      <c r="AM141" s="57">
        <f t="shared" si="34"/>
        <v>2059.6578759800427</v>
      </c>
      <c r="AN141" s="58">
        <f t="shared" si="35"/>
        <v>811.17961511047747</v>
      </c>
      <c r="AO141" s="59"/>
      <c r="AP141" s="11" t="s">
        <v>54</v>
      </c>
      <c r="AQ141" s="11"/>
    </row>
    <row r="142" spans="2:43" x14ac:dyDescent="0.3">
      <c r="B142" s="39">
        <v>43586</v>
      </c>
      <c r="C142" s="40">
        <f t="shared" ca="1" si="24"/>
        <v>1003</v>
      </c>
      <c r="D142" s="12">
        <v>2019</v>
      </c>
      <c r="E142" s="12" t="s">
        <v>42</v>
      </c>
      <c r="F142" s="12">
        <v>1</v>
      </c>
      <c r="G142" s="13" t="s">
        <v>60</v>
      </c>
      <c r="H142" s="13" t="s">
        <v>110</v>
      </c>
      <c r="I142" s="13" t="s">
        <v>150</v>
      </c>
      <c r="J142" s="14" t="s">
        <v>151</v>
      </c>
      <c r="K142" s="14" t="s">
        <v>151</v>
      </c>
      <c r="L142" s="14" t="s">
        <v>275</v>
      </c>
      <c r="M142" s="42" t="s">
        <v>107</v>
      </c>
      <c r="N142" s="42" t="s">
        <v>66</v>
      </c>
      <c r="O142" s="42" t="s">
        <v>137</v>
      </c>
      <c r="P142" s="13" t="s">
        <v>276</v>
      </c>
      <c r="Q142" s="43" t="s">
        <v>97</v>
      </c>
      <c r="R142" s="44" t="s">
        <v>155</v>
      </c>
      <c r="S142" s="43" t="s">
        <v>156</v>
      </c>
      <c r="T142" s="45">
        <v>12</v>
      </c>
      <c r="U142" s="45">
        <v>1000</v>
      </c>
      <c r="V142" s="45">
        <v>1</v>
      </c>
      <c r="W142" s="46">
        <f t="shared" si="25"/>
        <v>12000</v>
      </c>
      <c r="X142" s="47">
        <v>6.7190000000000003</v>
      </c>
      <c r="Y142" s="47">
        <v>53.021241000000003</v>
      </c>
      <c r="Z142" s="48">
        <f t="shared" si="26"/>
        <v>2.6876000000000001E-2</v>
      </c>
      <c r="AA142" s="48">
        <f t="shared" si="27"/>
        <v>0.39474999999999993</v>
      </c>
      <c r="AB142" s="49" t="str">
        <f t="shared" si="28"/>
        <v>16027420601685460360883</v>
      </c>
      <c r="AC142" s="50">
        <v>0.11999999999999994</v>
      </c>
      <c r="AD142" s="51">
        <v>47.37</v>
      </c>
      <c r="AE142" s="52"/>
      <c r="AF142" s="53">
        <f t="shared" si="29"/>
        <v>41.685600000000001</v>
      </c>
      <c r="AG142" s="54">
        <f t="shared" si="30"/>
        <v>0.21379433574555529</v>
      </c>
      <c r="AH142" s="55">
        <f t="shared" si="31"/>
        <v>11.335641000000003</v>
      </c>
      <c r="AI142" s="56">
        <v>4</v>
      </c>
      <c r="AJ142" s="55">
        <f t="shared" si="32"/>
        <v>45.34256400000001</v>
      </c>
      <c r="AK142" s="57">
        <v>12.252970000000001</v>
      </c>
      <c r="AL142" s="57">
        <f t="shared" si="33"/>
        <v>1823.6300044649502</v>
      </c>
      <c r="AM142" s="57">
        <f t="shared" si="34"/>
        <v>1551.0343801160886</v>
      </c>
      <c r="AN142" s="58">
        <f t="shared" si="35"/>
        <v>-272.59562434886152</v>
      </c>
      <c r="AO142" s="59"/>
      <c r="AP142" s="11" t="s">
        <v>54</v>
      </c>
      <c r="AQ142" s="11"/>
    </row>
    <row r="143" spans="2:43" x14ac:dyDescent="0.3">
      <c r="B143" s="39">
        <v>43586</v>
      </c>
      <c r="C143" s="40">
        <f t="shared" ca="1" si="24"/>
        <v>1003</v>
      </c>
      <c r="D143" s="12">
        <v>2019</v>
      </c>
      <c r="E143" s="12" t="s">
        <v>42</v>
      </c>
      <c r="F143" s="12">
        <v>1</v>
      </c>
      <c r="G143" s="13" t="s">
        <v>60</v>
      </c>
      <c r="H143" s="13" t="s">
        <v>110</v>
      </c>
      <c r="I143" s="13" t="s">
        <v>150</v>
      </c>
      <c r="J143" s="14" t="s">
        <v>151</v>
      </c>
      <c r="K143" s="14" t="s">
        <v>151</v>
      </c>
      <c r="L143" s="14" t="s">
        <v>275</v>
      </c>
      <c r="M143" s="42" t="s">
        <v>107</v>
      </c>
      <c r="N143" s="42" t="s">
        <v>66</v>
      </c>
      <c r="O143" s="42" t="s">
        <v>137</v>
      </c>
      <c r="P143" s="13" t="s">
        <v>276</v>
      </c>
      <c r="Q143" s="43" t="s">
        <v>97</v>
      </c>
      <c r="R143" s="44" t="s">
        <v>157</v>
      </c>
      <c r="S143" s="43" t="s">
        <v>158</v>
      </c>
      <c r="T143" s="45">
        <v>24</v>
      </c>
      <c r="U143" s="45">
        <v>100</v>
      </c>
      <c r="V143" s="45">
        <v>1</v>
      </c>
      <c r="W143" s="46">
        <f t="shared" si="25"/>
        <v>2400</v>
      </c>
      <c r="X143" s="47">
        <v>4.0279999999999996</v>
      </c>
      <c r="Y143" s="47">
        <v>36.393084000000002</v>
      </c>
      <c r="Z143" s="48">
        <f t="shared" si="26"/>
        <v>1.6111999999999998E-2</v>
      </c>
      <c r="AA143" s="48">
        <f t="shared" si="27"/>
        <v>1.4087500000000002</v>
      </c>
      <c r="AB143" s="49" t="str">
        <f t="shared" si="28"/>
        <v>16027420601685460360970</v>
      </c>
      <c r="AC143" s="50">
        <v>0.12000000000000004</v>
      </c>
      <c r="AD143" s="51">
        <v>33.81</v>
      </c>
      <c r="AE143" s="52"/>
      <c r="AF143" s="53">
        <f t="shared" si="29"/>
        <v>29.752800000000001</v>
      </c>
      <c r="AG143" s="54">
        <f t="shared" si="30"/>
        <v>0.18246005202526949</v>
      </c>
      <c r="AH143" s="55">
        <f t="shared" si="31"/>
        <v>6.6402840000000012</v>
      </c>
      <c r="AI143" s="56">
        <v>4</v>
      </c>
      <c r="AJ143" s="55">
        <f t="shared" si="32"/>
        <v>26.561136000000005</v>
      </c>
      <c r="AK143" s="57">
        <v>6.8205199999999992</v>
      </c>
      <c r="AL143" s="57">
        <f t="shared" si="33"/>
        <v>1693.2770605759681</v>
      </c>
      <c r="AM143" s="57">
        <f t="shared" si="34"/>
        <v>1846.6236345580935</v>
      </c>
      <c r="AN143" s="58">
        <f t="shared" si="35"/>
        <v>153.34657398212539</v>
      </c>
      <c r="AO143" s="59"/>
      <c r="AP143" s="11" t="s">
        <v>54</v>
      </c>
      <c r="AQ143" s="11"/>
    </row>
    <row r="144" spans="2:43" x14ac:dyDescent="0.3">
      <c r="B144" s="39">
        <v>43586</v>
      </c>
      <c r="C144" s="40">
        <f t="shared" ca="1" si="24"/>
        <v>1003</v>
      </c>
      <c r="D144" s="12">
        <v>2019</v>
      </c>
      <c r="E144" s="12" t="s">
        <v>42</v>
      </c>
      <c r="F144" s="12">
        <v>1</v>
      </c>
      <c r="G144" s="13" t="s">
        <v>60</v>
      </c>
      <c r="H144" s="13" t="s">
        <v>110</v>
      </c>
      <c r="I144" s="13" t="s">
        <v>150</v>
      </c>
      <c r="J144" s="14" t="s">
        <v>151</v>
      </c>
      <c r="K144" s="14" t="s">
        <v>151</v>
      </c>
      <c r="L144" s="14" t="s">
        <v>275</v>
      </c>
      <c r="M144" s="42" t="s">
        <v>107</v>
      </c>
      <c r="N144" s="42" t="s">
        <v>66</v>
      </c>
      <c r="O144" s="42" t="s">
        <v>137</v>
      </c>
      <c r="P144" s="13" t="s">
        <v>276</v>
      </c>
      <c r="Q144" s="43" t="s">
        <v>73</v>
      </c>
      <c r="R144" s="44" t="s">
        <v>74</v>
      </c>
      <c r="S144" s="43" t="s">
        <v>75</v>
      </c>
      <c r="T144" s="45">
        <v>1</v>
      </c>
      <c r="U144" s="45">
        <v>4</v>
      </c>
      <c r="V144" s="45">
        <v>500</v>
      </c>
      <c r="W144" s="46">
        <f t="shared" si="25"/>
        <v>2000</v>
      </c>
      <c r="X144" s="47">
        <v>3.68</v>
      </c>
      <c r="Y144" s="47">
        <v>31.07226</v>
      </c>
      <c r="Z144" s="48">
        <f t="shared" si="26"/>
        <v>3.6800000000000006E-2</v>
      </c>
      <c r="AA144" s="48">
        <f t="shared" si="27"/>
        <v>1.486</v>
      </c>
      <c r="AB144" s="49" t="str">
        <f t="shared" si="28"/>
        <v>16027420601685460361541</v>
      </c>
      <c r="AC144" s="50">
        <v>0.12000000000000005</v>
      </c>
      <c r="AD144" s="51">
        <v>29.72</v>
      </c>
      <c r="AE144" s="52"/>
      <c r="AF144" s="53">
        <f t="shared" si="29"/>
        <v>26.153599999999997</v>
      </c>
      <c r="AG144" s="54">
        <f t="shared" si="30"/>
        <v>0.15829746532759459</v>
      </c>
      <c r="AH144" s="55">
        <f t="shared" si="31"/>
        <v>4.9186600000000027</v>
      </c>
      <c r="AI144" s="56">
        <v>10</v>
      </c>
      <c r="AJ144" s="55">
        <f t="shared" si="32"/>
        <v>49.186600000000027</v>
      </c>
      <c r="AK144" s="57">
        <v>4.1876100000000003</v>
      </c>
      <c r="AL144" s="57">
        <f t="shared" si="33"/>
        <v>1137.9375</v>
      </c>
      <c r="AM144" s="57">
        <f t="shared" si="34"/>
        <v>1776.7391304347823</v>
      </c>
      <c r="AN144" s="58">
        <f t="shared" si="35"/>
        <v>638.80163043478228</v>
      </c>
      <c r="AO144" s="59"/>
      <c r="AP144" s="11" t="s">
        <v>54</v>
      </c>
      <c r="AQ144" s="11"/>
    </row>
    <row r="145" spans="2:43" x14ac:dyDescent="0.3">
      <c r="B145" s="39">
        <v>43586</v>
      </c>
      <c r="C145" s="40">
        <f t="shared" ca="1" si="24"/>
        <v>1003</v>
      </c>
      <c r="D145" s="12">
        <v>2019</v>
      </c>
      <c r="E145" s="12" t="s">
        <v>42</v>
      </c>
      <c r="F145" s="12">
        <v>1</v>
      </c>
      <c r="G145" s="13" t="s">
        <v>60</v>
      </c>
      <c r="H145" s="13" t="s">
        <v>110</v>
      </c>
      <c r="I145" s="13" t="s">
        <v>150</v>
      </c>
      <c r="J145" s="14" t="s">
        <v>151</v>
      </c>
      <c r="K145" s="14" t="s">
        <v>151</v>
      </c>
      <c r="L145" s="14" t="s">
        <v>275</v>
      </c>
      <c r="M145" s="42" t="s">
        <v>107</v>
      </c>
      <c r="N145" s="42" t="s">
        <v>66</v>
      </c>
      <c r="O145" s="42" t="s">
        <v>137</v>
      </c>
      <c r="P145" s="13" t="s">
        <v>276</v>
      </c>
      <c r="Q145" s="43" t="s">
        <v>51</v>
      </c>
      <c r="R145" s="44" t="s">
        <v>69</v>
      </c>
      <c r="S145" s="43" t="s">
        <v>70</v>
      </c>
      <c r="T145" s="45">
        <v>1</v>
      </c>
      <c r="U145" s="45">
        <v>2</v>
      </c>
      <c r="V145" s="45">
        <v>200</v>
      </c>
      <c r="W145" s="46">
        <f t="shared" si="25"/>
        <v>400</v>
      </c>
      <c r="X145" s="47">
        <v>2.806</v>
      </c>
      <c r="Y145" s="47">
        <v>24.870425957550601</v>
      </c>
      <c r="Z145" s="48">
        <f t="shared" si="26"/>
        <v>2.2447999999999999E-2</v>
      </c>
      <c r="AA145" s="48">
        <f t="shared" si="27"/>
        <v>6.0650000000000004</v>
      </c>
      <c r="AB145" s="49" t="str">
        <f t="shared" si="28"/>
        <v>16027420601685460361532</v>
      </c>
      <c r="AC145" s="50">
        <v>0.12000000000000002</v>
      </c>
      <c r="AD145" s="51">
        <v>24.26</v>
      </c>
      <c r="AE145" s="52"/>
      <c r="AF145" s="53">
        <f t="shared" si="29"/>
        <v>21.348800000000001</v>
      </c>
      <c r="AG145" s="54">
        <f t="shared" si="30"/>
        <v>0.14159894018547936</v>
      </c>
      <c r="AH145" s="55">
        <f t="shared" si="31"/>
        <v>3.5216259575506008</v>
      </c>
      <c r="AI145" s="56">
        <v>8</v>
      </c>
      <c r="AJ145" s="55">
        <f t="shared" si="32"/>
        <v>28.173007660404807</v>
      </c>
      <c r="AK145" s="57">
        <v>3.5032300000000003</v>
      </c>
      <c r="AL145" s="57">
        <f t="shared" si="33"/>
        <v>1248.4782608695652</v>
      </c>
      <c r="AM145" s="57">
        <f t="shared" si="34"/>
        <v>1902.0669992872417</v>
      </c>
      <c r="AN145" s="58">
        <f t="shared" si="35"/>
        <v>653.5887384176765</v>
      </c>
      <c r="AO145" s="59"/>
      <c r="AP145" s="11" t="s">
        <v>54</v>
      </c>
      <c r="AQ145" s="11"/>
    </row>
    <row r="146" spans="2:43" x14ac:dyDescent="0.3">
      <c r="B146" s="39">
        <v>43586</v>
      </c>
      <c r="C146" s="40">
        <f t="shared" ca="1" si="24"/>
        <v>1003</v>
      </c>
      <c r="D146" s="12">
        <v>2019</v>
      </c>
      <c r="E146" s="12" t="s">
        <v>42</v>
      </c>
      <c r="F146" s="12">
        <v>1</v>
      </c>
      <c r="G146" s="13" t="s">
        <v>60</v>
      </c>
      <c r="H146" s="13" t="s">
        <v>110</v>
      </c>
      <c r="I146" s="13" t="s">
        <v>150</v>
      </c>
      <c r="J146" s="14" t="s">
        <v>151</v>
      </c>
      <c r="K146" s="14" t="s">
        <v>151</v>
      </c>
      <c r="L146" s="14" t="s">
        <v>275</v>
      </c>
      <c r="M146" s="42" t="s">
        <v>107</v>
      </c>
      <c r="N146" s="42" t="s">
        <v>66</v>
      </c>
      <c r="O146" s="42" t="s">
        <v>137</v>
      </c>
      <c r="P146" s="13" t="s">
        <v>276</v>
      </c>
      <c r="Q146" s="43" t="s">
        <v>51</v>
      </c>
      <c r="R146" s="44" t="s">
        <v>165</v>
      </c>
      <c r="S146" s="43" t="s">
        <v>166</v>
      </c>
      <c r="T146" s="45">
        <v>8</v>
      </c>
      <c r="U146" s="45">
        <v>150</v>
      </c>
      <c r="V146" s="45">
        <v>1</v>
      </c>
      <c r="W146" s="46">
        <f t="shared" si="25"/>
        <v>1200</v>
      </c>
      <c r="X146" s="47">
        <v>2.3109999999999999</v>
      </c>
      <c r="Y146" s="47">
        <v>28.931240000000003</v>
      </c>
      <c r="Z146" s="48">
        <f t="shared" si="26"/>
        <v>2.3110000000000001E-3</v>
      </c>
      <c r="AA146" s="48">
        <f t="shared" si="27"/>
        <v>2.2616666666666667</v>
      </c>
      <c r="AB146" s="49" t="str">
        <f t="shared" si="28"/>
        <v>16027420601685460361536</v>
      </c>
      <c r="AC146" s="50">
        <v>0.11999999999999994</v>
      </c>
      <c r="AD146" s="51">
        <v>27.14</v>
      </c>
      <c r="AE146" s="52"/>
      <c r="AF146" s="53">
        <f t="shared" si="29"/>
        <v>23.883200000000002</v>
      </c>
      <c r="AG146" s="54">
        <f t="shared" si="30"/>
        <v>0.17448405253283306</v>
      </c>
      <c r="AH146" s="55">
        <f t="shared" si="31"/>
        <v>5.0480400000000003</v>
      </c>
      <c r="AI146" s="56">
        <v>1</v>
      </c>
      <c r="AJ146" s="55">
        <f t="shared" si="32"/>
        <v>5.0480400000000003</v>
      </c>
      <c r="AK146" s="57">
        <v>3.7573800000000004</v>
      </c>
      <c r="AL146" s="57">
        <f t="shared" si="33"/>
        <v>1625.8675897879709</v>
      </c>
      <c r="AM146" s="57">
        <f t="shared" si="34"/>
        <v>2583.6434443963653</v>
      </c>
      <c r="AN146" s="58">
        <f t="shared" si="35"/>
        <v>957.77585460839441</v>
      </c>
      <c r="AO146" s="59"/>
      <c r="AP146" s="11" t="s">
        <v>54</v>
      </c>
      <c r="AQ146" s="11"/>
    </row>
    <row r="147" spans="2:43" x14ac:dyDescent="0.3">
      <c r="B147" s="39">
        <v>43586</v>
      </c>
      <c r="C147" s="40">
        <f t="shared" ca="1" si="24"/>
        <v>1003</v>
      </c>
      <c r="D147" s="12">
        <v>2019</v>
      </c>
      <c r="E147" s="12" t="s">
        <v>42</v>
      </c>
      <c r="F147" s="12">
        <v>1</v>
      </c>
      <c r="G147" s="13" t="s">
        <v>60</v>
      </c>
      <c r="H147" s="13" t="s">
        <v>110</v>
      </c>
      <c r="I147" s="13" t="s">
        <v>111</v>
      </c>
      <c r="J147" s="14" t="s">
        <v>112</v>
      </c>
      <c r="K147" s="14" t="s">
        <v>113</v>
      </c>
      <c r="L147" s="14" t="s">
        <v>277</v>
      </c>
      <c r="M147" s="42" t="s">
        <v>172</v>
      </c>
      <c r="N147" s="42" t="s">
        <v>66</v>
      </c>
      <c r="O147" s="42" t="s">
        <v>252</v>
      </c>
      <c r="P147" s="13" t="s">
        <v>278</v>
      </c>
      <c r="Q147" s="43" t="s">
        <v>73</v>
      </c>
      <c r="R147" s="44" t="s">
        <v>139</v>
      </c>
      <c r="S147" s="43" t="s">
        <v>140</v>
      </c>
      <c r="T147" s="45">
        <v>10</v>
      </c>
      <c r="U147" s="45">
        <v>2</v>
      </c>
      <c r="V147" s="45">
        <v>16.5</v>
      </c>
      <c r="W147" s="46">
        <f t="shared" si="25"/>
        <v>330</v>
      </c>
      <c r="X147" s="47">
        <v>1.079</v>
      </c>
      <c r="Y147" s="47">
        <v>11.512776761200001</v>
      </c>
      <c r="Z147" s="48">
        <f t="shared" si="26"/>
        <v>0.11976899999999999</v>
      </c>
      <c r="AA147" s="48">
        <f t="shared" si="27"/>
        <v>2.3696969696969701</v>
      </c>
      <c r="AB147" s="49" t="str">
        <f t="shared" si="28"/>
        <v>14412420100192650361085</v>
      </c>
      <c r="AC147" s="50">
        <v>0.11999999999999995</v>
      </c>
      <c r="AD147" s="51">
        <v>7.82</v>
      </c>
      <c r="AE147" s="52"/>
      <c r="AF147" s="53">
        <f t="shared" si="29"/>
        <v>6.8816000000000006</v>
      </c>
      <c r="AG147" s="54">
        <f t="shared" si="30"/>
        <v>0.40226409816334208</v>
      </c>
      <c r="AH147" s="55">
        <f t="shared" si="31"/>
        <v>4.6311767612000008</v>
      </c>
      <c r="AI147" s="56">
        <v>111</v>
      </c>
      <c r="AJ147" s="55">
        <f t="shared" si="32"/>
        <v>514.06062049320008</v>
      </c>
      <c r="AK147" s="57">
        <v>1.40327</v>
      </c>
      <c r="AL147" s="57">
        <f t="shared" si="33"/>
        <v>1300.5282669138091</v>
      </c>
      <c r="AM147" s="57">
        <f t="shared" si="34"/>
        <v>1594.4392956441152</v>
      </c>
      <c r="AN147" s="58">
        <f t="shared" si="35"/>
        <v>293.91102873030604</v>
      </c>
      <c r="AO147" s="59"/>
      <c r="AP147" s="11" t="s">
        <v>54</v>
      </c>
      <c r="AQ147" s="11"/>
    </row>
    <row r="148" spans="2:43" x14ac:dyDescent="0.3">
      <c r="B148" s="39">
        <v>43405</v>
      </c>
      <c r="C148" s="40">
        <f t="shared" ca="1" si="24"/>
        <v>1184</v>
      </c>
      <c r="D148" s="12">
        <v>2019</v>
      </c>
      <c r="E148" s="12" t="s">
        <v>42</v>
      </c>
      <c r="F148" s="12">
        <v>1</v>
      </c>
      <c r="G148" s="13" t="s">
        <v>60</v>
      </c>
      <c r="H148" s="13" t="s">
        <v>110</v>
      </c>
      <c r="I148" s="13" t="s">
        <v>167</v>
      </c>
      <c r="J148" s="14" t="s">
        <v>168</v>
      </c>
      <c r="K148" s="14" t="s">
        <v>168</v>
      </c>
      <c r="L148" s="14" t="s">
        <v>279</v>
      </c>
      <c r="M148" s="42" t="s">
        <v>107</v>
      </c>
      <c r="N148" s="42" t="s">
        <v>66</v>
      </c>
      <c r="O148" s="42" t="s">
        <v>137</v>
      </c>
      <c r="P148" s="13" t="s">
        <v>280</v>
      </c>
      <c r="Q148" s="43" t="s">
        <v>51</v>
      </c>
      <c r="R148" s="44" t="s">
        <v>69</v>
      </c>
      <c r="S148" s="43" t="s">
        <v>70</v>
      </c>
      <c r="T148" s="45">
        <v>1</v>
      </c>
      <c r="U148" s="45">
        <v>2</v>
      </c>
      <c r="V148" s="45">
        <v>200</v>
      </c>
      <c r="W148" s="46">
        <f t="shared" si="25"/>
        <v>400</v>
      </c>
      <c r="X148" s="47">
        <v>2.806</v>
      </c>
      <c r="Y148" s="47">
        <v>24.870425957550601</v>
      </c>
      <c r="Z148" s="48">
        <f t="shared" si="26"/>
        <v>3.3671999999999994E-2</v>
      </c>
      <c r="AA148" s="48">
        <f t="shared" si="27"/>
        <v>6.5674999999999999</v>
      </c>
      <c r="AB148" s="49" t="str">
        <f t="shared" si="28"/>
        <v>23776320498382984361532</v>
      </c>
      <c r="AC148" s="50">
        <v>0.11999999999999998</v>
      </c>
      <c r="AD148" s="51">
        <v>26.27</v>
      </c>
      <c r="AE148" s="52"/>
      <c r="AF148" s="53">
        <f t="shared" si="29"/>
        <v>23.117599999999999</v>
      </c>
      <c r="AG148" s="54">
        <f t="shared" si="30"/>
        <v>7.0478324759791544E-2</v>
      </c>
      <c r="AH148" s="55">
        <f t="shared" si="31"/>
        <v>1.752825957550602</v>
      </c>
      <c r="AI148" s="56">
        <v>12</v>
      </c>
      <c r="AJ148" s="55">
        <f t="shared" si="32"/>
        <v>21.033911490607224</v>
      </c>
      <c r="AK148" s="57">
        <v>3.5032300000000003</v>
      </c>
      <c r="AL148" s="57">
        <f t="shared" si="33"/>
        <v>1248.4782608695652</v>
      </c>
      <c r="AM148" s="57">
        <f t="shared" si="34"/>
        <v>2059.6578759800427</v>
      </c>
      <c r="AN148" s="58">
        <f t="shared" si="35"/>
        <v>811.17961511047747</v>
      </c>
      <c r="AO148" s="59"/>
      <c r="AP148" s="11" t="s">
        <v>54</v>
      </c>
      <c r="AQ148" s="11"/>
    </row>
    <row r="149" spans="2:43" x14ac:dyDescent="0.3">
      <c r="B149" s="39">
        <v>43405</v>
      </c>
      <c r="C149" s="40">
        <f t="shared" ca="1" si="24"/>
        <v>1184</v>
      </c>
      <c r="D149" s="12">
        <v>2019</v>
      </c>
      <c r="E149" s="12" t="s">
        <v>42</v>
      </c>
      <c r="F149" s="12">
        <v>1</v>
      </c>
      <c r="G149" s="13" t="s">
        <v>60</v>
      </c>
      <c r="H149" s="13" t="s">
        <v>110</v>
      </c>
      <c r="I149" s="13" t="s">
        <v>167</v>
      </c>
      <c r="J149" s="14" t="s">
        <v>168</v>
      </c>
      <c r="K149" s="14" t="s">
        <v>168</v>
      </c>
      <c r="L149" s="14" t="s">
        <v>279</v>
      </c>
      <c r="M149" s="42" t="s">
        <v>107</v>
      </c>
      <c r="N149" s="42" t="s">
        <v>66</v>
      </c>
      <c r="O149" s="42" t="s">
        <v>137</v>
      </c>
      <c r="P149" s="13" t="s">
        <v>280</v>
      </c>
      <c r="Q149" s="43" t="s">
        <v>51</v>
      </c>
      <c r="R149" s="44" t="s">
        <v>69</v>
      </c>
      <c r="S149" s="43" t="s">
        <v>70</v>
      </c>
      <c r="T149" s="45">
        <v>1</v>
      </c>
      <c r="U149" s="45">
        <v>2</v>
      </c>
      <c r="V149" s="45">
        <v>200</v>
      </c>
      <c r="W149" s="46">
        <f t="shared" si="25"/>
        <v>400</v>
      </c>
      <c r="X149" s="47">
        <v>2.806</v>
      </c>
      <c r="Y149" s="47">
        <v>24.870425957550601</v>
      </c>
      <c r="Z149" s="48">
        <f t="shared" si="26"/>
        <v>3.9283999999999999E-2</v>
      </c>
      <c r="AA149" s="48">
        <f t="shared" si="27"/>
        <v>6.5674999999999999</v>
      </c>
      <c r="AB149" s="49" t="str">
        <f t="shared" si="28"/>
        <v>23776320498382984361532</v>
      </c>
      <c r="AC149" s="50">
        <v>0.11999999999999998</v>
      </c>
      <c r="AD149" s="51">
        <v>26.27</v>
      </c>
      <c r="AE149" s="52"/>
      <c r="AF149" s="53">
        <f t="shared" si="29"/>
        <v>23.117599999999999</v>
      </c>
      <c r="AG149" s="54">
        <f t="shared" si="30"/>
        <v>7.0478324759791544E-2</v>
      </c>
      <c r="AH149" s="55">
        <f t="shared" si="31"/>
        <v>1.752825957550602</v>
      </c>
      <c r="AI149" s="56">
        <v>14</v>
      </c>
      <c r="AJ149" s="55">
        <f t="shared" si="32"/>
        <v>24.539563405708428</v>
      </c>
      <c r="AK149" s="57">
        <v>3.5032300000000003</v>
      </c>
      <c r="AL149" s="57">
        <f t="shared" si="33"/>
        <v>1248.4782608695652</v>
      </c>
      <c r="AM149" s="57">
        <f t="shared" si="34"/>
        <v>2059.6578759800427</v>
      </c>
      <c r="AN149" s="58">
        <f t="shared" si="35"/>
        <v>811.17961511047747</v>
      </c>
      <c r="AO149" s="59"/>
      <c r="AP149" s="11" t="s">
        <v>54</v>
      </c>
      <c r="AQ149" s="11"/>
    </row>
    <row r="150" spans="2:43" x14ac:dyDescent="0.3">
      <c r="B150" s="39">
        <v>43586</v>
      </c>
      <c r="C150" s="40">
        <f t="shared" ca="1" si="24"/>
        <v>1003</v>
      </c>
      <c r="D150" s="12">
        <v>2019</v>
      </c>
      <c r="E150" s="12" t="s">
        <v>42</v>
      </c>
      <c r="F150" s="12">
        <v>1</v>
      </c>
      <c r="G150" s="13" t="s">
        <v>60</v>
      </c>
      <c r="H150" s="13" t="s">
        <v>110</v>
      </c>
      <c r="I150" s="13" t="s">
        <v>111</v>
      </c>
      <c r="J150" s="14" t="s">
        <v>112</v>
      </c>
      <c r="K150" s="14" t="s">
        <v>113</v>
      </c>
      <c r="L150" s="14" t="s">
        <v>281</v>
      </c>
      <c r="M150" s="42"/>
      <c r="N150" s="42"/>
      <c r="O150" s="42"/>
      <c r="P150" s="13" t="s">
        <v>282</v>
      </c>
      <c r="Q150" s="43" t="s">
        <v>73</v>
      </c>
      <c r="R150" s="44" t="s">
        <v>139</v>
      </c>
      <c r="S150" s="43" t="s">
        <v>140</v>
      </c>
      <c r="T150" s="45">
        <v>10</v>
      </c>
      <c r="U150" s="45">
        <v>2</v>
      </c>
      <c r="V150" s="45">
        <v>16.5</v>
      </c>
      <c r="W150" s="46">
        <f t="shared" si="25"/>
        <v>330</v>
      </c>
      <c r="X150" s="47">
        <v>1.079</v>
      </c>
      <c r="Y150" s="47">
        <v>11.512776761200001</v>
      </c>
      <c r="Z150" s="48">
        <f t="shared" si="26"/>
        <v>1.0789999999999999E-3</v>
      </c>
      <c r="AA150" s="48">
        <f t="shared" si="27"/>
        <v>3.4848484848484853</v>
      </c>
      <c r="AB150" s="49" t="str">
        <f t="shared" si="28"/>
        <v>14412420454088094361085</v>
      </c>
      <c r="AC150" s="50">
        <v>0.11999999999999991</v>
      </c>
      <c r="AD150" s="51">
        <v>11.5</v>
      </c>
      <c r="AE150" s="52"/>
      <c r="AF150" s="53">
        <f t="shared" si="29"/>
        <v>10.120000000000001</v>
      </c>
      <c r="AG150" s="54">
        <f t="shared" si="30"/>
        <v>0.12097661494609124</v>
      </c>
      <c r="AH150" s="55">
        <f t="shared" si="31"/>
        <v>1.3927767612000004</v>
      </c>
      <c r="AI150" s="56">
        <v>1</v>
      </c>
      <c r="AJ150" s="55">
        <f t="shared" si="32"/>
        <v>1.3927767612000004</v>
      </c>
      <c r="AK150" s="57">
        <v>1.40327</v>
      </c>
      <c r="AL150" s="57">
        <f t="shared" si="33"/>
        <v>1300.5282669138091</v>
      </c>
      <c r="AM150" s="57">
        <f t="shared" si="34"/>
        <v>2344.763670064875</v>
      </c>
      <c r="AN150" s="58">
        <f t="shared" si="35"/>
        <v>1044.2354031510658</v>
      </c>
      <c r="AO150" s="59"/>
      <c r="AP150" s="11" t="s">
        <v>54</v>
      </c>
      <c r="AQ150" s="11"/>
    </row>
    <row r="151" spans="2:43" x14ac:dyDescent="0.3">
      <c r="B151" s="39">
        <v>43647</v>
      </c>
      <c r="C151" s="40">
        <f t="shared" ca="1" si="24"/>
        <v>942</v>
      </c>
      <c r="D151" s="12">
        <v>2019</v>
      </c>
      <c r="E151" s="12" t="s">
        <v>42</v>
      </c>
      <c r="F151" s="12">
        <v>1</v>
      </c>
      <c r="G151" s="13" t="s">
        <v>60</v>
      </c>
      <c r="H151" s="13" t="s">
        <v>110</v>
      </c>
      <c r="I151" s="13" t="s">
        <v>217</v>
      </c>
      <c r="J151" s="14" t="s">
        <v>218</v>
      </c>
      <c r="K151" s="14" t="s">
        <v>218</v>
      </c>
      <c r="L151" s="14" t="s">
        <v>283</v>
      </c>
      <c r="M151" s="42" t="s">
        <v>48</v>
      </c>
      <c r="N151" s="42" t="s">
        <v>91</v>
      </c>
      <c r="O151" s="42" t="s">
        <v>91</v>
      </c>
      <c r="P151" s="13" t="s">
        <v>284</v>
      </c>
      <c r="Q151" s="43" t="s">
        <v>73</v>
      </c>
      <c r="R151" s="44" t="s">
        <v>161</v>
      </c>
      <c r="S151" s="43" t="s">
        <v>162</v>
      </c>
      <c r="T151" s="45">
        <v>2</v>
      </c>
      <c r="U151" s="45">
        <v>24</v>
      </c>
      <c r="V151" s="45">
        <v>13</v>
      </c>
      <c r="W151" s="46">
        <f t="shared" si="25"/>
        <v>624</v>
      </c>
      <c r="X151" s="47">
        <v>2.1800000000000002</v>
      </c>
      <c r="Y151" s="47">
        <v>17</v>
      </c>
      <c r="Z151" s="48">
        <f t="shared" si="26"/>
        <v>3.27E-2</v>
      </c>
      <c r="AA151" s="48">
        <f t="shared" si="27"/>
        <v>2.4967948717948718</v>
      </c>
      <c r="AB151" s="49" t="str">
        <f t="shared" si="28"/>
        <v>14006320533345396361449</v>
      </c>
      <c r="AC151" s="50">
        <v>0.11999999999999998</v>
      </c>
      <c r="AD151" s="51">
        <v>15.58</v>
      </c>
      <c r="AE151" s="52"/>
      <c r="AF151" s="53">
        <f t="shared" si="29"/>
        <v>13.7104</v>
      </c>
      <c r="AG151" s="54">
        <f t="shared" si="30"/>
        <v>0.19350588235294119</v>
      </c>
      <c r="AH151" s="55">
        <f t="shared" si="31"/>
        <v>3.2896000000000001</v>
      </c>
      <c r="AI151" s="56">
        <v>15</v>
      </c>
      <c r="AJ151" s="55">
        <f t="shared" si="32"/>
        <v>49.344000000000001</v>
      </c>
      <c r="AK151" s="57">
        <v>2.8738600000000001</v>
      </c>
      <c r="AL151" s="57">
        <f t="shared" si="33"/>
        <v>1318.2844036697247</v>
      </c>
      <c r="AM151" s="57">
        <f t="shared" si="34"/>
        <v>1572.2935779816512</v>
      </c>
      <c r="AN151" s="58">
        <f t="shared" si="35"/>
        <v>254.00917431192647</v>
      </c>
      <c r="AO151" s="59"/>
      <c r="AP151" s="11" t="s">
        <v>54</v>
      </c>
      <c r="AQ151" s="11"/>
    </row>
    <row r="152" spans="2:43" x14ac:dyDescent="0.3">
      <c r="B152" s="39">
        <v>43586</v>
      </c>
      <c r="C152" s="40">
        <f t="shared" ca="1" si="24"/>
        <v>1003</v>
      </c>
      <c r="D152" s="12">
        <v>2019</v>
      </c>
      <c r="E152" s="12" t="s">
        <v>42</v>
      </c>
      <c r="F152" s="12">
        <v>1</v>
      </c>
      <c r="G152" s="13" t="s">
        <v>60</v>
      </c>
      <c r="H152" s="13" t="s">
        <v>110</v>
      </c>
      <c r="I152" s="13" t="s">
        <v>111</v>
      </c>
      <c r="J152" s="14" t="s">
        <v>112</v>
      </c>
      <c r="K152" s="14" t="s">
        <v>113</v>
      </c>
      <c r="L152" s="14" t="s">
        <v>285</v>
      </c>
      <c r="M152" s="42" t="s">
        <v>48</v>
      </c>
      <c r="N152" s="42" t="s">
        <v>91</v>
      </c>
      <c r="O152" s="42" t="s">
        <v>91</v>
      </c>
      <c r="P152" s="13" t="s">
        <v>286</v>
      </c>
      <c r="Q152" s="43" t="s">
        <v>73</v>
      </c>
      <c r="R152" s="44" t="s">
        <v>85</v>
      </c>
      <c r="S152" s="43" t="s">
        <v>86</v>
      </c>
      <c r="T152" s="45">
        <v>12</v>
      </c>
      <c r="U152" s="45">
        <v>4</v>
      </c>
      <c r="V152" s="45">
        <v>20</v>
      </c>
      <c r="W152" s="46">
        <f t="shared" si="25"/>
        <v>960</v>
      </c>
      <c r="X152" s="47">
        <v>3.0139999999999998</v>
      </c>
      <c r="Y152" s="47">
        <v>32.162832000000002</v>
      </c>
      <c r="Z152" s="48">
        <f t="shared" si="26"/>
        <v>0.12055999999999999</v>
      </c>
      <c r="AA152" s="48">
        <f t="shared" si="27"/>
        <v>2.5281249999999997</v>
      </c>
      <c r="AB152" s="49" t="str">
        <f t="shared" si="28"/>
        <v>14412420505670443361358</v>
      </c>
      <c r="AC152" s="50">
        <v>0.12000000000000002</v>
      </c>
      <c r="AD152" s="51">
        <v>24.27</v>
      </c>
      <c r="AE152" s="52"/>
      <c r="AF152" s="53">
        <f t="shared" si="29"/>
        <v>21.357600000000001</v>
      </c>
      <c r="AG152" s="54">
        <f t="shared" si="30"/>
        <v>0.33595399808076598</v>
      </c>
      <c r="AH152" s="55">
        <f t="shared" si="31"/>
        <v>10.805232</v>
      </c>
      <c r="AI152" s="56">
        <v>40</v>
      </c>
      <c r="AJ152" s="55">
        <f t="shared" si="32"/>
        <v>432.20928000000004</v>
      </c>
      <c r="AK152" s="57">
        <v>4.1212299999999997</v>
      </c>
      <c r="AL152" s="57">
        <f t="shared" si="33"/>
        <v>1367.362309223623</v>
      </c>
      <c r="AM152" s="57">
        <f t="shared" si="34"/>
        <v>1771.5328467153286</v>
      </c>
      <c r="AN152" s="58">
        <f t="shared" si="35"/>
        <v>404.17053749170555</v>
      </c>
      <c r="AO152" s="59"/>
      <c r="AP152" s="11" t="s">
        <v>287</v>
      </c>
      <c r="AQ152" s="11"/>
    </row>
    <row r="153" spans="2:43" x14ac:dyDescent="0.3">
      <c r="B153" s="39">
        <v>43586</v>
      </c>
      <c r="C153" s="40">
        <f t="shared" ca="1" si="24"/>
        <v>1003</v>
      </c>
      <c r="D153" s="12">
        <v>2019</v>
      </c>
      <c r="E153" s="12" t="s">
        <v>42</v>
      </c>
      <c r="F153" s="12">
        <v>1</v>
      </c>
      <c r="G153" s="13" t="s">
        <v>60</v>
      </c>
      <c r="H153" s="13" t="s">
        <v>110</v>
      </c>
      <c r="I153" s="13" t="s">
        <v>118</v>
      </c>
      <c r="J153" s="14" t="s">
        <v>119</v>
      </c>
      <c r="K153" s="14" t="s">
        <v>119</v>
      </c>
      <c r="L153" s="14" t="s">
        <v>285</v>
      </c>
      <c r="M153" s="42" t="s">
        <v>48</v>
      </c>
      <c r="N153" s="42" t="s">
        <v>91</v>
      </c>
      <c r="O153" s="42" t="s">
        <v>91</v>
      </c>
      <c r="P153" s="13" t="s">
        <v>286</v>
      </c>
      <c r="Q153" s="43" t="s">
        <v>73</v>
      </c>
      <c r="R153" s="44" t="s">
        <v>85</v>
      </c>
      <c r="S153" s="43" t="s">
        <v>86</v>
      </c>
      <c r="T153" s="45">
        <v>12</v>
      </c>
      <c r="U153" s="45">
        <v>4</v>
      </c>
      <c r="V153" s="45">
        <v>20</v>
      </c>
      <c r="W153" s="46">
        <f t="shared" si="25"/>
        <v>960</v>
      </c>
      <c r="X153" s="47">
        <v>3.0139999999999998</v>
      </c>
      <c r="Y153" s="47">
        <v>32.162832000000002</v>
      </c>
      <c r="Z153" s="48">
        <f t="shared" si="26"/>
        <v>0.12055999999999999</v>
      </c>
      <c r="AA153" s="48">
        <f t="shared" si="27"/>
        <v>3.0895833333333336</v>
      </c>
      <c r="AB153" s="49" t="str">
        <f t="shared" si="28"/>
        <v>17449820505670443361358</v>
      </c>
      <c r="AC153" s="50">
        <v>0.12000000000000002</v>
      </c>
      <c r="AD153" s="51">
        <v>29.66</v>
      </c>
      <c r="AE153" s="52"/>
      <c r="AF153" s="53">
        <f t="shared" si="29"/>
        <v>26.1008</v>
      </c>
      <c r="AG153" s="54">
        <f t="shared" si="30"/>
        <v>0.18847942245881832</v>
      </c>
      <c r="AH153" s="55">
        <f t="shared" si="31"/>
        <v>6.0620320000000021</v>
      </c>
      <c r="AI153" s="56">
        <v>40</v>
      </c>
      <c r="AJ153" s="55">
        <f t="shared" si="32"/>
        <v>242.48128000000008</v>
      </c>
      <c r="AK153" s="57">
        <v>4.1212299999999997</v>
      </c>
      <c r="AL153" s="57">
        <f t="shared" si="33"/>
        <v>1367.362309223623</v>
      </c>
      <c r="AM153" s="57">
        <f t="shared" si="34"/>
        <v>2164.9635036496352</v>
      </c>
      <c r="AN153" s="58">
        <f t="shared" si="35"/>
        <v>797.60119442601217</v>
      </c>
      <c r="AO153" s="59"/>
      <c r="AP153" s="11" t="s">
        <v>287</v>
      </c>
      <c r="AQ153" s="11"/>
    </row>
    <row r="154" spans="2:43" x14ac:dyDescent="0.3">
      <c r="B154" s="39">
        <v>43586</v>
      </c>
      <c r="C154" s="40">
        <f t="shared" ca="1" si="24"/>
        <v>1003</v>
      </c>
      <c r="D154" s="12">
        <v>2019</v>
      </c>
      <c r="E154" s="12" t="s">
        <v>42</v>
      </c>
      <c r="F154" s="12">
        <v>1</v>
      </c>
      <c r="G154" s="13" t="s">
        <v>60</v>
      </c>
      <c r="H154" s="13" t="s">
        <v>110</v>
      </c>
      <c r="I154" s="13" t="s">
        <v>288</v>
      </c>
      <c r="J154" s="14" t="s">
        <v>289</v>
      </c>
      <c r="K154" s="14" t="s">
        <v>289</v>
      </c>
      <c r="L154" s="14" t="s">
        <v>290</v>
      </c>
      <c r="M154" s="42" t="s">
        <v>48</v>
      </c>
      <c r="N154" s="42" t="s">
        <v>142</v>
      </c>
      <c r="O154" s="42" t="s">
        <v>143</v>
      </c>
      <c r="P154" s="13" t="s">
        <v>291</v>
      </c>
      <c r="Q154" s="43" t="s">
        <v>97</v>
      </c>
      <c r="R154" s="44" t="s">
        <v>155</v>
      </c>
      <c r="S154" s="43" t="s">
        <v>156</v>
      </c>
      <c r="T154" s="45">
        <v>12</v>
      </c>
      <c r="U154" s="45">
        <v>1000</v>
      </c>
      <c r="V154" s="45">
        <v>1</v>
      </c>
      <c r="W154" s="46">
        <f t="shared" si="25"/>
        <v>12000</v>
      </c>
      <c r="X154" s="47">
        <v>6.7190000000000003</v>
      </c>
      <c r="Y154" s="47">
        <v>53.021241000000003</v>
      </c>
      <c r="Z154" s="48">
        <f t="shared" si="26"/>
        <v>0.94737899999999997</v>
      </c>
      <c r="AA154" s="48">
        <f t="shared" si="27"/>
        <v>0.45374999999999999</v>
      </c>
      <c r="AB154" s="49" t="str">
        <f t="shared" si="28"/>
        <v>13955120381235051360883</v>
      </c>
      <c r="AC154" s="50">
        <v>0.21</v>
      </c>
      <c r="AD154" s="51">
        <v>54.45</v>
      </c>
      <c r="AE154" s="52"/>
      <c r="AF154" s="53">
        <f t="shared" si="29"/>
        <v>43.015500000000003</v>
      </c>
      <c r="AG154" s="54">
        <f t="shared" si="30"/>
        <v>0.18871193527891961</v>
      </c>
      <c r="AH154" s="55">
        <f t="shared" si="31"/>
        <v>10.005741</v>
      </c>
      <c r="AI154" s="56">
        <v>141</v>
      </c>
      <c r="AJ154" s="55">
        <f t="shared" si="32"/>
        <v>1410.809481</v>
      </c>
      <c r="AK154" s="57">
        <v>12.252970000000001</v>
      </c>
      <c r="AL154" s="57">
        <f t="shared" si="33"/>
        <v>1823.6300044649502</v>
      </c>
      <c r="AM154" s="57">
        <f t="shared" si="34"/>
        <v>1600.5171900580444</v>
      </c>
      <c r="AN154" s="58">
        <f t="shared" si="35"/>
        <v>-223.11281440690573</v>
      </c>
      <c r="AO154" s="59"/>
      <c r="AP154" s="11" t="s">
        <v>54</v>
      </c>
      <c r="AQ154" s="11"/>
    </row>
    <row r="155" spans="2:43" x14ac:dyDescent="0.3">
      <c r="B155" s="39">
        <v>43586</v>
      </c>
      <c r="C155" s="40">
        <f t="shared" ca="1" si="24"/>
        <v>1003</v>
      </c>
      <c r="D155" s="12">
        <v>2019</v>
      </c>
      <c r="E155" s="12" t="s">
        <v>42</v>
      </c>
      <c r="F155" s="12">
        <v>1</v>
      </c>
      <c r="G155" s="13" t="s">
        <v>60</v>
      </c>
      <c r="H155" s="13" t="s">
        <v>110</v>
      </c>
      <c r="I155" s="13" t="s">
        <v>288</v>
      </c>
      <c r="J155" s="14" t="s">
        <v>289</v>
      </c>
      <c r="K155" s="14" t="s">
        <v>289</v>
      </c>
      <c r="L155" s="14" t="s">
        <v>290</v>
      </c>
      <c r="M155" s="42" t="s">
        <v>48</v>
      </c>
      <c r="N155" s="42" t="s">
        <v>142</v>
      </c>
      <c r="O155" s="42" t="s">
        <v>143</v>
      </c>
      <c r="P155" s="13" t="s">
        <v>291</v>
      </c>
      <c r="Q155" s="43" t="s">
        <v>97</v>
      </c>
      <c r="R155" s="44" t="s">
        <v>155</v>
      </c>
      <c r="S155" s="43" t="s">
        <v>156</v>
      </c>
      <c r="T155" s="45">
        <v>12</v>
      </c>
      <c r="U155" s="45">
        <v>1000</v>
      </c>
      <c r="V155" s="45">
        <v>1</v>
      </c>
      <c r="W155" s="46">
        <f t="shared" si="25"/>
        <v>12000</v>
      </c>
      <c r="X155" s="47">
        <v>6.7190000000000003</v>
      </c>
      <c r="Y155" s="47">
        <v>53.021241000000003</v>
      </c>
      <c r="Z155" s="48">
        <f t="shared" si="26"/>
        <v>0.99441200000000007</v>
      </c>
      <c r="AA155" s="48">
        <f t="shared" si="27"/>
        <v>0.45374999999999999</v>
      </c>
      <c r="AB155" s="49" t="str">
        <f t="shared" si="28"/>
        <v>13955120381235051360883</v>
      </c>
      <c r="AC155" s="50">
        <v>0.21</v>
      </c>
      <c r="AD155" s="51">
        <v>54.45</v>
      </c>
      <c r="AE155" s="52"/>
      <c r="AF155" s="53">
        <f t="shared" si="29"/>
        <v>43.015500000000003</v>
      </c>
      <c r="AG155" s="54">
        <f t="shared" si="30"/>
        <v>0.18871193527891961</v>
      </c>
      <c r="AH155" s="55">
        <f t="shared" si="31"/>
        <v>10.005741</v>
      </c>
      <c r="AI155" s="56">
        <v>148</v>
      </c>
      <c r="AJ155" s="55">
        <f t="shared" si="32"/>
        <v>1480.8496680000001</v>
      </c>
      <c r="AK155" s="57">
        <v>12.252970000000001</v>
      </c>
      <c r="AL155" s="57">
        <f t="shared" si="33"/>
        <v>1823.6300044649502</v>
      </c>
      <c r="AM155" s="57">
        <f t="shared" si="34"/>
        <v>1600.5171900580444</v>
      </c>
      <c r="AN155" s="58">
        <f t="shared" si="35"/>
        <v>-223.11281440690573</v>
      </c>
      <c r="AO155" s="59"/>
      <c r="AP155" s="11" t="s">
        <v>54</v>
      </c>
      <c r="AQ155" s="11"/>
    </row>
    <row r="156" spans="2:43" x14ac:dyDescent="0.3">
      <c r="B156" s="39">
        <v>43586</v>
      </c>
      <c r="C156" s="40">
        <f t="shared" ca="1" si="24"/>
        <v>1003</v>
      </c>
      <c r="D156" s="12">
        <v>2019</v>
      </c>
      <c r="E156" s="12" t="s">
        <v>42</v>
      </c>
      <c r="F156" s="12">
        <v>1</v>
      </c>
      <c r="G156" s="13" t="s">
        <v>60</v>
      </c>
      <c r="H156" s="13" t="s">
        <v>110</v>
      </c>
      <c r="I156" s="13" t="s">
        <v>288</v>
      </c>
      <c r="J156" s="14" t="s">
        <v>289</v>
      </c>
      <c r="K156" s="14" t="s">
        <v>289</v>
      </c>
      <c r="L156" s="14" t="s">
        <v>290</v>
      </c>
      <c r="M156" s="42" t="s">
        <v>48</v>
      </c>
      <c r="N156" s="42" t="s">
        <v>142</v>
      </c>
      <c r="O156" s="42" t="s">
        <v>143</v>
      </c>
      <c r="P156" s="13" t="s">
        <v>291</v>
      </c>
      <c r="Q156" s="43" t="s">
        <v>97</v>
      </c>
      <c r="R156" s="44" t="s">
        <v>224</v>
      </c>
      <c r="S156" s="43" t="s">
        <v>225</v>
      </c>
      <c r="T156" s="45">
        <v>24</v>
      </c>
      <c r="U156" s="45">
        <v>400</v>
      </c>
      <c r="V156" s="45">
        <v>1</v>
      </c>
      <c r="W156" s="46">
        <f t="shared" si="25"/>
        <v>9600</v>
      </c>
      <c r="X156" s="47">
        <v>4.6349999999999998</v>
      </c>
      <c r="Y156" s="47">
        <v>43.087720000000004</v>
      </c>
      <c r="Z156" s="48">
        <f t="shared" si="26"/>
        <v>9.2699999999999987E-3</v>
      </c>
      <c r="AA156" s="48">
        <f t="shared" si="27"/>
        <v>0.4559375</v>
      </c>
      <c r="AB156" s="49" t="str">
        <f t="shared" si="28"/>
        <v>13955120381235051360857</v>
      </c>
      <c r="AC156" s="50">
        <v>0.20600000000000007</v>
      </c>
      <c r="AD156" s="51">
        <v>43.77</v>
      </c>
      <c r="AE156" s="52"/>
      <c r="AF156" s="53">
        <f t="shared" si="29"/>
        <v>34.75338</v>
      </c>
      <c r="AG156" s="54">
        <f t="shared" si="30"/>
        <v>0.19342726883668948</v>
      </c>
      <c r="AH156" s="55">
        <f t="shared" si="31"/>
        <v>8.3343400000000045</v>
      </c>
      <c r="AI156" s="56">
        <v>2</v>
      </c>
      <c r="AJ156" s="55">
        <f t="shared" si="32"/>
        <v>16.668680000000009</v>
      </c>
      <c r="AK156" s="57">
        <v>8.2340499999999999</v>
      </c>
      <c r="AL156" s="57">
        <f t="shared" si="33"/>
        <v>1776.4940668824165</v>
      </c>
      <c r="AM156" s="57">
        <f t="shared" si="34"/>
        <v>1874.5080906148867</v>
      </c>
      <c r="AN156" s="58">
        <f t="shared" si="35"/>
        <v>98.01402373247015</v>
      </c>
      <c r="AO156" s="59"/>
      <c r="AP156" s="11" t="s">
        <v>54</v>
      </c>
      <c r="AQ156" s="11"/>
    </row>
    <row r="157" spans="2:43" x14ac:dyDescent="0.3">
      <c r="B157" s="39">
        <v>43586</v>
      </c>
      <c r="C157" s="40">
        <f t="shared" ca="1" si="24"/>
        <v>1003</v>
      </c>
      <c r="D157" s="12">
        <v>2019</v>
      </c>
      <c r="E157" s="12" t="s">
        <v>42</v>
      </c>
      <c r="F157" s="12">
        <v>1</v>
      </c>
      <c r="G157" s="13" t="s">
        <v>60</v>
      </c>
      <c r="H157" s="13" t="s">
        <v>110</v>
      </c>
      <c r="I157" s="13" t="s">
        <v>288</v>
      </c>
      <c r="J157" s="14" t="s">
        <v>289</v>
      </c>
      <c r="K157" s="14" t="s">
        <v>289</v>
      </c>
      <c r="L157" s="14" t="s">
        <v>290</v>
      </c>
      <c r="M157" s="42" t="s">
        <v>48</v>
      </c>
      <c r="N157" s="42" t="s">
        <v>142</v>
      </c>
      <c r="O157" s="42" t="s">
        <v>143</v>
      </c>
      <c r="P157" s="13" t="s">
        <v>291</v>
      </c>
      <c r="Q157" s="43" t="s">
        <v>97</v>
      </c>
      <c r="R157" s="44" t="s">
        <v>224</v>
      </c>
      <c r="S157" s="43" t="s">
        <v>225</v>
      </c>
      <c r="T157" s="45">
        <v>24</v>
      </c>
      <c r="U157" s="45">
        <v>400</v>
      </c>
      <c r="V157" s="45">
        <v>1</v>
      </c>
      <c r="W157" s="46">
        <f t="shared" si="25"/>
        <v>9600</v>
      </c>
      <c r="X157" s="47">
        <v>4.6349999999999998</v>
      </c>
      <c r="Y157" s="47">
        <v>43.087720000000004</v>
      </c>
      <c r="Z157" s="48">
        <f t="shared" si="26"/>
        <v>1.3904999999999999E-2</v>
      </c>
      <c r="AA157" s="48">
        <f t="shared" si="27"/>
        <v>0.4559375</v>
      </c>
      <c r="AB157" s="49" t="str">
        <f t="shared" si="28"/>
        <v>13955120381235051360857</v>
      </c>
      <c r="AC157" s="50">
        <v>0.20600000000000007</v>
      </c>
      <c r="AD157" s="51">
        <v>43.77</v>
      </c>
      <c r="AE157" s="52"/>
      <c r="AF157" s="53">
        <f t="shared" si="29"/>
        <v>34.75338</v>
      </c>
      <c r="AG157" s="54">
        <f t="shared" si="30"/>
        <v>0.19342726883668948</v>
      </c>
      <c r="AH157" s="55">
        <f t="shared" si="31"/>
        <v>8.3343400000000045</v>
      </c>
      <c r="AI157" s="56">
        <v>3</v>
      </c>
      <c r="AJ157" s="55">
        <f t="shared" si="32"/>
        <v>25.003020000000014</v>
      </c>
      <c r="AK157" s="57">
        <v>8.2340499999999999</v>
      </c>
      <c r="AL157" s="57">
        <f t="shared" si="33"/>
        <v>1776.4940668824165</v>
      </c>
      <c r="AM157" s="57">
        <f t="shared" si="34"/>
        <v>1874.5080906148867</v>
      </c>
      <c r="AN157" s="58">
        <f t="shared" si="35"/>
        <v>98.01402373247015</v>
      </c>
      <c r="AO157" s="59"/>
      <c r="AP157" s="11" t="s">
        <v>54</v>
      </c>
      <c r="AQ157" s="11"/>
    </row>
    <row r="158" spans="2:43" x14ac:dyDescent="0.3">
      <c r="B158" s="39">
        <v>43586</v>
      </c>
      <c r="C158" s="40">
        <f t="shared" ca="1" si="24"/>
        <v>1003</v>
      </c>
      <c r="D158" s="12">
        <v>2019</v>
      </c>
      <c r="E158" s="12" t="s">
        <v>42</v>
      </c>
      <c r="F158" s="12">
        <v>1</v>
      </c>
      <c r="G158" s="13" t="s">
        <v>60</v>
      </c>
      <c r="H158" s="13" t="s">
        <v>110</v>
      </c>
      <c r="I158" s="13" t="s">
        <v>288</v>
      </c>
      <c r="J158" s="14" t="s">
        <v>289</v>
      </c>
      <c r="K158" s="14" t="s">
        <v>289</v>
      </c>
      <c r="L158" s="14" t="s">
        <v>290</v>
      </c>
      <c r="M158" s="42" t="s">
        <v>48</v>
      </c>
      <c r="N158" s="42" t="s">
        <v>142</v>
      </c>
      <c r="O158" s="42" t="s">
        <v>143</v>
      </c>
      <c r="P158" s="13" t="s">
        <v>291</v>
      </c>
      <c r="Q158" s="43" t="s">
        <v>73</v>
      </c>
      <c r="R158" s="44" t="s">
        <v>139</v>
      </c>
      <c r="S158" s="43" t="s">
        <v>140</v>
      </c>
      <c r="T158" s="45">
        <v>10</v>
      </c>
      <c r="U158" s="45">
        <v>2</v>
      </c>
      <c r="V158" s="45">
        <v>16.5</v>
      </c>
      <c r="W158" s="46">
        <f t="shared" si="25"/>
        <v>330</v>
      </c>
      <c r="X158" s="47">
        <v>1.079</v>
      </c>
      <c r="Y158" s="47">
        <v>11.512776761200001</v>
      </c>
      <c r="Z158" s="48">
        <f t="shared" si="26"/>
        <v>0.30535699999999999</v>
      </c>
      <c r="AA158" s="48">
        <f t="shared" si="27"/>
        <v>3.3060606060606061</v>
      </c>
      <c r="AB158" s="49" t="str">
        <f t="shared" si="28"/>
        <v>13955120381235051361085</v>
      </c>
      <c r="AC158" s="50">
        <v>0.28100000000000003</v>
      </c>
      <c r="AD158" s="51">
        <v>10.91</v>
      </c>
      <c r="AE158" s="52"/>
      <c r="AF158" s="53">
        <f t="shared" si="29"/>
        <v>7.84429</v>
      </c>
      <c r="AG158" s="54">
        <f t="shared" si="30"/>
        <v>0.31864482715963194</v>
      </c>
      <c r="AH158" s="55">
        <f t="shared" si="31"/>
        <v>3.6684867612000014</v>
      </c>
      <c r="AI158" s="56">
        <v>283</v>
      </c>
      <c r="AJ158" s="55">
        <f t="shared" si="32"/>
        <v>1038.1817534196005</v>
      </c>
      <c r="AK158" s="57">
        <v>1.40327</v>
      </c>
      <c r="AL158" s="57">
        <f t="shared" si="33"/>
        <v>1300.5282669138091</v>
      </c>
      <c r="AM158" s="57">
        <f t="shared" si="34"/>
        <v>1817.4907321594069</v>
      </c>
      <c r="AN158" s="58">
        <f t="shared" si="35"/>
        <v>516.96246524559774</v>
      </c>
      <c r="AO158" s="59"/>
      <c r="AP158" s="11" t="s">
        <v>54</v>
      </c>
      <c r="AQ158" s="11"/>
    </row>
    <row r="159" spans="2:43" x14ac:dyDescent="0.3">
      <c r="B159" s="39">
        <v>43586</v>
      </c>
      <c r="C159" s="40">
        <f t="shared" ca="1" si="24"/>
        <v>1003</v>
      </c>
      <c r="D159" s="12">
        <v>2019</v>
      </c>
      <c r="E159" s="12" t="s">
        <v>42</v>
      </c>
      <c r="F159" s="12">
        <v>1</v>
      </c>
      <c r="G159" s="13" t="s">
        <v>60</v>
      </c>
      <c r="H159" s="13" t="s">
        <v>110</v>
      </c>
      <c r="I159" s="13" t="s">
        <v>288</v>
      </c>
      <c r="J159" s="14" t="s">
        <v>289</v>
      </c>
      <c r="K159" s="14" t="s">
        <v>289</v>
      </c>
      <c r="L159" s="14" t="s">
        <v>290</v>
      </c>
      <c r="M159" s="42" t="s">
        <v>48</v>
      </c>
      <c r="N159" s="42" t="s">
        <v>142</v>
      </c>
      <c r="O159" s="42" t="s">
        <v>143</v>
      </c>
      <c r="P159" s="13" t="s">
        <v>291</v>
      </c>
      <c r="Q159" s="43" t="s">
        <v>73</v>
      </c>
      <c r="R159" s="44" t="s">
        <v>139</v>
      </c>
      <c r="S159" s="43" t="s">
        <v>140</v>
      </c>
      <c r="T159" s="45">
        <v>10</v>
      </c>
      <c r="U159" s="45">
        <v>2</v>
      </c>
      <c r="V159" s="45">
        <v>16.5</v>
      </c>
      <c r="W159" s="46">
        <f t="shared" si="25"/>
        <v>330</v>
      </c>
      <c r="X159" s="47">
        <v>1.079</v>
      </c>
      <c r="Y159" s="47">
        <v>11.512776761200001</v>
      </c>
      <c r="Z159" s="48">
        <f t="shared" si="26"/>
        <v>0.89017499999999994</v>
      </c>
      <c r="AA159" s="48">
        <f t="shared" si="27"/>
        <v>3.3060606060606061</v>
      </c>
      <c r="AB159" s="49" t="str">
        <f t="shared" si="28"/>
        <v>13955120381235051361085</v>
      </c>
      <c r="AC159" s="50">
        <v>0.28100000000000003</v>
      </c>
      <c r="AD159" s="51">
        <v>10.91</v>
      </c>
      <c r="AE159" s="52"/>
      <c r="AF159" s="53">
        <f t="shared" si="29"/>
        <v>7.84429</v>
      </c>
      <c r="AG159" s="54">
        <f t="shared" si="30"/>
        <v>0.31864482715963194</v>
      </c>
      <c r="AH159" s="55">
        <f t="shared" si="31"/>
        <v>3.6684867612000014</v>
      </c>
      <c r="AI159" s="56">
        <v>825</v>
      </c>
      <c r="AJ159" s="55">
        <f t="shared" si="32"/>
        <v>3026.5015779900014</v>
      </c>
      <c r="AK159" s="57">
        <v>1.40327</v>
      </c>
      <c r="AL159" s="57">
        <f t="shared" si="33"/>
        <v>1300.5282669138091</v>
      </c>
      <c r="AM159" s="57">
        <f t="shared" si="34"/>
        <v>1817.4907321594069</v>
      </c>
      <c r="AN159" s="58">
        <f t="shared" si="35"/>
        <v>516.96246524559774</v>
      </c>
      <c r="AO159" s="59"/>
      <c r="AP159" s="11" t="s">
        <v>54</v>
      </c>
      <c r="AQ159" s="11"/>
    </row>
    <row r="160" spans="2:43" x14ac:dyDescent="0.3">
      <c r="B160" s="39">
        <v>43586</v>
      </c>
      <c r="C160" s="40">
        <f t="shared" ca="1" si="24"/>
        <v>1003</v>
      </c>
      <c r="D160" s="12">
        <v>2019</v>
      </c>
      <c r="E160" s="12" t="s">
        <v>42</v>
      </c>
      <c r="F160" s="12">
        <v>1</v>
      </c>
      <c r="G160" s="13" t="s">
        <v>60</v>
      </c>
      <c r="H160" s="13" t="s">
        <v>110</v>
      </c>
      <c r="I160" s="13" t="s">
        <v>288</v>
      </c>
      <c r="J160" s="14" t="s">
        <v>289</v>
      </c>
      <c r="K160" s="14" t="s">
        <v>289</v>
      </c>
      <c r="L160" s="14" t="s">
        <v>290</v>
      </c>
      <c r="M160" s="42" t="s">
        <v>48</v>
      </c>
      <c r="N160" s="42" t="s">
        <v>142</v>
      </c>
      <c r="O160" s="42" t="s">
        <v>143</v>
      </c>
      <c r="P160" s="13" t="s">
        <v>291</v>
      </c>
      <c r="Q160" s="43" t="s">
        <v>73</v>
      </c>
      <c r="R160" s="44" t="s">
        <v>148</v>
      </c>
      <c r="S160" s="43" t="s">
        <v>149</v>
      </c>
      <c r="T160" s="45">
        <v>1</v>
      </c>
      <c r="U160" s="45">
        <v>4</v>
      </c>
      <c r="V160" s="45">
        <v>550</v>
      </c>
      <c r="W160" s="46">
        <f t="shared" si="25"/>
        <v>2200</v>
      </c>
      <c r="X160" s="47">
        <v>4.3019999999999996</v>
      </c>
      <c r="Y160" s="47">
        <v>51.192744407999996</v>
      </c>
      <c r="Z160" s="48">
        <f t="shared" si="26"/>
        <v>0.11185199999999999</v>
      </c>
      <c r="AA160" s="48">
        <f t="shared" si="27"/>
        <v>2.2572727272727273</v>
      </c>
      <c r="AB160" s="49" t="str">
        <f t="shared" si="28"/>
        <v>13955120381235051361540</v>
      </c>
      <c r="AC160" s="50">
        <v>0.22999999999999995</v>
      </c>
      <c r="AD160" s="51">
        <v>49.66</v>
      </c>
      <c r="AE160" s="52"/>
      <c r="AF160" s="53">
        <f t="shared" si="29"/>
        <v>38.238199999999999</v>
      </c>
      <c r="AG160" s="54">
        <f t="shared" si="30"/>
        <v>0.25305430599215073</v>
      </c>
      <c r="AH160" s="55">
        <f t="shared" si="31"/>
        <v>12.954544407999997</v>
      </c>
      <c r="AI160" s="56">
        <v>26</v>
      </c>
      <c r="AJ160" s="55">
        <f t="shared" si="32"/>
        <v>336.81815460799993</v>
      </c>
      <c r="AK160" s="57">
        <v>4.8557500000000005</v>
      </c>
      <c r="AL160" s="57">
        <f t="shared" si="33"/>
        <v>1128.7192003719201</v>
      </c>
      <c r="AM160" s="57">
        <f t="shared" si="34"/>
        <v>2222.1176197117625</v>
      </c>
      <c r="AN160" s="58">
        <f t="shared" si="35"/>
        <v>1093.3984193398423</v>
      </c>
      <c r="AO160" s="59"/>
      <c r="AP160" s="11" t="s">
        <v>54</v>
      </c>
      <c r="AQ160" s="11"/>
    </row>
    <row r="161" spans="2:43" x14ac:dyDescent="0.3">
      <c r="B161" s="39">
        <v>43586</v>
      </c>
      <c r="C161" s="40">
        <f t="shared" ca="1" si="24"/>
        <v>1003</v>
      </c>
      <c r="D161" s="12">
        <v>2019</v>
      </c>
      <c r="E161" s="12" t="s">
        <v>42</v>
      </c>
      <c r="F161" s="12">
        <v>1</v>
      </c>
      <c r="G161" s="13" t="s">
        <v>60</v>
      </c>
      <c r="H161" s="13" t="s">
        <v>110</v>
      </c>
      <c r="I161" s="13" t="s">
        <v>288</v>
      </c>
      <c r="J161" s="14" t="s">
        <v>289</v>
      </c>
      <c r="K161" s="14" t="s">
        <v>289</v>
      </c>
      <c r="L161" s="14" t="s">
        <v>290</v>
      </c>
      <c r="M161" s="42" t="s">
        <v>48</v>
      </c>
      <c r="N161" s="42" t="s">
        <v>142</v>
      </c>
      <c r="O161" s="42" t="s">
        <v>143</v>
      </c>
      <c r="P161" s="13" t="s">
        <v>291</v>
      </c>
      <c r="Q161" s="43" t="s">
        <v>73</v>
      </c>
      <c r="R161" s="44" t="s">
        <v>148</v>
      </c>
      <c r="S161" s="43" t="s">
        <v>149</v>
      </c>
      <c r="T161" s="45">
        <v>1</v>
      </c>
      <c r="U161" s="45">
        <v>4</v>
      </c>
      <c r="V161" s="45">
        <v>550</v>
      </c>
      <c r="W161" s="46">
        <f t="shared" si="25"/>
        <v>2200</v>
      </c>
      <c r="X161" s="47">
        <v>4.3019999999999996</v>
      </c>
      <c r="Y161" s="47">
        <v>51.192744407999996</v>
      </c>
      <c r="Z161" s="48">
        <f t="shared" si="26"/>
        <v>0.14196599999999998</v>
      </c>
      <c r="AA161" s="48">
        <f t="shared" si="27"/>
        <v>2.2572727272727273</v>
      </c>
      <c r="AB161" s="49" t="str">
        <f t="shared" si="28"/>
        <v>13955120381235051361540</v>
      </c>
      <c r="AC161" s="50">
        <v>0.22999999999999995</v>
      </c>
      <c r="AD161" s="51">
        <v>49.66</v>
      </c>
      <c r="AE161" s="52"/>
      <c r="AF161" s="53">
        <f t="shared" si="29"/>
        <v>38.238199999999999</v>
      </c>
      <c r="AG161" s="54">
        <f t="shared" si="30"/>
        <v>0.25305430599215073</v>
      </c>
      <c r="AH161" s="55">
        <f t="shared" si="31"/>
        <v>12.954544407999997</v>
      </c>
      <c r="AI161" s="56">
        <v>33</v>
      </c>
      <c r="AJ161" s="55">
        <f t="shared" si="32"/>
        <v>427.4999654639999</v>
      </c>
      <c r="AK161" s="57">
        <v>4.8557500000000005</v>
      </c>
      <c r="AL161" s="57">
        <f t="shared" si="33"/>
        <v>1128.7192003719201</v>
      </c>
      <c r="AM161" s="57">
        <f t="shared" si="34"/>
        <v>2222.1176197117625</v>
      </c>
      <c r="AN161" s="58">
        <f t="shared" si="35"/>
        <v>1093.3984193398423</v>
      </c>
      <c r="AO161" s="59"/>
      <c r="AP161" s="11" t="s">
        <v>54</v>
      </c>
      <c r="AQ161" s="11"/>
    </row>
    <row r="162" spans="2:43" x14ac:dyDescent="0.3">
      <c r="B162" s="39">
        <v>43586</v>
      </c>
      <c r="C162" s="40">
        <f t="shared" ca="1" si="24"/>
        <v>1003</v>
      </c>
      <c r="D162" s="12">
        <v>2019</v>
      </c>
      <c r="E162" s="12" t="s">
        <v>42</v>
      </c>
      <c r="F162" s="12">
        <v>1</v>
      </c>
      <c r="G162" s="13" t="s">
        <v>60</v>
      </c>
      <c r="H162" s="13" t="s">
        <v>110</v>
      </c>
      <c r="I162" s="13" t="s">
        <v>288</v>
      </c>
      <c r="J162" s="14" t="s">
        <v>289</v>
      </c>
      <c r="K162" s="14" t="s">
        <v>289</v>
      </c>
      <c r="L162" s="14" t="s">
        <v>290</v>
      </c>
      <c r="M162" s="42" t="s">
        <v>48</v>
      </c>
      <c r="N162" s="42" t="s">
        <v>142</v>
      </c>
      <c r="O162" s="42" t="s">
        <v>143</v>
      </c>
      <c r="P162" s="13" t="s">
        <v>291</v>
      </c>
      <c r="Q162" s="43" t="s">
        <v>51</v>
      </c>
      <c r="R162" s="44" t="s">
        <v>238</v>
      </c>
      <c r="S162" s="43" t="s">
        <v>239</v>
      </c>
      <c r="T162" s="45">
        <v>1</v>
      </c>
      <c r="U162" s="45">
        <v>2</v>
      </c>
      <c r="V162" s="45">
        <v>300</v>
      </c>
      <c r="W162" s="46">
        <f t="shared" si="25"/>
        <v>600</v>
      </c>
      <c r="X162" s="47">
        <v>4.2729999999999997</v>
      </c>
      <c r="Y162" s="47">
        <v>69.356111760000005</v>
      </c>
      <c r="Z162" s="48">
        <f t="shared" si="26"/>
        <v>0.18801200000000001</v>
      </c>
      <c r="AA162" s="48">
        <f t="shared" si="27"/>
        <v>12.1</v>
      </c>
      <c r="AB162" s="49" t="str">
        <f t="shared" si="28"/>
        <v>13955120381235051361533</v>
      </c>
      <c r="AC162" s="50">
        <v>0.20999999999999994</v>
      </c>
      <c r="AD162" s="51">
        <v>72.599999999999994</v>
      </c>
      <c r="AE162" s="52"/>
      <c r="AF162" s="53">
        <f t="shared" si="29"/>
        <v>57.353999999999999</v>
      </c>
      <c r="AG162" s="54">
        <f t="shared" si="30"/>
        <v>0.17305052799863019</v>
      </c>
      <c r="AH162" s="55">
        <f t="shared" si="31"/>
        <v>12.002111760000005</v>
      </c>
      <c r="AI162" s="56">
        <v>44</v>
      </c>
      <c r="AJ162" s="55">
        <f t="shared" si="32"/>
        <v>528.09291744000029</v>
      </c>
      <c r="AK162" s="57">
        <v>5.3250700000000002</v>
      </c>
      <c r="AL162" s="57">
        <f t="shared" si="33"/>
        <v>1246.2134331851159</v>
      </c>
      <c r="AM162" s="57">
        <f t="shared" si="34"/>
        <v>3355.6049613854439</v>
      </c>
      <c r="AN162" s="58">
        <f t="shared" si="35"/>
        <v>2109.3915282003281</v>
      </c>
      <c r="AO162" s="59"/>
      <c r="AP162" s="11" t="s">
        <v>54</v>
      </c>
      <c r="AQ162" s="11"/>
    </row>
    <row r="163" spans="2:43" x14ac:dyDescent="0.3">
      <c r="B163" s="39">
        <v>43586</v>
      </c>
      <c r="C163" s="40">
        <f t="shared" ca="1" si="24"/>
        <v>1003</v>
      </c>
      <c r="D163" s="12">
        <v>2019</v>
      </c>
      <c r="E163" s="12" t="s">
        <v>42</v>
      </c>
      <c r="F163" s="12">
        <v>1</v>
      </c>
      <c r="G163" s="13" t="s">
        <v>60</v>
      </c>
      <c r="H163" s="13" t="s">
        <v>110</v>
      </c>
      <c r="I163" s="13" t="s">
        <v>288</v>
      </c>
      <c r="J163" s="14" t="s">
        <v>289</v>
      </c>
      <c r="K163" s="14" t="s">
        <v>289</v>
      </c>
      <c r="L163" s="14" t="s">
        <v>290</v>
      </c>
      <c r="M163" s="42" t="s">
        <v>48</v>
      </c>
      <c r="N163" s="42" t="s">
        <v>142</v>
      </c>
      <c r="O163" s="42" t="s">
        <v>143</v>
      </c>
      <c r="P163" s="13" t="s">
        <v>291</v>
      </c>
      <c r="Q163" s="43" t="s">
        <v>51</v>
      </c>
      <c r="R163" s="44" t="s">
        <v>238</v>
      </c>
      <c r="S163" s="43" t="s">
        <v>239</v>
      </c>
      <c r="T163" s="45">
        <v>1</v>
      </c>
      <c r="U163" s="45">
        <v>2</v>
      </c>
      <c r="V163" s="45">
        <v>300</v>
      </c>
      <c r="W163" s="46">
        <f t="shared" si="25"/>
        <v>600</v>
      </c>
      <c r="X163" s="47">
        <v>4.2729999999999997</v>
      </c>
      <c r="Y163" s="47">
        <v>69.356111760000005</v>
      </c>
      <c r="Z163" s="48">
        <f t="shared" si="26"/>
        <v>0.36747799999999997</v>
      </c>
      <c r="AA163" s="48">
        <f t="shared" si="27"/>
        <v>12.1</v>
      </c>
      <c r="AB163" s="49" t="str">
        <f t="shared" si="28"/>
        <v>13955120381235051361533</v>
      </c>
      <c r="AC163" s="50">
        <v>0.20999999999999994</v>
      </c>
      <c r="AD163" s="51">
        <v>72.599999999999994</v>
      </c>
      <c r="AE163" s="52"/>
      <c r="AF163" s="53">
        <f t="shared" si="29"/>
        <v>57.353999999999999</v>
      </c>
      <c r="AG163" s="54">
        <f t="shared" si="30"/>
        <v>0.17305052799863019</v>
      </c>
      <c r="AH163" s="55">
        <f t="shared" si="31"/>
        <v>12.002111760000005</v>
      </c>
      <c r="AI163" s="56">
        <v>86</v>
      </c>
      <c r="AJ163" s="55">
        <f t="shared" si="32"/>
        <v>1032.1816113600005</v>
      </c>
      <c r="AK163" s="57">
        <v>5.3250700000000002</v>
      </c>
      <c r="AL163" s="57">
        <f t="shared" si="33"/>
        <v>1246.2134331851159</v>
      </c>
      <c r="AM163" s="57">
        <f t="shared" si="34"/>
        <v>3355.6049613854439</v>
      </c>
      <c r="AN163" s="58">
        <f t="shared" si="35"/>
        <v>2109.3915282003281</v>
      </c>
      <c r="AO163" s="59"/>
      <c r="AP163" s="11" t="s">
        <v>54</v>
      </c>
      <c r="AQ163" s="11"/>
    </row>
    <row r="164" spans="2:43" x14ac:dyDescent="0.3">
      <c r="B164" s="39">
        <v>43405</v>
      </c>
      <c r="C164" s="40">
        <f t="shared" ca="1" si="24"/>
        <v>1184</v>
      </c>
      <c r="D164" s="12">
        <v>2019</v>
      </c>
      <c r="E164" s="12" t="s">
        <v>42</v>
      </c>
      <c r="F164" s="12">
        <v>1</v>
      </c>
      <c r="G164" s="13" t="s">
        <v>60</v>
      </c>
      <c r="H164" s="13" t="s">
        <v>110</v>
      </c>
      <c r="I164" s="13" t="s">
        <v>167</v>
      </c>
      <c r="J164" s="14" t="s">
        <v>168</v>
      </c>
      <c r="K164" s="14" t="s">
        <v>168</v>
      </c>
      <c r="L164" s="14" t="s">
        <v>292</v>
      </c>
      <c r="M164" s="42" t="s">
        <v>107</v>
      </c>
      <c r="N164" s="42" t="s">
        <v>66</v>
      </c>
      <c r="O164" s="42" t="s">
        <v>137</v>
      </c>
      <c r="P164" s="13" t="s">
        <v>293</v>
      </c>
      <c r="Q164" s="43" t="s">
        <v>51</v>
      </c>
      <c r="R164" s="44" t="s">
        <v>69</v>
      </c>
      <c r="S164" s="43" t="s">
        <v>70</v>
      </c>
      <c r="T164" s="45">
        <v>1</v>
      </c>
      <c r="U164" s="45">
        <v>2</v>
      </c>
      <c r="V164" s="45">
        <v>200</v>
      </c>
      <c r="W164" s="46">
        <f t="shared" si="25"/>
        <v>400</v>
      </c>
      <c r="X164" s="47">
        <v>2.806</v>
      </c>
      <c r="Y164" s="47">
        <v>24.870425957550601</v>
      </c>
      <c r="Z164" s="48">
        <f t="shared" si="26"/>
        <v>1.4030000000000001E-2</v>
      </c>
      <c r="AA164" s="48">
        <f t="shared" si="27"/>
        <v>6.3225000000000007</v>
      </c>
      <c r="AB164" s="49" t="str">
        <f t="shared" si="28"/>
        <v>23776310294218616361532</v>
      </c>
      <c r="AC164" s="50">
        <v>0.11999999999999998</v>
      </c>
      <c r="AD164" s="51">
        <v>25.29</v>
      </c>
      <c r="AE164" s="52"/>
      <c r="AF164" s="53">
        <f t="shared" si="29"/>
        <v>22.255199999999999</v>
      </c>
      <c r="AG164" s="54">
        <f t="shared" si="30"/>
        <v>0.10515404770365933</v>
      </c>
      <c r="AH164" s="55">
        <f t="shared" si="31"/>
        <v>2.6152259575506029</v>
      </c>
      <c r="AI164" s="56">
        <v>5</v>
      </c>
      <c r="AJ164" s="55">
        <f t="shared" si="32"/>
        <v>13.076129787753015</v>
      </c>
      <c r="AK164" s="57">
        <v>3.5032300000000003</v>
      </c>
      <c r="AL164" s="57">
        <f t="shared" si="33"/>
        <v>1248.4782608695652</v>
      </c>
      <c r="AM164" s="57">
        <f t="shared" si="34"/>
        <v>1982.822523164647</v>
      </c>
      <c r="AN164" s="58">
        <f t="shared" si="35"/>
        <v>734.34426229508176</v>
      </c>
      <c r="AO164" s="59"/>
      <c r="AP164" s="11" t="s">
        <v>54</v>
      </c>
      <c r="AQ164" s="11"/>
    </row>
    <row r="165" spans="2:43" x14ac:dyDescent="0.3">
      <c r="B165" s="39">
        <v>43405</v>
      </c>
      <c r="C165" s="40">
        <f t="shared" ca="1" si="24"/>
        <v>1184</v>
      </c>
      <c r="D165" s="12">
        <v>2019</v>
      </c>
      <c r="E165" s="12" t="s">
        <v>42</v>
      </c>
      <c r="F165" s="12">
        <v>1</v>
      </c>
      <c r="G165" s="13" t="s">
        <v>60</v>
      </c>
      <c r="H165" s="13" t="s">
        <v>110</v>
      </c>
      <c r="I165" s="13" t="s">
        <v>167</v>
      </c>
      <c r="J165" s="14" t="s">
        <v>168</v>
      </c>
      <c r="K165" s="14" t="s">
        <v>168</v>
      </c>
      <c r="L165" s="14" t="s">
        <v>292</v>
      </c>
      <c r="M165" s="42" t="s">
        <v>107</v>
      </c>
      <c r="N165" s="42" t="s">
        <v>66</v>
      </c>
      <c r="O165" s="42" t="s">
        <v>137</v>
      </c>
      <c r="P165" s="13" t="s">
        <v>293</v>
      </c>
      <c r="Q165" s="43" t="s">
        <v>51</v>
      </c>
      <c r="R165" s="44" t="s">
        <v>69</v>
      </c>
      <c r="S165" s="43" t="s">
        <v>70</v>
      </c>
      <c r="T165" s="45">
        <v>1</v>
      </c>
      <c r="U165" s="45">
        <v>2</v>
      </c>
      <c r="V165" s="45">
        <v>200</v>
      </c>
      <c r="W165" s="46">
        <f t="shared" si="25"/>
        <v>400</v>
      </c>
      <c r="X165" s="47">
        <v>2.806</v>
      </c>
      <c r="Y165" s="47">
        <v>24.870425957550601</v>
      </c>
      <c r="Z165" s="48">
        <f t="shared" si="26"/>
        <v>1.6835999999999997E-2</v>
      </c>
      <c r="AA165" s="48">
        <f t="shared" si="27"/>
        <v>6.3225000000000007</v>
      </c>
      <c r="AB165" s="49" t="str">
        <f t="shared" si="28"/>
        <v>23776310294218616361532</v>
      </c>
      <c r="AC165" s="50">
        <v>0.11999999999999998</v>
      </c>
      <c r="AD165" s="51">
        <v>25.29</v>
      </c>
      <c r="AE165" s="52"/>
      <c r="AF165" s="53">
        <f t="shared" si="29"/>
        <v>22.255199999999999</v>
      </c>
      <c r="AG165" s="54">
        <f t="shared" si="30"/>
        <v>0.10515404770365933</v>
      </c>
      <c r="AH165" s="55">
        <f t="shared" si="31"/>
        <v>2.6152259575506029</v>
      </c>
      <c r="AI165" s="56">
        <v>6</v>
      </c>
      <c r="AJ165" s="55">
        <f t="shared" si="32"/>
        <v>15.691355745303618</v>
      </c>
      <c r="AK165" s="57">
        <v>3.5032300000000003</v>
      </c>
      <c r="AL165" s="57">
        <f t="shared" si="33"/>
        <v>1248.4782608695652</v>
      </c>
      <c r="AM165" s="57">
        <f t="shared" si="34"/>
        <v>1982.822523164647</v>
      </c>
      <c r="AN165" s="58">
        <f t="shared" si="35"/>
        <v>734.34426229508176</v>
      </c>
      <c r="AO165" s="59"/>
      <c r="AP165" s="11" t="s">
        <v>54</v>
      </c>
      <c r="AQ165" s="11"/>
    </row>
    <row r="166" spans="2:43" x14ac:dyDescent="0.3">
      <c r="B166" s="39">
        <v>43586</v>
      </c>
      <c r="C166" s="40">
        <f t="shared" ca="1" si="24"/>
        <v>1003</v>
      </c>
      <c r="D166" s="12">
        <v>2019</v>
      </c>
      <c r="E166" s="12" t="s">
        <v>42</v>
      </c>
      <c r="F166" s="12">
        <v>1</v>
      </c>
      <c r="G166" s="13" t="s">
        <v>60</v>
      </c>
      <c r="H166" s="13" t="s">
        <v>110</v>
      </c>
      <c r="I166" s="13" t="s">
        <v>111</v>
      </c>
      <c r="J166" s="14" t="s">
        <v>112</v>
      </c>
      <c r="K166" s="14" t="s">
        <v>113</v>
      </c>
      <c r="L166" s="14" t="s">
        <v>294</v>
      </c>
      <c r="M166" s="42" t="s">
        <v>65</v>
      </c>
      <c r="N166" s="42" t="s">
        <v>66</v>
      </c>
      <c r="O166" s="42" t="s">
        <v>67</v>
      </c>
      <c r="P166" s="13" t="s">
        <v>295</v>
      </c>
      <c r="Q166" s="43" t="s">
        <v>51</v>
      </c>
      <c r="R166" s="44" t="s">
        <v>69</v>
      </c>
      <c r="S166" s="43" t="s">
        <v>70</v>
      </c>
      <c r="T166" s="45">
        <v>1</v>
      </c>
      <c r="U166" s="45">
        <v>2</v>
      </c>
      <c r="V166" s="45">
        <v>200</v>
      </c>
      <c r="W166" s="46">
        <f t="shared" si="25"/>
        <v>400</v>
      </c>
      <c r="X166" s="47">
        <v>2.806</v>
      </c>
      <c r="Y166" s="47">
        <v>24.870425957550601</v>
      </c>
      <c r="Z166" s="48">
        <f t="shared" si="26"/>
        <v>3.5916800000000002</v>
      </c>
      <c r="AA166" s="48">
        <f t="shared" si="27"/>
        <v>4.4275000000000002</v>
      </c>
      <c r="AB166" s="49" t="str">
        <f t="shared" si="28"/>
        <v>14412420411808972361532</v>
      </c>
      <c r="AC166" s="50">
        <v>0.10000000000000003</v>
      </c>
      <c r="AD166" s="51">
        <v>17.71</v>
      </c>
      <c r="AE166" s="52"/>
      <c r="AF166" s="53">
        <f t="shared" si="29"/>
        <v>15.939</v>
      </c>
      <c r="AG166" s="54">
        <f t="shared" si="30"/>
        <v>0.35911833487673106</v>
      </c>
      <c r="AH166" s="55">
        <f t="shared" si="31"/>
        <v>8.9314259575506014</v>
      </c>
      <c r="AI166" s="56">
        <v>1280</v>
      </c>
      <c r="AJ166" s="55">
        <f t="shared" si="32"/>
        <v>11432.22522566477</v>
      </c>
      <c r="AK166" s="57">
        <v>3.5032300000000003</v>
      </c>
      <c r="AL166" s="57">
        <f t="shared" si="33"/>
        <v>1248.4782608695652</v>
      </c>
      <c r="AM166" s="57">
        <f t="shared" si="34"/>
        <v>1420.0819672131147</v>
      </c>
      <c r="AN166" s="58">
        <f t="shared" si="35"/>
        <v>171.60370634354945</v>
      </c>
      <c r="AO166" s="59"/>
      <c r="AP166" s="11" t="s">
        <v>54</v>
      </c>
      <c r="AQ166" s="11"/>
    </row>
    <row r="167" spans="2:43" x14ac:dyDescent="0.3">
      <c r="B167" s="39">
        <v>43586</v>
      </c>
      <c r="C167" s="40">
        <f t="shared" ca="1" si="24"/>
        <v>1003</v>
      </c>
      <c r="D167" s="12">
        <v>2019</v>
      </c>
      <c r="E167" s="12" t="s">
        <v>42</v>
      </c>
      <c r="F167" s="12">
        <v>1</v>
      </c>
      <c r="G167" s="13" t="s">
        <v>60</v>
      </c>
      <c r="H167" s="13" t="s">
        <v>110</v>
      </c>
      <c r="I167" s="13" t="s">
        <v>111</v>
      </c>
      <c r="J167" s="14" t="s">
        <v>112</v>
      </c>
      <c r="K167" s="14" t="s">
        <v>113</v>
      </c>
      <c r="L167" s="14" t="s">
        <v>94</v>
      </c>
      <c r="M167" s="42" t="s">
        <v>48</v>
      </c>
      <c r="N167" s="42" t="s">
        <v>91</v>
      </c>
      <c r="O167" s="42" t="s">
        <v>91</v>
      </c>
      <c r="P167" s="13" t="s">
        <v>95</v>
      </c>
      <c r="Q167" s="43" t="s">
        <v>73</v>
      </c>
      <c r="R167" s="44" t="s">
        <v>85</v>
      </c>
      <c r="S167" s="43" t="s">
        <v>86</v>
      </c>
      <c r="T167" s="45">
        <v>12</v>
      </c>
      <c r="U167" s="45">
        <v>4</v>
      </c>
      <c r="V167" s="45">
        <v>20</v>
      </c>
      <c r="W167" s="46">
        <f t="shared" si="25"/>
        <v>960</v>
      </c>
      <c r="X167" s="47">
        <v>3.0139999999999998</v>
      </c>
      <c r="Y167" s="47">
        <v>32.162832000000002</v>
      </c>
      <c r="Z167" s="48">
        <f t="shared" si="26"/>
        <v>2.4111999999999998E-2</v>
      </c>
      <c r="AA167" s="48">
        <f t="shared" si="27"/>
        <v>2.6687499999999997</v>
      </c>
      <c r="AB167" s="49" t="str">
        <f t="shared" si="28"/>
        <v>14412420510931514361358</v>
      </c>
      <c r="AC167" s="50">
        <v>0.12000000000000002</v>
      </c>
      <c r="AD167" s="51">
        <v>25.62</v>
      </c>
      <c r="AE167" s="52"/>
      <c r="AF167" s="53">
        <f t="shared" si="29"/>
        <v>22.5456</v>
      </c>
      <c r="AG167" s="54">
        <f t="shared" si="30"/>
        <v>0.29901695223853419</v>
      </c>
      <c r="AH167" s="55">
        <f t="shared" si="31"/>
        <v>9.6172320000000013</v>
      </c>
      <c r="AI167" s="56">
        <v>8</v>
      </c>
      <c r="AJ167" s="55">
        <f t="shared" si="32"/>
        <v>76.937856000000011</v>
      </c>
      <c r="AK167" s="57">
        <v>4.1212299999999997</v>
      </c>
      <c r="AL167" s="57">
        <f t="shared" si="33"/>
        <v>1367.362309223623</v>
      </c>
      <c r="AM167" s="57">
        <f t="shared" si="34"/>
        <v>1870.0729927007301</v>
      </c>
      <c r="AN167" s="58">
        <f t="shared" si="35"/>
        <v>502.71068347710707</v>
      </c>
      <c r="AO167" s="59"/>
      <c r="AP167" s="11" t="s">
        <v>96</v>
      </c>
      <c r="AQ167" s="11"/>
    </row>
    <row r="168" spans="2:43" x14ac:dyDescent="0.3">
      <c r="B168" s="39">
        <v>43586</v>
      </c>
      <c r="C168" s="40">
        <f t="shared" ca="1" si="24"/>
        <v>1003</v>
      </c>
      <c r="D168" s="12">
        <v>2019</v>
      </c>
      <c r="E168" s="12" t="s">
        <v>42</v>
      </c>
      <c r="F168" s="12">
        <v>1</v>
      </c>
      <c r="G168" s="13" t="s">
        <v>60</v>
      </c>
      <c r="H168" s="13" t="s">
        <v>110</v>
      </c>
      <c r="I168" s="13" t="s">
        <v>111</v>
      </c>
      <c r="J168" s="14" t="s">
        <v>112</v>
      </c>
      <c r="K168" s="14" t="s">
        <v>113</v>
      </c>
      <c r="L168" s="14" t="s">
        <v>94</v>
      </c>
      <c r="M168" s="42" t="s">
        <v>48</v>
      </c>
      <c r="N168" s="42" t="s">
        <v>91</v>
      </c>
      <c r="O168" s="42" t="s">
        <v>91</v>
      </c>
      <c r="P168" s="13" t="s">
        <v>95</v>
      </c>
      <c r="Q168" s="43" t="s">
        <v>97</v>
      </c>
      <c r="R168" s="44" t="s">
        <v>98</v>
      </c>
      <c r="S168" s="43" t="s">
        <v>99</v>
      </c>
      <c r="T168" s="45">
        <v>24</v>
      </c>
      <c r="U168" s="45">
        <v>100</v>
      </c>
      <c r="V168" s="45">
        <v>1</v>
      </c>
      <c r="W168" s="46">
        <f t="shared" si="25"/>
        <v>2400</v>
      </c>
      <c r="X168" s="47">
        <v>5.8890000000000002</v>
      </c>
      <c r="Y168" s="47">
        <v>84.874140000000011</v>
      </c>
      <c r="Z168" s="48">
        <f t="shared" si="26"/>
        <v>5.8890000000000001E-3</v>
      </c>
      <c r="AA168" s="48">
        <f t="shared" si="27"/>
        <v>3.27</v>
      </c>
      <c r="AB168" s="49" t="str">
        <f t="shared" si="28"/>
        <v>14412420510931514360854</v>
      </c>
      <c r="AC168" s="50">
        <v>0.12000000000000009</v>
      </c>
      <c r="AD168" s="51">
        <v>78.48</v>
      </c>
      <c r="AE168" s="52"/>
      <c r="AF168" s="53">
        <f t="shared" si="29"/>
        <v>69.062399999999997</v>
      </c>
      <c r="AG168" s="54">
        <f t="shared" si="30"/>
        <v>0.18629632064607682</v>
      </c>
      <c r="AH168" s="55">
        <f t="shared" si="31"/>
        <v>15.811740000000015</v>
      </c>
      <c r="AI168" s="56">
        <v>1</v>
      </c>
      <c r="AJ168" s="55">
        <f t="shared" si="32"/>
        <v>15.811740000000015</v>
      </c>
      <c r="AK168" s="57">
        <v>10.536719999999999</v>
      </c>
      <c r="AL168" s="57">
        <f t="shared" si="33"/>
        <v>1789.2205807437592</v>
      </c>
      <c r="AM168" s="57">
        <f t="shared" si="34"/>
        <v>2931.8390219052471</v>
      </c>
      <c r="AN168" s="58">
        <f t="shared" si="35"/>
        <v>1142.6184411614879</v>
      </c>
      <c r="AO168" s="59"/>
      <c r="AP168" s="11" t="s">
        <v>96</v>
      </c>
      <c r="AQ168" s="11"/>
    </row>
    <row r="169" spans="2:43" x14ac:dyDescent="0.3">
      <c r="B169" s="39">
        <v>43586</v>
      </c>
      <c r="C169" s="40">
        <f t="shared" ca="1" si="24"/>
        <v>1003</v>
      </c>
      <c r="D169" s="12">
        <v>2019</v>
      </c>
      <c r="E169" s="12" t="s">
        <v>42</v>
      </c>
      <c r="F169" s="12">
        <v>1</v>
      </c>
      <c r="G169" s="13" t="s">
        <v>60</v>
      </c>
      <c r="H169" s="13" t="s">
        <v>110</v>
      </c>
      <c r="I169" s="13" t="s">
        <v>111</v>
      </c>
      <c r="J169" s="14" t="s">
        <v>112</v>
      </c>
      <c r="K169" s="14" t="s">
        <v>113</v>
      </c>
      <c r="L169" s="14" t="s">
        <v>94</v>
      </c>
      <c r="M169" s="42" t="s">
        <v>48</v>
      </c>
      <c r="N169" s="42" t="s">
        <v>91</v>
      </c>
      <c r="O169" s="42" t="s">
        <v>91</v>
      </c>
      <c r="P169" s="13" t="s">
        <v>95</v>
      </c>
      <c r="Q169" s="43" t="s">
        <v>51</v>
      </c>
      <c r="R169" s="44" t="s">
        <v>102</v>
      </c>
      <c r="S169" s="43" t="s">
        <v>103</v>
      </c>
      <c r="T169" s="45">
        <v>1</v>
      </c>
      <c r="U169" s="45">
        <v>2</v>
      </c>
      <c r="V169" s="45">
        <v>300</v>
      </c>
      <c r="W169" s="46">
        <f t="shared" si="25"/>
        <v>600</v>
      </c>
      <c r="X169" s="47">
        <v>4.1689999999999996</v>
      </c>
      <c r="Y169" s="47">
        <v>76.067035200000007</v>
      </c>
      <c r="Z169" s="48">
        <f t="shared" si="26"/>
        <v>1.6676E-2</v>
      </c>
      <c r="AA169" s="48">
        <f t="shared" si="27"/>
        <v>11.753333333333332</v>
      </c>
      <c r="AB169" s="49" t="str">
        <f t="shared" si="28"/>
        <v>14412420510931514361537</v>
      </c>
      <c r="AC169" s="50">
        <v>0.12000000000000004</v>
      </c>
      <c r="AD169" s="51">
        <v>70.52</v>
      </c>
      <c r="AE169" s="52"/>
      <c r="AF169" s="53">
        <f t="shared" si="29"/>
        <v>62.057599999999994</v>
      </c>
      <c r="AG169" s="54">
        <f t="shared" si="30"/>
        <v>0.18417222602623551</v>
      </c>
      <c r="AH169" s="55">
        <f t="shared" si="31"/>
        <v>14.009435200000013</v>
      </c>
      <c r="AI169" s="56">
        <v>4</v>
      </c>
      <c r="AJ169" s="55">
        <f t="shared" si="32"/>
        <v>56.037740800000051</v>
      </c>
      <c r="AK169" s="57">
        <v>5.3304499999999999</v>
      </c>
      <c r="AL169" s="57">
        <f t="shared" si="33"/>
        <v>1278.5919884864477</v>
      </c>
      <c r="AM169" s="57">
        <f t="shared" si="34"/>
        <v>3721.3720316622689</v>
      </c>
      <c r="AN169" s="58">
        <f t="shared" si="35"/>
        <v>2442.7800431758214</v>
      </c>
      <c r="AO169" s="59"/>
      <c r="AP169" s="11" t="s">
        <v>96</v>
      </c>
      <c r="AQ169" s="11"/>
    </row>
    <row r="170" spans="2:43" x14ac:dyDescent="0.3">
      <c r="B170" s="39">
        <v>43586</v>
      </c>
      <c r="C170" s="40">
        <f t="shared" ca="1" si="24"/>
        <v>1003</v>
      </c>
      <c r="D170" s="12">
        <v>2019</v>
      </c>
      <c r="E170" s="12" t="s">
        <v>42</v>
      </c>
      <c r="F170" s="12">
        <v>1</v>
      </c>
      <c r="G170" s="13" t="s">
        <v>60</v>
      </c>
      <c r="H170" s="13" t="s">
        <v>110</v>
      </c>
      <c r="I170" s="13" t="s">
        <v>111</v>
      </c>
      <c r="J170" s="14" t="s">
        <v>112</v>
      </c>
      <c r="K170" s="14" t="s">
        <v>113</v>
      </c>
      <c r="L170" s="14" t="s">
        <v>296</v>
      </c>
      <c r="M170" s="42" t="s">
        <v>48</v>
      </c>
      <c r="N170" s="42" t="s">
        <v>91</v>
      </c>
      <c r="O170" s="42" t="s">
        <v>91</v>
      </c>
      <c r="P170" s="13" t="s">
        <v>297</v>
      </c>
      <c r="Q170" s="43" t="s">
        <v>73</v>
      </c>
      <c r="R170" s="44" t="s">
        <v>139</v>
      </c>
      <c r="S170" s="43" t="s">
        <v>140</v>
      </c>
      <c r="T170" s="45">
        <v>10</v>
      </c>
      <c r="U170" s="45">
        <v>2</v>
      </c>
      <c r="V170" s="45">
        <v>16.5</v>
      </c>
      <c r="W170" s="46">
        <f t="shared" si="25"/>
        <v>330</v>
      </c>
      <c r="X170" s="47">
        <v>1.079</v>
      </c>
      <c r="Y170" s="47">
        <v>11.512776761200001</v>
      </c>
      <c r="Z170" s="48">
        <f t="shared" si="26"/>
        <v>3.2369999999999996E-2</v>
      </c>
      <c r="AA170" s="48">
        <f t="shared" si="27"/>
        <v>2.9000000000000004</v>
      </c>
      <c r="AB170" s="49" t="str">
        <f t="shared" si="28"/>
        <v>14412420328972078361085</v>
      </c>
      <c r="AC170" s="50">
        <v>0.12000000000000005</v>
      </c>
      <c r="AD170" s="51">
        <v>9.57</v>
      </c>
      <c r="AE170" s="52"/>
      <c r="AF170" s="53">
        <f t="shared" si="29"/>
        <v>8.4215999999999998</v>
      </c>
      <c r="AG170" s="54">
        <f t="shared" si="30"/>
        <v>0.26849967000296471</v>
      </c>
      <c r="AH170" s="55">
        <f t="shared" si="31"/>
        <v>3.0911767612000016</v>
      </c>
      <c r="AI170" s="56">
        <v>30</v>
      </c>
      <c r="AJ170" s="55">
        <f t="shared" si="32"/>
        <v>92.735302836000045</v>
      </c>
      <c r="AK170" s="57">
        <v>1.40327</v>
      </c>
      <c r="AL170" s="57">
        <f t="shared" si="33"/>
        <v>1300.5282669138091</v>
      </c>
      <c r="AM170" s="57">
        <f t="shared" si="34"/>
        <v>1951.2511584800743</v>
      </c>
      <c r="AN170" s="58">
        <f t="shared" si="35"/>
        <v>650.72289156626516</v>
      </c>
      <c r="AO170" s="59"/>
      <c r="AP170" s="11" t="s">
        <v>298</v>
      </c>
      <c r="AQ170" s="11"/>
    </row>
    <row r="171" spans="2:43" x14ac:dyDescent="0.3">
      <c r="B171" s="39">
        <v>43586</v>
      </c>
      <c r="C171" s="40">
        <f t="shared" ca="1" si="24"/>
        <v>1003</v>
      </c>
      <c r="D171" s="12">
        <v>2019</v>
      </c>
      <c r="E171" s="12" t="s">
        <v>42</v>
      </c>
      <c r="F171" s="12">
        <v>1</v>
      </c>
      <c r="G171" s="13" t="s">
        <v>60</v>
      </c>
      <c r="H171" s="13" t="s">
        <v>110</v>
      </c>
      <c r="I171" s="13" t="s">
        <v>111</v>
      </c>
      <c r="J171" s="14" t="s">
        <v>112</v>
      </c>
      <c r="K171" s="14" t="s">
        <v>113</v>
      </c>
      <c r="L171" s="14" t="s">
        <v>299</v>
      </c>
      <c r="M171" s="42" t="s">
        <v>48</v>
      </c>
      <c r="N171" s="42" t="s">
        <v>142</v>
      </c>
      <c r="O171" s="42" t="s">
        <v>143</v>
      </c>
      <c r="P171" s="13" t="s">
        <v>300</v>
      </c>
      <c r="Q171" s="43" t="s">
        <v>51</v>
      </c>
      <c r="R171" s="44" t="s">
        <v>69</v>
      </c>
      <c r="S171" s="43" t="s">
        <v>70</v>
      </c>
      <c r="T171" s="45">
        <v>1</v>
      </c>
      <c r="U171" s="45">
        <v>2</v>
      </c>
      <c r="V171" s="45">
        <v>200</v>
      </c>
      <c r="W171" s="46">
        <f t="shared" si="25"/>
        <v>400</v>
      </c>
      <c r="X171" s="47">
        <v>2.806</v>
      </c>
      <c r="Y171" s="47">
        <v>24.870425957550601</v>
      </c>
      <c r="Z171" s="48">
        <f t="shared" si="26"/>
        <v>1.4030000000000001E-2</v>
      </c>
      <c r="AA171" s="48">
        <f t="shared" si="27"/>
        <v>5.0847457627118651</v>
      </c>
      <c r="AB171" s="49" t="str">
        <f t="shared" si="28"/>
        <v>14412420514931098361532</v>
      </c>
      <c r="AC171" s="50">
        <v>0.12000000000000001</v>
      </c>
      <c r="AD171" s="51">
        <v>20.33898305084746</v>
      </c>
      <c r="AE171" s="52"/>
      <c r="AF171" s="53">
        <f t="shared" si="29"/>
        <v>17.898305084745765</v>
      </c>
      <c r="AG171" s="54">
        <f t="shared" si="30"/>
        <v>0.28033781507019651</v>
      </c>
      <c r="AH171" s="55">
        <f t="shared" si="31"/>
        <v>6.9721208728048367</v>
      </c>
      <c r="AI171" s="56">
        <v>5</v>
      </c>
      <c r="AJ171" s="55">
        <f t="shared" si="32"/>
        <v>34.860604364024184</v>
      </c>
      <c r="AK171" s="57">
        <v>3.5032300000000003</v>
      </c>
      <c r="AL171" s="57">
        <f t="shared" si="33"/>
        <v>1248.4782608695652</v>
      </c>
      <c r="AM171" s="57">
        <f t="shared" si="34"/>
        <v>1594.6458557328729</v>
      </c>
      <c r="AN171" s="58">
        <f t="shared" si="35"/>
        <v>346.16759486330761</v>
      </c>
      <c r="AO171" s="59"/>
      <c r="AP171" s="11" t="s">
        <v>221</v>
      </c>
      <c r="AQ171" s="11"/>
    </row>
    <row r="172" spans="2:43" x14ac:dyDescent="0.3">
      <c r="B172" s="39">
        <v>43586</v>
      </c>
      <c r="C172" s="40">
        <f t="shared" ca="1" si="24"/>
        <v>1003</v>
      </c>
      <c r="D172" s="12">
        <v>2019</v>
      </c>
      <c r="E172" s="12" t="s">
        <v>42</v>
      </c>
      <c r="F172" s="12">
        <v>1</v>
      </c>
      <c r="G172" s="13" t="s">
        <v>60</v>
      </c>
      <c r="H172" s="13" t="s">
        <v>110</v>
      </c>
      <c r="I172" s="13" t="s">
        <v>111</v>
      </c>
      <c r="J172" s="14" t="s">
        <v>112</v>
      </c>
      <c r="K172" s="14" t="s">
        <v>113</v>
      </c>
      <c r="L172" s="14" t="s">
        <v>299</v>
      </c>
      <c r="M172" s="42" t="s">
        <v>48</v>
      </c>
      <c r="N172" s="42" t="s">
        <v>142</v>
      </c>
      <c r="O172" s="42" t="s">
        <v>143</v>
      </c>
      <c r="P172" s="13" t="s">
        <v>300</v>
      </c>
      <c r="Q172" s="43" t="s">
        <v>51</v>
      </c>
      <c r="R172" s="44" t="s">
        <v>69</v>
      </c>
      <c r="S172" s="43" t="s">
        <v>70</v>
      </c>
      <c r="T172" s="45">
        <v>1</v>
      </c>
      <c r="U172" s="45">
        <v>2</v>
      </c>
      <c r="V172" s="45">
        <v>200</v>
      </c>
      <c r="W172" s="46">
        <f t="shared" si="25"/>
        <v>400</v>
      </c>
      <c r="X172" s="47">
        <v>2.806</v>
      </c>
      <c r="Y172" s="47">
        <v>24.870425957550601</v>
      </c>
      <c r="Z172" s="48">
        <f t="shared" si="26"/>
        <v>3.0866000000000001E-2</v>
      </c>
      <c r="AA172" s="48">
        <f t="shared" si="27"/>
        <v>5.0847457627118651</v>
      </c>
      <c r="AB172" s="49" t="str">
        <f t="shared" si="28"/>
        <v>14412420514931098361532</v>
      </c>
      <c r="AC172" s="50">
        <v>0.12000000000000001</v>
      </c>
      <c r="AD172" s="51">
        <v>20.33898305084746</v>
      </c>
      <c r="AE172" s="52"/>
      <c r="AF172" s="53">
        <f t="shared" si="29"/>
        <v>17.898305084745765</v>
      </c>
      <c r="AG172" s="54">
        <f t="shared" si="30"/>
        <v>0.28033781507019651</v>
      </c>
      <c r="AH172" s="55">
        <f t="shared" si="31"/>
        <v>6.9721208728048367</v>
      </c>
      <c r="AI172" s="56">
        <v>11</v>
      </c>
      <c r="AJ172" s="55">
        <f t="shared" si="32"/>
        <v>76.693329600853204</v>
      </c>
      <c r="AK172" s="57">
        <v>3.5032300000000003</v>
      </c>
      <c r="AL172" s="57">
        <f t="shared" si="33"/>
        <v>1248.4782608695652</v>
      </c>
      <c r="AM172" s="57">
        <f t="shared" si="34"/>
        <v>1594.6458557328729</v>
      </c>
      <c r="AN172" s="58">
        <f t="shared" si="35"/>
        <v>346.16759486330761</v>
      </c>
      <c r="AO172" s="59"/>
      <c r="AP172" s="11" t="s">
        <v>221</v>
      </c>
      <c r="AQ172" s="11"/>
    </row>
    <row r="173" spans="2:43" x14ac:dyDescent="0.3">
      <c r="B173" s="39">
        <v>43586</v>
      </c>
      <c r="C173" s="40">
        <f t="shared" ca="1" si="24"/>
        <v>1003</v>
      </c>
      <c r="D173" s="12">
        <v>2019</v>
      </c>
      <c r="E173" s="12" t="s">
        <v>42</v>
      </c>
      <c r="F173" s="12">
        <v>1</v>
      </c>
      <c r="G173" s="13" t="s">
        <v>60</v>
      </c>
      <c r="H173" s="13" t="s">
        <v>110</v>
      </c>
      <c r="I173" s="13" t="s">
        <v>111</v>
      </c>
      <c r="J173" s="14" t="s">
        <v>112</v>
      </c>
      <c r="K173" s="14" t="s">
        <v>113</v>
      </c>
      <c r="L173" s="14" t="s">
        <v>299</v>
      </c>
      <c r="M173" s="42" t="s">
        <v>48</v>
      </c>
      <c r="N173" s="42" t="s">
        <v>142</v>
      </c>
      <c r="O173" s="42" t="s">
        <v>143</v>
      </c>
      <c r="P173" s="13" t="s">
        <v>300</v>
      </c>
      <c r="Q173" s="43" t="s">
        <v>73</v>
      </c>
      <c r="R173" s="44" t="s">
        <v>249</v>
      </c>
      <c r="S173" s="43" t="s">
        <v>250</v>
      </c>
      <c r="T173" s="45">
        <v>1</v>
      </c>
      <c r="U173" s="45">
        <v>4</v>
      </c>
      <c r="V173" s="45">
        <v>300</v>
      </c>
      <c r="W173" s="46">
        <f t="shared" si="25"/>
        <v>1200</v>
      </c>
      <c r="X173" s="47">
        <v>2.25</v>
      </c>
      <c r="Y173" s="47">
        <v>19.393510413264</v>
      </c>
      <c r="Z173" s="48">
        <f t="shared" si="26"/>
        <v>8.9999999999999993E-3</v>
      </c>
      <c r="AA173" s="48">
        <f t="shared" si="27"/>
        <v>1.6384180790960452</v>
      </c>
      <c r="AB173" s="49" t="str">
        <f t="shared" si="28"/>
        <v>14412420514931098361390</v>
      </c>
      <c r="AC173" s="50">
        <v>0.12</v>
      </c>
      <c r="AD173" s="51">
        <v>19.661016949152543</v>
      </c>
      <c r="AE173" s="52"/>
      <c r="AF173" s="53">
        <f t="shared" si="29"/>
        <v>17.301694915254238</v>
      </c>
      <c r="AG173" s="54">
        <f t="shared" si="30"/>
        <v>0.10786162244144748</v>
      </c>
      <c r="AH173" s="55">
        <f t="shared" si="31"/>
        <v>2.0918154980097619</v>
      </c>
      <c r="AI173" s="56">
        <v>4</v>
      </c>
      <c r="AJ173" s="55">
        <f t="shared" si="32"/>
        <v>8.3672619920390474</v>
      </c>
      <c r="AK173" s="57">
        <v>2.6911799999999997</v>
      </c>
      <c r="AL173" s="57">
        <f t="shared" si="33"/>
        <v>1196.0799999999997</v>
      </c>
      <c r="AM173" s="57">
        <f t="shared" si="34"/>
        <v>1922.4105461393597</v>
      </c>
      <c r="AN173" s="58">
        <f t="shared" si="35"/>
        <v>726.33054613935997</v>
      </c>
      <c r="AO173" s="59"/>
      <c r="AP173" s="11" t="s">
        <v>221</v>
      </c>
      <c r="AQ173" s="11"/>
    </row>
    <row r="174" spans="2:43" x14ac:dyDescent="0.3">
      <c r="B174" s="39">
        <v>43586</v>
      </c>
      <c r="C174" s="40">
        <f t="shared" ca="1" si="24"/>
        <v>1003</v>
      </c>
      <c r="D174" s="12">
        <v>2019</v>
      </c>
      <c r="E174" s="12" t="s">
        <v>42</v>
      </c>
      <c r="F174" s="12">
        <v>1</v>
      </c>
      <c r="G174" s="13" t="s">
        <v>60</v>
      </c>
      <c r="H174" s="13" t="s">
        <v>110</v>
      </c>
      <c r="I174" s="13" t="s">
        <v>111</v>
      </c>
      <c r="J174" s="14" t="s">
        <v>112</v>
      </c>
      <c r="K174" s="14" t="s">
        <v>113</v>
      </c>
      <c r="L174" s="14" t="s">
        <v>299</v>
      </c>
      <c r="M174" s="42" t="s">
        <v>48</v>
      </c>
      <c r="N174" s="42" t="s">
        <v>142</v>
      </c>
      <c r="O174" s="42" t="s">
        <v>143</v>
      </c>
      <c r="P174" s="13" t="s">
        <v>300</v>
      </c>
      <c r="Q174" s="43" t="s">
        <v>73</v>
      </c>
      <c r="R174" s="44" t="s">
        <v>249</v>
      </c>
      <c r="S174" s="43" t="s">
        <v>250</v>
      </c>
      <c r="T174" s="45">
        <v>1</v>
      </c>
      <c r="U174" s="45">
        <v>4</v>
      </c>
      <c r="V174" s="45">
        <v>300</v>
      </c>
      <c r="W174" s="46">
        <f t="shared" si="25"/>
        <v>1200</v>
      </c>
      <c r="X174" s="47">
        <v>2.25</v>
      </c>
      <c r="Y174" s="47">
        <v>19.393510413264</v>
      </c>
      <c r="Z174" s="48">
        <f t="shared" si="26"/>
        <v>1.125E-2</v>
      </c>
      <c r="AA174" s="48">
        <f t="shared" si="27"/>
        <v>1.6384180790960452</v>
      </c>
      <c r="AB174" s="49" t="str">
        <f t="shared" si="28"/>
        <v>14412420514931098361390</v>
      </c>
      <c r="AC174" s="50">
        <v>0.12</v>
      </c>
      <c r="AD174" s="51">
        <v>19.661016949152543</v>
      </c>
      <c r="AE174" s="52"/>
      <c r="AF174" s="53">
        <f t="shared" si="29"/>
        <v>17.301694915254238</v>
      </c>
      <c r="AG174" s="54">
        <f t="shared" si="30"/>
        <v>0.10786162244144748</v>
      </c>
      <c r="AH174" s="55">
        <f t="shared" si="31"/>
        <v>2.0918154980097619</v>
      </c>
      <c r="AI174" s="56">
        <v>5</v>
      </c>
      <c r="AJ174" s="55">
        <f t="shared" si="32"/>
        <v>10.459077490048809</v>
      </c>
      <c r="AK174" s="57">
        <v>2.6911799999999997</v>
      </c>
      <c r="AL174" s="57">
        <f t="shared" si="33"/>
        <v>1196.0799999999997</v>
      </c>
      <c r="AM174" s="57">
        <f t="shared" si="34"/>
        <v>1922.4105461393597</v>
      </c>
      <c r="AN174" s="58">
        <f t="shared" si="35"/>
        <v>726.33054613935997</v>
      </c>
      <c r="AO174" s="59"/>
      <c r="AP174" s="11" t="s">
        <v>221</v>
      </c>
      <c r="AQ174" s="11"/>
    </row>
    <row r="175" spans="2:43" x14ac:dyDescent="0.3">
      <c r="B175" s="39">
        <v>43586</v>
      </c>
      <c r="C175" s="40">
        <f t="shared" ca="1" si="24"/>
        <v>1003</v>
      </c>
      <c r="D175" s="12">
        <v>2019</v>
      </c>
      <c r="E175" s="12" t="s">
        <v>42</v>
      </c>
      <c r="F175" s="12">
        <v>1</v>
      </c>
      <c r="G175" s="13" t="s">
        <v>60</v>
      </c>
      <c r="H175" s="13" t="s">
        <v>110</v>
      </c>
      <c r="I175" s="13" t="s">
        <v>111</v>
      </c>
      <c r="J175" s="14" t="s">
        <v>112</v>
      </c>
      <c r="K175" s="14" t="s">
        <v>113</v>
      </c>
      <c r="L175" s="14" t="s">
        <v>301</v>
      </c>
      <c r="M175" s="42" t="s">
        <v>48</v>
      </c>
      <c r="N175" s="42" t="s">
        <v>142</v>
      </c>
      <c r="O175" s="42" t="s">
        <v>143</v>
      </c>
      <c r="P175" s="13" t="s">
        <v>302</v>
      </c>
      <c r="Q175" s="43" t="s">
        <v>97</v>
      </c>
      <c r="R175" s="44" t="s">
        <v>157</v>
      </c>
      <c r="S175" s="43" t="s">
        <v>158</v>
      </c>
      <c r="T175" s="45">
        <v>24</v>
      </c>
      <c r="U175" s="45">
        <v>100</v>
      </c>
      <c r="V175" s="45">
        <v>1</v>
      </c>
      <c r="W175" s="46">
        <f t="shared" si="25"/>
        <v>2400</v>
      </c>
      <c r="X175" s="47">
        <v>4.0279999999999996</v>
      </c>
      <c r="Y175" s="47">
        <v>36.393084000000002</v>
      </c>
      <c r="Z175" s="48">
        <f t="shared" si="26"/>
        <v>0.10069999999999998</v>
      </c>
      <c r="AA175" s="48">
        <f t="shared" si="27"/>
        <v>1.4941666666666666</v>
      </c>
      <c r="AB175" s="49" t="str">
        <f t="shared" si="28"/>
        <v>14412420454483040360970</v>
      </c>
      <c r="AC175" s="50">
        <v>0.12000000000000001</v>
      </c>
      <c r="AD175" s="51">
        <v>35.86</v>
      </c>
      <c r="AE175" s="52"/>
      <c r="AF175" s="53">
        <f t="shared" si="29"/>
        <v>31.556799999999999</v>
      </c>
      <c r="AG175" s="54">
        <f t="shared" si="30"/>
        <v>0.13289019419184156</v>
      </c>
      <c r="AH175" s="55">
        <f t="shared" si="31"/>
        <v>4.8362840000000027</v>
      </c>
      <c r="AI175" s="56">
        <v>25</v>
      </c>
      <c r="AJ175" s="55">
        <f t="shared" si="32"/>
        <v>120.90710000000007</v>
      </c>
      <c r="AK175" s="57">
        <v>6.8205199999999992</v>
      </c>
      <c r="AL175" s="57">
        <f t="shared" si="33"/>
        <v>1693.2770605759681</v>
      </c>
      <c r="AM175" s="57">
        <f t="shared" si="34"/>
        <v>1958.5898709036744</v>
      </c>
      <c r="AN175" s="58">
        <f t="shared" si="35"/>
        <v>265.3128103277063</v>
      </c>
      <c r="AO175" s="59"/>
      <c r="AP175" s="11" t="s">
        <v>54</v>
      </c>
      <c r="AQ175" s="11"/>
    </row>
    <row r="176" spans="2:43" x14ac:dyDescent="0.3">
      <c r="B176" s="39">
        <v>43586</v>
      </c>
      <c r="C176" s="40">
        <f t="shared" ca="1" si="24"/>
        <v>1003</v>
      </c>
      <c r="D176" s="12">
        <v>2019</v>
      </c>
      <c r="E176" s="12" t="s">
        <v>42</v>
      </c>
      <c r="F176" s="12">
        <v>1</v>
      </c>
      <c r="G176" s="13" t="s">
        <v>60</v>
      </c>
      <c r="H176" s="13" t="s">
        <v>110</v>
      </c>
      <c r="I176" s="13" t="s">
        <v>111</v>
      </c>
      <c r="J176" s="14" t="s">
        <v>112</v>
      </c>
      <c r="K176" s="14" t="s">
        <v>113</v>
      </c>
      <c r="L176" s="14" t="s">
        <v>301</v>
      </c>
      <c r="M176" s="42" t="s">
        <v>48</v>
      </c>
      <c r="N176" s="42" t="s">
        <v>142</v>
      </c>
      <c r="O176" s="42" t="s">
        <v>143</v>
      </c>
      <c r="P176" s="13" t="s">
        <v>302</v>
      </c>
      <c r="Q176" s="43" t="s">
        <v>97</v>
      </c>
      <c r="R176" s="44" t="s">
        <v>157</v>
      </c>
      <c r="S176" s="43" t="s">
        <v>158</v>
      </c>
      <c r="T176" s="45">
        <v>24</v>
      </c>
      <c r="U176" s="45">
        <v>100</v>
      </c>
      <c r="V176" s="45">
        <v>1</v>
      </c>
      <c r="W176" s="46">
        <f t="shared" si="25"/>
        <v>2400</v>
      </c>
      <c r="X176" s="47">
        <v>4.0279999999999996</v>
      </c>
      <c r="Y176" s="47">
        <v>36.393084000000002</v>
      </c>
      <c r="Z176" s="48">
        <f t="shared" si="26"/>
        <v>0.13695199999999999</v>
      </c>
      <c r="AA176" s="48">
        <f t="shared" si="27"/>
        <v>1.4941666666666666</v>
      </c>
      <c r="AB176" s="49" t="str">
        <f t="shared" si="28"/>
        <v>14412420454483040360970</v>
      </c>
      <c r="AC176" s="50">
        <v>0.12000000000000001</v>
      </c>
      <c r="AD176" s="51">
        <v>35.86</v>
      </c>
      <c r="AE176" s="52"/>
      <c r="AF176" s="53">
        <f t="shared" si="29"/>
        <v>31.556799999999999</v>
      </c>
      <c r="AG176" s="54">
        <f t="shared" si="30"/>
        <v>0.13289019419184156</v>
      </c>
      <c r="AH176" s="55">
        <f t="shared" si="31"/>
        <v>4.8362840000000027</v>
      </c>
      <c r="AI176" s="56">
        <v>34</v>
      </c>
      <c r="AJ176" s="55">
        <f t="shared" si="32"/>
        <v>164.4336560000001</v>
      </c>
      <c r="AK176" s="57">
        <v>6.8205199999999992</v>
      </c>
      <c r="AL176" s="57">
        <f t="shared" si="33"/>
        <v>1693.2770605759681</v>
      </c>
      <c r="AM176" s="57">
        <f t="shared" si="34"/>
        <v>1958.5898709036744</v>
      </c>
      <c r="AN176" s="58">
        <f t="shared" si="35"/>
        <v>265.3128103277063</v>
      </c>
      <c r="AO176" s="59"/>
      <c r="AP176" s="11" t="s">
        <v>54</v>
      </c>
      <c r="AQ176" s="11"/>
    </row>
    <row r="177" spans="2:43" x14ac:dyDescent="0.3">
      <c r="B177" s="39">
        <v>43586</v>
      </c>
      <c r="C177" s="40">
        <f t="shared" ca="1" si="24"/>
        <v>1003</v>
      </c>
      <c r="D177" s="12">
        <v>2019</v>
      </c>
      <c r="E177" s="12" t="s">
        <v>42</v>
      </c>
      <c r="F177" s="12">
        <v>1</v>
      </c>
      <c r="G177" s="13" t="s">
        <v>60</v>
      </c>
      <c r="H177" s="13" t="s">
        <v>110</v>
      </c>
      <c r="I177" s="13" t="s">
        <v>111</v>
      </c>
      <c r="J177" s="14" t="s">
        <v>112</v>
      </c>
      <c r="K177" s="14" t="s">
        <v>113</v>
      </c>
      <c r="L177" s="14" t="s">
        <v>301</v>
      </c>
      <c r="M177" s="42" t="s">
        <v>48</v>
      </c>
      <c r="N177" s="42" t="s">
        <v>142</v>
      </c>
      <c r="O177" s="42" t="s">
        <v>143</v>
      </c>
      <c r="P177" s="13" t="s">
        <v>302</v>
      </c>
      <c r="Q177" s="43" t="s">
        <v>51</v>
      </c>
      <c r="R177" s="44" t="s">
        <v>69</v>
      </c>
      <c r="S177" s="43" t="s">
        <v>70</v>
      </c>
      <c r="T177" s="45">
        <v>1</v>
      </c>
      <c r="U177" s="45">
        <v>2</v>
      </c>
      <c r="V177" s="45">
        <v>200</v>
      </c>
      <c r="W177" s="46">
        <f t="shared" si="25"/>
        <v>400</v>
      </c>
      <c r="X177" s="47">
        <v>2.806</v>
      </c>
      <c r="Y177" s="47">
        <v>24.870425957550601</v>
      </c>
      <c r="Z177" s="48">
        <f t="shared" si="26"/>
        <v>8.9791999999999997E-2</v>
      </c>
      <c r="AA177" s="48">
        <f t="shared" si="27"/>
        <v>5.89</v>
      </c>
      <c r="AB177" s="49" t="str">
        <f t="shared" si="28"/>
        <v>14412420454483040361532</v>
      </c>
      <c r="AC177" s="50">
        <v>0.12000000000000006</v>
      </c>
      <c r="AD177" s="51">
        <v>23.56</v>
      </c>
      <c r="AE177" s="52"/>
      <c r="AF177" s="53">
        <f t="shared" si="29"/>
        <v>20.732799999999997</v>
      </c>
      <c r="AG177" s="54">
        <f t="shared" si="30"/>
        <v>0.16636731371681357</v>
      </c>
      <c r="AH177" s="55">
        <f t="shared" si="31"/>
        <v>4.137625957550604</v>
      </c>
      <c r="AI177" s="56">
        <v>32</v>
      </c>
      <c r="AJ177" s="55">
        <f t="shared" si="32"/>
        <v>132.40403064161933</v>
      </c>
      <c r="AK177" s="57">
        <v>3.5032300000000003</v>
      </c>
      <c r="AL177" s="57">
        <f t="shared" si="33"/>
        <v>1248.4782608695652</v>
      </c>
      <c r="AM177" s="57">
        <f t="shared" si="34"/>
        <v>1847.1846044191016</v>
      </c>
      <c r="AN177" s="58">
        <f t="shared" si="35"/>
        <v>598.70634354953631</v>
      </c>
      <c r="AO177" s="59"/>
      <c r="AP177" s="11" t="s">
        <v>54</v>
      </c>
      <c r="AQ177" s="11"/>
    </row>
    <row r="178" spans="2:43" x14ac:dyDescent="0.3">
      <c r="B178" s="39">
        <v>43586</v>
      </c>
      <c r="C178" s="40">
        <f t="shared" ca="1" si="24"/>
        <v>1003</v>
      </c>
      <c r="D178" s="12">
        <v>2019</v>
      </c>
      <c r="E178" s="12" t="s">
        <v>42</v>
      </c>
      <c r="F178" s="12">
        <v>1</v>
      </c>
      <c r="G178" s="13" t="s">
        <v>60</v>
      </c>
      <c r="H178" s="13" t="s">
        <v>110</v>
      </c>
      <c r="I178" s="13" t="s">
        <v>111</v>
      </c>
      <c r="J178" s="14" t="s">
        <v>112</v>
      </c>
      <c r="K178" s="14" t="s">
        <v>113</v>
      </c>
      <c r="L178" s="14" t="s">
        <v>301</v>
      </c>
      <c r="M178" s="42" t="s">
        <v>48</v>
      </c>
      <c r="N178" s="42" t="s">
        <v>142</v>
      </c>
      <c r="O178" s="42" t="s">
        <v>143</v>
      </c>
      <c r="P178" s="13" t="s">
        <v>302</v>
      </c>
      <c r="Q178" s="43" t="s">
        <v>51</v>
      </c>
      <c r="R178" s="44" t="s">
        <v>69</v>
      </c>
      <c r="S178" s="43" t="s">
        <v>70</v>
      </c>
      <c r="T178" s="45">
        <v>1</v>
      </c>
      <c r="U178" s="45">
        <v>2</v>
      </c>
      <c r="V178" s="45">
        <v>200</v>
      </c>
      <c r="W178" s="46">
        <f t="shared" si="25"/>
        <v>400</v>
      </c>
      <c r="X178" s="47">
        <v>2.806</v>
      </c>
      <c r="Y178" s="47">
        <v>24.870425957550601</v>
      </c>
      <c r="Z178" s="48">
        <f t="shared" si="26"/>
        <v>9.2598E-2</v>
      </c>
      <c r="AA178" s="48">
        <f t="shared" si="27"/>
        <v>5.89</v>
      </c>
      <c r="AB178" s="49" t="str">
        <f t="shared" si="28"/>
        <v>14412420454483040361532</v>
      </c>
      <c r="AC178" s="50">
        <v>0.12000000000000006</v>
      </c>
      <c r="AD178" s="51">
        <v>23.56</v>
      </c>
      <c r="AE178" s="52"/>
      <c r="AF178" s="53">
        <f t="shared" si="29"/>
        <v>20.732799999999997</v>
      </c>
      <c r="AG178" s="54">
        <f t="shared" si="30"/>
        <v>0.16636731371681357</v>
      </c>
      <c r="AH178" s="55">
        <f t="shared" si="31"/>
        <v>4.137625957550604</v>
      </c>
      <c r="AI178" s="56">
        <v>33</v>
      </c>
      <c r="AJ178" s="55">
        <f t="shared" si="32"/>
        <v>136.54165659916993</v>
      </c>
      <c r="AK178" s="57">
        <v>3.5032300000000003</v>
      </c>
      <c r="AL178" s="57">
        <f t="shared" si="33"/>
        <v>1248.4782608695652</v>
      </c>
      <c r="AM178" s="57">
        <f t="shared" si="34"/>
        <v>1847.1846044191016</v>
      </c>
      <c r="AN178" s="58">
        <f t="shared" si="35"/>
        <v>598.70634354953631</v>
      </c>
      <c r="AO178" s="59"/>
      <c r="AP178" s="11" t="s">
        <v>54</v>
      </c>
      <c r="AQ178" s="11"/>
    </row>
    <row r="179" spans="2:43" x14ac:dyDescent="0.3">
      <c r="B179" s="39">
        <v>43586</v>
      </c>
      <c r="C179" s="40">
        <f t="shared" ca="1" si="24"/>
        <v>1003</v>
      </c>
      <c r="D179" s="12">
        <v>2019</v>
      </c>
      <c r="E179" s="12" t="s">
        <v>42</v>
      </c>
      <c r="F179" s="12">
        <v>1</v>
      </c>
      <c r="G179" s="13" t="s">
        <v>60</v>
      </c>
      <c r="H179" s="13" t="s">
        <v>110</v>
      </c>
      <c r="I179" s="13" t="s">
        <v>111</v>
      </c>
      <c r="J179" s="14" t="s">
        <v>112</v>
      </c>
      <c r="K179" s="14" t="s">
        <v>113</v>
      </c>
      <c r="L179" s="14" t="s">
        <v>301</v>
      </c>
      <c r="M179" s="42" t="s">
        <v>48</v>
      </c>
      <c r="N179" s="42" t="s">
        <v>142</v>
      </c>
      <c r="O179" s="42" t="s">
        <v>143</v>
      </c>
      <c r="P179" s="13" t="s">
        <v>302</v>
      </c>
      <c r="Q179" s="43" t="s">
        <v>73</v>
      </c>
      <c r="R179" s="44" t="s">
        <v>74</v>
      </c>
      <c r="S179" s="43" t="s">
        <v>75</v>
      </c>
      <c r="T179" s="45">
        <v>1</v>
      </c>
      <c r="U179" s="45">
        <v>4</v>
      </c>
      <c r="V179" s="45">
        <v>500</v>
      </c>
      <c r="W179" s="46">
        <f t="shared" si="25"/>
        <v>2000</v>
      </c>
      <c r="X179" s="47">
        <v>3.68</v>
      </c>
      <c r="Y179" s="47">
        <v>31.07226</v>
      </c>
      <c r="Z179" s="48">
        <f t="shared" si="26"/>
        <v>5.1520000000000003E-2</v>
      </c>
      <c r="AA179" s="48">
        <f t="shared" si="27"/>
        <v>1.6575</v>
      </c>
      <c r="AB179" s="49" t="str">
        <f t="shared" si="28"/>
        <v>14412420454483040361541</v>
      </c>
      <c r="AC179" s="50">
        <v>0.12000000000000005</v>
      </c>
      <c r="AD179" s="51">
        <v>33.15</v>
      </c>
      <c r="AE179" s="52"/>
      <c r="AF179" s="53">
        <f t="shared" si="29"/>
        <v>29.171999999999993</v>
      </c>
      <c r="AG179" s="54">
        <f t="shared" si="30"/>
        <v>6.1156156649049831E-2</v>
      </c>
      <c r="AH179" s="55">
        <f t="shared" si="31"/>
        <v>1.9002600000000065</v>
      </c>
      <c r="AI179" s="56">
        <v>14</v>
      </c>
      <c r="AJ179" s="55">
        <f t="shared" si="32"/>
        <v>26.603640000000091</v>
      </c>
      <c r="AK179" s="57">
        <v>4.1876100000000003</v>
      </c>
      <c r="AL179" s="57">
        <f t="shared" si="33"/>
        <v>1137.9375</v>
      </c>
      <c r="AM179" s="57">
        <f t="shared" si="34"/>
        <v>1981.7934782608691</v>
      </c>
      <c r="AN179" s="58">
        <f t="shared" si="35"/>
        <v>843.85597826086905</v>
      </c>
      <c r="AO179" s="59"/>
      <c r="AP179" s="11" t="s">
        <v>54</v>
      </c>
      <c r="AQ179" s="11"/>
    </row>
    <row r="180" spans="2:43" x14ac:dyDescent="0.3">
      <c r="B180" s="39">
        <v>43586</v>
      </c>
      <c r="C180" s="40">
        <f t="shared" ca="1" si="24"/>
        <v>1003</v>
      </c>
      <c r="D180" s="12">
        <v>2019</v>
      </c>
      <c r="E180" s="12" t="s">
        <v>42</v>
      </c>
      <c r="F180" s="12">
        <v>1</v>
      </c>
      <c r="G180" s="13" t="s">
        <v>60</v>
      </c>
      <c r="H180" s="13" t="s">
        <v>110</v>
      </c>
      <c r="I180" s="13" t="s">
        <v>111</v>
      </c>
      <c r="J180" s="14" t="s">
        <v>112</v>
      </c>
      <c r="K180" s="14" t="s">
        <v>113</v>
      </c>
      <c r="L180" s="14" t="s">
        <v>301</v>
      </c>
      <c r="M180" s="42" t="s">
        <v>48</v>
      </c>
      <c r="N180" s="42" t="s">
        <v>142</v>
      </c>
      <c r="O180" s="42" t="s">
        <v>143</v>
      </c>
      <c r="P180" s="13" t="s">
        <v>302</v>
      </c>
      <c r="Q180" s="43" t="s">
        <v>73</v>
      </c>
      <c r="R180" s="44" t="s">
        <v>303</v>
      </c>
      <c r="S180" s="43" t="s">
        <v>304</v>
      </c>
      <c r="T180" s="45">
        <v>1</v>
      </c>
      <c r="U180" s="45">
        <v>4</v>
      </c>
      <c r="V180" s="45">
        <v>500</v>
      </c>
      <c r="W180" s="46">
        <f t="shared" si="25"/>
        <v>2000</v>
      </c>
      <c r="X180" s="47">
        <v>3.855</v>
      </c>
      <c r="Y180" s="47">
        <v>39.363948000000001</v>
      </c>
      <c r="Z180" s="48">
        <f t="shared" si="26"/>
        <v>1.9274999999999997E-2</v>
      </c>
      <c r="AA180" s="48">
        <f t="shared" si="27"/>
        <v>1.8929999999999998</v>
      </c>
      <c r="AB180" s="49" t="str">
        <f t="shared" si="28"/>
        <v>14412420454483040360374</v>
      </c>
      <c r="AC180" s="50">
        <v>0.12</v>
      </c>
      <c r="AD180" s="51">
        <v>37.86</v>
      </c>
      <c r="AE180" s="52"/>
      <c r="AF180" s="53">
        <f t="shared" si="29"/>
        <v>33.316800000000001</v>
      </c>
      <c r="AG180" s="54">
        <f t="shared" si="30"/>
        <v>0.153621481259959</v>
      </c>
      <c r="AH180" s="55">
        <f t="shared" si="31"/>
        <v>6.047148</v>
      </c>
      <c r="AI180" s="56">
        <v>5</v>
      </c>
      <c r="AJ180" s="55">
        <f t="shared" si="32"/>
        <v>30.23574</v>
      </c>
      <c r="AK180" s="57">
        <v>4.4451700000000001</v>
      </c>
      <c r="AL180" s="57">
        <f t="shared" si="33"/>
        <v>1153.0920881971465</v>
      </c>
      <c r="AM180" s="57">
        <f t="shared" si="34"/>
        <v>2160.6225680933853</v>
      </c>
      <c r="AN180" s="58">
        <f t="shared" si="35"/>
        <v>1007.5304798962388</v>
      </c>
      <c r="AO180" s="59"/>
      <c r="AP180" s="11" t="s">
        <v>54</v>
      </c>
      <c r="AQ180" s="11"/>
    </row>
    <row r="181" spans="2:43" x14ac:dyDescent="0.3">
      <c r="B181" s="39">
        <v>43586</v>
      </c>
      <c r="C181" s="40">
        <f t="shared" ca="1" si="24"/>
        <v>1003</v>
      </c>
      <c r="D181" s="12">
        <v>2019</v>
      </c>
      <c r="E181" s="12" t="s">
        <v>42</v>
      </c>
      <c r="F181" s="12">
        <v>1</v>
      </c>
      <c r="G181" s="13" t="s">
        <v>60</v>
      </c>
      <c r="H181" s="13" t="s">
        <v>110</v>
      </c>
      <c r="I181" s="13" t="s">
        <v>111</v>
      </c>
      <c r="J181" s="14" t="s">
        <v>112</v>
      </c>
      <c r="K181" s="14" t="s">
        <v>113</v>
      </c>
      <c r="L181" s="14" t="s">
        <v>301</v>
      </c>
      <c r="M181" s="42" t="s">
        <v>48</v>
      </c>
      <c r="N181" s="42" t="s">
        <v>142</v>
      </c>
      <c r="O181" s="42" t="s">
        <v>143</v>
      </c>
      <c r="P181" s="13" t="s">
        <v>302</v>
      </c>
      <c r="Q181" s="43" t="s">
        <v>73</v>
      </c>
      <c r="R181" s="44" t="s">
        <v>303</v>
      </c>
      <c r="S181" s="43" t="s">
        <v>304</v>
      </c>
      <c r="T181" s="45">
        <v>1</v>
      </c>
      <c r="U181" s="45">
        <v>4</v>
      </c>
      <c r="V181" s="45">
        <v>500</v>
      </c>
      <c r="W181" s="46">
        <f t="shared" si="25"/>
        <v>2000</v>
      </c>
      <c r="X181" s="47">
        <v>3.855</v>
      </c>
      <c r="Y181" s="47">
        <v>39.363948000000001</v>
      </c>
      <c r="Z181" s="48">
        <f t="shared" si="26"/>
        <v>3.4695000000000004E-2</v>
      </c>
      <c r="AA181" s="48">
        <f t="shared" si="27"/>
        <v>1.8929999999999998</v>
      </c>
      <c r="AB181" s="49" t="str">
        <f t="shared" si="28"/>
        <v>14412420454483040360374</v>
      </c>
      <c r="AC181" s="50">
        <v>0.12</v>
      </c>
      <c r="AD181" s="51">
        <v>37.86</v>
      </c>
      <c r="AE181" s="52"/>
      <c r="AF181" s="53">
        <f t="shared" si="29"/>
        <v>33.316800000000001</v>
      </c>
      <c r="AG181" s="54">
        <f t="shared" si="30"/>
        <v>0.153621481259959</v>
      </c>
      <c r="AH181" s="55">
        <f t="shared" si="31"/>
        <v>6.047148</v>
      </c>
      <c r="AI181" s="56">
        <v>9</v>
      </c>
      <c r="AJ181" s="55">
        <f t="shared" si="32"/>
        <v>54.424332</v>
      </c>
      <c r="AK181" s="57">
        <v>4.4451700000000001</v>
      </c>
      <c r="AL181" s="57">
        <f t="shared" si="33"/>
        <v>1153.0920881971465</v>
      </c>
      <c r="AM181" s="57">
        <f t="shared" si="34"/>
        <v>2160.6225680933853</v>
      </c>
      <c r="AN181" s="58">
        <f t="shared" si="35"/>
        <v>1007.5304798962388</v>
      </c>
      <c r="AO181" s="59"/>
      <c r="AP181" s="11" t="s">
        <v>54</v>
      </c>
      <c r="AQ181" s="11"/>
    </row>
    <row r="182" spans="2:43" x14ac:dyDescent="0.3">
      <c r="B182" s="39">
        <v>43586</v>
      </c>
      <c r="C182" s="40">
        <f t="shared" ca="1" si="24"/>
        <v>1003</v>
      </c>
      <c r="D182" s="12">
        <v>2019</v>
      </c>
      <c r="E182" s="12" t="s">
        <v>42</v>
      </c>
      <c r="F182" s="12">
        <v>1</v>
      </c>
      <c r="G182" s="13" t="s">
        <v>60</v>
      </c>
      <c r="H182" s="13" t="s">
        <v>110</v>
      </c>
      <c r="I182" s="13" t="s">
        <v>111</v>
      </c>
      <c r="J182" s="14" t="s">
        <v>112</v>
      </c>
      <c r="K182" s="14" t="s">
        <v>113</v>
      </c>
      <c r="L182" s="14" t="s">
        <v>301</v>
      </c>
      <c r="M182" s="42" t="s">
        <v>48</v>
      </c>
      <c r="N182" s="42" t="s">
        <v>142</v>
      </c>
      <c r="O182" s="42" t="s">
        <v>143</v>
      </c>
      <c r="P182" s="13" t="s">
        <v>302</v>
      </c>
      <c r="Q182" s="43" t="s">
        <v>73</v>
      </c>
      <c r="R182" s="44" t="s">
        <v>148</v>
      </c>
      <c r="S182" s="43" t="s">
        <v>149</v>
      </c>
      <c r="T182" s="45">
        <v>1</v>
      </c>
      <c r="U182" s="45">
        <v>4</v>
      </c>
      <c r="V182" s="45">
        <v>550</v>
      </c>
      <c r="W182" s="46">
        <f t="shared" si="25"/>
        <v>2200</v>
      </c>
      <c r="X182" s="47">
        <v>4.3019999999999996</v>
      </c>
      <c r="Y182" s="47">
        <v>51.192744407999996</v>
      </c>
      <c r="Z182" s="48">
        <f t="shared" si="26"/>
        <v>3.0113999999999998E-2</v>
      </c>
      <c r="AA182" s="48">
        <f t="shared" si="27"/>
        <v>2.1904545454545454</v>
      </c>
      <c r="AB182" s="49" t="str">
        <f t="shared" si="28"/>
        <v>14412420454483040361540</v>
      </c>
      <c r="AC182" s="50">
        <v>0.12000000000000004</v>
      </c>
      <c r="AD182" s="51">
        <v>48.19</v>
      </c>
      <c r="AE182" s="52"/>
      <c r="AF182" s="53">
        <f t="shared" si="29"/>
        <v>42.407199999999996</v>
      </c>
      <c r="AG182" s="54">
        <f t="shared" si="30"/>
        <v>0.17161698419565619</v>
      </c>
      <c r="AH182" s="55">
        <f t="shared" si="31"/>
        <v>8.7855444079999998</v>
      </c>
      <c r="AI182" s="56">
        <v>7</v>
      </c>
      <c r="AJ182" s="55">
        <f t="shared" si="32"/>
        <v>61.498810855999999</v>
      </c>
      <c r="AK182" s="57">
        <v>4.8557500000000005</v>
      </c>
      <c r="AL182" s="57">
        <f t="shared" si="33"/>
        <v>1128.7192003719201</v>
      </c>
      <c r="AM182" s="57">
        <f t="shared" si="34"/>
        <v>2464.3886564388654</v>
      </c>
      <c r="AN182" s="58">
        <f t="shared" si="35"/>
        <v>1335.6694560669453</v>
      </c>
      <c r="AO182" s="59"/>
      <c r="AP182" s="11" t="s">
        <v>54</v>
      </c>
      <c r="AQ182" s="11"/>
    </row>
    <row r="183" spans="2:43" x14ac:dyDescent="0.3">
      <c r="B183" s="39">
        <v>43586</v>
      </c>
      <c r="C183" s="40">
        <f t="shared" ca="1" si="24"/>
        <v>1003</v>
      </c>
      <c r="D183" s="12">
        <v>2019</v>
      </c>
      <c r="E183" s="12" t="s">
        <v>42</v>
      </c>
      <c r="F183" s="12">
        <v>1</v>
      </c>
      <c r="G183" s="13" t="s">
        <v>60</v>
      </c>
      <c r="H183" s="13" t="s">
        <v>110</v>
      </c>
      <c r="I183" s="13" t="s">
        <v>111</v>
      </c>
      <c r="J183" s="14" t="s">
        <v>112</v>
      </c>
      <c r="K183" s="14" t="s">
        <v>113</v>
      </c>
      <c r="L183" s="14" t="s">
        <v>301</v>
      </c>
      <c r="M183" s="42" t="s">
        <v>48</v>
      </c>
      <c r="N183" s="42" t="s">
        <v>142</v>
      </c>
      <c r="O183" s="42" t="s">
        <v>143</v>
      </c>
      <c r="P183" s="13" t="s">
        <v>302</v>
      </c>
      <c r="Q183" s="43" t="s">
        <v>73</v>
      </c>
      <c r="R183" s="44" t="s">
        <v>148</v>
      </c>
      <c r="S183" s="43" t="s">
        <v>149</v>
      </c>
      <c r="T183" s="45">
        <v>1</v>
      </c>
      <c r="U183" s="45">
        <v>4</v>
      </c>
      <c r="V183" s="45">
        <v>550</v>
      </c>
      <c r="W183" s="46">
        <f t="shared" si="25"/>
        <v>2200</v>
      </c>
      <c r="X183" s="47">
        <v>4.3019999999999996</v>
      </c>
      <c r="Y183" s="47">
        <v>51.192744407999996</v>
      </c>
      <c r="Z183" s="48">
        <f t="shared" si="26"/>
        <v>3.4415999999999995E-2</v>
      </c>
      <c r="AA183" s="48">
        <f t="shared" si="27"/>
        <v>2.1904545454545454</v>
      </c>
      <c r="AB183" s="49" t="str">
        <f t="shared" si="28"/>
        <v>14412420454483040361540</v>
      </c>
      <c r="AC183" s="50">
        <v>0.12000000000000004</v>
      </c>
      <c r="AD183" s="51">
        <v>48.19</v>
      </c>
      <c r="AE183" s="52"/>
      <c r="AF183" s="53">
        <f t="shared" si="29"/>
        <v>42.407199999999996</v>
      </c>
      <c r="AG183" s="54">
        <f t="shared" si="30"/>
        <v>0.17161698419565619</v>
      </c>
      <c r="AH183" s="55">
        <f t="shared" si="31"/>
        <v>8.7855444079999998</v>
      </c>
      <c r="AI183" s="56">
        <v>8</v>
      </c>
      <c r="AJ183" s="55">
        <f t="shared" si="32"/>
        <v>70.284355263999998</v>
      </c>
      <c r="AK183" s="57">
        <v>4.8557500000000005</v>
      </c>
      <c r="AL183" s="57">
        <f t="shared" si="33"/>
        <v>1128.7192003719201</v>
      </c>
      <c r="AM183" s="57">
        <f t="shared" si="34"/>
        <v>2464.3886564388654</v>
      </c>
      <c r="AN183" s="58">
        <f t="shared" si="35"/>
        <v>1335.6694560669453</v>
      </c>
      <c r="AO183" s="59"/>
      <c r="AP183" s="11" t="s">
        <v>54</v>
      </c>
      <c r="AQ183" s="11"/>
    </row>
    <row r="184" spans="2:43" x14ac:dyDescent="0.3">
      <c r="B184" s="39">
        <v>43586</v>
      </c>
      <c r="C184" s="40">
        <f t="shared" ca="1" si="24"/>
        <v>1003</v>
      </c>
      <c r="D184" s="12">
        <v>2019</v>
      </c>
      <c r="E184" s="12" t="s">
        <v>42</v>
      </c>
      <c r="F184" s="12">
        <v>1</v>
      </c>
      <c r="G184" s="13" t="s">
        <v>60</v>
      </c>
      <c r="H184" s="13" t="s">
        <v>110</v>
      </c>
      <c r="I184" s="13" t="s">
        <v>111</v>
      </c>
      <c r="J184" s="14" t="s">
        <v>112</v>
      </c>
      <c r="K184" s="14" t="s">
        <v>113</v>
      </c>
      <c r="L184" s="14" t="s">
        <v>305</v>
      </c>
      <c r="M184" s="42" t="s">
        <v>48</v>
      </c>
      <c r="N184" s="42" t="s">
        <v>142</v>
      </c>
      <c r="O184" s="42" t="s">
        <v>143</v>
      </c>
      <c r="P184" s="13" t="s">
        <v>306</v>
      </c>
      <c r="Q184" s="43" t="s">
        <v>73</v>
      </c>
      <c r="R184" s="44" t="s">
        <v>148</v>
      </c>
      <c r="S184" s="43" t="s">
        <v>149</v>
      </c>
      <c r="T184" s="45">
        <v>1</v>
      </c>
      <c r="U184" s="45">
        <v>4</v>
      </c>
      <c r="V184" s="45">
        <v>550</v>
      </c>
      <c r="W184" s="46">
        <f t="shared" si="25"/>
        <v>2200</v>
      </c>
      <c r="X184" s="47">
        <v>4.3019999999999996</v>
      </c>
      <c r="Y184" s="47">
        <v>51.192744407999996</v>
      </c>
      <c r="Z184" s="48">
        <f t="shared" si="26"/>
        <v>0.87330599999999992</v>
      </c>
      <c r="AA184" s="48">
        <f t="shared" si="27"/>
        <v>1.270909090909091</v>
      </c>
      <c r="AB184" s="49" t="str">
        <f t="shared" si="28"/>
        <v>14412420506421781361540</v>
      </c>
      <c r="AC184" s="50">
        <v>0.12000000000000004</v>
      </c>
      <c r="AD184" s="51">
        <v>27.96</v>
      </c>
      <c r="AE184" s="52"/>
      <c r="AF184" s="53">
        <f t="shared" si="29"/>
        <v>24.604800000000001</v>
      </c>
      <c r="AG184" s="54">
        <f t="shared" si="30"/>
        <v>0.51936938946068778</v>
      </c>
      <c r="AH184" s="55">
        <f t="shared" si="31"/>
        <v>26.587944407999995</v>
      </c>
      <c r="AI184" s="56">
        <v>203</v>
      </c>
      <c r="AJ184" s="55">
        <f t="shared" si="32"/>
        <v>5397.3527148239991</v>
      </c>
      <c r="AK184" s="57">
        <v>4.8557500000000005</v>
      </c>
      <c r="AL184" s="57">
        <f t="shared" si="33"/>
        <v>1128.7192003719201</v>
      </c>
      <c r="AM184" s="57">
        <f t="shared" si="34"/>
        <v>1429.8465829846584</v>
      </c>
      <c r="AN184" s="58">
        <f t="shared" si="35"/>
        <v>301.1273826127383</v>
      </c>
      <c r="AO184" s="59"/>
      <c r="AP184" s="11" t="s">
        <v>307</v>
      </c>
      <c r="AQ184" s="11"/>
    </row>
    <row r="185" spans="2:43" x14ac:dyDescent="0.3">
      <c r="B185" s="39">
        <v>43586</v>
      </c>
      <c r="C185" s="40">
        <f t="shared" ca="1" si="24"/>
        <v>1003</v>
      </c>
      <c r="D185" s="12">
        <v>2019</v>
      </c>
      <c r="E185" s="12" t="s">
        <v>42</v>
      </c>
      <c r="F185" s="12">
        <v>1</v>
      </c>
      <c r="G185" s="13" t="s">
        <v>60</v>
      </c>
      <c r="H185" s="13" t="s">
        <v>110</v>
      </c>
      <c r="I185" s="13" t="s">
        <v>111</v>
      </c>
      <c r="J185" s="14" t="s">
        <v>112</v>
      </c>
      <c r="K185" s="14" t="s">
        <v>113</v>
      </c>
      <c r="L185" s="14" t="s">
        <v>305</v>
      </c>
      <c r="M185" s="42" t="s">
        <v>48</v>
      </c>
      <c r="N185" s="42" t="s">
        <v>142</v>
      </c>
      <c r="O185" s="42" t="s">
        <v>143</v>
      </c>
      <c r="P185" s="13" t="s">
        <v>306</v>
      </c>
      <c r="Q185" s="43" t="s">
        <v>51</v>
      </c>
      <c r="R185" s="44" t="s">
        <v>130</v>
      </c>
      <c r="S185" s="43" t="s">
        <v>131</v>
      </c>
      <c r="T185" s="45">
        <v>1</v>
      </c>
      <c r="U185" s="45">
        <v>2</v>
      </c>
      <c r="V185" s="45">
        <v>300</v>
      </c>
      <c r="W185" s="46">
        <f t="shared" si="25"/>
        <v>600</v>
      </c>
      <c r="X185" s="47">
        <v>4.649</v>
      </c>
      <c r="Y185" s="47">
        <v>52.244660000000003</v>
      </c>
      <c r="Z185" s="48">
        <f t="shared" si="26"/>
        <v>0.36727100000000001</v>
      </c>
      <c r="AA185" s="48">
        <f t="shared" si="27"/>
        <v>7.0866666666666678</v>
      </c>
      <c r="AB185" s="49" t="str">
        <f t="shared" si="28"/>
        <v>14412420506421781360698</v>
      </c>
      <c r="AC185" s="50">
        <v>0.12000000000000006</v>
      </c>
      <c r="AD185" s="51">
        <v>42.52</v>
      </c>
      <c r="AE185" s="52"/>
      <c r="AF185" s="53">
        <f t="shared" si="29"/>
        <v>37.4176</v>
      </c>
      <c r="AG185" s="54">
        <f t="shared" si="30"/>
        <v>0.28380048793503498</v>
      </c>
      <c r="AH185" s="55">
        <f t="shared" si="31"/>
        <v>14.827060000000003</v>
      </c>
      <c r="AI185" s="56">
        <v>79</v>
      </c>
      <c r="AJ185" s="55">
        <f t="shared" si="32"/>
        <v>1171.3377400000002</v>
      </c>
      <c r="AK185" s="57">
        <v>7.3776199999999994</v>
      </c>
      <c r="AL185" s="57">
        <f t="shared" si="33"/>
        <v>1586.9262206926221</v>
      </c>
      <c r="AM185" s="57">
        <f t="shared" si="34"/>
        <v>2012.1316412131639</v>
      </c>
      <c r="AN185" s="58">
        <f t="shared" si="35"/>
        <v>425.20542052054179</v>
      </c>
      <c r="AO185" s="59"/>
      <c r="AP185" s="11" t="s">
        <v>307</v>
      </c>
      <c r="AQ185" s="11"/>
    </row>
    <row r="186" spans="2:43" x14ac:dyDescent="0.3">
      <c r="B186" s="39">
        <v>43647</v>
      </c>
      <c r="C186" s="40">
        <f t="shared" ca="1" si="24"/>
        <v>942</v>
      </c>
      <c r="D186" s="12">
        <v>2019</v>
      </c>
      <c r="E186" s="12" t="s">
        <v>42</v>
      </c>
      <c r="F186" s="12">
        <v>1</v>
      </c>
      <c r="G186" s="13" t="s">
        <v>60</v>
      </c>
      <c r="H186" s="13" t="s">
        <v>110</v>
      </c>
      <c r="I186" s="13" t="s">
        <v>217</v>
      </c>
      <c r="J186" s="14" t="s">
        <v>218</v>
      </c>
      <c r="K186" s="14" t="s">
        <v>218</v>
      </c>
      <c r="L186" s="14" t="s">
        <v>308</v>
      </c>
      <c r="M186" s="42" t="s">
        <v>48</v>
      </c>
      <c r="N186" s="42" t="s">
        <v>91</v>
      </c>
      <c r="O186" s="42" t="s">
        <v>91</v>
      </c>
      <c r="P186" s="13" t="s">
        <v>309</v>
      </c>
      <c r="Q186" s="43" t="s">
        <v>73</v>
      </c>
      <c r="R186" s="44" t="s">
        <v>163</v>
      </c>
      <c r="S186" s="43" t="s">
        <v>164</v>
      </c>
      <c r="T186" s="45">
        <v>4</v>
      </c>
      <c r="U186" s="45">
        <v>12</v>
      </c>
      <c r="V186" s="45">
        <v>23</v>
      </c>
      <c r="W186" s="46">
        <f t="shared" si="25"/>
        <v>1104</v>
      </c>
      <c r="X186" s="47">
        <v>3.423</v>
      </c>
      <c r="Y186" s="47">
        <v>29.02</v>
      </c>
      <c r="Z186" s="48">
        <f t="shared" si="26"/>
        <v>1.3691999999999999E-2</v>
      </c>
      <c r="AA186" s="48">
        <f t="shared" si="27"/>
        <v>2.8985507246376812</v>
      </c>
      <c r="AB186" s="49" t="str">
        <f t="shared" si="28"/>
        <v>14006320535278688361444</v>
      </c>
      <c r="AC186" s="50">
        <v>0.11999999999999998</v>
      </c>
      <c r="AD186" s="51">
        <v>32</v>
      </c>
      <c r="AE186" s="52"/>
      <c r="AF186" s="53">
        <f t="shared" si="29"/>
        <v>28.16</v>
      </c>
      <c r="AG186" s="54">
        <f t="shared" si="30"/>
        <v>2.9634734665747731E-2</v>
      </c>
      <c r="AH186" s="55">
        <f t="shared" si="31"/>
        <v>0.85999999999999943</v>
      </c>
      <c r="AI186" s="56">
        <v>4</v>
      </c>
      <c r="AJ186" s="55">
        <f t="shared" si="32"/>
        <v>3.4399999999999977</v>
      </c>
      <c r="AK186" s="57">
        <v>4.1236600000000001</v>
      </c>
      <c r="AL186" s="57">
        <f t="shared" si="33"/>
        <v>1204.6917908267603</v>
      </c>
      <c r="AM186" s="57">
        <f t="shared" si="34"/>
        <v>2056.67543090856</v>
      </c>
      <c r="AN186" s="58">
        <f t="shared" si="35"/>
        <v>851.98364008179965</v>
      </c>
      <c r="AO186" s="59"/>
      <c r="AP186" s="11" t="s">
        <v>310</v>
      </c>
      <c r="AQ186" s="11"/>
    </row>
    <row r="187" spans="2:43" x14ac:dyDescent="0.3">
      <c r="B187" s="39">
        <v>43647</v>
      </c>
      <c r="C187" s="40">
        <f t="shared" ca="1" si="24"/>
        <v>942</v>
      </c>
      <c r="D187" s="12">
        <v>2019</v>
      </c>
      <c r="E187" s="12" t="s">
        <v>42</v>
      </c>
      <c r="F187" s="12">
        <v>1</v>
      </c>
      <c r="G187" s="13" t="s">
        <v>60</v>
      </c>
      <c r="H187" s="13" t="s">
        <v>110</v>
      </c>
      <c r="I187" s="13" t="s">
        <v>217</v>
      </c>
      <c r="J187" s="14" t="s">
        <v>218</v>
      </c>
      <c r="K187" s="14" t="s">
        <v>218</v>
      </c>
      <c r="L187" s="14" t="s">
        <v>308</v>
      </c>
      <c r="M187" s="42" t="s">
        <v>48</v>
      </c>
      <c r="N187" s="42" t="s">
        <v>91</v>
      </c>
      <c r="O187" s="42" t="s">
        <v>91</v>
      </c>
      <c r="P187" s="13" t="s">
        <v>309</v>
      </c>
      <c r="Q187" s="43" t="s">
        <v>73</v>
      </c>
      <c r="R187" s="44" t="s">
        <v>163</v>
      </c>
      <c r="S187" s="43" t="s">
        <v>164</v>
      </c>
      <c r="T187" s="45">
        <v>4</v>
      </c>
      <c r="U187" s="45">
        <v>12</v>
      </c>
      <c r="V187" s="45">
        <v>23</v>
      </c>
      <c r="W187" s="46">
        <f t="shared" si="25"/>
        <v>1104</v>
      </c>
      <c r="X187" s="47">
        <v>3.423</v>
      </c>
      <c r="Y187" s="47">
        <v>29.02</v>
      </c>
      <c r="Z187" s="48">
        <f t="shared" si="26"/>
        <v>2.0538000000000001E-2</v>
      </c>
      <c r="AA187" s="48">
        <f t="shared" si="27"/>
        <v>2.8985507246376812</v>
      </c>
      <c r="AB187" s="49" t="str">
        <f t="shared" si="28"/>
        <v>14006320535278688361444</v>
      </c>
      <c r="AC187" s="50">
        <v>0.11999999999999998</v>
      </c>
      <c r="AD187" s="51">
        <v>32</v>
      </c>
      <c r="AE187" s="52"/>
      <c r="AF187" s="53">
        <f t="shared" si="29"/>
        <v>28.16</v>
      </c>
      <c r="AG187" s="54">
        <f t="shared" si="30"/>
        <v>2.9634734665747731E-2</v>
      </c>
      <c r="AH187" s="55">
        <f t="shared" si="31"/>
        <v>0.85999999999999943</v>
      </c>
      <c r="AI187" s="56">
        <v>6</v>
      </c>
      <c r="AJ187" s="55">
        <f t="shared" si="32"/>
        <v>5.1599999999999966</v>
      </c>
      <c r="AK187" s="57">
        <v>4.1236600000000001</v>
      </c>
      <c r="AL187" s="57">
        <f t="shared" si="33"/>
        <v>1204.6917908267603</v>
      </c>
      <c r="AM187" s="57">
        <f t="shared" si="34"/>
        <v>2056.67543090856</v>
      </c>
      <c r="AN187" s="58">
        <f t="shared" si="35"/>
        <v>851.98364008179965</v>
      </c>
      <c r="AO187" s="59"/>
      <c r="AP187" s="11" t="s">
        <v>310</v>
      </c>
      <c r="AQ187" s="11"/>
    </row>
    <row r="188" spans="2:43" x14ac:dyDescent="0.3">
      <c r="B188" s="39">
        <v>43586</v>
      </c>
      <c r="C188" s="40">
        <f t="shared" ca="1" si="24"/>
        <v>1003</v>
      </c>
      <c r="D188" s="12">
        <v>2019</v>
      </c>
      <c r="E188" s="12" t="s">
        <v>42</v>
      </c>
      <c r="F188" s="12">
        <v>1</v>
      </c>
      <c r="G188" s="13" t="s">
        <v>60</v>
      </c>
      <c r="H188" s="13" t="s">
        <v>110</v>
      </c>
      <c r="I188" s="13" t="s">
        <v>111</v>
      </c>
      <c r="J188" s="14" t="s">
        <v>112</v>
      </c>
      <c r="K188" s="14" t="s">
        <v>113</v>
      </c>
      <c r="L188" s="14" t="s">
        <v>311</v>
      </c>
      <c r="M188" s="42" t="s">
        <v>48</v>
      </c>
      <c r="N188" s="42" t="s">
        <v>142</v>
      </c>
      <c r="O188" s="42" t="s">
        <v>312</v>
      </c>
      <c r="P188" s="13" t="s">
        <v>313</v>
      </c>
      <c r="Q188" s="43" t="s">
        <v>73</v>
      </c>
      <c r="R188" s="44" t="s">
        <v>74</v>
      </c>
      <c r="S188" s="43" t="s">
        <v>75</v>
      </c>
      <c r="T188" s="45">
        <v>1</v>
      </c>
      <c r="U188" s="45">
        <v>4</v>
      </c>
      <c r="V188" s="45">
        <v>500</v>
      </c>
      <c r="W188" s="46">
        <f t="shared" si="25"/>
        <v>2000</v>
      </c>
      <c r="X188" s="47">
        <v>3.68</v>
      </c>
      <c r="Y188" s="47">
        <v>31.07226</v>
      </c>
      <c r="Z188" s="48">
        <f t="shared" si="26"/>
        <v>0.10304000000000001</v>
      </c>
      <c r="AA188" s="48">
        <f t="shared" si="27"/>
        <v>1.5255000000000001</v>
      </c>
      <c r="AB188" s="49" t="str">
        <f t="shared" si="28"/>
        <v>14412420600597940361541</v>
      </c>
      <c r="AC188" s="50">
        <v>0.12000000000000005</v>
      </c>
      <c r="AD188" s="51">
        <v>30.51</v>
      </c>
      <c r="AE188" s="52"/>
      <c r="AF188" s="53">
        <f t="shared" si="29"/>
        <v>26.848799999999997</v>
      </c>
      <c r="AG188" s="54">
        <f t="shared" si="30"/>
        <v>0.13592381114215712</v>
      </c>
      <c r="AH188" s="55">
        <f t="shared" si="31"/>
        <v>4.2234600000000029</v>
      </c>
      <c r="AI188" s="56">
        <v>28</v>
      </c>
      <c r="AJ188" s="55">
        <f t="shared" si="32"/>
        <v>118.25688000000008</v>
      </c>
      <c r="AK188" s="57">
        <v>4.1876100000000003</v>
      </c>
      <c r="AL188" s="57">
        <f t="shared" si="33"/>
        <v>1137.9375</v>
      </c>
      <c r="AM188" s="57">
        <f t="shared" si="34"/>
        <v>1823.9673913043475</v>
      </c>
      <c r="AN188" s="58">
        <f t="shared" si="35"/>
        <v>686.02989130434753</v>
      </c>
      <c r="AO188" s="59"/>
      <c r="AP188" s="11" t="s">
        <v>314</v>
      </c>
      <c r="AQ188" s="11"/>
    </row>
    <row r="189" spans="2:43" x14ac:dyDescent="0.3">
      <c r="B189" s="39">
        <v>43586</v>
      </c>
      <c r="C189" s="40">
        <f t="shared" ca="1" si="24"/>
        <v>1003</v>
      </c>
      <c r="D189" s="12">
        <v>2019</v>
      </c>
      <c r="E189" s="12" t="s">
        <v>42</v>
      </c>
      <c r="F189" s="12">
        <v>1</v>
      </c>
      <c r="G189" s="13" t="s">
        <v>60</v>
      </c>
      <c r="H189" s="13" t="s">
        <v>110</v>
      </c>
      <c r="I189" s="13" t="s">
        <v>111</v>
      </c>
      <c r="J189" s="14" t="s">
        <v>112</v>
      </c>
      <c r="K189" s="14" t="s">
        <v>113</v>
      </c>
      <c r="L189" s="14" t="s">
        <v>311</v>
      </c>
      <c r="M189" s="42" t="s">
        <v>48</v>
      </c>
      <c r="N189" s="42" t="s">
        <v>142</v>
      </c>
      <c r="O189" s="42" t="s">
        <v>312</v>
      </c>
      <c r="P189" s="13" t="s">
        <v>313</v>
      </c>
      <c r="Q189" s="43" t="s">
        <v>51</v>
      </c>
      <c r="R189" s="44" t="s">
        <v>69</v>
      </c>
      <c r="S189" s="43" t="s">
        <v>70</v>
      </c>
      <c r="T189" s="45">
        <v>1</v>
      </c>
      <c r="U189" s="45">
        <v>2</v>
      </c>
      <c r="V189" s="45">
        <v>200</v>
      </c>
      <c r="W189" s="46">
        <f t="shared" si="25"/>
        <v>400</v>
      </c>
      <c r="X189" s="47">
        <v>2.806</v>
      </c>
      <c r="Y189" s="47">
        <v>24.870425957550601</v>
      </c>
      <c r="Z189" s="48">
        <f t="shared" si="26"/>
        <v>3.9283999999999999E-2</v>
      </c>
      <c r="AA189" s="48">
        <f t="shared" si="27"/>
        <v>6.3650000000000002</v>
      </c>
      <c r="AB189" s="49" t="str">
        <f t="shared" si="28"/>
        <v>14412420600597940361532</v>
      </c>
      <c r="AC189" s="50">
        <v>0.12</v>
      </c>
      <c r="AD189" s="51">
        <v>25.46</v>
      </c>
      <c r="AE189" s="52"/>
      <c r="AF189" s="53">
        <f t="shared" si="29"/>
        <v>22.404800000000002</v>
      </c>
      <c r="AG189" s="54">
        <f t="shared" si="30"/>
        <v>9.9138871274620954E-2</v>
      </c>
      <c r="AH189" s="55">
        <f t="shared" si="31"/>
        <v>2.4656259575505999</v>
      </c>
      <c r="AI189" s="56">
        <v>14</v>
      </c>
      <c r="AJ189" s="55">
        <f t="shared" si="32"/>
        <v>34.518763405708398</v>
      </c>
      <c r="AK189" s="57">
        <v>3.5032300000000003</v>
      </c>
      <c r="AL189" s="57">
        <f t="shared" si="33"/>
        <v>1248.4782608695652</v>
      </c>
      <c r="AM189" s="57">
        <f t="shared" si="34"/>
        <v>1996.1511047754811</v>
      </c>
      <c r="AN189" s="58">
        <f t="shared" si="35"/>
        <v>747.6728439059159</v>
      </c>
      <c r="AO189" s="59"/>
      <c r="AP189" s="11" t="s">
        <v>314</v>
      </c>
      <c r="AQ189" s="11"/>
    </row>
    <row r="190" spans="2:43" x14ac:dyDescent="0.3">
      <c r="B190" s="39">
        <v>43586</v>
      </c>
      <c r="C190" s="40">
        <f t="shared" ca="1" si="24"/>
        <v>1003</v>
      </c>
      <c r="D190" s="12">
        <v>2019</v>
      </c>
      <c r="E190" s="12" t="s">
        <v>42</v>
      </c>
      <c r="F190" s="12">
        <v>1</v>
      </c>
      <c r="G190" s="13" t="s">
        <v>60</v>
      </c>
      <c r="H190" s="13" t="s">
        <v>110</v>
      </c>
      <c r="I190" s="13" t="s">
        <v>111</v>
      </c>
      <c r="J190" s="14" t="s">
        <v>112</v>
      </c>
      <c r="K190" s="14" t="s">
        <v>113</v>
      </c>
      <c r="L190" s="14" t="s">
        <v>311</v>
      </c>
      <c r="M190" s="42" t="s">
        <v>48</v>
      </c>
      <c r="N190" s="42" t="s">
        <v>142</v>
      </c>
      <c r="O190" s="42" t="s">
        <v>312</v>
      </c>
      <c r="P190" s="13" t="s">
        <v>313</v>
      </c>
      <c r="Q190" s="43" t="s">
        <v>76</v>
      </c>
      <c r="R190" s="44" t="s">
        <v>315</v>
      </c>
      <c r="S190" s="43" t="s">
        <v>316</v>
      </c>
      <c r="T190" s="45">
        <v>6</v>
      </c>
      <c r="U190" s="45">
        <v>1</v>
      </c>
      <c r="V190" s="45">
        <v>800</v>
      </c>
      <c r="W190" s="46">
        <f t="shared" si="25"/>
        <v>4800</v>
      </c>
      <c r="X190" s="47">
        <v>5</v>
      </c>
      <c r="Y190" s="47">
        <v>137.69</v>
      </c>
      <c r="Z190" s="48">
        <f t="shared" si="26"/>
        <v>0.03</v>
      </c>
      <c r="AA190" s="48">
        <f t="shared" si="27"/>
        <v>2.7824999999999998</v>
      </c>
      <c r="AB190" s="49" t="str">
        <f t="shared" si="28"/>
        <v>14412420600597940371439</v>
      </c>
      <c r="AC190" s="50">
        <v>0.12</v>
      </c>
      <c r="AD190" s="51">
        <v>133.56</v>
      </c>
      <c r="AE190" s="52"/>
      <c r="AF190" s="53">
        <f t="shared" si="29"/>
        <v>117.53280000000001</v>
      </c>
      <c r="AG190" s="54">
        <f t="shared" si="30"/>
        <v>0.14639552618200302</v>
      </c>
      <c r="AH190" s="55">
        <f t="shared" si="31"/>
        <v>20.157199999999989</v>
      </c>
      <c r="AI190" s="56">
        <v>6</v>
      </c>
      <c r="AJ190" s="55">
        <f t="shared" si="32"/>
        <v>120.94319999999993</v>
      </c>
      <c r="AK190" s="57">
        <v>27.292936507936492</v>
      </c>
      <c r="AL190" s="57">
        <f t="shared" si="33"/>
        <v>5458.5873015872985</v>
      </c>
      <c r="AM190" s="57">
        <f t="shared" si="34"/>
        <v>5876.64</v>
      </c>
      <c r="AN190" s="58">
        <f t="shared" si="35"/>
        <v>418.05269841270183</v>
      </c>
      <c r="AO190" s="59"/>
      <c r="AP190" s="11" t="s">
        <v>314</v>
      </c>
      <c r="AQ190" s="11"/>
    </row>
    <row r="191" spans="2:43" x14ac:dyDescent="0.3">
      <c r="B191" s="39">
        <v>43586</v>
      </c>
      <c r="C191" s="40">
        <f t="shared" ca="1" si="24"/>
        <v>1003</v>
      </c>
      <c r="D191" s="12">
        <v>2019</v>
      </c>
      <c r="E191" s="12" t="s">
        <v>42</v>
      </c>
      <c r="F191" s="12">
        <v>1</v>
      </c>
      <c r="G191" s="13" t="s">
        <v>60</v>
      </c>
      <c r="H191" s="13" t="s">
        <v>110</v>
      </c>
      <c r="I191" s="13" t="s">
        <v>111</v>
      </c>
      <c r="J191" s="14" t="s">
        <v>112</v>
      </c>
      <c r="K191" s="14" t="s">
        <v>113</v>
      </c>
      <c r="L191" s="14" t="s">
        <v>311</v>
      </c>
      <c r="M191" s="42" t="s">
        <v>48</v>
      </c>
      <c r="N191" s="42" t="s">
        <v>142</v>
      </c>
      <c r="O191" s="42" t="s">
        <v>312</v>
      </c>
      <c r="P191" s="13" t="s">
        <v>313</v>
      </c>
      <c r="Q191" s="43" t="s">
        <v>76</v>
      </c>
      <c r="R191" s="44" t="s">
        <v>134</v>
      </c>
      <c r="S191" s="43" t="s">
        <v>135</v>
      </c>
      <c r="T191" s="45">
        <v>12</v>
      </c>
      <c r="U191" s="45">
        <v>1</v>
      </c>
      <c r="V191" s="45">
        <v>320</v>
      </c>
      <c r="W191" s="46">
        <f t="shared" si="25"/>
        <v>3840</v>
      </c>
      <c r="X191" s="47">
        <v>4.1899999999999942</v>
      </c>
      <c r="Y191" s="47">
        <v>80.267200000000017</v>
      </c>
      <c r="Z191" s="48">
        <f t="shared" si="26"/>
        <v>4.1899999999999941E-3</v>
      </c>
      <c r="AA191" s="48">
        <f t="shared" si="27"/>
        <v>2.8604166666666666</v>
      </c>
      <c r="AB191" s="49" t="str">
        <f t="shared" si="28"/>
        <v>14412420600597940371435</v>
      </c>
      <c r="AC191" s="50">
        <v>0.12</v>
      </c>
      <c r="AD191" s="51">
        <v>109.84</v>
      </c>
      <c r="AE191" s="52"/>
      <c r="AF191" s="53">
        <f t="shared" si="29"/>
        <v>96.659199999999998</v>
      </c>
      <c r="AG191" s="54">
        <f t="shared" si="30"/>
        <v>0</v>
      </c>
      <c r="AH191" s="55">
        <f t="shared" si="31"/>
        <v>0</v>
      </c>
      <c r="AI191" s="56">
        <v>1</v>
      </c>
      <c r="AJ191" s="55">
        <f t="shared" si="32"/>
        <v>0</v>
      </c>
      <c r="AK191" s="57">
        <v>17.065614035087684</v>
      </c>
      <c r="AL191" s="57">
        <f t="shared" si="33"/>
        <v>4072.9389105221258</v>
      </c>
      <c r="AM191" s="57">
        <f t="shared" si="34"/>
        <v>5767.255369928409</v>
      </c>
      <c r="AN191" s="58">
        <f t="shared" si="35"/>
        <v>1694.3164594062832</v>
      </c>
      <c r="AO191" s="59"/>
      <c r="AP191" s="11" t="s">
        <v>314</v>
      </c>
      <c r="AQ191" s="11"/>
    </row>
    <row r="192" spans="2:43" x14ac:dyDescent="0.3">
      <c r="B192" s="39">
        <v>43586</v>
      </c>
      <c r="C192" s="40">
        <f t="shared" ca="1" si="24"/>
        <v>1003</v>
      </c>
      <c r="D192" s="12">
        <v>2019</v>
      </c>
      <c r="E192" s="12" t="s">
        <v>42</v>
      </c>
      <c r="F192" s="12">
        <v>1</v>
      </c>
      <c r="G192" s="13" t="s">
        <v>60</v>
      </c>
      <c r="H192" s="13" t="s">
        <v>110</v>
      </c>
      <c r="I192" s="13" t="s">
        <v>111</v>
      </c>
      <c r="J192" s="14" t="s">
        <v>112</v>
      </c>
      <c r="K192" s="14" t="s">
        <v>113</v>
      </c>
      <c r="L192" s="14" t="s">
        <v>317</v>
      </c>
      <c r="M192" s="42" t="s">
        <v>48</v>
      </c>
      <c r="N192" s="42" t="s">
        <v>142</v>
      </c>
      <c r="O192" s="42" t="s">
        <v>143</v>
      </c>
      <c r="P192" s="13" t="s">
        <v>318</v>
      </c>
      <c r="Q192" s="43" t="s">
        <v>51</v>
      </c>
      <c r="R192" s="44" t="s">
        <v>69</v>
      </c>
      <c r="S192" s="43" t="s">
        <v>70</v>
      </c>
      <c r="T192" s="45">
        <v>1</v>
      </c>
      <c r="U192" s="45">
        <v>2</v>
      </c>
      <c r="V192" s="45">
        <v>200</v>
      </c>
      <c r="W192" s="46">
        <f t="shared" si="25"/>
        <v>400</v>
      </c>
      <c r="X192" s="47">
        <v>2.806</v>
      </c>
      <c r="Y192" s="47">
        <v>24.870425957550601</v>
      </c>
      <c r="Z192" s="48">
        <f t="shared" si="26"/>
        <v>0.103822</v>
      </c>
      <c r="AA192" s="48">
        <f t="shared" si="27"/>
        <v>5.875</v>
      </c>
      <c r="AB192" s="49" t="str">
        <f t="shared" si="28"/>
        <v>14412420454823916361532</v>
      </c>
      <c r="AC192" s="50">
        <v>0.12000000000000001</v>
      </c>
      <c r="AD192" s="51">
        <v>23.5</v>
      </c>
      <c r="AE192" s="52"/>
      <c r="AF192" s="53">
        <f t="shared" si="29"/>
        <v>20.68</v>
      </c>
      <c r="AG192" s="54">
        <f t="shared" si="30"/>
        <v>0.16849031716235641</v>
      </c>
      <c r="AH192" s="55">
        <f t="shared" si="31"/>
        <v>4.1904259575506018</v>
      </c>
      <c r="AI192" s="56">
        <v>37</v>
      </c>
      <c r="AJ192" s="55">
        <f t="shared" si="32"/>
        <v>155.04576042937225</v>
      </c>
      <c r="AK192" s="57">
        <v>3.5032300000000003</v>
      </c>
      <c r="AL192" s="57">
        <f t="shared" si="33"/>
        <v>1248.4782608695652</v>
      </c>
      <c r="AM192" s="57">
        <f t="shared" si="34"/>
        <v>1842.48039914469</v>
      </c>
      <c r="AN192" s="58">
        <f t="shared" si="35"/>
        <v>594.00213827512471</v>
      </c>
      <c r="AO192" s="59"/>
      <c r="AP192" s="11" t="s">
        <v>54</v>
      </c>
      <c r="AQ192" s="11"/>
    </row>
    <row r="193" spans="2:43" x14ac:dyDescent="0.3">
      <c r="B193" s="39">
        <v>43586</v>
      </c>
      <c r="C193" s="40">
        <f t="shared" ca="1" si="24"/>
        <v>1003</v>
      </c>
      <c r="D193" s="12">
        <v>2019</v>
      </c>
      <c r="E193" s="12" t="s">
        <v>42</v>
      </c>
      <c r="F193" s="12">
        <v>1</v>
      </c>
      <c r="G193" s="13" t="s">
        <v>60</v>
      </c>
      <c r="H193" s="13" t="s">
        <v>110</v>
      </c>
      <c r="I193" s="13" t="s">
        <v>111</v>
      </c>
      <c r="J193" s="14" t="s">
        <v>112</v>
      </c>
      <c r="K193" s="14" t="s">
        <v>113</v>
      </c>
      <c r="L193" s="14" t="s">
        <v>317</v>
      </c>
      <c r="M193" s="42" t="s">
        <v>48</v>
      </c>
      <c r="N193" s="42" t="s">
        <v>142</v>
      </c>
      <c r="O193" s="42" t="s">
        <v>143</v>
      </c>
      <c r="P193" s="13" t="s">
        <v>318</v>
      </c>
      <c r="Q193" s="43" t="s">
        <v>51</v>
      </c>
      <c r="R193" s="44" t="s">
        <v>69</v>
      </c>
      <c r="S193" s="43" t="s">
        <v>70</v>
      </c>
      <c r="T193" s="45">
        <v>1</v>
      </c>
      <c r="U193" s="45">
        <v>2</v>
      </c>
      <c r="V193" s="45">
        <v>200</v>
      </c>
      <c r="W193" s="46">
        <f t="shared" si="25"/>
        <v>400</v>
      </c>
      <c r="X193" s="47">
        <v>2.806</v>
      </c>
      <c r="Y193" s="47">
        <v>24.870425957550601</v>
      </c>
      <c r="Z193" s="48">
        <f t="shared" si="26"/>
        <v>0.18239000000000002</v>
      </c>
      <c r="AA193" s="48">
        <f t="shared" si="27"/>
        <v>5.875</v>
      </c>
      <c r="AB193" s="49" t="str">
        <f t="shared" si="28"/>
        <v>14412420454823916361532</v>
      </c>
      <c r="AC193" s="50">
        <v>0.12000000000000001</v>
      </c>
      <c r="AD193" s="51">
        <v>23.5</v>
      </c>
      <c r="AE193" s="52"/>
      <c r="AF193" s="53">
        <f t="shared" si="29"/>
        <v>20.68</v>
      </c>
      <c r="AG193" s="54">
        <f t="shared" si="30"/>
        <v>0.16849031716235641</v>
      </c>
      <c r="AH193" s="55">
        <f t="shared" si="31"/>
        <v>4.1904259575506018</v>
      </c>
      <c r="AI193" s="56">
        <v>65</v>
      </c>
      <c r="AJ193" s="55">
        <f t="shared" si="32"/>
        <v>272.3776872407891</v>
      </c>
      <c r="AK193" s="57">
        <v>3.5032300000000003</v>
      </c>
      <c r="AL193" s="57">
        <f t="shared" si="33"/>
        <v>1248.4782608695652</v>
      </c>
      <c r="AM193" s="57">
        <f t="shared" si="34"/>
        <v>1842.48039914469</v>
      </c>
      <c r="AN193" s="58">
        <f t="shared" si="35"/>
        <v>594.00213827512471</v>
      </c>
      <c r="AO193" s="59"/>
      <c r="AP193" s="11" t="s">
        <v>54</v>
      </c>
      <c r="AQ193" s="11"/>
    </row>
    <row r="194" spans="2:43" x14ac:dyDescent="0.3">
      <c r="B194" s="39">
        <v>43586</v>
      </c>
      <c r="C194" s="40">
        <f t="shared" ca="1" si="24"/>
        <v>1003</v>
      </c>
      <c r="D194" s="12">
        <v>2019</v>
      </c>
      <c r="E194" s="12" t="s">
        <v>42</v>
      </c>
      <c r="F194" s="12">
        <v>1</v>
      </c>
      <c r="G194" s="13" t="s">
        <v>60</v>
      </c>
      <c r="H194" s="13" t="s">
        <v>110</v>
      </c>
      <c r="I194" s="13" t="s">
        <v>111</v>
      </c>
      <c r="J194" s="14" t="s">
        <v>112</v>
      </c>
      <c r="K194" s="14" t="s">
        <v>113</v>
      </c>
      <c r="L194" s="14" t="s">
        <v>317</v>
      </c>
      <c r="M194" s="42" t="s">
        <v>48</v>
      </c>
      <c r="N194" s="42" t="s">
        <v>142</v>
      </c>
      <c r="O194" s="42" t="s">
        <v>143</v>
      </c>
      <c r="P194" s="13" t="s">
        <v>318</v>
      </c>
      <c r="Q194" s="43" t="s">
        <v>73</v>
      </c>
      <c r="R194" s="44" t="s">
        <v>74</v>
      </c>
      <c r="S194" s="43" t="s">
        <v>75</v>
      </c>
      <c r="T194" s="45">
        <v>1</v>
      </c>
      <c r="U194" s="45">
        <v>4</v>
      </c>
      <c r="V194" s="45">
        <v>500</v>
      </c>
      <c r="W194" s="46">
        <f t="shared" si="25"/>
        <v>2000</v>
      </c>
      <c r="X194" s="47">
        <v>3.68</v>
      </c>
      <c r="Y194" s="47">
        <v>31.07226</v>
      </c>
      <c r="Z194" s="48">
        <f t="shared" si="26"/>
        <v>2.2080000000000002E-2</v>
      </c>
      <c r="AA194" s="48">
        <f t="shared" si="27"/>
        <v>1.7260000000000002</v>
      </c>
      <c r="AB194" s="49" t="str">
        <f t="shared" si="28"/>
        <v>14412420454823916361541</v>
      </c>
      <c r="AC194" s="50">
        <v>0.12000000000000005</v>
      </c>
      <c r="AD194" s="51">
        <v>34.520000000000003</v>
      </c>
      <c r="AE194" s="52"/>
      <c r="AF194" s="53">
        <f t="shared" si="29"/>
        <v>30.377599999999997</v>
      </c>
      <c r="AG194" s="54">
        <f t="shared" si="30"/>
        <v>2.235627534012663E-2</v>
      </c>
      <c r="AH194" s="55">
        <f t="shared" si="31"/>
        <v>0.6946600000000025</v>
      </c>
      <c r="AI194" s="56">
        <v>6</v>
      </c>
      <c r="AJ194" s="55">
        <f t="shared" si="32"/>
        <v>4.167960000000015</v>
      </c>
      <c r="AK194" s="57">
        <v>4.1876100000000003</v>
      </c>
      <c r="AL194" s="57">
        <f t="shared" si="33"/>
        <v>1137.9375</v>
      </c>
      <c r="AM194" s="57">
        <f t="shared" si="34"/>
        <v>2063.6956521739125</v>
      </c>
      <c r="AN194" s="58">
        <f t="shared" si="35"/>
        <v>925.75815217391255</v>
      </c>
      <c r="AO194" s="59"/>
      <c r="AP194" s="11" t="s">
        <v>54</v>
      </c>
      <c r="AQ194" s="11"/>
    </row>
    <row r="195" spans="2:43" x14ac:dyDescent="0.3">
      <c r="B195" s="39">
        <v>43586</v>
      </c>
      <c r="C195" s="40">
        <f t="shared" ca="1" si="24"/>
        <v>1003</v>
      </c>
      <c r="D195" s="12">
        <v>2019</v>
      </c>
      <c r="E195" s="12" t="s">
        <v>42</v>
      </c>
      <c r="F195" s="12">
        <v>1</v>
      </c>
      <c r="G195" s="13" t="s">
        <v>60</v>
      </c>
      <c r="H195" s="13" t="s">
        <v>110</v>
      </c>
      <c r="I195" s="13" t="s">
        <v>111</v>
      </c>
      <c r="J195" s="14" t="s">
        <v>112</v>
      </c>
      <c r="K195" s="14" t="s">
        <v>113</v>
      </c>
      <c r="L195" s="14" t="s">
        <v>317</v>
      </c>
      <c r="M195" s="42" t="s">
        <v>48</v>
      </c>
      <c r="N195" s="42" t="s">
        <v>142</v>
      </c>
      <c r="O195" s="42" t="s">
        <v>143</v>
      </c>
      <c r="P195" s="13" t="s">
        <v>318</v>
      </c>
      <c r="Q195" s="43" t="s">
        <v>51</v>
      </c>
      <c r="R195" s="44" t="s">
        <v>126</v>
      </c>
      <c r="S195" s="43" t="s">
        <v>127</v>
      </c>
      <c r="T195" s="45">
        <v>18</v>
      </c>
      <c r="U195" s="45">
        <v>200</v>
      </c>
      <c r="V195" s="45">
        <v>1</v>
      </c>
      <c r="W195" s="46">
        <f t="shared" si="25"/>
        <v>3600</v>
      </c>
      <c r="X195" s="47">
        <v>8.6120000000000001</v>
      </c>
      <c r="Y195" s="47">
        <v>114.948756</v>
      </c>
      <c r="Z195" s="48">
        <f t="shared" si="26"/>
        <v>3.4447999999999999E-2</v>
      </c>
      <c r="AA195" s="48">
        <f t="shared" si="27"/>
        <v>2.9533333333333331</v>
      </c>
      <c r="AB195" s="49" t="str">
        <f t="shared" si="28"/>
        <v>14412420454823916361530</v>
      </c>
      <c r="AC195" s="50">
        <v>0.11999999999999995</v>
      </c>
      <c r="AD195" s="51">
        <v>106.32</v>
      </c>
      <c r="AE195" s="52"/>
      <c r="AF195" s="53">
        <f t="shared" si="29"/>
        <v>93.561599999999999</v>
      </c>
      <c r="AG195" s="54">
        <f t="shared" si="30"/>
        <v>0.18605817708892824</v>
      </c>
      <c r="AH195" s="55">
        <f t="shared" si="31"/>
        <v>21.387156000000004</v>
      </c>
      <c r="AI195" s="56">
        <v>4</v>
      </c>
      <c r="AJ195" s="55">
        <f t="shared" si="32"/>
        <v>85.548624000000018</v>
      </c>
      <c r="AK195" s="57">
        <v>13.565100000000001</v>
      </c>
      <c r="AL195" s="57">
        <f t="shared" si="33"/>
        <v>1575.1393404551791</v>
      </c>
      <c r="AM195" s="57">
        <f t="shared" si="34"/>
        <v>2716.0241523455643</v>
      </c>
      <c r="AN195" s="58">
        <f t="shared" si="35"/>
        <v>1140.8848118903852</v>
      </c>
      <c r="AO195" s="59"/>
      <c r="AP195" s="11" t="s">
        <v>54</v>
      </c>
      <c r="AQ195" s="11"/>
    </row>
    <row r="196" spans="2:43" x14ac:dyDescent="0.3">
      <c r="B196" s="39">
        <v>43586</v>
      </c>
      <c r="C196" s="40">
        <f t="shared" ca="1" si="24"/>
        <v>1003</v>
      </c>
      <c r="D196" s="12">
        <v>2019</v>
      </c>
      <c r="E196" s="12" t="s">
        <v>42</v>
      </c>
      <c r="F196" s="12">
        <v>1</v>
      </c>
      <c r="G196" s="13" t="s">
        <v>60</v>
      </c>
      <c r="H196" s="13" t="s">
        <v>110</v>
      </c>
      <c r="I196" s="13" t="s">
        <v>111</v>
      </c>
      <c r="J196" s="14" t="s">
        <v>112</v>
      </c>
      <c r="K196" s="14" t="s">
        <v>113</v>
      </c>
      <c r="L196" s="14" t="s">
        <v>317</v>
      </c>
      <c r="M196" s="42" t="s">
        <v>48</v>
      </c>
      <c r="N196" s="42" t="s">
        <v>142</v>
      </c>
      <c r="O196" s="42" t="s">
        <v>143</v>
      </c>
      <c r="P196" s="13" t="s">
        <v>318</v>
      </c>
      <c r="Q196" s="43" t="s">
        <v>97</v>
      </c>
      <c r="R196" s="44" t="s">
        <v>98</v>
      </c>
      <c r="S196" s="43" t="s">
        <v>99</v>
      </c>
      <c r="T196" s="45">
        <v>24</v>
      </c>
      <c r="U196" s="45">
        <v>100</v>
      </c>
      <c r="V196" s="45">
        <v>1</v>
      </c>
      <c r="W196" s="46">
        <f t="shared" si="25"/>
        <v>2400</v>
      </c>
      <c r="X196" s="47">
        <v>5.8890000000000002</v>
      </c>
      <c r="Y196" s="47">
        <v>84.874140000000011</v>
      </c>
      <c r="Z196" s="48">
        <f t="shared" si="26"/>
        <v>1.1778E-2</v>
      </c>
      <c r="AA196" s="48">
        <f t="shared" si="27"/>
        <v>3.4670833333333331</v>
      </c>
      <c r="AB196" s="49" t="str">
        <f t="shared" si="28"/>
        <v>14412420454823916360854</v>
      </c>
      <c r="AC196" s="50">
        <v>0.12000000000000008</v>
      </c>
      <c r="AD196" s="51">
        <v>83.21</v>
      </c>
      <c r="AE196" s="52"/>
      <c r="AF196" s="53">
        <f t="shared" si="29"/>
        <v>73.224799999999988</v>
      </c>
      <c r="AG196" s="54">
        <f t="shared" si="30"/>
        <v>0.1372542920611628</v>
      </c>
      <c r="AH196" s="55">
        <f t="shared" si="31"/>
        <v>11.649340000000024</v>
      </c>
      <c r="AI196" s="56">
        <v>2</v>
      </c>
      <c r="AJ196" s="55">
        <f t="shared" si="32"/>
        <v>23.298680000000047</v>
      </c>
      <c r="AK196" s="57">
        <v>10.536719999999999</v>
      </c>
      <c r="AL196" s="57">
        <f t="shared" si="33"/>
        <v>1789.2205807437592</v>
      </c>
      <c r="AM196" s="57">
        <f t="shared" si="34"/>
        <v>3108.541348276447</v>
      </c>
      <c r="AN196" s="58">
        <f t="shared" si="35"/>
        <v>1319.3207675326878</v>
      </c>
      <c r="AO196" s="59"/>
      <c r="AP196" s="11" t="s">
        <v>54</v>
      </c>
      <c r="AQ196" s="11"/>
    </row>
    <row r="197" spans="2:43" x14ac:dyDescent="0.3">
      <c r="B197" s="39">
        <v>43586</v>
      </c>
      <c r="C197" s="40">
        <f t="shared" ref="C197:C207" ca="1" si="36">(TODAY())-B197</f>
        <v>1003</v>
      </c>
      <c r="D197" s="12">
        <v>2019</v>
      </c>
      <c r="E197" s="12" t="s">
        <v>42</v>
      </c>
      <c r="F197" s="12">
        <v>1</v>
      </c>
      <c r="G197" s="13" t="s">
        <v>60</v>
      </c>
      <c r="H197" s="13" t="s">
        <v>110</v>
      </c>
      <c r="I197" s="13" t="s">
        <v>111</v>
      </c>
      <c r="J197" s="14" t="s">
        <v>112</v>
      </c>
      <c r="K197" s="14" t="s">
        <v>113</v>
      </c>
      <c r="L197" s="14" t="s">
        <v>317</v>
      </c>
      <c r="M197" s="42" t="s">
        <v>48</v>
      </c>
      <c r="N197" s="42" t="s">
        <v>142</v>
      </c>
      <c r="O197" s="42" t="s">
        <v>143</v>
      </c>
      <c r="P197" s="13" t="s">
        <v>318</v>
      </c>
      <c r="Q197" s="43" t="s">
        <v>97</v>
      </c>
      <c r="R197" s="44" t="s">
        <v>98</v>
      </c>
      <c r="S197" s="43" t="s">
        <v>99</v>
      </c>
      <c r="T197" s="45">
        <v>24</v>
      </c>
      <c r="U197" s="45">
        <v>100</v>
      </c>
      <c r="V197" s="45">
        <v>1</v>
      </c>
      <c r="W197" s="46">
        <f t="shared" ref="W197:W207" si="37">+T197*U197*V197</f>
        <v>2400</v>
      </c>
      <c r="X197" s="47">
        <v>5.8890000000000002</v>
      </c>
      <c r="Y197" s="47">
        <v>84.874140000000011</v>
      </c>
      <c r="Z197" s="48">
        <f t="shared" ref="Z197:Z207" si="38">+IFERROR(X197*AI197/1000,0)</f>
        <v>1.7667000000000002E-2</v>
      </c>
      <c r="AA197" s="48">
        <f t="shared" ref="AA197:AA207" si="39">IFERROR((AD197/W197)*100,0)</f>
        <v>3.4670833333333331</v>
      </c>
      <c r="AB197" s="49" t="str">
        <f t="shared" ref="AB197:AB207" si="40">CONCATENATE(K197,L197,R197)</f>
        <v>14412420454823916360854</v>
      </c>
      <c r="AC197" s="50">
        <v>0.12000000000000008</v>
      </c>
      <c r="AD197" s="51">
        <v>83.21</v>
      </c>
      <c r="AE197" s="52"/>
      <c r="AF197" s="53">
        <f t="shared" ref="AF197:AF207" si="41">IFERROR(AD197*(100%-AC197),0)</f>
        <v>73.224799999999988</v>
      </c>
      <c r="AG197" s="54">
        <f t="shared" ref="AG197:AG207" si="42">IF(1-AF197/Y197&lt;0%,0,1-AF197/Y197)</f>
        <v>0.1372542920611628</v>
      </c>
      <c r="AH197" s="55">
        <f t="shared" ref="AH197:AH207" si="43">IF(Y197-AF197&lt;0,0,Y197-AF197)</f>
        <v>11.649340000000024</v>
      </c>
      <c r="AI197" s="56">
        <v>3</v>
      </c>
      <c r="AJ197" s="55">
        <f t="shared" ref="AJ197:AJ207" si="44">IFERROR(AH197*AI197,0)</f>
        <v>34.948020000000071</v>
      </c>
      <c r="AK197" s="57">
        <v>10.536719999999999</v>
      </c>
      <c r="AL197" s="57">
        <f t="shared" ref="AL197:AL207" si="45">IFERROR(AK197/X197*1000,0)</f>
        <v>1789.2205807437592</v>
      </c>
      <c r="AM197" s="57">
        <f t="shared" ref="AM197:AM207" si="46">IFERROR(AF197/$AL$2/X197*1000,0)</f>
        <v>3108.541348276447</v>
      </c>
      <c r="AN197" s="58">
        <f t="shared" ref="AN197:AN207" si="47">+IFERROR(AM197-AL197,0)</f>
        <v>1319.3207675326878</v>
      </c>
      <c r="AO197" s="59"/>
      <c r="AP197" s="11" t="s">
        <v>54</v>
      </c>
      <c r="AQ197" s="11"/>
    </row>
    <row r="198" spans="2:43" x14ac:dyDescent="0.3">
      <c r="B198" s="39">
        <v>43586</v>
      </c>
      <c r="C198" s="40">
        <f t="shared" ca="1" si="36"/>
        <v>1003</v>
      </c>
      <c r="D198" s="12">
        <v>2019</v>
      </c>
      <c r="E198" s="12" t="s">
        <v>42</v>
      </c>
      <c r="F198" s="12">
        <v>1</v>
      </c>
      <c r="G198" s="13" t="s">
        <v>60</v>
      </c>
      <c r="H198" s="13" t="s">
        <v>110</v>
      </c>
      <c r="I198" s="13" t="s">
        <v>111</v>
      </c>
      <c r="J198" s="14" t="s">
        <v>112</v>
      </c>
      <c r="K198" s="14" t="s">
        <v>113</v>
      </c>
      <c r="L198" s="14" t="s">
        <v>317</v>
      </c>
      <c r="M198" s="42" t="s">
        <v>48</v>
      </c>
      <c r="N198" s="42" t="s">
        <v>142</v>
      </c>
      <c r="O198" s="42" t="s">
        <v>143</v>
      </c>
      <c r="P198" s="13" t="s">
        <v>318</v>
      </c>
      <c r="Q198" s="43" t="s">
        <v>97</v>
      </c>
      <c r="R198" s="44" t="s">
        <v>100</v>
      </c>
      <c r="S198" s="43" t="s">
        <v>101</v>
      </c>
      <c r="T198" s="45">
        <v>24</v>
      </c>
      <c r="U198" s="45">
        <v>100</v>
      </c>
      <c r="V198" s="45">
        <v>1</v>
      </c>
      <c r="W198" s="46">
        <f t="shared" si="37"/>
        <v>2400</v>
      </c>
      <c r="X198" s="47">
        <v>3.31</v>
      </c>
      <c r="Y198" s="47">
        <v>58.115912399999999</v>
      </c>
      <c r="Z198" s="48">
        <f t="shared" si="38"/>
        <v>6.62E-3</v>
      </c>
      <c r="AA198" s="48">
        <f t="shared" si="39"/>
        <v>2.3741666666666665</v>
      </c>
      <c r="AB198" s="49" t="str">
        <f t="shared" si="40"/>
        <v>14412420454823916361424</v>
      </c>
      <c r="AC198" s="50">
        <v>0.12000000000000004</v>
      </c>
      <c r="AD198" s="51">
        <v>56.98</v>
      </c>
      <c r="AE198" s="52"/>
      <c r="AF198" s="53">
        <f t="shared" si="41"/>
        <v>50.142399999999995</v>
      </c>
      <c r="AG198" s="54">
        <f t="shared" si="42"/>
        <v>0.13720015862643509</v>
      </c>
      <c r="AH198" s="55">
        <f t="shared" si="43"/>
        <v>7.9735124000000042</v>
      </c>
      <c r="AI198" s="56">
        <v>2</v>
      </c>
      <c r="AJ198" s="55">
        <f t="shared" si="44"/>
        <v>15.947024800000008</v>
      </c>
      <c r="AK198" s="57">
        <v>5.9818699999999998</v>
      </c>
      <c r="AL198" s="57">
        <f t="shared" si="45"/>
        <v>1807.2114803625377</v>
      </c>
      <c r="AM198" s="57">
        <f t="shared" si="46"/>
        <v>3787.1903323262836</v>
      </c>
      <c r="AN198" s="58">
        <f t="shared" si="47"/>
        <v>1979.9788519637459</v>
      </c>
      <c r="AO198" s="59"/>
      <c r="AP198" s="11" t="s">
        <v>54</v>
      </c>
      <c r="AQ198" s="11"/>
    </row>
    <row r="199" spans="2:43" x14ac:dyDescent="0.3">
      <c r="B199" s="39">
        <v>43586</v>
      </c>
      <c r="C199" s="40">
        <f t="shared" ca="1" si="36"/>
        <v>1003</v>
      </c>
      <c r="D199" s="12">
        <v>2019</v>
      </c>
      <c r="E199" s="12" t="s">
        <v>42</v>
      </c>
      <c r="F199" s="12">
        <v>1</v>
      </c>
      <c r="G199" s="13" t="s">
        <v>60</v>
      </c>
      <c r="H199" s="13" t="s">
        <v>110</v>
      </c>
      <c r="I199" s="13" t="s">
        <v>111</v>
      </c>
      <c r="J199" s="14" t="s">
        <v>112</v>
      </c>
      <c r="K199" s="14" t="s">
        <v>113</v>
      </c>
      <c r="L199" s="14" t="s">
        <v>317</v>
      </c>
      <c r="M199" s="42" t="s">
        <v>48</v>
      </c>
      <c r="N199" s="42" t="s">
        <v>142</v>
      </c>
      <c r="O199" s="42" t="s">
        <v>143</v>
      </c>
      <c r="P199" s="13" t="s">
        <v>318</v>
      </c>
      <c r="Q199" s="43" t="s">
        <v>97</v>
      </c>
      <c r="R199" s="44" t="s">
        <v>100</v>
      </c>
      <c r="S199" s="43" t="s">
        <v>101</v>
      </c>
      <c r="T199" s="45">
        <v>24</v>
      </c>
      <c r="U199" s="45">
        <v>100</v>
      </c>
      <c r="V199" s="45">
        <v>1</v>
      </c>
      <c r="W199" s="46">
        <f t="shared" si="37"/>
        <v>2400</v>
      </c>
      <c r="X199" s="47">
        <v>3.31</v>
      </c>
      <c r="Y199" s="47">
        <v>58.115912399999999</v>
      </c>
      <c r="Z199" s="48">
        <f t="shared" si="38"/>
        <v>9.9299999999999996E-3</v>
      </c>
      <c r="AA199" s="48">
        <f t="shared" si="39"/>
        <v>2.3741666666666665</v>
      </c>
      <c r="AB199" s="49" t="str">
        <f t="shared" si="40"/>
        <v>14412420454823916361424</v>
      </c>
      <c r="AC199" s="50">
        <v>0.12000000000000004</v>
      </c>
      <c r="AD199" s="51">
        <v>56.98</v>
      </c>
      <c r="AE199" s="52"/>
      <c r="AF199" s="53">
        <f t="shared" si="41"/>
        <v>50.142399999999995</v>
      </c>
      <c r="AG199" s="54">
        <f t="shared" si="42"/>
        <v>0.13720015862643509</v>
      </c>
      <c r="AH199" s="55">
        <f t="shared" si="43"/>
        <v>7.9735124000000042</v>
      </c>
      <c r="AI199" s="56">
        <v>3</v>
      </c>
      <c r="AJ199" s="55">
        <f t="shared" si="44"/>
        <v>23.920537200000012</v>
      </c>
      <c r="AK199" s="57">
        <v>5.9818699999999998</v>
      </c>
      <c r="AL199" s="57">
        <f t="shared" si="45"/>
        <v>1807.2114803625377</v>
      </c>
      <c r="AM199" s="57">
        <f t="shared" si="46"/>
        <v>3787.1903323262836</v>
      </c>
      <c r="AN199" s="58">
        <f t="shared" si="47"/>
        <v>1979.9788519637459</v>
      </c>
      <c r="AO199" s="59"/>
      <c r="AP199" s="11" t="s">
        <v>54</v>
      </c>
      <c r="AQ199" s="11"/>
    </row>
    <row r="200" spans="2:43" x14ac:dyDescent="0.3">
      <c r="B200" s="39">
        <v>43586</v>
      </c>
      <c r="C200" s="40">
        <f t="shared" ca="1" si="36"/>
        <v>1003</v>
      </c>
      <c r="D200" s="12">
        <v>2019</v>
      </c>
      <c r="E200" s="12" t="s">
        <v>42</v>
      </c>
      <c r="F200" s="12">
        <v>1</v>
      </c>
      <c r="G200" s="13" t="s">
        <v>60</v>
      </c>
      <c r="H200" s="13" t="s">
        <v>110</v>
      </c>
      <c r="I200" s="13" t="s">
        <v>150</v>
      </c>
      <c r="J200" s="14" t="s">
        <v>151</v>
      </c>
      <c r="K200" s="14" t="s">
        <v>151</v>
      </c>
      <c r="L200" s="14" t="s">
        <v>319</v>
      </c>
      <c r="M200" s="42" t="s">
        <v>48</v>
      </c>
      <c r="N200" s="42" t="s">
        <v>142</v>
      </c>
      <c r="O200" s="42" t="s">
        <v>54</v>
      </c>
      <c r="P200" s="13" t="s">
        <v>320</v>
      </c>
      <c r="Q200" s="43" t="s">
        <v>73</v>
      </c>
      <c r="R200" s="44" t="s">
        <v>74</v>
      </c>
      <c r="S200" s="43" t="s">
        <v>75</v>
      </c>
      <c r="T200" s="45">
        <v>1</v>
      </c>
      <c r="U200" s="45">
        <v>4</v>
      </c>
      <c r="V200" s="45">
        <v>500</v>
      </c>
      <c r="W200" s="46">
        <f t="shared" si="37"/>
        <v>2000</v>
      </c>
      <c r="X200" s="47">
        <v>3.68</v>
      </c>
      <c r="Y200" s="47">
        <v>31.07226</v>
      </c>
      <c r="Z200" s="48">
        <f t="shared" si="38"/>
        <v>7.3600000000000002E-3</v>
      </c>
      <c r="AA200" s="48">
        <f t="shared" si="39"/>
        <v>1.486</v>
      </c>
      <c r="AB200" s="49" t="str">
        <f t="shared" si="40"/>
        <v>16027420434817675361541</v>
      </c>
      <c r="AC200" s="50">
        <v>0.12000000000000005</v>
      </c>
      <c r="AD200" s="51">
        <v>29.72</v>
      </c>
      <c r="AE200" s="52"/>
      <c r="AF200" s="53">
        <f t="shared" si="41"/>
        <v>26.153599999999997</v>
      </c>
      <c r="AG200" s="54">
        <f t="shared" si="42"/>
        <v>0.15829746532759459</v>
      </c>
      <c r="AH200" s="55">
        <f t="shared" si="43"/>
        <v>4.9186600000000027</v>
      </c>
      <c r="AI200" s="56">
        <v>2</v>
      </c>
      <c r="AJ200" s="55">
        <f t="shared" si="44"/>
        <v>9.8373200000000054</v>
      </c>
      <c r="AK200" s="57">
        <v>4.1876100000000003</v>
      </c>
      <c r="AL200" s="57">
        <f t="shared" si="45"/>
        <v>1137.9375</v>
      </c>
      <c r="AM200" s="57">
        <f t="shared" si="46"/>
        <v>1776.7391304347823</v>
      </c>
      <c r="AN200" s="58">
        <f t="shared" si="47"/>
        <v>638.80163043478228</v>
      </c>
      <c r="AO200" s="59"/>
      <c r="AP200" s="11" t="s">
        <v>54</v>
      </c>
      <c r="AQ200" s="11"/>
    </row>
    <row r="201" spans="2:43" x14ac:dyDescent="0.3">
      <c r="B201" s="39">
        <v>43586</v>
      </c>
      <c r="C201" s="40">
        <f t="shared" ca="1" si="36"/>
        <v>1003</v>
      </c>
      <c r="D201" s="12">
        <v>2019</v>
      </c>
      <c r="E201" s="12" t="s">
        <v>42</v>
      </c>
      <c r="F201" s="12">
        <v>1</v>
      </c>
      <c r="G201" s="13" t="s">
        <v>60</v>
      </c>
      <c r="H201" s="13" t="s">
        <v>110</v>
      </c>
      <c r="I201" s="13" t="s">
        <v>150</v>
      </c>
      <c r="J201" s="14" t="s">
        <v>151</v>
      </c>
      <c r="K201" s="14" t="s">
        <v>151</v>
      </c>
      <c r="L201" s="14" t="s">
        <v>319</v>
      </c>
      <c r="M201" s="42" t="s">
        <v>48</v>
      </c>
      <c r="N201" s="42" t="s">
        <v>142</v>
      </c>
      <c r="O201" s="42" t="s">
        <v>54</v>
      </c>
      <c r="P201" s="13" t="s">
        <v>320</v>
      </c>
      <c r="Q201" s="43" t="s">
        <v>51</v>
      </c>
      <c r="R201" s="44" t="s">
        <v>69</v>
      </c>
      <c r="S201" s="43" t="s">
        <v>70</v>
      </c>
      <c r="T201" s="45">
        <v>1</v>
      </c>
      <c r="U201" s="45">
        <v>2</v>
      </c>
      <c r="V201" s="45">
        <v>200</v>
      </c>
      <c r="W201" s="46">
        <f t="shared" si="37"/>
        <v>400</v>
      </c>
      <c r="X201" s="47">
        <v>2.806</v>
      </c>
      <c r="Y201" s="47">
        <v>24.870425957550601</v>
      </c>
      <c r="Z201" s="48">
        <f t="shared" si="38"/>
        <v>1.1224E-2</v>
      </c>
      <c r="AA201" s="48">
        <f t="shared" si="39"/>
        <v>6.0650000000000004</v>
      </c>
      <c r="AB201" s="49" t="str">
        <f t="shared" si="40"/>
        <v>16027420434817675361532</v>
      </c>
      <c r="AC201" s="50">
        <v>0.12000000000000002</v>
      </c>
      <c r="AD201" s="51">
        <v>24.26</v>
      </c>
      <c r="AE201" s="52"/>
      <c r="AF201" s="53">
        <f t="shared" si="41"/>
        <v>21.348800000000001</v>
      </c>
      <c r="AG201" s="54">
        <f t="shared" si="42"/>
        <v>0.14159894018547936</v>
      </c>
      <c r="AH201" s="55">
        <f t="shared" si="43"/>
        <v>3.5216259575506008</v>
      </c>
      <c r="AI201" s="56">
        <v>4</v>
      </c>
      <c r="AJ201" s="55">
        <f t="shared" si="44"/>
        <v>14.086503830202403</v>
      </c>
      <c r="AK201" s="57">
        <v>3.5032300000000003</v>
      </c>
      <c r="AL201" s="57">
        <f t="shared" si="45"/>
        <v>1248.4782608695652</v>
      </c>
      <c r="AM201" s="57">
        <f t="shared" si="46"/>
        <v>1902.0669992872417</v>
      </c>
      <c r="AN201" s="58">
        <f t="shared" si="47"/>
        <v>653.5887384176765</v>
      </c>
      <c r="AO201" s="59"/>
      <c r="AP201" s="11" t="s">
        <v>54</v>
      </c>
      <c r="AQ201" s="11"/>
    </row>
    <row r="202" spans="2:43" x14ac:dyDescent="0.3">
      <c r="B202" s="39">
        <v>43586</v>
      </c>
      <c r="C202" s="40">
        <f t="shared" ca="1" si="36"/>
        <v>1003</v>
      </c>
      <c r="D202" s="12">
        <v>2019</v>
      </c>
      <c r="E202" s="12" t="s">
        <v>42</v>
      </c>
      <c r="F202" s="12">
        <v>1</v>
      </c>
      <c r="G202" s="13" t="s">
        <v>60</v>
      </c>
      <c r="H202" s="13" t="s">
        <v>110</v>
      </c>
      <c r="I202" s="13" t="s">
        <v>150</v>
      </c>
      <c r="J202" s="14" t="s">
        <v>151</v>
      </c>
      <c r="K202" s="14" t="s">
        <v>151</v>
      </c>
      <c r="L202" s="14" t="s">
        <v>319</v>
      </c>
      <c r="M202" s="42" t="s">
        <v>48</v>
      </c>
      <c r="N202" s="42" t="s">
        <v>142</v>
      </c>
      <c r="O202" s="42" t="s">
        <v>54</v>
      </c>
      <c r="P202" s="13" t="s">
        <v>320</v>
      </c>
      <c r="Q202" s="43" t="s">
        <v>51</v>
      </c>
      <c r="R202" s="44" t="s">
        <v>69</v>
      </c>
      <c r="S202" s="43" t="s">
        <v>70</v>
      </c>
      <c r="T202" s="45">
        <v>1</v>
      </c>
      <c r="U202" s="45">
        <v>2</v>
      </c>
      <c r="V202" s="45">
        <v>200</v>
      </c>
      <c r="W202" s="46">
        <f t="shared" si="37"/>
        <v>400</v>
      </c>
      <c r="X202" s="47">
        <v>2.806</v>
      </c>
      <c r="Y202" s="47">
        <v>24.870425957550601</v>
      </c>
      <c r="Z202" s="48">
        <f t="shared" si="38"/>
        <v>1.1224E-2</v>
      </c>
      <c r="AA202" s="48">
        <f t="shared" si="39"/>
        <v>6.0650000000000004</v>
      </c>
      <c r="AB202" s="49" t="str">
        <f t="shared" si="40"/>
        <v>16027420434817675361532</v>
      </c>
      <c r="AC202" s="50">
        <v>0.12000000000000002</v>
      </c>
      <c r="AD202" s="51">
        <v>24.26</v>
      </c>
      <c r="AE202" s="52"/>
      <c r="AF202" s="53">
        <f t="shared" si="41"/>
        <v>21.348800000000001</v>
      </c>
      <c r="AG202" s="54">
        <f t="shared" si="42"/>
        <v>0.14159894018547936</v>
      </c>
      <c r="AH202" s="55">
        <f t="shared" si="43"/>
        <v>3.5216259575506008</v>
      </c>
      <c r="AI202" s="56">
        <v>4</v>
      </c>
      <c r="AJ202" s="55">
        <f t="shared" si="44"/>
        <v>14.086503830202403</v>
      </c>
      <c r="AK202" s="57">
        <v>3.5032300000000003</v>
      </c>
      <c r="AL202" s="57">
        <f t="shared" si="45"/>
        <v>1248.4782608695652</v>
      </c>
      <c r="AM202" s="57">
        <f t="shared" si="46"/>
        <v>1902.0669992872417</v>
      </c>
      <c r="AN202" s="58">
        <f t="shared" si="47"/>
        <v>653.5887384176765</v>
      </c>
      <c r="AO202" s="59"/>
      <c r="AP202" s="11" t="s">
        <v>54</v>
      </c>
      <c r="AQ202" s="11"/>
    </row>
    <row r="203" spans="2:43" x14ac:dyDescent="0.3">
      <c r="B203" s="39">
        <v>43405</v>
      </c>
      <c r="C203" s="40">
        <f t="shared" ca="1" si="36"/>
        <v>1184</v>
      </c>
      <c r="D203" s="12">
        <v>2019</v>
      </c>
      <c r="E203" s="12" t="s">
        <v>42</v>
      </c>
      <c r="F203" s="12">
        <v>1</v>
      </c>
      <c r="G203" s="13" t="s">
        <v>60</v>
      </c>
      <c r="H203" s="13" t="s">
        <v>110</v>
      </c>
      <c r="I203" s="13" t="s">
        <v>167</v>
      </c>
      <c r="J203" s="14" t="s">
        <v>168</v>
      </c>
      <c r="K203" s="14" t="s">
        <v>168</v>
      </c>
      <c r="L203" s="14" t="s">
        <v>321</v>
      </c>
      <c r="M203" s="42" t="s">
        <v>48</v>
      </c>
      <c r="N203" s="42" t="s">
        <v>206</v>
      </c>
      <c r="O203" s="42" t="s">
        <v>322</v>
      </c>
      <c r="P203" s="13" t="s">
        <v>323</v>
      </c>
      <c r="Q203" s="43" t="s">
        <v>73</v>
      </c>
      <c r="R203" s="44" t="s">
        <v>74</v>
      </c>
      <c r="S203" s="43" t="s">
        <v>75</v>
      </c>
      <c r="T203" s="45">
        <v>1</v>
      </c>
      <c r="U203" s="45">
        <v>4</v>
      </c>
      <c r="V203" s="45">
        <v>500</v>
      </c>
      <c r="W203" s="46">
        <f t="shared" si="37"/>
        <v>2000</v>
      </c>
      <c r="X203" s="47">
        <v>3.68</v>
      </c>
      <c r="Y203" s="47">
        <v>31.07226</v>
      </c>
      <c r="Z203" s="48">
        <f t="shared" si="38"/>
        <v>0.23183999999999999</v>
      </c>
      <c r="AA203" s="48">
        <f t="shared" si="39"/>
        <v>1.2150000000000001</v>
      </c>
      <c r="AB203" s="49" t="str">
        <f t="shared" si="40"/>
        <v>23776320161541991361541</v>
      </c>
      <c r="AC203" s="50">
        <v>0.12</v>
      </c>
      <c r="AD203" s="51">
        <v>24.3</v>
      </c>
      <c r="AE203" s="52"/>
      <c r="AF203" s="53">
        <f t="shared" si="41"/>
        <v>21.384</v>
      </c>
      <c r="AG203" s="54">
        <f t="shared" si="42"/>
        <v>0.31179772568844366</v>
      </c>
      <c r="AH203" s="55">
        <f t="shared" si="43"/>
        <v>9.6882599999999996</v>
      </c>
      <c r="AI203" s="56">
        <v>63</v>
      </c>
      <c r="AJ203" s="55">
        <f t="shared" si="44"/>
        <v>610.36037999999996</v>
      </c>
      <c r="AK203" s="57">
        <v>4.1876100000000003</v>
      </c>
      <c r="AL203" s="57">
        <f t="shared" si="45"/>
        <v>1137.9375</v>
      </c>
      <c r="AM203" s="57">
        <f t="shared" si="46"/>
        <v>1452.7173913043478</v>
      </c>
      <c r="AN203" s="58">
        <f t="shared" si="47"/>
        <v>314.77989130434776</v>
      </c>
      <c r="AO203" s="59"/>
      <c r="AP203" s="11" t="s">
        <v>54</v>
      </c>
      <c r="AQ203" s="11"/>
    </row>
    <row r="204" spans="2:43" x14ac:dyDescent="0.3">
      <c r="B204" s="39">
        <v>43586</v>
      </c>
      <c r="C204" s="40">
        <f t="shared" ca="1" si="36"/>
        <v>1003</v>
      </c>
      <c r="D204" s="12">
        <v>2019</v>
      </c>
      <c r="E204" s="12" t="s">
        <v>42</v>
      </c>
      <c r="F204" s="12">
        <v>1</v>
      </c>
      <c r="G204" s="13" t="s">
        <v>60</v>
      </c>
      <c r="H204" s="13" t="s">
        <v>110</v>
      </c>
      <c r="I204" s="13" t="s">
        <v>111</v>
      </c>
      <c r="J204" s="14" t="s">
        <v>112</v>
      </c>
      <c r="K204" s="14" t="s">
        <v>113</v>
      </c>
      <c r="L204" s="14" t="s">
        <v>324</v>
      </c>
      <c r="M204" s="42" t="s">
        <v>48</v>
      </c>
      <c r="N204" s="42" t="s">
        <v>142</v>
      </c>
      <c r="O204" s="42" t="s">
        <v>143</v>
      </c>
      <c r="P204" s="13" t="s">
        <v>325</v>
      </c>
      <c r="Q204" s="43" t="s">
        <v>51</v>
      </c>
      <c r="R204" s="44" t="s">
        <v>69</v>
      </c>
      <c r="S204" s="43" t="s">
        <v>70</v>
      </c>
      <c r="T204" s="45">
        <v>1</v>
      </c>
      <c r="U204" s="45">
        <v>2</v>
      </c>
      <c r="V204" s="45">
        <v>200</v>
      </c>
      <c r="W204" s="46">
        <f t="shared" si="37"/>
        <v>400</v>
      </c>
      <c r="X204" s="47">
        <v>2.806</v>
      </c>
      <c r="Y204" s="47">
        <v>24.870425957550601</v>
      </c>
      <c r="Z204" s="48">
        <f t="shared" si="38"/>
        <v>8.4180000000000005E-2</v>
      </c>
      <c r="AA204" s="48">
        <f t="shared" si="39"/>
        <v>5.2750000000000004</v>
      </c>
      <c r="AB204" s="49" t="str">
        <f t="shared" si="40"/>
        <v>14412420159554229361532</v>
      </c>
      <c r="AC204" s="50">
        <v>0.12</v>
      </c>
      <c r="AD204" s="51">
        <v>21.1</v>
      </c>
      <c r="AE204" s="52"/>
      <c r="AF204" s="53">
        <f t="shared" si="41"/>
        <v>18.568000000000001</v>
      </c>
      <c r="AG204" s="54">
        <f t="shared" si="42"/>
        <v>0.25341045498407311</v>
      </c>
      <c r="AH204" s="55">
        <f t="shared" si="43"/>
        <v>6.3024259575506001</v>
      </c>
      <c r="AI204" s="56">
        <v>30</v>
      </c>
      <c r="AJ204" s="55">
        <f t="shared" si="44"/>
        <v>189.07277872651801</v>
      </c>
      <c r="AK204" s="57">
        <v>3.5032300000000003</v>
      </c>
      <c r="AL204" s="57">
        <f t="shared" si="45"/>
        <v>1248.4782608695652</v>
      </c>
      <c r="AM204" s="57">
        <f t="shared" si="46"/>
        <v>1654.3121881682109</v>
      </c>
      <c r="AN204" s="58">
        <f t="shared" si="47"/>
        <v>405.83392729864568</v>
      </c>
      <c r="AO204" s="59"/>
      <c r="AP204" s="11" t="s">
        <v>54</v>
      </c>
      <c r="AQ204" s="11"/>
    </row>
    <row r="205" spans="2:43" x14ac:dyDescent="0.3">
      <c r="B205" s="39">
        <v>43586</v>
      </c>
      <c r="C205" s="40">
        <f t="shared" ca="1" si="36"/>
        <v>1003</v>
      </c>
      <c r="D205" s="12">
        <v>2019</v>
      </c>
      <c r="E205" s="12" t="s">
        <v>42</v>
      </c>
      <c r="F205" s="12">
        <v>1</v>
      </c>
      <c r="G205" s="13" t="s">
        <v>60</v>
      </c>
      <c r="H205" s="13" t="s">
        <v>110</v>
      </c>
      <c r="I205" s="13" t="s">
        <v>111</v>
      </c>
      <c r="J205" s="14" t="s">
        <v>112</v>
      </c>
      <c r="K205" s="14" t="s">
        <v>113</v>
      </c>
      <c r="L205" s="14" t="s">
        <v>324</v>
      </c>
      <c r="M205" s="42" t="s">
        <v>48</v>
      </c>
      <c r="N205" s="42" t="s">
        <v>142</v>
      </c>
      <c r="O205" s="42" t="s">
        <v>143</v>
      </c>
      <c r="P205" s="13" t="s">
        <v>325</v>
      </c>
      <c r="Q205" s="43" t="s">
        <v>97</v>
      </c>
      <c r="R205" s="44" t="s">
        <v>224</v>
      </c>
      <c r="S205" s="43" t="s">
        <v>225</v>
      </c>
      <c r="T205" s="45">
        <v>24</v>
      </c>
      <c r="U205" s="45">
        <v>400</v>
      </c>
      <c r="V205" s="45">
        <v>1</v>
      </c>
      <c r="W205" s="46">
        <f t="shared" si="37"/>
        <v>9600</v>
      </c>
      <c r="X205" s="47">
        <v>4.6349999999999998</v>
      </c>
      <c r="Y205" s="47">
        <v>43.087720000000004</v>
      </c>
      <c r="Z205" s="48">
        <f t="shared" si="38"/>
        <v>9.2699999999999987E-3</v>
      </c>
      <c r="AA205" s="48">
        <f t="shared" si="39"/>
        <v>0.46708333333333335</v>
      </c>
      <c r="AB205" s="49" t="str">
        <f t="shared" si="40"/>
        <v>14412420159554229360857</v>
      </c>
      <c r="AC205" s="50">
        <v>0.12000000000000001</v>
      </c>
      <c r="AD205" s="51">
        <v>44.84</v>
      </c>
      <c r="AE205" s="52"/>
      <c r="AF205" s="53">
        <f t="shared" si="41"/>
        <v>39.459200000000003</v>
      </c>
      <c r="AG205" s="54">
        <f t="shared" si="42"/>
        <v>8.4212392765270483E-2</v>
      </c>
      <c r="AH205" s="55">
        <f t="shared" si="43"/>
        <v>3.6285200000000017</v>
      </c>
      <c r="AI205" s="56">
        <v>2</v>
      </c>
      <c r="AJ205" s="55">
        <f t="shared" si="44"/>
        <v>7.2570400000000035</v>
      </c>
      <c r="AK205" s="57">
        <v>8.2340499999999999</v>
      </c>
      <c r="AL205" s="57">
        <f t="shared" si="45"/>
        <v>1776.4940668824165</v>
      </c>
      <c r="AM205" s="57">
        <f t="shared" si="46"/>
        <v>2128.3279395900754</v>
      </c>
      <c r="AN205" s="58">
        <f t="shared" si="47"/>
        <v>351.83387270765888</v>
      </c>
      <c r="AO205" s="59"/>
      <c r="AP205" s="11" t="s">
        <v>54</v>
      </c>
      <c r="AQ205" s="11"/>
    </row>
    <row r="206" spans="2:43" x14ac:dyDescent="0.3">
      <c r="B206" s="39">
        <v>43586</v>
      </c>
      <c r="C206" s="40">
        <f t="shared" ca="1" si="36"/>
        <v>1003</v>
      </c>
      <c r="D206" s="12">
        <v>2019</v>
      </c>
      <c r="E206" s="12" t="s">
        <v>42</v>
      </c>
      <c r="F206" s="12">
        <v>1</v>
      </c>
      <c r="G206" s="13" t="s">
        <v>60</v>
      </c>
      <c r="H206" s="13" t="s">
        <v>110</v>
      </c>
      <c r="I206" s="13" t="s">
        <v>111</v>
      </c>
      <c r="J206" s="14" t="s">
        <v>112</v>
      </c>
      <c r="K206" s="14" t="s">
        <v>113</v>
      </c>
      <c r="L206" s="14" t="s">
        <v>324</v>
      </c>
      <c r="M206" s="42" t="s">
        <v>48</v>
      </c>
      <c r="N206" s="42" t="s">
        <v>142</v>
      </c>
      <c r="O206" s="42" t="s">
        <v>143</v>
      </c>
      <c r="P206" s="13" t="s">
        <v>325</v>
      </c>
      <c r="Q206" s="43" t="s">
        <v>73</v>
      </c>
      <c r="R206" s="44" t="s">
        <v>139</v>
      </c>
      <c r="S206" s="43" t="s">
        <v>140</v>
      </c>
      <c r="T206" s="45">
        <v>10</v>
      </c>
      <c r="U206" s="45">
        <v>2</v>
      </c>
      <c r="V206" s="45">
        <v>16.5</v>
      </c>
      <c r="W206" s="46">
        <f t="shared" si="37"/>
        <v>330</v>
      </c>
      <c r="X206" s="47">
        <v>1.079</v>
      </c>
      <c r="Y206" s="47">
        <v>11.512776761200001</v>
      </c>
      <c r="Z206" s="48">
        <f t="shared" si="38"/>
        <v>1.0789999999999999E-2</v>
      </c>
      <c r="AA206" s="48">
        <f t="shared" si="39"/>
        <v>3.0606060606060606</v>
      </c>
      <c r="AB206" s="49" t="str">
        <f t="shared" si="40"/>
        <v>14412420159554229361085</v>
      </c>
      <c r="AC206" s="50">
        <v>0.11999999999999998</v>
      </c>
      <c r="AD206" s="51">
        <v>10.1</v>
      </c>
      <c r="AE206" s="52"/>
      <c r="AF206" s="53">
        <f t="shared" si="41"/>
        <v>8.8879999999999999</v>
      </c>
      <c r="AG206" s="54">
        <f t="shared" si="42"/>
        <v>0.22798815747439327</v>
      </c>
      <c r="AH206" s="55">
        <f t="shared" si="43"/>
        <v>2.6247767612000015</v>
      </c>
      <c r="AI206" s="56">
        <v>10</v>
      </c>
      <c r="AJ206" s="55">
        <f t="shared" si="44"/>
        <v>26.247767612000015</v>
      </c>
      <c r="AK206" s="57">
        <v>1.40327</v>
      </c>
      <c r="AL206" s="57">
        <f t="shared" si="45"/>
        <v>1300.5282669138091</v>
      </c>
      <c r="AM206" s="57">
        <f t="shared" si="46"/>
        <v>2059.3141797961075</v>
      </c>
      <c r="AN206" s="58">
        <f t="shared" si="47"/>
        <v>758.78591288229836</v>
      </c>
      <c r="AO206" s="59"/>
      <c r="AP206" s="11" t="s">
        <v>54</v>
      </c>
      <c r="AQ206" s="11"/>
    </row>
    <row r="207" spans="2:43" x14ac:dyDescent="0.3">
      <c r="B207" s="39">
        <v>43647</v>
      </c>
      <c r="C207" s="40">
        <f t="shared" ca="1" si="36"/>
        <v>942</v>
      </c>
      <c r="D207" s="12">
        <v>2019</v>
      </c>
      <c r="E207" s="12" t="s">
        <v>42</v>
      </c>
      <c r="F207" s="12">
        <v>1</v>
      </c>
      <c r="G207" s="13" t="s">
        <v>60</v>
      </c>
      <c r="H207" s="13" t="s">
        <v>110</v>
      </c>
      <c r="I207" s="13" t="s">
        <v>217</v>
      </c>
      <c r="J207" s="14" t="s">
        <v>218</v>
      </c>
      <c r="K207" s="14" t="s">
        <v>218</v>
      </c>
      <c r="L207" s="14" t="s">
        <v>326</v>
      </c>
      <c r="M207" s="42" t="s">
        <v>48</v>
      </c>
      <c r="N207" s="42" t="s">
        <v>91</v>
      </c>
      <c r="O207" s="42" t="s">
        <v>91</v>
      </c>
      <c r="P207" s="13" t="s">
        <v>327</v>
      </c>
      <c r="Q207" s="43" t="s">
        <v>73</v>
      </c>
      <c r="R207" s="44" t="s">
        <v>163</v>
      </c>
      <c r="S207" s="43" t="s">
        <v>164</v>
      </c>
      <c r="T207" s="45">
        <v>4</v>
      </c>
      <c r="U207" s="45">
        <v>12</v>
      </c>
      <c r="V207" s="45">
        <v>23</v>
      </c>
      <c r="W207" s="46">
        <f t="shared" si="37"/>
        <v>1104</v>
      </c>
      <c r="X207" s="47">
        <v>3.423</v>
      </c>
      <c r="Y207" s="47">
        <v>29.02</v>
      </c>
      <c r="Z207" s="48">
        <f t="shared" si="38"/>
        <v>6.8459999999999997E-3</v>
      </c>
      <c r="AA207" s="48">
        <f t="shared" si="39"/>
        <v>2.8985507246376812</v>
      </c>
      <c r="AB207" s="49" t="str">
        <f t="shared" si="40"/>
        <v>14006320602110096361444</v>
      </c>
      <c r="AC207" s="50">
        <v>0.11999999999999998</v>
      </c>
      <c r="AD207" s="51">
        <v>32</v>
      </c>
      <c r="AE207" s="52"/>
      <c r="AF207" s="53">
        <f t="shared" si="41"/>
        <v>28.16</v>
      </c>
      <c r="AG207" s="54">
        <f t="shared" si="42"/>
        <v>2.9634734665747731E-2</v>
      </c>
      <c r="AH207" s="55">
        <f t="shared" si="43"/>
        <v>0.85999999999999943</v>
      </c>
      <c r="AI207" s="56">
        <v>2</v>
      </c>
      <c r="AJ207" s="55">
        <f t="shared" si="44"/>
        <v>1.7199999999999989</v>
      </c>
      <c r="AK207" s="57">
        <v>4.1236600000000001</v>
      </c>
      <c r="AL207" s="57">
        <f t="shared" si="45"/>
        <v>1204.6917908267603</v>
      </c>
      <c r="AM207" s="57">
        <f t="shared" si="46"/>
        <v>2056.67543090856</v>
      </c>
      <c r="AN207" s="58">
        <f t="shared" si="47"/>
        <v>851.98364008179965</v>
      </c>
      <c r="AO207" s="59"/>
      <c r="AP207" s="11" t="s">
        <v>328</v>
      </c>
      <c r="AQ207" s="11"/>
    </row>
  </sheetData>
  <conditionalFormatting sqref="AN5:AN207">
    <cfRule type="cellIs" dxfId="2" priority="1" operator="between">
      <formula>1000</formula>
      <formula>500</formula>
    </cfRule>
  </conditionalFormatting>
  <conditionalFormatting sqref="AN5:AN207">
    <cfRule type="cellIs" dxfId="1" priority="2" operator="lessThan">
      <formula>500</formula>
    </cfRule>
  </conditionalFormatting>
  <conditionalFormatting sqref="AN5:AN20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2022-01-28T20:56:57Z</dcterms:modified>
</cp:coreProperties>
</file>