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gocheaga\Downloads\"/>
    </mc:Choice>
  </mc:AlternateContent>
  <bookViews>
    <workbookView xWindow="0" yWindow="0" windowWidth="20490" windowHeight="7755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Subsidios!$B$5:$Z$54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2" l="1"/>
  <c r="K47" i="2"/>
  <c r="K14" i="2"/>
  <c r="K9" i="2"/>
  <c r="K6" i="2"/>
  <c r="K41" i="2"/>
  <c r="K38" i="2"/>
  <c r="K40" i="2"/>
  <c r="K56" i="2"/>
  <c r="K23" i="2"/>
  <c r="K68" i="2"/>
  <c r="K61" i="2"/>
  <c r="K60" i="2"/>
  <c r="K59" i="2"/>
  <c r="K58" i="2"/>
  <c r="K57" i="2"/>
  <c r="K55" i="2"/>
  <c r="K54" i="2"/>
  <c r="K53" i="2"/>
  <c r="K52" i="2"/>
  <c r="K51" i="2"/>
  <c r="K50" i="2"/>
  <c r="K49" i="2"/>
  <c r="K48" i="2"/>
  <c r="K46" i="2"/>
  <c r="K45" i="2"/>
  <c r="K43" i="2"/>
  <c r="K42" i="2"/>
  <c r="K39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3" i="2"/>
  <c r="K12" i="2"/>
  <c r="K11" i="2"/>
  <c r="K10" i="2"/>
  <c r="K8" i="2"/>
  <c r="K7" i="2"/>
  <c r="K5" i="2"/>
  <c r="K4" i="2"/>
  <c r="K3" i="2"/>
  <c r="K74" i="2" l="1"/>
  <c r="K75" i="2" s="1"/>
  <c r="K76" i="2" s="1"/>
  <c r="V55" i="1"/>
  <c r="R55" i="1"/>
  <c r="U55" i="1" s="1"/>
  <c r="Z55" i="1" s="1"/>
  <c r="Q55" i="1" l="1"/>
  <c r="V54" i="1" l="1"/>
  <c r="V53" i="1"/>
  <c r="V52" i="1"/>
  <c r="V51" i="1"/>
  <c r="V50" i="1"/>
  <c r="V49" i="1"/>
  <c r="V48" i="1"/>
  <c r="V47" i="1"/>
  <c r="V46" i="1"/>
  <c r="V45" i="1"/>
  <c r="V44" i="1"/>
  <c r="V43" i="1"/>
  <c r="R54" i="1"/>
  <c r="U54" i="1" s="1"/>
  <c r="Z54" i="1" s="1"/>
  <c r="R53" i="1"/>
  <c r="Q53" i="1" s="1"/>
  <c r="R52" i="1"/>
  <c r="U52" i="1" s="1"/>
  <c r="Z52" i="1" s="1"/>
  <c r="R51" i="1"/>
  <c r="Q51" i="1" s="1"/>
  <c r="R50" i="1"/>
  <c r="Q50" i="1" s="1"/>
  <c r="R49" i="1"/>
  <c r="Q49" i="1" s="1"/>
  <c r="R48" i="1"/>
  <c r="U48" i="1" s="1"/>
  <c r="Z48" i="1" s="1"/>
  <c r="R47" i="1"/>
  <c r="Q47" i="1" s="1"/>
  <c r="R46" i="1"/>
  <c r="Q46" i="1" s="1"/>
  <c r="R45" i="1"/>
  <c r="Q45" i="1" s="1"/>
  <c r="R44" i="1"/>
  <c r="U44" i="1" s="1"/>
  <c r="Z44" i="1" s="1"/>
  <c r="R43" i="1"/>
  <c r="Q43" i="1" s="1"/>
  <c r="Q44" i="1" l="1"/>
  <c r="Q48" i="1"/>
  <c r="Q54" i="1"/>
  <c r="U50" i="1"/>
  <c r="Z50" i="1" s="1"/>
  <c r="Q52" i="1"/>
  <c r="U46" i="1"/>
  <c r="Z46" i="1" s="1"/>
  <c r="U43" i="1"/>
  <c r="Z43" i="1" s="1"/>
  <c r="U47" i="1"/>
  <c r="Z47" i="1" s="1"/>
  <c r="U51" i="1"/>
  <c r="Z51" i="1" s="1"/>
  <c r="U45" i="1"/>
  <c r="Z45" i="1" s="1"/>
  <c r="U49" i="1"/>
  <c r="Z49" i="1" s="1"/>
  <c r="U53" i="1"/>
  <c r="Z53" i="1" s="1"/>
  <c r="V42" i="1"/>
  <c r="V41" i="1"/>
  <c r="V40" i="1"/>
  <c r="R42" i="1"/>
  <c r="Q42" i="1" s="1"/>
  <c r="R41" i="1"/>
  <c r="Q41" i="1" s="1"/>
  <c r="R40" i="1"/>
  <c r="Q40" i="1" s="1"/>
  <c r="V39" i="1"/>
  <c r="V38" i="1"/>
  <c r="V37" i="1"/>
  <c r="V36" i="1"/>
  <c r="V35" i="1"/>
  <c r="V34" i="1"/>
  <c r="V33" i="1"/>
  <c r="V32" i="1"/>
  <c r="V31" i="1"/>
  <c r="R39" i="1"/>
  <c r="Q39" i="1" s="1"/>
  <c r="R38" i="1"/>
  <c r="Q38" i="1" s="1"/>
  <c r="R37" i="1"/>
  <c r="Q37" i="1" s="1"/>
  <c r="R36" i="1"/>
  <c r="U36" i="1" s="1"/>
  <c r="Z36" i="1" s="1"/>
  <c r="R35" i="1"/>
  <c r="U35" i="1" s="1"/>
  <c r="Z35" i="1" s="1"/>
  <c r="R34" i="1"/>
  <c r="Q34" i="1" s="1"/>
  <c r="R33" i="1"/>
  <c r="Q33" i="1" s="1"/>
  <c r="R32" i="1"/>
  <c r="Q32" i="1" s="1"/>
  <c r="R31" i="1"/>
  <c r="U31" i="1" s="1"/>
  <c r="Z31" i="1" s="1"/>
  <c r="Q36" i="1" l="1"/>
  <c r="U40" i="1"/>
  <c r="Z40" i="1" s="1"/>
  <c r="Q31" i="1"/>
  <c r="U32" i="1"/>
  <c r="Z32" i="1" s="1"/>
  <c r="U41" i="1"/>
  <c r="Z41" i="1" s="1"/>
  <c r="Q35" i="1"/>
  <c r="U39" i="1"/>
  <c r="Z39" i="1" s="1"/>
  <c r="U33" i="1"/>
  <c r="Z33" i="1" s="1"/>
  <c r="U37" i="1"/>
  <c r="Z37" i="1" s="1"/>
  <c r="U42" i="1"/>
  <c r="Z42" i="1" s="1"/>
  <c r="U34" i="1"/>
  <c r="Z34" i="1" s="1"/>
  <c r="U38" i="1"/>
  <c r="Z38" i="1" s="1"/>
  <c r="R30" i="1"/>
  <c r="Q30" i="1" s="1"/>
  <c r="R29" i="1"/>
  <c r="U29" i="1" s="1"/>
  <c r="R28" i="1"/>
  <c r="U28" i="1" s="1"/>
  <c r="R27" i="1"/>
  <c r="U27" i="1" s="1"/>
  <c r="R26" i="1"/>
  <c r="Q26" i="1" s="1"/>
  <c r="R25" i="1"/>
  <c r="Q25" i="1" s="1"/>
  <c r="R24" i="1"/>
  <c r="U24" i="1" s="1"/>
  <c r="R23" i="1"/>
  <c r="U23" i="1" s="1"/>
  <c r="R22" i="1"/>
  <c r="Q22" i="1" s="1"/>
  <c r="R21" i="1"/>
  <c r="U21" i="1" s="1"/>
  <c r="R20" i="1"/>
  <c r="U20" i="1" s="1"/>
  <c r="R19" i="1"/>
  <c r="U19" i="1" s="1"/>
  <c r="R18" i="1"/>
  <c r="Q18" i="1" s="1"/>
  <c r="R17" i="1"/>
  <c r="U17" i="1" s="1"/>
  <c r="R16" i="1"/>
  <c r="U16" i="1" s="1"/>
  <c r="R15" i="1"/>
  <c r="U15" i="1" s="1"/>
  <c r="R14" i="1"/>
  <c r="Q14" i="1" s="1"/>
  <c r="R13" i="1"/>
  <c r="Q13" i="1" s="1"/>
  <c r="R12" i="1"/>
  <c r="U12" i="1" s="1"/>
  <c r="R11" i="1"/>
  <c r="Q11" i="1" s="1"/>
  <c r="R10" i="1"/>
  <c r="Q10" i="1" s="1"/>
  <c r="R9" i="1"/>
  <c r="U9" i="1" s="1"/>
  <c r="R8" i="1"/>
  <c r="U8" i="1" s="1"/>
  <c r="R7" i="1"/>
  <c r="Q7" i="1" s="1"/>
  <c r="R6" i="1"/>
  <c r="U6" i="1" s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Q29" i="1" l="1"/>
  <c r="U22" i="1"/>
  <c r="U30" i="1"/>
  <c r="Z30" i="1" s="1"/>
  <c r="Q21" i="1"/>
  <c r="U11" i="1"/>
  <c r="U18" i="1"/>
  <c r="Q24" i="1"/>
  <c r="Q16" i="1"/>
  <c r="Q28" i="1"/>
  <c r="Q12" i="1"/>
  <c r="Q17" i="1"/>
  <c r="U13" i="1"/>
  <c r="U7" i="1"/>
  <c r="Q9" i="1"/>
  <c r="U14" i="1"/>
  <c r="Z14" i="1" s="1"/>
  <c r="U26" i="1"/>
  <c r="Z26" i="1" s="1"/>
  <c r="Q6" i="1"/>
  <c r="Z17" i="1"/>
  <c r="U10" i="1"/>
  <c r="U25" i="1"/>
  <c r="Q20" i="1"/>
  <c r="Z21" i="1"/>
  <c r="Z6" i="1"/>
  <c r="Z19" i="1"/>
  <c r="Z15" i="1"/>
  <c r="Z20" i="1"/>
  <c r="Z24" i="1"/>
  <c r="Z16" i="1"/>
  <c r="Z12" i="1"/>
  <c r="Z23" i="1"/>
  <c r="Z28" i="1"/>
  <c r="Z9" i="1"/>
  <c r="Z27" i="1"/>
  <c r="Q8" i="1"/>
  <c r="Q15" i="1"/>
  <c r="Q19" i="1"/>
  <c r="Q23" i="1"/>
  <c r="Q27" i="1"/>
  <c r="Z29" i="1"/>
  <c r="Z8" i="1"/>
  <c r="Z18" i="1" l="1"/>
  <c r="Z11" i="1"/>
  <c r="Z22" i="1"/>
  <c r="Z13" i="1"/>
  <c r="Z7" i="1"/>
  <c r="Z25" i="1"/>
  <c r="Z10" i="1"/>
  <c r="Z57" i="1" l="1"/>
</calcChain>
</file>

<file path=xl/sharedStrings.xml><?xml version="1.0" encoding="utf-8"?>
<sst xmlns="http://schemas.openxmlformats.org/spreadsheetml/2006/main" count="1173" uniqueCount="134">
  <si>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</si>
  <si>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</si>
  <si>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</si>
  <si>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</si>
  <si>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</si>
  <si>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</si>
  <si>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</si>
  <si>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</si>
  <si>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</si>
  <si>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</si>
  <si>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</si>
  <si>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</si>
  <si>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</si>
  <si>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</si>
  <si>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</si>
  <si>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</si>
  <si>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</si>
  <si>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</si>
  <si>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</si>
  <si>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</si>
  <si>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</si>
  <si>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</si>
  <si>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</si>
  <si>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</si>
  <si>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</si>
  <si>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</si>
  <si>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</si>
  <si>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12 Higiénicos FDH.</t>
  </si>
  <si>
    <t>PH Elite Excellence DH 23 mts x4x12</t>
  </si>
  <si>
    <t>PH Elite Jumbo Classic AHORRO UH 500 mts x1x4</t>
  </si>
  <si>
    <t>PH Elite Jumbo Classic UH 500 mts x1x4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</si>
  <si>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</si>
  <si>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</si>
  <si>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</si>
  <si>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</si>
  <si>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</si>
  <si>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Instit. Excellence UH 24x24 cm x24x100</t>
  </si>
  <si>
    <t>SE Elite Instit. Excellence UH 33x33 cm x24x100</t>
  </si>
  <si>
    <t>67 Paños FDH</t>
  </si>
  <si>
    <t>Maxwipe Trabajos Pesados 88unid x6x1</t>
  </si>
  <si>
    <t>INDUSTRIAS</t>
  </si>
  <si>
    <t>58 Jabones FDH</t>
  </si>
  <si>
    <t>Alcohol Elite Gel Multiflex 1000ml x6x1</t>
  </si>
  <si>
    <t>Jabón Elite Espuma Multiflex 1000ml x6x1</t>
  </si>
  <si>
    <t>PT Elite Jumbo Plus Blanca UH 300 mts x1x2</t>
  </si>
  <si>
    <t>Jabón Elite Espuma CPC Multiflex 1000ml x6x1</t>
  </si>
  <si>
    <t>PT Elite Interfoliado Plus Ecológico UH ST 21.6x21 cm x18x250</t>
  </si>
  <si>
    <t>AGROINDUSTRIAS</t>
  </si>
  <si>
    <t>SALUD</t>
  </si>
  <si>
    <t>HOSPITAL</t>
  </si>
  <si>
    <t>SEGURO SOCIAL DE SALUD  ESSALUD</t>
  </si>
  <si>
    <t>PESQUERA</t>
  </si>
  <si>
    <t>PROVINCIA</t>
  </si>
  <si>
    <t>CENTRO ORIENTE</t>
  </si>
  <si>
    <t>FOTO PERÚ</t>
  </si>
  <si>
    <t>PERUVIAN TOURS AGENCY S.A.C.</t>
  </si>
  <si>
    <t>HOTEL ARANWA</t>
  </si>
  <si>
    <t>AGRICOLA DON RICARDO S.A.C.</t>
  </si>
  <si>
    <t>COMPLEJO AGROINDUSTRIAL BETA S.A.</t>
  </si>
  <si>
    <t>PESQUERA EXALMAR S.A.A.</t>
  </si>
  <si>
    <t>SUN FRUITS EXPORTS S.A.</t>
  </si>
  <si>
    <t>DEISY HUAMAN MENDOZA </t>
  </si>
  <si>
    <t>VIRU SA</t>
  </si>
  <si>
    <t xml:space="preserve">AGRÍCOLA SAFCO PERÚ S.A. </t>
  </si>
  <si>
    <t>GLOBAL AGRO PERÚ S.A.C.</t>
  </si>
  <si>
    <t>SOLICITADO POR LA DT</t>
  </si>
  <si>
    <t>361541</t>
  </si>
  <si>
    <t>361571</t>
  </si>
  <si>
    <t>361444</t>
  </si>
  <si>
    <t>361540</t>
  </si>
  <si>
    <t>361531</t>
  </si>
  <si>
    <t>361532</t>
  </si>
  <si>
    <t>361424</t>
  </si>
  <si>
    <t>360854</t>
  </si>
  <si>
    <t>361445</t>
  </si>
  <si>
    <t>370042</t>
  </si>
  <si>
    <t>370040</t>
  </si>
  <si>
    <t>361537</t>
  </si>
  <si>
    <t>370045</t>
  </si>
  <si>
    <t>360484</t>
  </si>
  <si>
    <t>20510931514</t>
  </si>
  <si>
    <t>20293718220</t>
  </si>
  <si>
    <t>20297939131</t>
  </si>
  <si>
    <t>20380336384</t>
  </si>
  <si>
    <t>20131257750</t>
  </si>
  <si>
    <t>20494586810</t>
  </si>
  <si>
    <t>10423220461</t>
  </si>
  <si>
    <t>20373860736</t>
  </si>
  <si>
    <t>20515552872</t>
  </si>
  <si>
    <t>20562740814</t>
  </si>
  <si>
    <t>CODIGO</t>
  </si>
  <si>
    <t>NÚMERO DE SERIE SUNAT DE LA FACTURA/BOLETA</t>
  </si>
  <si>
    <t>AGRO Y GANADERÍA</t>
  </si>
  <si>
    <t>PH Elite Jumbo Classic Ahorro UH 700 mts x1x4</t>
  </si>
  <si>
    <t>PH Elite Jumbo Classic Ahorro UH 500 mts x1x4</t>
  </si>
  <si>
    <t>PH Elite Institucional Classic DH 14 mts x2x24</t>
  </si>
  <si>
    <t>PT Elite Interfoliado Classic UH XL 21.6x25 cm x8x150</t>
  </si>
  <si>
    <t>PT Elite Jumbo Plus Blanca DH 30 mts x8x1</t>
  </si>
  <si>
    <t>SE Elite Inst. Doblada en 4 Plus UH 30x30 cm x24x100</t>
  </si>
  <si>
    <t>T5 Mascarillas</t>
  </si>
  <si>
    <t>MASCARILLA ELITE PRO DISPLAY 50 x 40</t>
  </si>
  <si>
    <t>361570</t>
  </si>
  <si>
    <t>361449</t>
  </si>
  <si>
    <t>361536</t>
  </si>
  <si>
    <t>361429</t>
  </si>
  <si>
    <t>360442</t>
  </si>
  <si>
    <t>371547</t>
  </si>
  <si>
    <t>Jabón Elite Glicerina 5 litros x2x1</t>
  </si>
  <si>
    <t>371474</t>
  </si>
  <si>
    <t>CASA CHICA S.A.C.</t>
  </si>
  <si>
    <t>20387887289</t>
  </si>
  <si>
    <t>143397</t>
  </si>
  <si>
    <t>(en blanco)</t>
  </si>
  <si>
    <t>SERVICIOS</t>
  </si>
  <si>
    <t>HOTELES</t>
  </si>
  <si>
    <t>COMERCIO</t>
  </si>
  <si>
    <t>MA Mascarilla Elite Professional 40x50</t>
  </si>
  <si>
    <t>371544</t>
  </si>
  <si>
    <t>AGO</t>
  </si>
  <si>
    <t>DSCTO X BULTO</t>
  </si>
  <si>
    <t>SUB TOTAL DSCTO.</t>
  </si>
  <si>
    <t>V. VENTA</t>
  </si>
  <si>
    <t>IGV</t>
  </si>
  <si>
    <t>TOTAL</t>
  </si>
  <si>
    <t>E001-1144</t>
  </si>
  <si>
    <t>E001-1147</t>
  </si>
  <si>
    <t>E001-1148</t>
  </si>
  <si>
    <t>E001-1150</t>
  </si>
  <si>
    <t>E001-1152</t>
  </si>
  <si>
    <t>E001-1158</t>
  </si>
  <si>
    <t>F001-00001488</t>
  </si>
  <si>
    <t>F001-00001490</t>
  </si>
  <si>
    <t>F001-00001511</t>
  </si>
  <si>
    <t>F001-00001530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</si>
</sst>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&quot;S/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4" borderId="0" xfId="1" applyFont="1" applyFill="1" applyProtection="1">
      <protection locked="0"/>
    </xf>
    <xf numFmtId="164" fontId="4" fillId="4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49" fontId="2" fillId="5" borderId="0" xfId="0" applyNumberFormat="1" applyFont="1" applyFill="1" applyAlignment="1" applyProtection="1">
      <alignment horizontal="center"/>
    </xf>
    <xf numFmtId="49" fontId="3" fillId="5" borderId="0" xfId="0" applyNumberFormat="1" applyFont="1" applyFill="1" applyAlignment="1" applyProtection="1">
      <alignment horizontal="center"/>
    </xf>
    <xf numFmtId="0" fontId="3" fillId="5" borderId="0" xfId="0" applyFont="1" applyFill="1" applyProtection="1"/>
    <xf numFmtId="0" fontId="5" fillId="6" borderId="0" xfId="0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</xf>
    <xf numFmtId="10" fontId="5" fillId="6" borderId="0" xfId="2" applyNumberFormat="1" applyFont="1" applyFill="1" applyAlignment="1" applyProtection="1">
      <alignment horizontal="center" vertical="top" wrapText="1"/>
    </xf>
    <xf numFmtId="165" fontId="5" fillId="6" borderId="0" xfId="1" applyNumberFormat="1" applyFont="1" applyFill="1" applyAlignment="1" applyProtection="1">
      <alignment horizontal="center" vertical="top" wrapText="1"/>
    </xf>
    <xf numFmtId="164" fontId="5" fillId="6" borderId="0" xfId="1" applyFont="1" applyFill="1" applyAlignment="1" applyProtection="1">
      <alignment horizontal="center" vertical="top" wrapText="1"/>
      <protection locked="0"/>
    </xf>
    <xf numFmtId="0" fontId="5" fillId="7" borderId="0" xfId="0" applyFont="1" applyFill="1" applyProtection="1"/>
    <xf numFmtId="0" fontId="5" fillId="7" borderId="0" xfId="0" applyFont="1" applyFill="1" applyAlignment="1" applyProtection="1">
      <alignment horizontal="left"/>
    </xf>
    <xf numFmtId="0" fontId="6" fillId="8" borderId="0" xfId="0" applyFont="1" applyFill="1" applyProtection="1"/>
    <xf numFmtId="0" fontId="6" fillId="8" borderId="0" xfId="0" applyFont="1" applyFill="1" applyAlignment="1" applyProtection="1">
      <alignment horizontal="center"/>
    </xf>
    <xf numFmtId="164" fontId="6" fillId="8" borderId="0" xfId="1" applyFont="1" applyFill="1" applyProtection="1"/>
    <xf numFmtId="10" fontId="6" fillId="8" borderId="0" xfId="2" applyNumberFormat="1" applyFont="1" applyFill="1" applyProtection="1"/>
    <xf numFmtId="0" fontId="2" fillId="8" borderId="0" xfId="0" applyFont="1" applyFill="1" applyAlignment="1" applyProtection="1">
      <alignment horizontal="center"/>
    </xf>
    <xf numFmtId="164" fontId="2" fillId="8" borderId="0" xfId="1" applyFont="1" applyFill="1" applyProtection="1">
      <protection locked="0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top" wrapText="1"/>
    </xf>
    <xf numFmtId="166" fontId="0" fillId="0" borderId="0" xfId="0" applyNumberFormat="1"/>
    <xf numFmtId="0" fontId="0" fillId="0" borderId="0" xfId="0" applyFill="1"/>
    <xf numFmtId="49" fontId="2" fillId="0" borderId="0" xfId="0" applyNumberFormat="1" applyFont="1" applyFill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Protection="1"/>
    <xf numFmtId="164" fontId="5" fillId="6" borderId="1" xfId="1" applyFont="1" applyFill="1" applyBorder="1" applyAlignment="1" applyProtection="1">
      <alignment horizontal="center" vertical="top" wrapText="1"/>
      <protection locked="0"/>
    </xf>
    <xf numFmtId="164" fontId="5" fillId="6" borderId="2" xfId="1" applyFont="1" applyFill="1" applyBorder="1" applyAlignment="1" applyProtection="1">
      <alignment horizontal="center" vertical="top" wrapText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6"/>
  <sheetViews>
    <sheetView showGridLines="0" tabSelected="1" topLeftCell="O1" zoomScale="90" zoomScaleNormal="90" workbookViewId="0">
      <pane ySplit="5" topLeftCell="A6" activePane="bottomLeft" state="frozen"/>
      <selection pane="bottomLeft" activeCell="O18" sqref="O18"/>
    </sheetView>
  </sheetViews>
  <sheetFormatPr baseColWidth="10" defaultRowHeight="12" x14ac:dyDescent="0.2"/>
  <cols>
    <col min="1" max="1" width="1.140625" style="19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bestFit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bestFit="1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bestFit="1" customWidth="1"/>
    <col min="26" max="26" width="19.5703125" style="3" bestFit="1" customWidth="1"/>
    <col min="27" max="16384" width="11.42578125" style="6"/>
  </cols>
  <sheetData>
    <row r="1" spans="1:26" ht="12" customHeight="1" x14ac:dyDescent="0.2"/>
    <row r="2" spans="1:26" x14ac:dyDescent="0.2">
      <c r="B2" s="42" t="s">
        <v>0</v>
      </c>
      <c r="C2" s="43">
        <v>2021</v>
      </c>
      <c r="E2" s="1"/>
      <c r="O2" s="31" t="s">
        <v>1</v>
      </c>
    </row>
    <row r="3" spans="1:26" x14ac:dyDescent="0.2">
      <c r="B3" s="42" t="s">
        <v>2</v>
      </c>
      <c r="C3" s="42" t="s">
        <v>118</v>
      </c>
      <c r="Y3" s="58" t="s">
        <v>65</v>
      </c>
      <c r="Z3" s="59"/>
    </row>
    <row r="4" spans="1:26" s="30" customFormat="1" ht="3.75" customHeight="1" x14ac:dyDescent="0.2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</row>
    <row r="5" spans="1:26" s="7" customFormat="1" ht="28.5" customHeight="1" x14ac:dyDescent="0.2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</row>
    <row r="6" spans="1:26" s="13" customFormat="1" x14ac:dyDescent="0.2">
      <c r="A6" s="19"/>
      <c r="B6" s="32" t="s">
        <v>52</v>
      </c>
      <c r="C6" s="32" t="s">
        <v>53</v>
      </c>
      <c r="D6" s="32" t="s">
        <v>54</v>
      </c>
      <c r="E6" s="34" t="s">
        <v>111</v>
      </c>
      <c r="F6" s="34" t="s">
        <v>111</v>
      </c>
      <c r="G6" s="33" t="s">
        <v>113</v>
      </c>
      <c r="H6" s="33" t="s">
        <v>114</v>
      </c>
      <c r="I6" s="33" t="s">
        <v>114</v>
      </c>
      <c r="J6" s="34" t="s">
        <v>80</v>
      </c>
      <c r="K6" s="32" t="s">
        <v>55</v>
      </c>
      <c r="L6" s="33" t="s">
        <v>56</v>
      </c>
      <c r="M6" s="32" t="s">
        <v>27</v>
      </c>
      <c r="N6" s="34" t="s">
        <v>68</v>
      </c>
      <c r="O6" s="32" t="s">
        <v>28</v>
      </c>
      <c r="P6" s="3">
        <v>31.983050847457623</v>
      </c>
      <c r="Q6" s="8">
        <f t="shared" ref="Q6:Q17" si="0">IF(1-R6/P6&lt;0%,0,1-R6/P6)</f>
        <v>0.20407843137254889</v>
      </c>
      <c r="R6" s="9">
        <f t="shared" ref="R6:R17" si="1">+T6*(100%-S6)</f>
        <v>25.456</v>
      </c>
      <c r="S6" s="20">
        <v>0.14000000000000001</v>
      </c>
      <c r="T6" s="21">
        <v>29.6</v>
      </c>
      <c r="U6" s="9">
        <f t="shared" ref="U6:U17" si="2">+IF(P6-R6&lt;0,0,P6-R6)</f>
        <v>6.5270508474576232</v>
      </c>
      <c r="V6" s="10" t="str">
        <f t="shared" ref="V6:V17" si="3">+CONCATENATE(F6,J6,N6)</f>
        <v>14339720510931514361444</v>
      </c>
      <c r="W6" s="11">
        <v>43831</v>
      </c>
      <c r="X6" s="12"/>
      <c r="Y6" s="22">
        <v>97</v>
      </c>
      <c r="Z6" s="23">
        <f t="shared" ref="Z6:Z17" si="4">IFERROR(U6*Y6,0)</f>
        <v>633.12393220338947</v>
      </c>
    </row>
    <row r="7" spans="1:26" s="13" customFormat="1" x14ac:dyDescent="0.2">
      <c r="A7" s="19"/>
      <c r="B7" s="32" t="s">
        <v>52</v>
      </c>
      <c r="C7" s="32" t="s">
        <v>53</v>
      </c>
      <c r="D7" s="32" t="s">
        <v>54</v>
      </c>
      <c r="E7" s="34" t="s">
        <v>111</v>
      </c>
      <c r="F7" s="34" t="s">
        <v>111</v>
      </c>
      <c r="G7" s="33" t="s">
        <v>113</v>
      </c>
      <c r="H7" s="33" t="s">
        <v>114</v>
      </c>
      <c r="I7" s="33" t="s">
        <v>114</v>
      </c>
      <c r="J7" s="34" t="s">
        <v>80</v>
      </c>
      <c r="K7" s="32" t="s">
        <v>55</v>
      </c>
      <c r="L7" s="33" t="s">
        <v>56</v>
      </c>
      <c r="M7" s="32" t="s">
        <v>27</v>
      </c>
      <c r="N7" s="35" t="s">
        <v>66</v>
      </c>
      <c r="O7" s="36" t="s">
        <v>30</v>
      </c>
      <c r="P7" s="3">
        <v>31.07226</v>
      </c>
      <c r="Q7" s="8">
        <f t="shared" si="0"/>
        <v>0.11477311273785684</v>
      </c>
      <c r="R7" s="9">
        <f t="shared" si="1"/>
        <v>27.506</v>
      </c>
      <c r="S7" s="20">
        <v>0.15</v>
      </c>
      <c r="T7" s="21">
        <v>32.36</v>
      </c>
      <c r="U7" s="9">
        <f t="shared" si="2"/>
        <v>3.5662599999999998</v>
      </c>
      <c r="V7" s="10" t="str">
        <f t="shared" si="3"/>
        <v>14339720510931514361541</v>
      </c>
      <c r="W7" s="11">
        <v>43831</v>
      </c>
      <c r="X7" s="12"/>
      <c r="Y7" s="22"/>
      <c r="Z7" s="23">
        <f t="shared" si="4"/>
        <v>0</v>
      </c>
    </row>
    <row r="8" spans="1:26" s="13" customFormat="1" x14ac:dyDescent="0.2">
      <c r="A8" s="19"/>
      <c r="B8" s="32" t="s">
        <v>52</v>
      </c>
      <c r="C8" s="32" t="s">
        <v>53</v>
      </c>
      <c r="D8" s="32" t="s">
        <v>54</v>
      </c>
      <c r="E8" s="34" t="s">
        <v>111</v>
      </c>
      <c r="F8" s="34" t="s">
        <v>111</v>
      </c>
      <c r="G8" s="33" t="s">
        <v>113</v>
      </c>
      <c r="H8" s="33" t="s">
        <v>114</v>
      </c>
      <c r="I8" s="33" t="s">
        <v>114</v>
      </c>
      <c r="J8" s="34" t="s">
        <v>80</v>
      </c>
      <c r="K8" s="32" t="s">
        <v>55</v>
      </c>
      <c r="L8" s="33" t="s">
        <v>56</v>
      </c>
      <c r="M8" s="32" t="s">
        <v>32</v>
      </c>
      <c r="N8" s="34" t="s">
        <v>70</v>
      </c>
      <c r="O8" s="32" t="s">
        <v>33</v>
      </c>
      <c r="P8" s="3">
        <v>111.50847457627118</v>
      </c>
      <c r="Q8" s="8">
        <f t="shared" si="0"/>
        <v>5.4541814865480931E-2</v>
      </c>
      <c r="R8" s="9">
        <f t="shared" si="1"/>
        <v>105.42660000000001</v>
      </c>
      <c r="S8" s="20">
        <v>0.13</v>
      </c>
      <c r="T8" s="21">
        <v>121.18</v>
      </c>
      <c r="U8" s="9">
        <f t="shared" si="2"/>
        <v>6.0818745762711757</v>
      </c>
      <c r="V8" s="10" t="str">
        <f t="shared" si="3"/>
        <v>14339720510931514361531</v>
      </c>
      <c r="W8" s="11">
        <v>43831</v>
      </c>
      <c r="X8" s="12"/>
      <c r="Y8" s="22">
        <v>0.44</v>
      </c>
      <c r="Z8" s="23">
        <f t="shared" si="4"/>
        <v>2.6760248135593172</v>
      </c>
    </row>
    <row r="9" spans="1:26" s="13" customFormat="1" x14ac:dyDescent="0.2">
      <c r="A9" s="19"/>
      <c r="B9" s="32" t="s">
        <v>52</v>
      </c>
      <c r="C9" s="32" t="s">
        <v>53</v>
      </c>
      <c r="D9" s="32" t="s">
        <v>54</v>
      </c>
      <c r="E9" s="34" t="s">
        <v>111</v>
      </c>
      <c r="F9" s="34" t="s">
        <v>111</v>
      </c>
      <c r="G9" s="33" t="s">
        <v>113</v>
      </c>
      <c r="H9" s="33" t="s">
        <v>114</v>
      </c>
      <c r="I9" s="33" t="s">
        <v>114</v>
      </c>
      <c r="J9" s="34" t="s">
        <v>80</v>
      </c>
      <c r="K9" s="32" t="s">
        <v>55</v>
      </c>
      <c r="L9" s="33" t="s">
        <v>56</v>
      </c>
      <c r="M9" s="32" t="s">
        <v>32</v>
      </c>
      <c r="N9" s="34" t="s">
        <v>77</v>
      </c>
      <c r="O9" s="32" t="s">
        <v>44</v>
      </c>
      <c r="P9" s="3">
        <v>76.067796610169495</v>
      </c>
      <c r="Q9" s="8">
        <f t="shared" si="0"/>
        <v>0.21199242424242437</v>
      </c>
      <c r="R9" s="9">
        <f t="shared" si="1"/>
        <v>59.941999999999993</v>
      </c>
      <c r="S9" s="20">
        <v>0.15</v>
      </c>
      <c r="T9" s="21">
        <v>70.52</v>
      </c>
      <c r="U9" s="9">
        <f t="shared" si="2"/>
        <v>16.125796610169502</v>
      </c>
      <c r="V9" s="10" t="str">
        <f t="shared" si="3"/>
        <v>14339720510931514361537</v>
      </c>
      <c r="W9" s="11">
        <v>43831</v>
      </c>
      <c r="X9" s="12"/>
      <c r="Y9" s="22">
        <v>20</v>
      </c>
      <c r="Z9" s="23">
        <f t="shared" si="4"/>
        <v>322.51593220339004</v>
      </c>
    </row>
    <row r="10" spans="1:26" s="13" customFormat="1" x14ac:dyDescent="0.2">
      <c r="A10" s="19"/>
      <c r="B10" s="32" t="s">
        <v>52</v>
      </c>
      <c r="C10" s="32" t="s">
        <v>53</v>
      </c>
      <c r="D10" s="32" t="s">
        <v>54</v>
      </c>
      <c r="E10" s="34" t="s">
        <v>111</v>
      </c>
      <c r="F10" s="34" t="s">
        <v>111</v>
      </c>
      <c r="G10" s="33" t="s">
        <v>113</v>
      </c>
      <c r="H10" s="33" t="s">
        <v>114</v>
      </c>
      <c r="I10" s="33" t="s">
        <v>114</v>
      </c>
      <c r="J10" s="34" t="s">
        <v>80</v>
      </c>
      <c r="K10" s="32" t="s">
        <v>55</v>
      </c>
      <c r="L10" s="33" t="s">
        <v>56</v>
      </c>
      <c r="M10" s="32" t="s">
        <v>35</v>
      </c>
      <c r="N10" s="34" t="s">
        <v>72</v>
      </c>
      <c r="O10" s="32" t="s">
        <v>36</v>
      </c>
      <c r="P10" s="3">
        <v>58.088135593220343</v>
      </c>
      <c r="Q10" s="8">
        <f t="shared" si="0"/>
        <v>0.15168907563025213</v>
      </c>
      <c r="R10" s="9">
        <f t="shared" si="1"/>
        <v>49.276800000000001</v>
      </c>
      <c r="S10" s="20">
        <v>0.13</v>
      </c>
      <c r="T10" s="21">
        <v>56.64</v>
      </c>
      <c r="U10" s="9">
        <f t="shared" si="2"/>
        <v>8.8113355932203419</v>
      </c>
      <c r="V10" s="10" t="str">
        <f t="shared" si="3"/>
        <v>14339720510931514361424</v>
      </c>
      <c r="W10" s="11">
        <v>43831</v>
      </c>
      <c r="X10" s="12"/>
      <c r="Y10" s="22">
        <v>4</v>
      </c>
      <c r="Z10" s="23">
        <f t="shared" si="4"/>
        <v>35.245342372881368</v>
      </c>
    </row>
    <row r="11" spans="1:26" s="13" customFormat="1" x14ac:dyDescent="0.2">
      <c r="A11" s="19"/>
      <c r="B11" s="32" t="s">
        <v>52</v>
      </c>
      <c r="C11" s="32" t="s">
        <v>53</v>
      </c>
      <c r="D11" s="32" t="s">
        <v>54</v>
      </c>
      <c r="E11" s="34" t="s">
        <v>111</v>
      </c>
      <c r="F11" s="34" t="s">
        <v>111</v>
      </c>
      <c r="G11" s="33" t="s">
        <v>113</v>
      </c>
      <c r="H11" s="33" t="s">
        <v>114</v>
      </c>
      <c r="I11" s="33" t="s">
        <v>114</v>
      </c>
      <c r="J11" s="34" t="s">
        <v>80</v>
      </c>
      <c r="K11" s="32" t="s">
        <v>55</v>
      </c>
      <c r="L11" s="33" t="s">
        <v>56</v>
      </c>
      <c r="M11" s="32" t="s">
        <v>35</v>
      </c>
      <c r="N11" s="34" t="s">
        <v>73</v>
      </c>
      <c r="O11" s="32" t="s">
        <v>37</v>
      </c>
      <c r="P11" s="3">
        <v>93.355932203389841</v>
      </c>
      <c r="Q11" s="8">
        <f t="shared" si="0"/>
        <v>0.2848070987654322</v>
      </c>
      <c r="R11" s="9">
        <f t="shared" si="1"/>
        <v>66.767499999999998</v>
      </c>
      <c r="S11" s="20">
        <v>0.15</v>
      </c>
      <c r="T11" s="21">
        <v>78.55</v>
      </c>
      <c r="U11" s="9">
        <f t="shared" si="2"/>
        <v>26.588432203389843</v>
      </c>
      <c r="V11" s="10" t="str">
        <f t="shared" si="3"/>
        <v>14339720510931514360854</v>
      </c>
      <c r="W11" s="11">
        <v>43831</v>
      </c>
      <c r="X11" s="12"/>
      <c r="Y11" s="22">
        <v>10</v>
      </c>
      <c r="Z11" s="23">
        <f t="shared" si="4"/>
        <v>265.88432203389846</v>
      </c>
    </row>
    <row r="12" spans="1:26" s="13" customFormat="1" x14ac:dyDescent="0.2">
      <c r="A12" s="19"/>
      <c r="B12" s="32" t="s">
        <v>52</v>
      </c>
      <c r="C12" s="32" t="s">
        <v>53</v>
      </c>
      <c r="D12" s="32" t="s">
        <v>54</v>
      </c>
      <c r="E12" s="34" t="s">
        <v>111</v>
      </c>
      <c r="F12" s="34" t="s">
        <v>111</v>
      </c>
      <c r="G12" s="33" t="s">
        <v>92</v>
      </c>
      <c r="H12" s="33" t="s">
        <v>40</v>
      </c>
      <c r="I12" s="33" t="s">
        <v>47</v>
      </c>
      <c r="J12" s="34" t="s">
        <v>82</v>
      </c>
      <c r="K12" s="32" t="s">
        <v>58</v>
      </c>
      <c r="L12" s="33" t="s">
        <v>112</v>
      </c>
      <c r="M12" s="32" t="s">
        <v>27</v>
      </c>
      <c r="N12" s="34" t="s">
        <v>67</v>
      </c>
      <c r="O12" s="32" t="s">
        <v>29</v>
      </c>
      <c r="P12" s="3">
        <v>25.211864406779661</v>
      </c>
      <c r="Q12" s="8">
        <f t="shared" si="0"/>
        <v>0.14145183193277322</v>
      </c>
      <c r="R12" s="9">
        <f t="shared" si="1"/>
        <v>21.645599999999998</v>
      </c>
      <c r="S12" s="20">
        <v>0.13</v>
      </c>
      <c r="T12" s="21">
        <v>24.88</v>
      </c>
      <c r="U12" s="9">
        <f t="shared" si="2"/>
        <v>3.5662644067796627</v>
      </c>
      <c r="V12" s="10" t="str">
        <f t="shared" si="3"/>
        <v>14339720297939131361571</v>
      </c>
      <c r="W12" s="11">
        <v>43983</v>
      </c>
      <c r="X12" s="12">
        <v>125</v>
      </c>
      <c r="Y12" s="22"/>
      <c r="Z12" s="23">
        <f t="shared" si="4"/>
        <v>0</v>
      </c>
    </row>
    <row r="13" spans="1:26" s="13" customFormat="1" x14ac:dyDescent="0.2">
      <c r="A13" s="19"/>
      <c r="B13" s="32" t="s">
        <v>52</v>
      </c>
      <c r="C13" s="32" t="s">
        <v>53</v>
      </c>
      <c r="D13" s="32" t="s">
        <v>54</v>
      </c>
      <c r="E13" s="34" t="s">
        <v>111</v>
      </c>
      <c r="F13" s="34" t="s">
        <v>111</v>
      </c>
      <c r="G13" s="33" t="s">
        <v>92</v>
      </c>
      <c r="H13" s="33" t="s">
        <v>40</v>
      </c>
      <c r="I13" s="33" t="s">
        <v>47</v>
      </c>
      <c r="J13" s="34" t="s">
        <v>82</v>
      </c>
      <c r="K13" s="32" t="s">
        <v>58</v>
      </c>
      <c r="L13" s="33" t="s">
        <v>112</v>
      </c>
      <c r="M13" s="32" t="s">
        <v>27</v>
      </c>
      <c r="N13" s="35" t="s">
        <v>66</v>
      </c>
      <c r="O13" s="36" t="s">
        <v>30</v>
      </c>
      <c r="P13" s="3">
        <v>31.07226</v>
      </c>
      <c r="Q13" s="8">
        <f t="shared" si="0"/>
        <v>0.30337864062671982</v>
      </c>
      <c r="R13" s="9">
        <f t="shared" si="1"/>
        <v>21.645599999999998</v>
      </c>
      <c r="S13" s="20">
        <v>0.13</v>
      </c>
      <c r="T13" s="21">
        <v>24.88</v>
      </c>
      <c r="U13" s="9">
        <f t="shared" si="2"/>
        <v>9.4266600000000018</v>
      </c>
      <c r="V13" s="10" t="str">
        <f t="shared" si="3"/>
        <v>14339720297939131361541</v>
      </c>
      <c r="W13" s="11">
        <v>43983</v>
      </c>
      <c r="X13" s="12">
        <v>125</v>
      </c>
      <c r="Y13" s="22"/>
      <c r="Z13" s="23">
        <f t="shared" si="4"/>
        <v>0</v>
      </c>
    </row>
    <row r="14" spans="1:26" s="13" customFormat="1" x14ac:dyDescent="0.2">
      <c r="A14" s="19"/>
      <c r="B14" s="32" t="s">
        <v>52</v>
      </c>
      <c r="C14" s="32" t="s">
        <v>53</v>
      </c>
      <c r="D14" s="32" t="s">
        <v>54</v>
      </c>
      <c r="E14" s="34" t="s">
        <v>111</v>
      </c>
      <c r="F14" s="34" t="s">
        <v>111</v>
      </c>
      <c r="G14" s="33" t="s">
        <v>92</v>
      </c>
      <c r="H14" s="33" t="s">
        <v>40</v>
      </c>
      <c r="I14" s="33" t="s">
        <v>47</v>
      </c>
      <c r="J14" s="34" t="s">
        <v>82</v>
      </c>
      <c r="K14" s="32" t="s">
        <v>58</v>
      </c>
      <c r="L14" s="33" t="s">
        <v>112</v>
      </c>
      <c r="M14" s="32" t="s">
        <v>32</v>
      </c>
      <c r="N14" s="34" t="s">
        <v>70</v>
      </c>
      <c r="O14" s="32" t="s">
        <v>33</v>
      </c>
      <c r="P14" s="3">
        <v>111.50847457627118</v>
      </c>
      <c r="Q14" s="8">
        <f t="shared" si="0"/>
        <v>0.21339252165982681</v>
      </c>
      <c r="R14" s="9">
        <f t="shared" si="1"/>
        <v>87.713399999999993</v>
      </c>
      <c r="S14" s="20">
        <v>0.13</v>
      </c>
      <c r="T14" s="21">
        <v>100.82</v>
      </c>
      <c r="U14" s="9">
        <f t="shared" si="2"/>
        <v>23.79507457627119</v>
      </c>
      <c r="V14" s="10" t="str">
        <f t="shared" si="3"/>
        <v>14339720297939131361531</v>
      </c>
      <c r="W14" s="11">
        <v>43983</v>
      </c>
      <c r="X14" s="12">
        <v>10</v>
      </c>
      <c r="Y14" s="22"/>
      <c r="Z14" s="23">
        <f t="shared" si="4"/>
        <v>0</v>
      </c>
    </row>
    <row r="15" spans="1:26" s="13" customFormat="1" x14ac:dyDescent="0.2">
      <c r="A15" s="19"/>
      <c r="B15" s="32" t="s">
        <v>52</v>
      </c>
      <c r="C15" s="32" t="s">
        <v>53</v>
      </c>
      <c r="D15" s="32" t="s">
        <v>54</v>
      </c>
      <c r="E15" s="34" t="s">
        <v>111</v>
      </c>
      <c r="F15" s="34" t="s">
        <v>111</v>
      </c>
      <c r="G15" s="33" t="s">
        <v>92</v>
      </c>
      <c r="H15" s="33" t="s">
        <v>40</v>
      </c>
      <c r="I15" s="33" t="s">
        <v>47</v>
      </c>
      <c r="J15" s="34" t="s">
        <v>82</v>
      </c>
      <c r="K15" s="32" t="s">
        <v>58</v>
      </c>
      <c r="L15" s="33" t="s">
        <v>112</v>
      </c>
      <c r="M15" s="32" t="s">
        <v>32</v>
      </c>
      <c r="N15" s="34" t="s">
        <v>71</v>
      </c>
      <c r="O15" s="32" t="s">
        <v>34</v>
      </c>
      <c r="P15" s="3">
        <v>25.175847457627121</v>
      </c>
      <c r="Q15" s="8">
        <f t="shared" si="0"/>
        <v>0.3123170916435245</v>
      </c>
      <c r="R15" s="9">
        <f t="shared" si="1"/>
        <v>17.312999999999999</v>
      </c>
      <c r="S15" s="20">
        <v>0.13</v>
      </c>
      <c r="T15" s="21">
        <v>19.899999999999999</v>
      </c>
      <c r="U15" s="9">
        <f t="shared" si="2"/>
        <v>7.8628474576271223</v>
      </c>
      <c r="V15" s="10" t="str">
        <f t="shared" si="3"/>
        <v>14339720297939131361532</v>
      </c>
      <c r="W15" s="11">
        <v>43983</v>
      </c>
      <c r="X15" s="12">
        <v>300</v>
      </c>
      <c r="Y15" s="22"/>
      <c r="Z15" s="23">
        <f t="shared" si="4"/>
        <v>0</v>
      </c>
    </row>
    <row r="16" spans="1:26" s="13" customFormat="1" x14ac:dyDescent="0.2">
      <c r="A16" s="19"/>
      <c r="B16" s="32" t="s">
        <v>52</v>
      </c>
      <c r="C16" s="32" t="s">
        <v>53</v>
      </c>
      <c r="D16" s="32" t="s">
        <v>54</v>
      </c>
      <c r="E16" s="34" t="s">
        <v>111</v>
      </c>
      <c r="F16" s="34" t="s">
        <v>111</v>
      </c>
      <c r="G16" s="33" t="s">
        <v>115</v>
      </c>
      <c r="H16" s="33" t="s">
        <v>40</v>
      </c>
      <c r="I16" s="33" t="s">
        <v>51</v>
      </c>
      <c r="J16" s="34" t="s">
        <v>83</v>
      </c>
      <c r="K16" s="32" t="s">
        <v>59</v>
      </c>
      <c r="L16" s="33" t="s">
        <v>112</v>
      </c>
      <c r="M16" s="32" t="s">
        <v>27</v>
      </c>
      <c r="N16" s="34" t="s">
        <v>69</v>
      </c>
      <c r="O16" s="32" t="s">
        <v>31</v>
      </c>
      <c r="P16" s="3">
        <v>50.387711864406782</v>
      </c>
      <c r="Q16" s="8">
        <f t="shared" si="0"/>
        <v>0.40413646722448848</v>
      </c>
      <c r="R16" s="9">
        <f t="shared" si="1"/>
        <v>30.024199999999979</v>
      </c>
      <c r="S16" s="20">
        <v>0.1</v>
      </c>
      <c r="T16" s="21">
        <v>33.360222222222198</v>
      </c>
      <c r="U16" s="9">
        <f t="shared" si="2"/>
        <v>20.363511864406803</v>
      </c>
      <c r="V16" s="10" t="str">
        <f t="shared" si="3"/>
        <v>14339720380336384361540</v>
      </c>
      <c r="W16" s="11">
        <v>43831</v>
      </c>
      <c r="X16" s="12"/>
      <c r="Y16" s="22"/>
      <c r="Z16" s="23">
        <f t="shared" si="4"/>
        <v>0</v>
      </c>
    </row>
    <row r="17" spans="1:26" s="13" customFormat="1" x14ac:dyDescent="0.2">
      <c r="A17" s="19"/>
      <c r="B17" s="32" t="s">
        <v>52</v>
      </c>
      <c r="C17" s="32" t="s">
        <v>53</v>
      </c>
      <c r="D17" s="32" t="s">
        <v>54</v>
      </c>
      <c r="E17" s="34" t="s">
        <v>111</v>
      </c>
      <c r="F17" s="34" t="s">
        <v>111</v>
      </c>
      <c r="G17" s="33" t="s">
        <v>113</v>
      </c>
      <c r="H17" s="33" t="s">
        <v>48</v>
      </c>
      <c r="I17" s="33" t="s">
        <v>49</v>
      </c>
      <c r="J17" s="34" t="s">
        <v>84</v>
      </c>
      <c r="K17" s="32" t="s">
        <v>50</v>
      </c>
      <c r="L17" s="33" t="s">
        <v>112</v>
      </c>
      <c r="M17" s="32" t="s">
        <v>32</v>
      </c>
      <c r="N17" s="34" t="s">
        <v>70</v>
      </c>
      <c r="O17" s="32" t="s">
        <v>33</v>
      </c>
      <c r="P17" s="3">
        <v>111.50847457627118</v>
      </c>
      <c r="Q17" s="8">
        <f t="shared" si="0"/>
        <v>0.31984541723666204</v>
      </c>
      <c r="R17" s="9">
        <f t="shared" si="1"/>
        <v>75.843000000000004</v>
      </c>
      <c r="S17" s="20">
        <v>0.1</v>
      </c>
      <c r="T17" s="21">
        <v>84.27</v>
      </c>
      <c r="U17" s="9">
        <f t="shared" si="2"/>
        <v>35.66547457627118</v>
      </c>
      <c r="V17" s="10" t="str">
        <f t="shared" si="3"/>
        <v>14339720131257750361531</v>
      </c>
      <c r="W17" s="11">
        <v>43831</v>
      </c>
      <c r="X17" s="12"/>
      <c r="Y17" s="22"/>
      <c r="Z17" s="23">
        <f t="shared" si="4"/>
        <v>0</v>
      </c>
    </row>
    <row r="18" spans="1:26" s="13" customFormat="1" x14ac:dyDescent="0.2">
      <c r="A18" s="19"/>
      <c r="B18" s="32" t="s">
        <v>52</v>
      </c>
      <c r="C18" s="32" t="s">
        <v>53</v>
      </c>
      <c r="D18" s="32" t="s">
        <v>54</v>
      </c>
      <c r="E18" s="34" t="s">
        <v>111</v>
      </c>
      <c r="F18" s="34" t="s">
        <v>111</v>
      </c>
      <c r="G18" s="33" t="s">
        <v>92</v>
      </c>
      <c r="H18" s="33" t="s">
        <v>40</v>
      </c>
      <c r="I18" s="33" t="s">
        <v>47</v>
      </c>
      <c r="J18" s="34" t="s">
        <v>85</v>
      </c>
      <c r="K18" s="32" t="s">
        <v>60</v>
      </c>
      <c r="L18" s="33" t="s">
        <v>112</v>
      </c>
      <c r="M18" s="32" t="s">
        <v>27</v>
      </c>
      <c r="N18" s="34" t="s">
        <v>67</v>
      </c>
      <c r="O18" s="32" t="s">
        <v>29</v>
      </c>
      <c r="P18" s="3">
        <v>25.211864406779661</v>
      </c>
      <c r="Q18" s="8">
        <f t="shared" ref="Q18:Q30" si="5">IF(1-R18/P18&lt;0%,0,1-R18/P18)</f>
        <v>1.5542857142857081E-2</v>
      </c>
      <c r="R18" s="9">
        <f t="shared" ref="R18:R30" si="6">+T18*(100%-S18)</f>
        <v>24.82</v>
      </c>
      <c r="S18" s="20">
        <v>0.15</v>
      </c>
      <c r="T18" s="21">
        <v>29.2</v>
      </c>
      <c r="U18" s="9">
        <f t="shared" ref="U18:U30" si="7">+IF(P18-R18&lt;0,0,P18-R18)</f>
        <v>0.39186440677966061</v>
      </c>
      <c r="V18" s="10" t="str">
        <f t="shared" ref="V18:V30" si="8">+CONCATENATE(F18,J18,N18)</f>
        <v>14339720494586810361571</v>
      </c>
      <c r="W18" s="11">
        <v>43831</v>
      </c>
      <c r="X18" s="12"/>
      <c r="Y18" s="22"/>
      <c r="Z18" s="23">
        <f t="shared" ref="Z18:Z55" si="9">IFERROR(U18*Y18,0)</f>
        <v>0</v>
      </c>
    </row>
    <row r="19" spans="1:26" s="13" customFormat="1" x14ac:dyDescent="0.2">
      <c r="A19" s="19"/>
      <c r="B19" s="32" t="s">
        <v>52</v>
      </c>
      <c r="C19" s="32" t="s">
        <v>53</v>
      </c>
      <c r="D19" s="32" t="s">
        <v>54</v>
      </c>
      <c r="E19" s="34" t="s">
        <v>111</v>
      </c>
      <c r="F19" s="34" t="s">
        <v>111</v>
      </c>
      <c r="G19" s="33" t="s">
        <v>92</v>
      </c>
      <c r="H19" s="33" t="s">
        <v>40</v>
      </c>
      <c r="I19" s="33" t="s">
        <v>47</v>
      </c>
      <c r="J19" s="34" t="s">
        <v>85</v>
      </c>
      <c r="K19" s="32" t="s">
        <v>60</v>
      </c>
      <c r="L19" s="33" t="s">
        <v>112</v>
      </c>
      <c r="M19" s="32" t="s">
        <v>27</v>
      </c>
      <c r="N19" s="35" t="s">
        <v>66</v>
      </c>
      <c r="O19" s="36" t="s">
        <v>30</v>
      </c>
      <c r="P19" s="3">
        <v>31.07226</v>
      </c>
      <c r="Q19" s="8">
        <f t="shared" si="5"/>
        <v>0.2012167766361378</v>
      </c>
      <c r="R19" s="9">
        <f t="shared" si="6"/>
        <v>24.82</v>
      </c>
      <c r="S19" s="20">
        <v>0.15</v>
      </c>
      <c r="T19" s="21">
        <v>29.2</v>
      </c>
      <c r="U19" s="9">
        <f t="shared" si="7"/>
        <v>6.2522599999999997</v>
      </c>
      <c r="V19" s="10" t="str">
        <f t="shared" si="8"/>
        <v>14339720494586810361541</v>
      </c>
      <c r="W19" s="11">
        <v>43831</v>
      </c>
      <c r="X19" s="12"/>
      <c r="Y19" s="22"/>
      <c r="Z19" s="23">
        <f t="shared" si="9"/>
        <v>0</v>
      </c>
    </row>
    <row r="20" spans="1:26" s="13" customFormat="1" x14ac:dyDescent="0.2">
      <c r="A20" s="19"/>
      <c r="B20" s="32" t="s">
        <v>52</v>
      </c>
      <c r="C20" s="32" t="s">
        <v>53</v>
      </c>
      <c r="D20" s="32" t="s">
        <v>54</v>
      </c>
      <c r="E20" s="34" t="s">
        <v>111</v>
      </c>
      <c r="F20" s="34" t="s">
        <v>111</v>
      </c>
      <c r="G20" s="33" t="s">
        <v>92</v>
      </c>
      <c r="H20" s="33" t="s">
        <v>40</v>
      </c>
      <c r="I20" s="33" t="s">
        <v>47</v>
      </c>
      <c r="J20" s="34" t="s">
        <v>85</v>
      </c>
      <c r="K20" s="32" t="s">
        <v>60</v>
      </c>
      <c r="L20" s="33" t="s">
        <v>112</v>
      </c>
      <c r="M20" s="32" t="s">
        <v>32</v>
      </c>
      <c r="N20" s="34" t="s">
        <v>71</v>
      </c>
      <c r="O20" s="32" t="s">
        <v>34</v>
      </c>
      <c r="P20" s="3">
        <v>25.175847457627121</v>
      </c>
      <c r="Q20" s="8">
        <f t="shared" si="5"/>
        <v>0.25452360515021477</v>
      </c>
      <c r="R20" s="9">
        <f t="shared" si="6"/>
        <v>18.767999999999997</v>
      </c>
      <c r="S20" s="20">
        <v>0.15</v>
      </c>
      <c r="T20" s="21">
        <v>22.08</v>
      </c>
      <c r="U20" s="9">
        <f t="shared" si="7"/>
        <v>6.407847457627124</v>
      </c>
      <c r="V20" s="10" t="str">
        <f t="shared" si="8"/>
        <v>14339720494586810361532</v>
      </c>
      <c r="W20" s="11">
        <v>43831</v>
      </c>
      <c r="X20" s="12"/>
      <c r="Y20" s="22"/>
      <c r="Z20" s="23">
        <f t="shared" si="9"/>
        <v>0</v>
      </c>
    </row>
    <row r="21" spans="1:26" s="13" customFormat="1" x14ac:dyDescent="0.2">
      <c r="A21" s="19"/>
      <c r="B21" s="32" t="s">
        <v>52</v>
      </c>
      <c r="C21" s="32" t="s">
        <v>53</v>
      </c>
      <c r="D21" s="32" t="s">
        <v>54</v>
      </c>
      <c r="E21" s="34" t="s">
        <v>111</v>
      </c>
      <c r="F21" s="34" t="s">
        <v>111</v>
      </c>
      <c r="G21" s="33" t="s">
        <v>92</v>
      </c>
      <c r="H21" s="33" t="s">
        <v>40</v>
      </c>
      <c r="I21" s="33" t="s">
        <v>47</v>
      </c>
      <c r="J21" s="34" t="s">
        <v>86</v>
      </c>
      <c r="K21" s="32" t="s">
        <v>61</v>
      </c>
      <c r="L21" s="33" t="s">
        <v>112</v>
      </c>
      <c r="M21" s="32" t="s">
        <v>32</v>
      </c>
      <c r="N21" s="34" t="s">
        <v>71</v>
      </c>
      <c r="O21" s="32" t="s">
        <v>34</v>
      </c>
      <c r="P21" s="3">
        <v>25.175847457627121</v>
      </c>
      <c r="Q21" s="8">
        <f t="shared" si="5"/>
        <v>0.13067574470014165</v>
      </c>
      <c r="R21" s="9">
        <f t="shared" si="6"/>
        <v>21.885974842644529</v>
      </c>
      <c r="S21" s="20">
        <v>0.1</v>
      </c>
      <c r="T21" s="21">
        <v>24.317749825160586</v>
      </c>
      <c r="U21" s="9">
        <f t="shared" si="7"/>
        <v>3.2898726149825919</v>
      </c>
      <c r="V21" s="10" t="str">
        <f t="shared" si="8"/>
        <v>14339710423220461361532</v>
      </c>
      <c r="W21" s="11">
        <v>44166</v>
      </c>
      <c r="X21" s="12">
        <v>348.4934392415758</v>
      </c>
      <c r="Y21" s="22"/>
      <c r="Z21" s="23">
        <f t="shared" si="9"/>
        <v>0</v>
      </c>
    </row>
    <row r="22" spans="1:26" s="13" customFormat="1" x14ac:dyDescent="0.2">
      <c r="A22" s="19"/>
      <c r="B22" s="32" t="s">
        <v>52</v>
      </c>
      <c r="C22" s="32" t="s">
        <v>53</v>
      </c>
      <c r="D22" s="32" t="s">
        <v>54</v>
      </c>
      <c r="E22" s="34" t="s">
        <v>111</v>
      </c>
      <c r="F22" s="34" t="s">
        <v>111</v>
      </c>
      <c r="G22" s="33" t="s">
        <v>92</v>
      </c>
      <c r="H22" s="33" t="s">
        <v>40</v>
      </c>
      <c r="I22" s="33" t="s">
        <v>47</v>
      </c>
      <c r="J22" s="34" t="s">
        <v>86</v>
      </c>
      <c r="K22" s="32" t="s">
        <v>61</v>
      </c>
      <c r="L22" s="33" t="s">
        <v>112</v>
      </c>
      <c r="M22" s="32" t="s">
        <v>32</v>
      </c>
      <c r="N22" s="34" t="s">
        <v>70</v>
      </c>
      <c r="O22" s="32" t="s">
        <v>33</v>
      </c>
      <c r="P22" s="3">
        <v>111.50847457627118</v>
      </c>
      <c r="Q22" s="8">
        <f t="shared" si="5"/>
        <v>3.9813739512995827E-2</v>
      </c>
      <c r="R22" s="9">
        <f t="shared" si="6"/>
        <v>107.068905216</v>
      </c>
      <c r="S22" s="20">
        <v>0.1</v>
      </c>
      <c r="T22" s="21">
        <v>118.96545024</v>
      </c>
      <c r="U22" s="9">
        <f t="shared" si="7"/>
        <v>4.4395693602711788</v>
      </c>
      <c r="V22" s="10" t="str">
        <f t="shared" si="8"/>
        <v>14339710423220461361531</v>
      </c>
      <c r="W22" s="11">
        <v>44166</v>
      </c>
      <c r="X22" s="12">
        <v>3</v>
      </c>
      <c r="Y22" s="22"/>
      <c r="Z22" s="23">
        <f t="shared" si="9"/>
        <v>0</v>
      </c>
    </row>
    <row r="23" spans="1:26" s="13" customFormat="1" x14ac:dyDescent="0.2">
      <c r="A23" s="19"/>
      <c r="B23" s="32" t="s">
        <v>52</v>
      </c>
      <c r="C23" s="32" t="s">
        <v>53</v>
      </c>
      <c r="D23" s="32" t="s">
        <v>54</v>
      </c>
      <c r="E23" s="34" t="s">
        <v>111</v>
      </c>
      <c r="F23" s="34" t="s">
        <v>111</v>
      </c>
      <c r="G23" s="33" t="s">
        <v>92</v>
      </c>
      <c r="H23" s="33" t="s">
        <v>40</v>
      </c>
      <c r="I23" s="33" t="s">
        <v>47</v>
      </c>
      <c r="J23" s="34" t="s">
        <v>86</v>
      </c>
      <c r="K23" s="32" t="s">
        <v>61</v>
      </c>
      <c r="L23" s="33" t="s">
        <v>112</v>
      </c>
      <c r="M23" s="32" t="s">
        <v>32</v>
      </c>
      <c r="N23" s="34" t="s">
        <v>79</v>
      </c>
      <c r="O23" s="32" t="s">
        <v>46</v>
      </c>
      <c r="P23" s="3">
        <v>110.21186440677965</v>
      </c>
      <c r="Q23" s="8">
        <f t="shared" si="5"/>
        <v>7.4778505301038134E-2</v>
      </c>
      <c r="R23" s="9">
        <f t="shared" si="6"/>
        <v>101.97038591999998</v>
      </c>
      <c r="S23" s="20">
        <v>0.1</v>
      </c>
      <c r="T23" s="21">
        <v>113.30042879999998</v>
      </c>
      <c r="U23" s="9">
        <f t="shared" si="7"/>
        <v>8.2414784867796698</v>
      </c>
      <c r="V23" s="10" t="str">
        <f t="shared" si="8"/>
        <v>14339710423220461360484</v>
      </c>
      <c r="W23" s="11">
        <v>44166</v>
      </c>
      <c r="X23" s="12">
        <v>3</v>
      </c>
      <c r="Y23" s="22"/>
      <c r="Z23" s="23">
        <f t="shared" si="9"/>
        <v>0</v>
      </c>
    </row>
    <row r="24" spans="1:26" s="13" customFormat="1" x14ac:dyDescent="0.2">
      <c r="A24" s="19"/>
      <c r="B24" s="32" t="s">
        <v>52</v>
      </c>
      <c r="C24" s="32" t="s">
        <v>53</v>
      </c>
      <c r="D24" s="32" t="s">
        <v>54</v>
      </c>
      <c r="E24" s="34" t="s">
        <v>111</v>
      </c>
      <c r="F24" s="34" t="s">
        <v>111</v>
      </c>
      <c r="G24" s="33" t="s">
        <v>92</v>
      </c>
      <c r="H24" s="33" t="s">
        <v>40</v>
      </c>
      <c r="I24" s="33" t="s">
        <v>47</v>
      </c>
      <c r="J24" s="34" t="s">
        <v>86</v>
      </c>
      <c r="K24" s="32" t="s">
        <v>61</v>
      </c>
      <c r="L24" s="33" t="s">
        <v>112</v>
      </c>
      <c r="M24" s="32" t="s">
        <v>38</v>
      </c>
      <c r="N24" s="34" t="s">
        <v>74</v>
      </c>
      <c r="O24" s="32" t="s">
        <v>39</v>
      </c>
      <c r="P24" s="3">
        <v>114.53</v>
      </c>
      <c r="Q24" s="8">
        <f t="shared" si="5"/>
        <v>0.17000000000000004</v>
      </c>
      <c r="R24" s="9">
        <f t="shared" si="6"/>
        <v>95.059899999999999</v>
      </c>
      <c r="S24" s="20">
        <v>0.1</v>
      </c>
      <c r="T24" s="21">
        <v>105.62211111111111</v>
      </c>
      <c r="U24" s="9">
        <f t="shared" si="7"/>
        <v>19.470100000000002</v>
      </c>
      <c r="V24" s="10" t="str">
        <f t="shared" si="8"/>
        <v>14339710423220461361445</v>
      </c>
      <c r="W24" s="11">
        <v>44166</v>
      </c>
      <c r="X24" s="12">
        <v>64</v>
      </c>
      <c r="Y24" s="22"/>
      <c r="Z24" s="23">
        <f t="shared" si="9"/>
        <v>0</v>
      </c>
    </row>
    <row r="25" spans="1:26" s="13" customFormat="1" x14ac:dyDescent="0.2">
      <c r="A25" s="19"/>
      <c r="B25" s="32" t="s">
        <v>52</v>
      </c>
      <c r="C25" s="32" t="s">
        <v>53</v>
      </c>
      <c r="D25" s="32" t="s">
        <v>54</v>
      </c>
      <c r="E25" s="34" t="s">
        <v>111</v>
      </c>
      <c r="F25" s="34" t="s">
        <v>111</v>
      </c>
      <c r="G25" s="33" t="s">
        <v>92</v>
      </c>
      <c r="H25" s="33" t="s">
        <v>40</v>
      </c>
      <c r="I25" s="33" t="s">
        <v>47</v>
      </c>
      <c r="J25" s="34" t="s">
        <v>86</v>
      </c>
      <c r="K25" s="32" t="s">
        <v>61</v>
      </c>
      <c r="L25" s="33" t="s">
        <v>112</v>
      </c>
      <c r="M25" s="32" t="s">
        <v>41</v>
      </c>
      <c r="N25" s="34" t="s">
        <v>75</v>
      </c>
      <c r="O25" s="32" t="s">
        <v>42</v>
      </c>
      <c r="P25" s="3">
        <v>121</v>
      </c>
      <c r="Q25" s="8">
        <f t="shared" si="5"/>
        <v>0.22599999999999998</v>
      </c>
      <c r="R25" s="9">
        <f t="shared" si="6"/>
        <v>93.653999999999996</v>
      </c>
      <c r="S25" s="20">
        <v>0.1</v>
      </c>
      <c r="T25" s="21">
        <v>104.05999999999999</v>
      </c>
      <c r="U25" s="9">
        <f t="shared" si="7"/>
        <v>27.346000000000004</v>
      </c>
      <c r="V25" s="10" t="str">
        <f t="shared" si="8"/>
        <v>14339710423220461370042</v>
      </c>
      <c r="W25" s="11">
        <v>44166</v>
      </c>
      <c r="X25" s="12">
        <v>49</v>
      </c>
      <c r="Y25" s="22"/>
      <c r="Z25" s="23">
        <f t="shared" si="9"/>
        <v>0</v>
      </c>
    </row>
    <row r="26" spans="1:26" s="13" customFormat="1" x14ac:dyDescent="0.2">
      <c r="A26" s="19"/>
      <c r="B26" s="32" t="s">
        <v>52</v>
      </c>
      <c r="C26" s="32" t="s">
        <v>53</v>
      </c>
      <c r="D26" s="32" t="s">
        <v>54</v>
      </c>
      <c r="E26" s="34" t="s">
        <v>111</v>
      </c>
      <c r="F26" s="34" t="s">
        <v>111</v>
      </c>
      <c r="G26" s="33" t="s">
        <v>92</v>
      </c>
      <c r="H26" s="33" t="s">
        <v>40</v>
      </c>
      <c r="I26" s="33" t="s">
        <v>47</v>
      </c>
      <c r="J26" s="34" t="s">
        <v>86</v>
      </c>
      <c r="K26" s="32" t="s">
        <v>61</v>
      </c>
      <c r="L26" s="33" t="s">
        <v>112</v>
      </c>
      <c r="M26" s="32" t="s">
        <v>41</v>
      </c>
      <c r="N26" s="34" t="s">
        <v>78</v>
      </c>
      <c r="O26" s="32" t="s">
        <v>45</v>
      </c>
      <c r="P26" s="3">
        <v>176.34</v>
      </c>
      <c r="Q26" s="8">
        <f t="shared" si="5"/>
        <v>0.22268912328456392</v>
      </c>
      <c r="R26" s="9">
        <f t="shared" si="6"/>
        <v>137.071</v>
      </c>
      <c r="S26" s="20">
        <v>0.1</v>
      </c>
      <c r="T26" s="21">
        <v>152.30111111111111</v>
      </c>
      <c r="U26" s="9">
        <f t="shared" si="7"/>
        <v>39.269000000000005</v>
      </c>
      <c r="V26" s="10" t="str">
        <f t="shared" si="8"/>
        <v>14339710423220461370045</v>
      </c>
      <c r="W26" s="11">
        <v>44166</v>
      </c>
      <c r="X26" s="12">
        <v>50</v>
      </c>
      <c r="Y26" s="22"/>
      <c r="Z26" s="23">
        <f t="shared" si="9"/>
        <v>0</v>
      </c>
    </row>
    <row r="27" spans="1:26" s="13" customFormat="1" x14ac:dyDescent="0.2">
      <c r="A27" s="19"/>
      <c r="B27" s="32" t="s">
        <v>52</v>
      </c>
      <c r="C27" s="32" t="s">
        <v>53</v>
      </c>
      <c r="D27" s="32" t="s">
        <v>54</v>
      </c>
      <c r="E27" s="34" t="s">
        <v>111</v>
      </c>
      <c r="F27" s="34" t="s">
        <v>111</v>
      </c>
      <c r="G27" s="33" t="s">
        <v>92</v>
      </c>
      <c r="H27" s="33" t="s">
        <v>40</v>
      </c>
      <c r="I27" s="33" t="s">
        <v>47</v>
      </c>
      <c r="J27" s="34" t="s">
        <v>86</v>
      </c>
      <c r="K27" s="32" t="s">
        <v>61</v>
      </c>
      <c r="L27" s="33" t="s">
        <v>112</v>
      </c>
      <c r="M27" s="32" t="s">
        <v>41</v>
      </c>
      <c r="N27" s="34" t="s">
        <v>76</v>
      </c>
      <c r="O27" s="32" t="s">
        <v>43</v>
      </c>
      <c r="P27" s="3">
        <v>146.94999999999999</v>
      </c>
      <c r="Q27" s="8">
        <f t="shared" si="5"/>
        <v>0.22399999999999998</v>
      </c>
      <c r="R27" s="9">
        <f t="shared" si="6"/>
        <v>114.03319999999999</v>
      </c>
      <c r="S27" s="20">
        <v>0.1</v>
      </c>
      <c r="T27" s="21">
        <v>126.70355555555554</v>
      </c>
      <c r="U27" s="9">
        <f t="shared" si="7"/>
        <v>32.916799999999995</v>
      </c>
      <c r="V27" s="10" t="str">
        <f t="shared" si="8"/>
        <v>14339710423220461370040</v>
      </c>
      <c r="W27" s="11">
        <v>44166</v>
      </c>
      <c r="X27" s="12">
        <v>13</v>
      </c>
      <c r="Y27" s="22"/>
      <c r="Z27" s="23">
        <f t="shared" si="9"/>
        <v>0</v>
      </c>
    </row>
    <row r="28" spans="1:26" s="13" customFormat="1" x14ac:dyDescent="0.2">
      <c r="A28" s="19"/>
      <c r="B28" s="32" t="s">
        <v>52</v>
      </c>
      <c r="C28" s="32" t="s">
        <v>53</v>
      </c>
      <c r="D28" s="32" t="s">
        <v>54</v>
      </c>
      <c r="E28" s="34" t="s">
        <v>111</v>
      </c>
      <c r="F28" s="34" t="s">
        <v>111</v>
      </c>
      <c r="G28" s="33" t="s">
        <v>92</v>
      </c>
      <c r="H28" s="33" t="s">
        <v>40</v>
      </c>
      <c r="I28" s="33" t="s">
        <v>47</v>
      </c>
      <c r="J28" s="34" t="s">
        <v>87</v>
      </c>
      <c r="K28" s="32" t="s">
        <v>62</v>
      </c>
      <c r="L28" s="33" t="s">
        <v>112</v>
      </c>
      <c r="M28" s="32" t="s">
        <v>38</v>
      </c>
      <c r="N28" s="34" t="s">
        <v>74</v>
      </c>
      <c r="O28" s="32" t="s">
        <v>39</v>
      </c>
      <c r="P28" s="3">
        <v>114.53</v>
      </c>
      <c r="Q28" s="8">
        <f t="shared" si="5"/>
        <v>0.16179999999999994</v>
      </c>
      <c r="R28" s="9">
        <f t="shared" si="6"/>
        <v>95.999046000000007</v>
      </c>
      <c r="S28" s="20">
        <v>0.13</v>
      </c>
      <c r="T28" s="21">
        <v>110.34373103448277</v>
      </c>
      <c r="U28" s="9">
        <f t="shared" si="7"/>
        <v>18.530953999999994</v>
      </c>
      <c r="V28" s="10" t="str">
        <f t="shared" si="8"/>
        <v>14339720373860736361445</v>
      </c>
      <c r="W28" s="11">
        <v>44166</v>
      </c>
      <c r="X28" s="12">
        <v>660</v>
      </c>
      <c r="Y28" s="22"/>
      <c r="Z28" s="23">
        <f t="shared" si="9"/>
        <v>0</v>
      </c>
    </row>
    <row r="29" spans="1:26" s="13" customFormat="1" x14ac:dyDescent="0.2">
      <c r="A29" s="19"/>
      <c r="B29" s="32" t="s">
        <v>52</v>
      </c>
      <c r="C29" s="32" t="s">
        <v>53</v>
      </c>
      <c r="D29" s="32" t="s">
        <v>54</v>
      </c>
      <c r="E29" s="34" t="s">
        <v>111</v>
      </c>
      <c r="F29" s="34" t="s">
        <v>111</v>
      </c>
      <c r="G29" s="33" t="s">
        <v>92</v>
      </c>
      <c r="H29" s="33" t="s">
        <v>40</v>
      </c>
      <c r="I29" s="33" t="s">
        <v>47</v>
      </c>
      <c r="J29" s="34" t="s">
        <v>88</v>
      </c>
      <c r="K29" s="32" t="s">
        <v>63</v>
      </c>
      <c r="L29" s="33" t="s">
        <v>112</v>
      </c>
      <c r="M29" s="32" t="s">
        <v>32</v>
      </c>
      <c r="N29" s="34" t="s">
        <v>71</v>
      </c>
      <c r="O29" s="32" t="s">
        <v>34</v>
      </c>
      <c r="P29" s="3">
        <v>25.175847457627121</v>
      </c>
      <c r="Q29" s="8">
        <f t="shared" si="5"/>
        <v>0.17019048357740796</v>
      </c>
      <c r="R29" s="9">
        <f t="shared" si="6"/>
        <v>20.891157804342505</v>
      </c>
      <c r="S29" s="20">
        <v>0.1</v>
      </c>
      <c r="T29" s="21">
        <v>23.212397560380563</v>
      </c>
      <c r="U29" s="9">
        <f t="shared" si="7"/>
        <v>4.2846896532846159</v>
      </c>
      <c r="V29" s="10" t="str">
        <f t="shared" si="8"/>
        <v>14339720515552872361532</v>
      </c>
      <c r="W29" s="11">
        <v>44228</v>
      </c>
      <c r="X29" s="12">
        <v>300</v>
      </c>
      <c r="Y29" s="22"/>
      <c r="Z29" s="23">
        <f t="shared" si="9"/>
        <v>0</v>
      </c>
    </row>
    <row r="30" spans="1:26" s="13" customFormat="1" x14ac:dyDescent="0.2">
      <c r="A30" s="19"/>
      <c r="B30" s="32" t="s">
        <v>52</v>
      </c>
      <c r="C30" s="32" t="s">
        <v>53</v>
      </c>
      <c r="D30" s="32" t="s">
        <v>54</v>
      </c>
      <c r="E30" s="34" t="s">
        <v>111</v>
      </c>
      <c r="F30" s="34" t="s">
        <v>111</v>
      </c>
      <c r="G30" s="33" t="s">
        <v>92</v>
      </c>
      <c r="H30" s="33" t="s">
        <v>40</v>
      </c>
      <c r="I30" s="33" t="s">
        <v>47</v>
      </c>
      <c r="J30" s="34" t="s">
        <v>89</v>
      </c>
      <c r="K30" s="32" t="s">
        <v>64</v>
      </c>
      <c r="L30" s="33" t="s">
        <v>112</v>
      </c>
      <c r="M30" s="32" t="s">
        <v>32</v>
      </c>
      <c r="N30" s="34" t="s">
        <v>71</v>
      </c>
      <c r="O30" s="32" t="s">
        <v>34</v>
      </c>
      <c r="P30" s="3">
        <v>25.175847457627121</v>
      </c>
      <c r="Q30" s="8">
        <f t="shared" si="5"/>
        <v>0.17019048357740796</v>
      </c>
      <c r="R30" s="9">
        <f t="shared" si="6"/>
        <v>20.891157804342505</v>
      </c>
      <c r="S30" s="20">
        <v>0.1</v>
      </c>
      <c r="T30" s="21">
        <v>23.212397560380563</v>
      </c>
      <c r="U30" s="9">
        <f t="shared" si="7"/>
        <v>4.2846896532846159</v>
      </c>
      <c r="V30" s="10" t="str">
        <f t="shared" si="8"/>
        <v>14339720562740814361532</v>
      </c>
      <c r="W30" s="11">
        <v>44228</v>
      </c>
      <c r="X30" s="12">
        <v>300</v>
      </c>
      <c r="Y30" s="22"/>
      <c r="Z30" s="23">
        <f t="shared" si="9"/>
        <v>0</v>
      </c>
    </row>
    <row r="31" spans="1:26" s="13" customFormat="1" x14ac:dyDescent="0.2">
      <c r="A31" s="19"/>
      <c r="B31" s="32" t="s">
        <v>52</v>
      </c>
      <c r="C31" s="32" t="s">
        <v>53</v>
      </c>
      <c r="D31" s="32" t="s">
        <v>54</v>
      </c>
      <c r="E31" s="34" t="s">
        <v>111</v>
      </c>
      <c r="F31" s="34" t="s">
        <v>111</v>
      </c>
      <c r="G31" s="33" t="s">
        <v>92</v>
      </c>
      <c r="H31" s="33" t="s">
        <v>40</v>
      </c>
      <c r="I31" s="33" t="s">
        <v>47</v>
      </c>
      <c r="J31" s="34" t="s">
        <v>81</v>
      </c>
      <c r="K31" s="32" t="s">
        <v>57</v>
      </c>
      <c r="L31" s="33" t="s">
        <v>112</v>
      </c>
      <c r="M31" s="32" t="s">
        <v>27</v>
      </c>
      <c r="N31" s="34" t="s">
        <v>101</v>
      </c>
      <c r="O31" s="32" t="s">
        <v>93</v>
      </c>
      <c r="P31" s="3">
        <v>32.415254237288146</v>
      </c>
      <c r="Q31" s="8">
        <f t="shared" ref="Q31:Q39" si="10">IF(1-R31/P31&lt;0%,0,1-R31/P31)</f>
        <v>0.21999999999999997</v>
      </c>
      <c r="R31" s="9">
        <f t="shared" ref="R31:R39" si="11">+T31*(100%-S31)</f>
        <v>25.283898305084755</v>
      </c>
      <c r="S31" s="20">
        <v>0.12</v>
      </c>
      <c r="T31" s="21">
        <v>28.731702619414495</v>
      </c>
      <c r="U31" s="9">
        <f t="shared" ref="U31" si="12">+IF(P31-R31&lt;0,0,P31-R31)</f>
        <v>7.131355932203391</v>
      </c>
      <c r="V31" s="10" t="str">
        <f t="shared" ref="V31" si="13">+CONCATENATE(F31,J31,N31)</f>
        <v>14339720293718220361570</v>
      </c>
      <c r="W31" s="11">
        <v>44348</v>
      </c>
      <c r="X31" s="12">
        <v>467</v>
      </c>
      <c r="Y31" s="22"/>
      <c r="Z31" s="23">
        <f t="shared" si="9"/>
        <v>0</v>
      </c>
    </row>
    <row r="32" spans="1:26" s="13" customFormat="1" x14ac:dyDescent="0.2">
      <c r="A32" s="19"/>
      <c r="B32" s="32" t="s">
        <v>52</v>
      </c>
      <c r="C32" s="32" t="s">
        <v>53</v>
      </c>
      <c r="D32" s="32" t="s">
        <v>54</v>
      </c>
      <c r="E32" s="34" t="s">
        <v>111</v>
      </c>
      <c r="F32" s="34" t="s">
        <v>111</v>
      </c>
      <c r="G32" s="33" t="s">
        <v>92</v>
      </c>
      <c r="H32" s="33" t="s">
        <v>40</v>
      </c>
      <c r="I32" s="33" t="s">
        <v>47</v>
      </c>
      <c r="J32" s="34" t="s">
        <v>81</v>
      </c>
      <c r="K32" s="32" t="s">
        <v>57</v>
      </c>
      <c r="L32" s="33" t="s">
        <v>112</v>
      </c>
      <c r="M32" s="32" t="s">
        <v>27</v>
      </c>
      <c r="N32" s="34" t="s">
        <v>67</v>
      </c>
      <c r="O32" s="32" t="s">
        <v>94</v>
      </c>
      <c r="P32" s="3">
        <v>25.211864406779661</v>
      </c>
      <c r="Q32" s="8">
        <f t="shared" si="10"/>
        <v>0.18000000000000005</v>
      </c>
      <c r="R32" s="9">
        <f t="shared" si="11"/>
        <v>20.673728813559322</v>
      </c>
      <c r="S32" s="20">
        <v>0.12</v>
      </c>
      <c r="T32" s="21">
        <v>23.492873651771955</v>
      </c>
      <c r="U32" s="9">
        <f t="shared" ref="U32:U39" si="14">+IF(P32-R32&lt;0,0,P32-R32)</f>
        <v>4.5381355932203391</v>
      </c>
      <c r="V32" s="10" t="str">
        <f t="shared" ref="V32:V39" si="15">+CONCATENATE(F32,J32,N32)</f>
        <v>14339720293718220361571</v>
      </c>
      <c r="W32" s="11">
        <v>44348</v>
      </c>
      <c r="X32" s="12">
        <v>467</v>
      </c>
      <c r="Y32" s="22">
        <v>285.25</v>
      </c>
      <c r="Z32" s="23">
        <f t="shared" si="9"/>
        <v>1294.5031779661017</v>
      </c>
    </row>
    <row r="33" spans="1:26" s="13" customFormat="1" x14ac:dyDescent="0.2">
      <c r="A33" s="19"/>
      <c r="B33" s="32" t="s">
        <v>52</v>
      </c>
      <c r="C33" s="32" t="s">
        <v>53</v>
      </c>
      <c r="D33" s="32" t="s">
        <v>54</v>
      </c>
      <c r="E33" s="34" t="s">
        <v>111</v>
      </c>
      <c r="F33" s="34" t="s">
        <v>111</v>
      </c>
      <c r="G33" s="33" t="s">
        <v>92</v>
      </c>
      <c r="H33" s="33" t="s">
        <v>40</v>
      </c>
      <c r="I33" s="33" t="s">
        <v>47</v>
      </c>
      <c r="J33" s="34" t="s">
        <v>81</v>
      </c>
      <c r="K33" s="32" t="s">
        <v>57</v>
      </c>
      <c r="L33" s="33" t="s">
        <v>112</v>
      </c>
      <c r="M33" s="32" t="s">
        <v>27</v>
      </c>
      <c r="N33" s="34" t="s">
        <v>102</v>
      </c>
      <c r="O33" s="32" t="s">
        <v>95</v>
      </c>
      <c r="P33" s="3">
        <v>18.656779661016948</v>
      </c>
      <c r="Q33" s="8">
        <f t="shared" si="10"/>
        <v>0.33000000000000007</v>
      </c>
      <c r="R33" s="9">
        <f t="shared" si="11"/>
        <v>12.500042372881353</v>
      </c>
      <c r="S33" s="20">
        <v>0.12</v>
      </c>
      <c r="T33" s="21">
        <v>14.204593605546991</v>
      </c>
      <c r="U33" s="9">
        <f t="shared" si="14"/>
        <v>6.1567372881355951</v>
      </c>
      <c r="V33" s="10" t="str">
        <f t="shared" si="15"/>
        <v>14339720293718220361449</v>
      </c>
      <c r="W33" s="11">
        <v>44348</v>
      </c>
      <c r="X33" s="12">
        <v>235</v>
      </c>
      <c r="Y33" s="22">
        <v>26.5</v>
      </c>
      <c r="Z33" s="23">
        <f t="shared" si="9"/>
        <v>163.15353813559327</v>
      </c>
    </row>
    <row r="34" spans="1:26" s="13" customFormat="1" x14ac:dyDescent="0.2">
      <c r="A34" s="19"/>
      <c r="B34" s="32" t="s">
        <v>52</v>
      </c>
      <c r="C34" s="32" t="s">
        <v>53</v>
      </c>
      <c r="D34" s="32" t="s">
        <v>54</v>
      </c>
      <c r="E34" s="34" t="s">
        <v>111</v>
      </c>
      <c r="F34" s="34" t="s">
        <v>111</v>
      </c>
      <c r="G34" s="33" t="s">
        <v>92</v>
      </c>
      <c r="H34" s="33" t="s">
        <v>40</v>
      </c>
      <c r="I34" s="33" t="s">
        <v>47</v>
      </c>
      <c r="J34" s="34" t="s">
        <v>81</v>
      </c>
      <c r="K34" s="32" t="s">
        <v>57</v>
      </c>
      <c r="L34" s="33" t="s">
        <v>112</v>
      </c>
      <c r="M34" s="32" t="s">
        <v>32</v>
      </c>
      <c r="N34" s="34" t="s">
        <v>103</v>
      </c>
      <c r="O34" s="32" t="s">
        <v>96</v>
      </c>
      <c r="P34" s="3">
        <v>29.966101694915256</v>
      </c>
      <c r="Q34" s="8">
        <f t="shared" si="10"/>
        <v>0.22999999999999998</v>
      </c>
      <c r="R34" s="9">
        <f t="shared" si="11"/>
        <v>23.073898305084747</v>
      </c>
      <c r="S34" s="20">
        <v>0.12</v>
      </c>
      <c r="T34" s="21">
        <v>26.220338983050848</v>
      </c>
      <c r="U34" s="9">
        <f t="shared" si="14"/>
        <v>6.8922033898305095</v>
      </c>
      <c r="V34" s="10" t="str">
        <f t="shared" si="15"/>
        <v>14339720293718220361536</v>
      </c>
      <c r="W34" s="11">
        <v>44348</v>
      </c>
      <c r="X34" s="12">
        <v>30</v>
      </c>
      <c r="Y34" s="22">
        <v>135.5</v>
      </c>
      <c r="Z34" s="23">
        <f t="shared" si="9"/>
        <v>933.89355932203409</v>
      </c>
    </row>
    <row r="35" spans="1:26" s="13" customFormat="1" x14ac:dyDescent="0.2">
      <c r="A35" s="19"/>
      <c r="B35" s="32" t="s">
        <v>52</v>
      </c>
      <c r="C35" s="32" t="s">
        <v>53</v>
      </c>
      <c r="D35" s="32" t="s">
        <v>54</v>
      </c>
      <c r="E35" s="34" t="s">
        <v>111</v>
      </c>
      <c r="F35" s="34" t="s">
        <v>111</v>
      </c>
      <c r="G35" s="33" t="s">
        <v>92</v>
      </c>
      <c r="H35" s="33" t="s">
        <v>40</v>
      </c>
      <c r="I35" s="33" t="s">
        <v>47</v>
      </c>
      <c r="J35" s="34" t="s">
        <v>81</v>
      </c>
      <c r="K35" s="32" t="s">
        <v>57</v>
      </c>
      <c r="L35" s="33" t="s">
        <v>112</v>
      </c>
      <c r="M35" s="32" t="s">
        <v>32</v>
      </c>
      <c r="N35" s="34" t="s">
        <v>71</v>
      </c>
      <c r="O35" s="32" t="s">
        <v>34</v>
      </c>
      <c r="P35" s="3">
        <v>25.175847457627121</v>
      </c>
      <c r="Q35" s="8">
        <f t="shared" si="10"/>
        <v>0.35499999999999998</v>
      </c>
      <c r="R35" s="9">
        <f t="shared" si="11"/>
        <v>16.238421610169492</v>
      </c>
      <c r="S35" s="20">
        <v>0.12</v>
      </c>
      <c r="T35" s="21">
        <v>18.452751829738059</v>
      </c>
      <c r="U35" s="9">
        <f t="shared" si="14"/>
        <v>8.9374258474576287</v>
      </c>
      <c r="V35" s="10" t="str">
        <f t="shared" si="15"/>
        <v>14339720293718220361532</v>
      </c>
      <c r="W35" s="11">
        <v>44348</v>
      </c>
      <c r="X35" s="12">
        <v>384</v>
      </c>
      <c r="Y35" s="22">
        <v>16</v>
      </c>
      <c r="Z35" s="23">
        <f t="shared" si="9"/>
        <v>142.99881355932206</v>
      </c>
    </row>
    <row r="36" spans="1:26" s="13" customFormat="1" x14ac:dyDescent="0.2">
      <c r="A36" s="19"/>
      <c r="B36" s="32" t="s">
        <v>52</v>
      </c>
      <c r="C36" s="32" t="s">
        <v>53</v>
      </c>
      <c r="D36" s="32" t="s">
        <v>54</v>
      </c>
      <c r="E36" s="34" t="s">
        <v>111</v>
      </c>
      <c r="F36" s="34" t="s">
        <v>111</v>
      </c>
      <c r="G36" s="33" t="s">
        <v>92</v>
      </c>
      <c r="H36" s="33" t="s">
        <v>40</v>
      </c>
      <c r="I36" s="33" t="s">
        <v>47</v>
      </c>
      <c r="J36" s="34" t="s">
        <v>81</v>
      </c>
      <c r="K36" s="32" t="s">
        <v>57</v>
      </c>
      <c r="L36" s="33" t="s">
        <v>112</v>
      </c>
      <c r="M36" s="32" t="s">
        <v>32</v>
      </c>
      <c r="N36" s="34" t="s">
        <v>70</v>
      </c>
      <c r="O36" s="32" t="s">
        <v>33</v>
      </c>
      <c r="P36" s="3">
        <v>111.50847457627118</v>
      </c>
      <c r="Q36" s="8">
        <f t="shared" si="10"/>
        <v>0.17999999999999994</v>
      </c>
      <c r="R36" s="9">
        <f t="shared" si="11"/>
        <v>91.436949152542383</v>
      </c>
      <c r="S36" s="20">
        <v>0.12</v>
      </c>
      <c r="T36" s="21">
        <v>103.90562403697999</v>
      </c>
      <c r="U36" s="9">
        <f t="shared" si="14"/>
        <v>20.071525423728801</v>
      </c>
      <c r="V36" s="10" t="str">
        <f t="shared" si="15"/>
        <v>14339720293718220361531</v>
      </c>
      <c r="W36" s="11">
        <v>44348</v>
      </c>
      <c r="X36" s="12">
        <v>30</v>
      </c>
      <c r="Y36" s="22"/>
      <c r="Z36" s="23">
        <f t="shared" si="9"/>
        <v>0</v>
      </c>
    </row>
    <row r="37" spans="1:26" s="13" customFormat="1" x14ac:dyDescent="0.2">
      <c r="A37" s="19"/>
      <c r="B37" s="32" t="s">
        <v>52</v>
      </c>
      <c r="C37" s="32" t="s">
        <v>53</v>
      </c>
      <c r="D37" s="32" t="s">
        <v>54</v>
      </c>
      <c r="E37" s="34" t="s">
        <v>111</v>
      </c>
      <c r="F37" s="34" t="s">
        <v>111</v>
      </c>
      <c r="G37" s="33" t="s">
        <v>92</v>
      </c>
      <c r="H37" s="33" t="s">
        <v>40</v>
      </c>
      <c r="I37" s="33" t="s">
        <v>47</v>
      </c>
      <c r="J37" s="34" t="s">
        <v>81</v>
      </c>
      <c r="K37" s="32" t="s">
        <v>57</v>
      </c>
      <c r="L37" s="33" t="s">
        <v>112</v>
      </c>
      <c r="M37" s="32" t="s">
        <v>32</v>
      </c>
      <c r="N37" s="34" t="s">
        <v>104</v>
      </c>
      <c r="O37" s="32" t="s">
        <v>97</v>
      </c>
      <c r="P37" s="3">
        <v>19.016949152542374</v>
      </c>
      <c r="Q37" s="8">
        <f t="shared" si="10"/>
        <v>0.15000000000000002</v>
      </c>
      <c r="R37" s="9">
        <f t="shared" si="11"/>
        <v>16.164406779661018</v>
      </c>
      <c r="S37" s="20">
        <v>0.12</v>
      </c>
      <c r="T37" s="21">
        <v>18.368644067796613</v>
      </c>
      <c r="U37" s="9">
        <f t="shared" si="14"/>
        <v>2.8525423728813557</v>
      </c>
      <c r="V37" s="10" t="str">
        <f t="shared" si="15"/>
        <v>14339720293718220361429</v>
      </c>
      <c r="W37" s="11">
        <v>44348</v>
      </c>
      <c r="X37" s="12">
        <v>30</v>
      </c>
      <c r="Y37" s="22"/>
      <c r="Z37" s="23">
        <f t="shared" si="9"/>
        <v>0</v>
      </c>
    </row>
    <row r="38" spans="1:26" s="13" customFormat="1" x14ac:dyDescent="0.2">
      <c r="A38" s="19"/>
      <c r="B38" s="32" t="s">
        <v>52</v>
      </c>
      <c r="C38" s="32" t="s">
        <v>53</v>
      </c>
      <c r="D38" s="32" t="s">
        <v>54</v>
      </c>
      <c r="E38" s="34" t="s">
        <v>111</v>
      </c>
      <c r="F38" s="34" t="s">
        <v>111</v>
      </c>
      <c r="G38" s="33" t="s">
        <v>92</v>
      </c>
      <c r="H38" s="33" t="s">
        <v>40</v>
      </c>
      <c r="I38" s="33" t="s">
        <v>47</v>
      </c>
      <c r="J38" s="34" t="s">
        <v>81</v>
      </c>
      <c r="K38" s="32" t="s">
        <v>57</v>
      </c>
      <c r="L38" s="33" t="s">
        <v>112</v>
      </c>
      <c r="M38" s="32" t="s">
        <v>35</v>
      </c>
      <c r="N38" s="34" t="s">
        <v>105</v>
      </c>
      <c r="O38" s="32" t="s">
        <v>98</v>
      </c>
      <c r="P38" s="3">
        <v>44.949152542372886</v>
      </c>
      <c r="Q38" s="8">
        <f t="shared" si="10"/>
        <v>0.12</v>
      </c>
      <c r="R38" s="9">
        <f t="shared" si="11"/>
        <v>39.555254237288139</v>
      </c>
      <c r="S38" s="20">
        <v>0.12</v>
      </c>
      <c r="T38" s="21">
        <v>44.949152542372886</v>
      </c>
      <c r="U38" s="9">
        <f t="shared" si="14"/>
        <v>5.3938983050847469</v>
      </c>
      <c r="V38" s="10" t="str">
        <f t="shared" si="15"/>
        <v>14339720293718220360442</v>
      </c>
      <c r="W38" s="11">
        <v>44348</v>
      </c>
      <c r="X38" s="12">
        <v>341</v>
      </c>
      <c r="Y38" s="22"/>
      <c r="Z38" s="23">
        <f t="shared" si="9"/>
        <v>0</v>
      </c>
    </row>
    <row r="39" spans="1:26" s="13" customFormat="1" x14ac:dyDescent="0.2">
      <c r="A39" s="19"/>
      <c r="B39" s="32" t="s">
        <v>52</v>
      </c>
      <c r="C39" s="32" t="s">
        <v>53</v>
      </c>
      <c r="D39" s="32" t="s">
        <v>54</v>
      </c>
      <c r="E39" s="34" t="s">
        <v>111</v>
      </c>
      <c r="F39" s="34" t="s">
        <v>111</v>
      </c>
      <c r="G39" s="33" t="s">
        <v>92</v>
      </c>
      <c r="H39" s="33" t="s">
        <v>40</v>
      </c>
      <c r="I39" s="33" t="s">
        <v>47</v>
      </c>
      <c r="J39" s="34" t="s">
        <v>81</v>
      </c>
      <c r="K39" s="32" t="s">
        <v>57</v>
      </c>
      <c r="L39" s="33" t="s">
        <v>112</v>
      </c>
      <c r="M39" s="32" t="s">
        <v>99</v>
      </c>
      <c r="N39" s="34" t="s">
        <v>106</v>
      </c>
      <c r="O39" s="32" t="s">
        <v>100</v>
      </c>
      <c r="P39" s="3">
        <v>498.47</v>
      </c>
      <c r="Q39" s="8">
        <f t="shared" si="10"/>
        <v>0.32000000000000006</v>
      </c>
      <c r="R39" s="9">
        <f t="shared" si="11"/>
        <v>338.95959999999997</v>
      </c>
      <c r="S39" s="20">
        <v>0.12</v>
      </c>
      <c r="T39" s="21">
        <v>385.18136363636359</v>
      </c>
      <c r="U39" s="9">
        <f t="shared" si="14"/>
        <v>159.51040000000006</v>
      </c>
      <c r="V39" s="10" t="str">
        <f t="shared" si="15"/>
        <v>14339720293718220371547</v>
      </c>
      <c r="W39" s="11">
        <v>44348</v>
      </c>
      <c r="X39" s="12">
        <v>30</v>
      </c>
      <c r="Y39" s="22"/>
      <c r="Z39" s="23">
        <f t="shared" si="9"/>
        <v>0</v>
      </c>
    </row>
    <row r="40" spans="1:26" s="13" customFormat="1" x14ac:dyDescent="0.2">
      <c r="A40" s="19"/>
      <c r="B40" s="32" t="s">
        <v>52</v>
      </c>
      <c r="C40" s="32" t="s">
        <v>53</v>
      </c>
      <c r="D40" s="32" t="s">
        <v>54</v>
      </c>
      <c r="E40" s="34" t="s">
        <v>111</v>
      </c>
      <c r="F40" s="34" t="s">
        <v>111</v>
      </c>
      <c r="G40" s="33" t="s">
        <v>92</v>
      </c>
      <c r="H40" s="33" t="s">
        <v>40</v>
      </c>
      <c r="I40" s="33" t="s">
        <v>47</v>
      </c>
      <c r="J40" s="34" t="s">
        <v>81</v>
      </c>
      <c r="K40" s="32" t="s">
        <v>57</v>
      </c>
      <c r="L40" s="33" t="s">
        <v>112</v>
      </c>
      <c r="M40" s="32" t="s">
        <v>41</v>
      </c>
      <c r="N40" s="34" t="s">
        <v>75</v>
      </c>
      <c r="O40" s="32" t="s">
        <v>42</v>
      </c>
      <c r="P40" s="3">
        <v>121.02</v>
      </c>
      <c r="Q40" s="8">
        <f t="shared" ref="Q40:Q42" si="16">IF(1-R40/P40&lt;0%,0,1-R40/P40)</f>
        <v>0.17000000000000004</v>
      </c>
      <c r="R40" s="9">
        <f t="shared" ref="R40:R42" si="17">+T40*(100%-S40)</f>
        <v>100.44659999999999</v>
      </c>
      <c r="S40" s="20">
        <v>0.13</v>
      </c>
      <c r="T40" s="21">
        <v>115.4558620689655</v>
      </c>
      <c r="U40" s="9">
        <f t="shared" ref="U40:U42" si="18">+IF(P40-R40&lt;0,0,P40-R40)</f>
        <v>20.573400000000007</v>
      </c>
      <c r="V40" s="10" t="str">
        <f t="shared" ref="V40:V42" si="19">+CONCATENATE(F40,J40,N40)</f>
        <v>14339720293718220370042</v>
      </c>
      <c r="W40" s="11">
        <v>44348</v>
      </c>
      <c r="X40" s="12">
        <v>208</v>
      </c>
      <c r="Y40" s="22">
        <v>0.83</v>
      </c>
      <c r="Z40" s="23">
        <f t="shared" si="9"/>
        <v>17.075922000000006</v>
      </c>
    </row>
    <row r="41" spans="1:26" s="13" customFormat="1" x14ac:dyDescent="0.2">
      <c r="A41" s="19"/>
      <c r="B41" s="32" t="s">
        <v>52</v>
      </c>
      <c r="C41" s="32" t="s">
        <v>53</v>
      </c>
      <c r="D41" s="32" t="s">
        <v>54</v>
      </c>
      <c r="E41" s="34" t="s">
        <v>111</v>
      </c>
      <c r="F41" s="34" t="s">
        <v>111</v>
      </c>
      <c r="G41" s="33" t="s">
        <v>92</v>
      </c>
      <c r="H41" s="33" t="s">
        <v>40</v>
      </c>
      <c r="I41" s="33" t="s">
        <v>47</v>
      </c>
      <c r="J41" s="34" t="s">
        <v>81</v>
      </c>
      <c r="K41" s="32" t="s">
        <v>57</v>
      </c>
      <c r="L41" s="33" t="s">
        <v>112</v>
      </c>
      <c r="M41" s="32" t="s">
        <v>41</v>
      </c>
      <c r="N41" s="34" t="s">
        <v>78</v>
      </c>
      <c r="O41" s="32" t="s">
        <v>45</v>
      </c>
      <c r="P41" s="3">
        <v>176.34</v>
      </c>
      <c r="Q41" s="8">
        <f t="shared" si="16"/>
        <v>0.14999999999999991</v>
      </c>
      <c r="R41" s="9">
        <f t="shared" si="17"/>
        <v>149.88900000000001</v>
      </c>
      <c r="S41" s="20">
        <v>0.13</v>
      </c>
      <c r="T41" s="21">
        <v>172.28620689655173</v>
      </c>
      <c r="U41" s="9">
        <f t="shared" si="18"/>
        <v>26.450999999999993</v>
      </c>
      <c r="V41" s="10" t="str">
        <f t="shared" si="19"/>
        <v>14339720293718220370045</v>
      </c>
      <c r="W41" s="11">
        <v>44348</v>
      </c>
      <c r="X41" s="12">
        <v>832</v>
      </c>
      <c r="Y41" s="22">
        <v>4.16</v>
      </c>
      <c r="Z41" s="23">
        <f t="shared" si="9"/>
        <v>110.03615999999998</v>
      </c>
    </row>
    <row r="42" spans="1:26" s="13" customFormat="1" x14ac:dyDescent="0.2">
      <c r="A42" s="19"/>
      <c r="B42" s="32" t="s">
        <v>52</v>
      </c>
      <c r="C42" s="32" t="s">
        <v>53</v>
      </c>
      <c r="D42" s="32" t="s">
        <v>54</v>
      </c>
      <c r="E42" s="34" t="s">
        <v>111</v>
      </c>
      <c r="F42" s="34" t="s">
        <v>111</v>
      </c>
      <c r="G42" s="33" t="s">
        <v>92</v>
      </c>
      <c r="H42" s="33" t="s">
        <v>40</v>
      </c>
      <c r="I42" s="33" t="s">
        <v>47</v>
      </c>
      <c r="J42" s="34" t="s">
        <v>81</v>
      </c>
      <c r="K42" s="32" t="s">
        <v>57</v>
      </c>
      <c r="L42" s="33" t="s">
        <v>112</v>
      </c>
      <c r="M42" s="32" t="s">
        <v>41</v>
      </c>
      <c r="N42" s="34" t="s">
        <v>108</v>
      </c>
      <c r="O42" s="32" t="s">
        <v>107</v>
      </c>
      <c r="P42" s="3">
        <v>46.82</v>
      </c>
      <c r="Q42" s="8">
        <f t="shared" si="16"/>
        <v>0.10000000000000009</v>
      </c>
      <c r="R42" s="9">
        <f t="shared" si="17"/>
        <v>42.137999999999998</v>
      </c>
      <c r="S42" s="20">
        <v>0.13</v>
      </c>
      <c r="T42" s="21">
        <v>48.434482758620689</v>
      </c>
      <c r="U42" s="9">
        <f t="shared" si="18"/>
        <v>4.6820000000000022</v>
      </c>
      <c r="V42" s="10" t="str">
        <f t="shared" si="19"/>
        <v>14339720293718220371474</v>
      </c>
      <c r="W42" s="11">
        <v>44348</v>
      </c>
      <c r="X42" s="12">
        <v>20</v>
      </c>
      <c r="Y42" s="22"/>
      <c r="Z42" s="23">
        <f t="shared" si="9"/>
        <v>0</v>
      </c>
    </row>
    <row r="43" spans="1:26" s="13" customFormat="1" x14ac:dyDescent="0.2">
      <c r="A43" s="19"/>
      <c r="B43" s="32" t="s">
        <v>52</v>
      </c>
      <c r="C43" s="32" t="s">
        <v>53</v>
      </c>
      <c r="D43" s="32" t="s">
        <v>54</v>
      </c>
      <c r="E43" s="34" t="s">
        <v>111</v>
      </c>
      <c r="F43" s="34" t="s">
        <v>111</v>
      </c>
      <c r="G43" s="33" t="s">
        <v>92</v>
      </c>
      <c r="H43" s="33" t="s">
        <v>40</v>
      </c>
      <c r="I43" s="33" t="s">
        <v>47</v>
      </c>
      <c r="J43" s="34" t="s">
        <v>110</v>
      </c>
      <c r="K43" s="32" t="s">
        <v>109</v>
      </c>
      <c r="L43" s="33" t="s">
        <v>112</v>
      </c>
      <c r="M43" s="32" t="s">
        <v>27</v>
      </c>
      <c r="N43" s="34" t="s">
        <v>101</v>
      </c>
      <c r="O43" s="32" t="s">
        <v>93</v>
      </c>
      <c r="P43" s="3">
        <v>32.415254237288146</v>
      </c>
      <c r="Q43" s="8">
        <f t="shared" ref="Q43:Q55" si="20">IF(1-R43/P43&lt;0%,0,1-R43/P43)</f>
        <v>0.21999999999999997</v>
      </c>
      <c r="R43" s="9">
        <f t="shared" ref="R43:R55" si="21">+T43*(100%-S43)</f>
        <v>25.283898305084755</v>
      </c>
      <c r="S43" s="20">
        <v>0.12</v>
      </c>
      <c r="T43" s="21">
        <v>28.731702619414495</v>
      </c>
      <c r="U43" s="9">
        <f t="shared" ref="U43" si="22">+IF(P43-R43&lt;0,0,P43-R43)</f>
        <v>7.131355932203391</v>
      </c>
      <c r="V43" s="10" t="str">
        <f t="shared" ref="V43" si="23">+CONCATENATE(F43,J43,N43)</f>
        <v>14339720387887289361570</v>
      </c>
      <c r="W43" s="11">
        <v>44378</v>
      </c>
      <c r="X43" s="12">
        <v>467</v>
      </c>
      <c r="Y43" s="22"/>
      <c r="Z43" s="23">
        <f t="shared" si="9"/>
        <v>0</v>
      </c>
    </row>
    <row r="44" spans="1:26" s="13" customFormat="1" x14ac:dyDescent="0.2">
      <c r="A44" s="19"/>
      <c r="B44" s="32" t="s">
        <v>52</v>
      </c>
      <c r="C44" s="32" t="s">
        <v>53</v>
      </c>
      <c r="D44" s="32" t="s">
        <v>54</v>
      </c>
      <c r="E44" s="34" t="s">
        <v>111</v>
      </c>
      <c r="F44" s="34" t="s">
        <v>111</v>
      </c>
      <c r="G44" s="33" t="s">
        <v>92</v>
      </c>
      <c r="H44" s="33" t="s">
        <v>40</v>
      </c>
      <c r="I44" s="33" t="s">
        <v>47</v>
      </c>
      <c r="J44" s="34" t="s">
        <v>110</v>
      </c>
      <c r="K44" s="32" t="s">
        <v>109</v>
      </c>
      <c r="L44" s="33" t="s">
        <v>112</v>
      </c>
      <c r="M44" s="32" t="s">
        <v>27</v>
      </c>
      <c r="N44" s="34" t="s">
        <v>67</v>
      </c>
      <c r="O44" s="32" t="s">
        <v>94</v>
      </c>
      <c r="P44" s="3">
        <v>25.211864406779661</v>
      </c>
      <c r="Q44" s="8">
        <f t="shared" si="20"/>
        <v>0.18000000000000005</v>
      </c>
      <c r="R44" s="9">
        <f t="shared" si="21"/>
        <v>20.673728813559322</v>
      </c>
      <c r="S44" s="20">
        <v>0.12</v>
      </c>
      <c r="T44" s="21">
        <v>23.492873651771955</v>
      </c>
      <c r="U44" s="9">
        <f t="shared" ref="U44:U55" si="24">+IF(P44-R44&lt;0,0,P44-R44)</f>
        <v>4.5381355932203391</v>
      </c>
      <c r="V44" s="10" t="str">
        <f t="shared" ref="V44:V55" si="25">+CONCATENATE(F44,J44,N44)</f>
        <v>14339720387887289361571</v>
      </c>
      <c r="W44" s="11">
        <v>44378</v>
      </c>
      <c r="X44" s="12">
        <v>467</v>
      </c>
      <c r="Y44" s="22"/>
      <c r="Z44" s="23">
        <f t="shared" si="9"/>
        <v>0</v>
      </c>
    </row>
    <row r="45" spans="1:26" s="13" customFormat="1" x14ac:dyDescent="0.2">
      <c r="A45" s="19"/>
      <c r="B45" s="32" t="s">
        <v>52</v>
      </c>
      <c r="C45" s="32" t="s">
        <v>53</v>
      </c>
      <c r="D45" s="32" t="s">
        <v>54</v>
      </c>
      <c r="E45" s="34" t="s">
        <v>111</v>
      </c>
      <c r="F45" s="34" t="s">
        <v>111</v>
      </c>
      <c r="G45" s="33" t="s">
        <v>92</v>
      </c>
      <c r="H45" s="33" t="s">
        <v>40</v>
      </c>
      <c r="I45" s="33" t="s">
        <v>47</v>
      </c>
      <c r="J45" s="34" t="s">
        <v>110</v>
      </c>
      <c r="K45" s="32" t="s">
        <v>109</v>
      </c>
      <c r="L45" s="33" t="s">
        <v>112</v>
      </c>
      <c r="M45" s="32" t="s">
        <v>27</v>
      </c>
      <c r="N45" s="34" t="s">
        <v>102</v>
      </c>
      <c r="O45" s="32" t="s">
        <v>95</v>
      </c>
      <c r="P45" s="3">
        <v>18.656779661016948</v>
      </c>
      <c r="Q45" s="8">
        <f t="shared" si="20"/>
        <v>0.33000000000000007</v>
      </c>
      <c r="R45" s="9">
        <f t="shared" si="21"/>
        <v>12.500042372881353</v>
      </c>
      <c r="S45" s="20">
        <v>0.12</v>
      </c>
      <c r="T45" s="21">
        <v>14.204593605546991</v>
      </c>
      <c r="U45" s="9">
        <f t="shared" si="24"/>
        <v>6.1567372881355951</v>
      </c>
      <c r="V45" s="10" t="str">
        <f t="shared" si="25"/>
        <v>14339720387887289361449</v>
      </c>
      <c r="W45" s="11">
        <v>44378</v>
      </c>
      <c r="X45" s="12">
        <v>235</v>
      </c>
      <c r="Y45" s="22"/>
      <c r="Z45" s="23">
        <f t="shared" si="9"/>
        <v>0</v>
      </c>
    </row>
    <row r="46" spans="1:26" s="13" customFormat="1" x14ac:dyDescent="0.2">
      <c r="A46" s="19"/>
      <c r="B46" s="32" t="s">
        <v>52</v>
      </c>
      <c r="C46" s="32" t="s">
        <v>53</v>
      </c>
      <c r="D46" s="32" t="s">
        <v>54</v>
      </c>
      <c r="E46" s="34" t="s">
        <v>111</v>
      </c>
      <c r="F46" s="34" t="s">
        <v>111</v>
      </c>
      <c r="G46" s="33" t="s">
        <v>92</v>
      </c>
      <c r="H46" s="33" t="s">
        <v>40</v>
      </c>
      <c r="I46" s="33" t="s">
        <v>47</v>
      </c>
      <c r="J46" s="34" t="s">
        <v>110</v>
      </c>
      <c r="K46" s="32" t="s">
        <v>109</v>
      </c>
      <c r="L46" s="33" t="s">
        <v>112</v>
      </c>
      <c r="M46" s="32" t="s">
        <v>32</v>
      </c>
      <c r="N46" s="34" t="s">
        <v>103</v>
      </c>
      <c r="O46" s="32" t="s">
        <v>96</v>
      </c>
      <c r="P46" s="3">
        <v>29.966101694915256</v>
      </c>
      <c r="Q46" s="8">
        <f t="shared" si="20"/>
        <v>0.22999999999999998</v>
      </c>
      <c r="R46" s="9">
        <f t="shared" si="21"/>
        <v>23.073898305084747</v>
      </c>
      <c r="S46" s="20">
        <v>0.12</v>
      </c>
      <c r="T46" s="21">
        <v>26.220338983050848</v>
      </c>
      <c r="U46" s="9">
        <f t="shared" si="24"/>
        <v>6.8922033898305095</v>
      </c>
      <c r="V46" s="10" t="str">
        <f t="shared" si="25"/>
        <v>14339720387887289361536</v>
      </c>
      <c r="W46" s="11">
        <v>44378</v>
      </c>
      <c r="X46" s="12">
        <v>30</v>
      </c>
      <c r="Y46" s="22"/>
      <c r="Z46" s="23">
        <f t="shared" si="9"/>
        <v>0</v>
      </c>
    </row>
    <row r="47" spans="1:26" s="13" customFormat="1" x14ac:dyDescent="0.2">
      <c r="A47" s="19"/>
      <c r="B47" s="32" t="s">
        <v>52</v>
      </c>
      <c r="C47" s="32" t="s">
        <v>53</v>
      </c>
      <c r="D47" s="32" t="s">
        <v>54</v>
      </c>
      <c r="E47" s="34" t="s">
        <v>111</v>
      </c>
      <c r="F47" s="34" t="s">
        <v>111</v>
      </c>
      <c r="G47" s="33" t="s">
        <v>92</v>
      </c>
      <c r="H47" s="33" t="s">
        <v>40</v>
      </c>
      <c r="I47" s="33" t="s">
        <v>47</v>
      </c>
      <c r="J47" s="34" t="s">
        <v>110</v>
      </c>
      <c r="K47" s="32" t="s">
        <v>109</v>
      </c>
      <c r="L47" s="33" t="s">
        <v>112</v>
      </c>
      <c r="M47" s="32" t="s">
        <v>32</v>
      </c>
      <c r="N47" s="34" t="s">
        <v>71</v>
      </c>
      <c r="O47" s="32" t="s">
        <v>34</v>
      </c>
      <c r="P47" s="3">
        <v>25.175847457627121</v>
      </c>
      <c r="Q47" s="8">
        <f t="shared" si="20"/>
        <v>0.35499999999999998</v>
      </c>
      <c r="R47" s="9">
        <f t="shared" si="21"/>
        <v>16.238421610169492</v>
      </c>
      <c r="S47" s="20">
        <v>0.12</v>
      </c>
      <c r="T47" s="21">
        <v>18.452751829738059</v>
      </c>
      <c r="U47" s="9">
        <f t="shared" si="24"/>
        <v>8.9374258474576287</v>
      </c>
      <c r="V47" s="10" t="str">
        <f t="shared" si="25"/>
        <v>14339720387887289361532</v>
      </c>
      <c r="W47" s="11">
        <v>44378</v>
      </c>
      <c r="X47" s="12">
        <v>384</v>
      </c>
      <c r="Y47" s="22"/>
      <c r="Z47" s="23">
        <f t="shared" si="9"/>
        <v>0</v>
      </c>
    </row>
    <row r="48" spans="1:26" s="13" customFormat="1" x14ac:dyDescent="0.2">
      <c r="A48" s="19"/>
      <c r="B48" s="32" t="s">
        <v>52</v>
      </c>
      <c r="C48" s="32" t="s">
        <v>53</v>
      </c>
      <c r="D48" s="32" t="s">
        <v>54</v>
      </c>
      <c r="E48" s="34" t="s">
        <v>111</v>
      </c>
      <c r="F48" s="34" t="s">
        <v>111</v>
      </c>
      <c r="G48" s="33" t="s">
        <v>92</v>
      </c>
      <c r="H48" s="33" t="s">
        <v>40</v>
      </c>
      <c r="I48" s="33" t="s">
        <v>47</v>
      </c>
      <c r="J48" s="34" t="s">
        <v>110</v>
      </c>
      <c r="K48" s="32" t="s">
        <v>109</v>
      </c>
      <c r="L48" s="33" t="s">
        <v>112</v>
      </c>
      <c r="M48" s="32" t="s">
        <v>32</v>
      </c>
      <c r="N48" s="34" t="s">
        <v>70</v>
      </c>
      <c r="O48" s="32" t="s">
        <v>33</v>
      </c>
      <c r="P48" s="3">
        <v>111.50847457627118</v>
      </c>
      <c r="Q48" s="8">
        <f t="shared" si="20"/>
        <v>0.17999999999999994</v>
      </c>
      <c r="R48" s="9">
        <f t="shared" si="21"/>
        <v>91.436949152542383</v>
      </c>
      <c r="S48" s="20">
        <v>0.12</v>
      </c>
      <c r="T48" s="21">
        <v>103.90562403697999</v>
      </c>
      <c r="U48" s="9">
        <f t="shared" si="24"/>
        <v>20.071525423728801</v>
      </c>
      <c r="V48" s="10" t="str">
        <f t="shared" si="25"/>
        <v>14339720387887289361531</v>
      </c>
      <c r="W48" s="11">
        <v>44378</v>
      </c>
      <c r="X48" s="12">
        <v>30</v>
      </c>
      <c r="Y48" s="22"/>
      <c r="Z48" s="23">
        <f t="shared" si="9"/>
        <v>0</v>
      </c>
    </row>
    <row r="49" spans="1:26" s="13" customFormat="1" x14ac:dyDescent="0.2">
      <c r="A49" s="19"/>
      <c r="B49" s="32" t="s">
        <v>52</v>
      </c>
      <c r="C49" s="32" t="s">
        <v>53</v>
      </c>
      <c r="D49" s="32" t="s">
        <v>54</v>
      </c>
      <c r="E49" s="34" t="s">
        <v>111</v>
      </c>
      <c r="F49" s="34" t="s">
        <v>111</v>
      </c>
      <c r="G49" s="33" t="s">
        <v>92</v>
      </c>
      <c r="H49" s="33" t="s">
        <v>40</v>
      </c>
      <c r="I49" s="33" t="s">
        <v>47</v>
      </c>
      <c r="J49" s="34" t="s">
        <v>110</v>
      </c>
      <c r="K49" s="32" t="s">
        <v>109</v>
      </c>
      <c r="L49" s="33" t="s">
        <v>112</v>
      </c>
      <c r="M49" s="32" t="s">
        <v>32</v>
      </c>
      <c r="N49" s="34" t="s">
        <v>104</v>
      </c>
      <c r="O49" s="32" t="s">
        <v>97</v>
      </c>
      <c r="P49" s="3">
        <v>19.016949152542374</v>
      </c>
      <c r="Q49" s="8">
        <f t="shared" si="20"/>
        <v>0.15000000000000002</v>
      </c>
      <c r="R49" s="9">
        <f t="shared" si="21"/>
        <v>16.164406779661018</v>
      </c>
      <c r="S49" s="20">
        <v>0.12</v>
      </c>
      <c r="T49" s="21">
        <v>18.368644067796613</v>
      </c>
      <c r="U49" s="9">
        <f t="shared" si="24"/>
        <v>2.8525423728813557</v>
      </c>
      <c r="V49" s="10" t="str">
        <f t="shared" si="25"/>
        <v>14339720387887289361429</v>
      </c>
      <c r="W49" s="11">
        <v>44378</v>
      </c>
      <c r="X49" s="12">
        <v>30</v>
      </c>
      <c r="Y49" s="22"/>
      <c r="Z49" s="23">
        <f t="shared" si="9"/>
        <v>0</v>
      </c>
    </row>
    <row r="50" spans="1:26" s="13" customFormat="1" x14ac:dyDescent="0.2">
      <c r="A50" s="19"/>
      <c r="B50" s="32" t="s">
        <v>52</v>
      </c>
      <c r="C50" s="32" t="s">
        <v>53</v>
      </c>
      <c r="D50" s="32" t="s">
        <v>54</v>
      </c>
      <c r="E50" s="34" t="s">
        <v>111</v>
      </c>
      <c r="F50" s="34" t="s">
        <v>111</v>
      </c>
      <c r="G50" s="33" t="s">
        <v>92</v>
      </c>
      <c r="H50" s="33" t="s">
        <v>40</v>
      </c>
      <c r="I50" s="33" t="s">
        <v>47</v>
      </c>
      <c r="J50" s="34" t="s">
        <v>110</v>
      </c>
      <c r="K50" s="32" t="s">
        <v>109</v>
      </c>
      <c r="L50" s="33" t="s">
        <v>112</v>
      </c>
      <c r="M50" s="32" t="s">
        <v>35</v>
      </c>
      <c r="N50" s="34" t="s">
        <v>105</v>
      </c>
      <c r="O50" s="32" t="s">
        <v>98</v>
      </c>
      <c r="P50" s="3">
        <v>44.949152542372886</v>
      </c>
      <c r="Q50" s="8">
        <f t="shared" si="20"/>
        <v>0.12</v>
      </c>
      <c r="R50" s="9">
        <f t="shared" si="21"/>
        <v>39.555254237288139</v>
      </c>
      <c r="S50" s="20">
        <v>0.12</v>
      </c>
      <c r="T50" s="21">
        <v>44.949152542372886</v>
      </c>
      <c r="U50" s="9">
        <f t="shared" si="24"/>
        <v>5.3938983050847469</v>
      </c>
      <c r="V50" s="10" t="str">
        <f t="shared" si="25"/>
        <v>14339720387887289360442</v>
      </c>
      <c r="W50" s="11">
        <v>44378</v>
      </c>
      <c r="X50" s="12">
        <v>341</v>
      </c>
      <c r="Y50" s="22"/>
      <c r="Z50" s="23">
        <f t="shared" si="9"/>
        <v>0</v>
      </c>
    </row>
    <row r="51" spans="1:26" s="13" customFormat="1" x14ac:dyDescent="0.2">
      <c r="A51" s="19"/>
      <c r="B51" s="32" t="s">
        <v>52</v>
      </c>
      <c r="C51" s="32" t="s">
        <v>53</v>
      </c>
      <c r="D51" s="32" t="s">
        <v>54</v>
      </c>
      <c r="E51" s="34" t="s">
        <v>111</v>
      </c>
      <c r="F51" s="34" t="s">
        <v>111</v>
      </c>
      <c r="G51" s="33" t="s">
        <v>92</v>
      </c>
      <c r="H51" s="33" t="s">
        <v>40</v>
      </c>
      <c r="I51" s="33" t="s">
        <v>47</v>
      </c>
      <c r="J51" s="34" t="s">
        <v>110</v>
      </c>
      <c r="K51" s="32" t="s">
        <v>109</v>
      </c>
      <c r="L51" s="33" t="s">
        <v>112</v>
      </c>
      <c r="M51" s="32" t="s">
        <v>99</v>
      </c>
      <c r="N51" s="34" t="s">
        <v>106</v>
      </c>
      <c r="O51" s="32" t="s">
        <v>100</v>
      </c>
      <c r="P51" s="3">
        <v>498.47</v>
      </c>
      <c r="Q51" s="8">
        <f t="shared" si="20"/>
        <v>0.32000000000000006</v>
      </c>
      <c r="R51" s="9">
        <f t="shared" si="21"/>
        <v>338.95959999999997</v>
      </c>
      <c r="S51" s="20">
        <v>0.12</v>
      </c>
      <c r="T51" s="21">
        <v>385.18136363636359</v>
      </c>
      <c r="U51" s="9">
        <f t="shared" si="24"/>
        <v>159.51040000000006</v>
      </c>
      <c r="V51" s="10" t="str">
        <f t="shared" si="25"/>
        <v>14339720387887289371547</v>
      </c>
      <c r="W51" s="11">
        <v>44378</v>
      </c>
      <c r="X51" s="12">
        <v>30</v>
      </c>
      <c r="Y51" s="22"/>
      <c r="Z51" s="23">
        <f t="shared" si="9"/>
        <v>0</v>
      </c>
    </row>
    <row r="52" spans="1:26" s="13" customFormat="1" x14ac:dyDescent="0.2">
      <c r="A52" s="19"/>
      <c r="B52" s="32" t="s">
        <v>52</v>
      </c>
      <c r="C52" s="32" t="s">
        <v>53</v>
      </c>
      <c r="D52" s="32" t="s">
        <v>54</v>
      </c>
      <c r="E52" s="34" t="s">
        <v>111</v>
      </c>
      <c r="F52" s="34" t="s">
        <v>111</v>
      </c>
      <c r="G52" s="33" t="s">
        <v>92</v>
      </c>
      <c r="H52" s="33" t="s">
        <v>40</v>
      </c>
      <c r="I52" s="33" t="s">
        <v>47</v>
      </c>
      <c r="J52" s="34" t="s">
        <v>110</v>
      </c>
      <c r="K52" s="32" t="s">
        <v>109</v>
      </c>
      <c r="L52" s="33" t="s">
        <v>112</v>
      </c>
      <c r="M52" s="32" t="s">
        <v>41</v>
      </c>
      <c r="N52" s="34" t="s">
        <v>75</v>
      </c>
      <c r="O52" s="32" t="s">
        <v>42</v>
      </c>
      <c r="P52" s="3">
        <v>121.02</v>
      </c>
      <c r="Q52" s="8">
        <f t="shared" si="20"/>
        <v>0.17000000000000004</v>
      </c>
      <c r="R52" s="9">
        <f t="shared" si="21"/>
        <v>100.44659999999999</v>
      </c>
      <c r="S52" s="20">
        <v>0.13</v>
      </c>
      <c r="T52" s="21">
        <v>115.4558620689655</v>
      </c>
      <c r="U52" s="9">
        <f t="shared" si="24"/>
        <v>20.573400000000007</v>
      </c>
      <c r="V52" s="10" t="str">
        <f t="shared" si="25"/>
        <v>14339720387887289370042</v>
      </c>
      <c r="W52" s="11">
        <v>44378</v>
      </c>
      <c r="X52" s="12">
        <v>208</v>
      </c>
      <c r="Y52" s="22"/>
      <c r="Z52" s="23">
        <f t="shared" si="9"/>
        <v>0</v>
      </c>
    </row>
    <row r="53" spans="1:26" s="13" customFormat="1" x14ac:dyDescent="0.2">
      <c r="A53" s="19"/>
      <c r="B53" s="32" t="s">
        <v>52</v>
      </c>
      <c r="C53" s="32" t="s">
        <v>53</v>
      </c>
      <c r="D53" s="32" t="s">
        <v>54</v>
      </c>
      <c r="E53" s="34" t="s">
        <v>111</v>
      </c>
      <c r="F53" s="34" t="s">
        <v>111</v>
      </c>
      <c r="G53" s="33" t="s">
        <v>92</v>
      </c>
      <c r="H53" s="33" t="s">
        <v>40</v>
      </c>
      <c r="I53" s="33" t="s">
        <v>47</v>
      </c>
      <c r="J53" s="34" t="s">
        <v>110</v>
      </c>
      <c r="K53" s="32" t="s">
        <v>109</v>
      </c>
      <c r="L53" s="33" t="s">
        <v>112</v>
      </c>
      <c r="M53" s="32" t="s">
        <v>41</v>
      </c>
      <c r="N53" s="34" t="s">
        <v>78</v>
      </c>
      <c r="O53" s="32" t="s">
        <v>45</v>
      </c>
      <c r="P53" s="3">
        <v>176.34</v>
      </c>
      <c r="Q53" s="8">
        <f t="shared" si="20"/>
        <v>0.14999999999999991</v>
      </c>
      <c r="R53" s="9">
        <f t="shared" si="21"/>
        <v>149.88900000000001</v>
      </c>
      <c r="S53" s="20">
        <v>0.13</v>
      </c>
      <c r="T53" s="21">
        <v>172.28620689655173</v>
      </c>
      <c r="U53" s="9">
        <f t="shared" si="24"/>
        <v>26.450999999999993</v>
      </c>
      <c r="V53" s="10" t="str">
        <f t="shared" si="25"/>
        <v>14339720387887289370045</v>
      </c>
      <c r="W53" s="11">
        <v>44378</v>
      </c>
      <c r="X53" s="12">
        <v>832</v>
      </c>
      <c r="Y53" s="22"/>
      <c r="Z53" s="23">
        <f t="shared" si="9"/>
        <v>0</v>
      </c>
    </row>
    <row r="54" spans="1:26" s="13" customFormat="1" x14ac:dyDescent="0.2">
      <c r="A54" s="19"/>
      <c r="B54" s="32" t="s">
        <v>52</v>
      </c>
      <c r="C54" s="32" t="s">
        <v>53</v>
      </c>
      <c r="D54" s="32" t="s">
        <v>54</v>
      </c>
      <c r="E54" s="34" t="s">
        <v>111</v>
      </c>
      <c r="F54" s="34" t="s">
        <v>111</v>
      </c>
      <c r="G54" s="33" t="s">
        <v>92</v>
      </c>
      <c r="H54" s="33" t="s">
        <v>40</v>
      </c>
      <c r="I54" s="33" t="s">
        <v>47</v>
      </c>
      <c r="J54" s="34" t="s">
        <v>110</v>
      </c>
      <c r="K54" s="32" t="s">
        <v>109</v>
      </c>
      <c r="L54" s="33" t="s">
        <v>112</v>
      </c>
      <c r="M54" s="32" t="s">
        <v>41</v>
      </c>
      <c r="N54" s="34" t="s">
        <v>108</v>
      </c>
      <c r="O54" s="32" t="s">
        <v>107</v>
      </c>
      <c r="P54" s="3">
        <v>46.82</v>
      </c>
      <c r="Q54" s="8">
        <f t="shared" si="20"/>
        <v>0.10000000000000009</v>
      </c>
      <c r="R54" s="9">
        <f t="shared" si="21"/>
        <v>42.137999999999998</v>
      </c>
      <c r="S54" s="20">
        <v>0.13</v>
      </c>
      <c r="T54" s="21">
        <v>48.434482758620689</v>
      </c>
      <c r="U54" s="9">
        <f t="shared" si="24"/>
        <v>4.6820000000000022</v>
      </c>
      <c r="V54" s="10" t="str">
        <f t="shared" si="25"/>
        <v>14339720387887289371474</v>
      </c>
      <c r="W54" s="11">
        <v>44378</v>
      </c>
      <c r="X54" s="12">
        <v>20</v>
      </c>
      <c r="Y54" s="22"/>
      <c r="Z54" s="23">
        <f t="shared" si="9"/>
        <v>0</v>
      </c>
    </row>
    <row r="55" spans="1:26" s="13" customFormat="1" x14ac:dyDescent="0.2">
      <c r="A55" s="19"/>
      <c r="B55" s="32" t="s">
        <v>52</v>
      </c>
      <c r="C55" s="32" t="s">
        <v>53</v>
      </c>
      <c r="D55" s="32" t="s">
        <v>54</v>
      </c>
      <c r="E55" s="34" t="s">
        <v>111</v>
      </c>
      <c r="F55" s="34" t="s">
        <v>111</v>
      </c>
      <c r="G55" s="33" t="s">
        <v>92</v>
      </c>
      <c r="H55" s="33" t="s">
        <v>40</v>
      </c>
      <c r="I55" s="33" t="s">
        <v>47</v>
      </c>
      <c r="J55" s="34" t="s">
        <v>81</v>
      </c>
      <c r="K55" s="32" t="s">
        <v>57</v>
      </c>
      <c r="L55" s="33" t="s">
        <v>112</v>
      </c>
      <c r="M55" s="32" t="s">
        <v>99</v>
      </c>
      <c r="N55" s="34" t="s">
        <v>117</v>
      </c>
      <c r="O55" s="32" t="s">
        <v>116</v>
      </c>
      <c r="P55" s="3">
        <v>432.2</v>
      </c>
      <c r="Q55" s="8">
        <f t="shared" si="20"/>
        <v>0.25</v>
      </c>
      <c r="R55" s="9">
        <f t="shared" si="21"/>
        <v>324.14999999999998</v>
      </c>
      <c r="S55" s="20">
        <v>0.12</v>
      </c>
      <c r="T55" s="21">
        <v>368.35227272727269</v>
      </c>
      <c r="U55" s="9">
        <f t="shared" si="24"/>
        <v>108.05000000000001</v>
      </c>
      <c r="V55" s="10" t="str">
        <f t="shared" si="25"/>
        <v>14339720293718220371544</v>
      </c>
      <c r="W55" s="11">
        <v>44378</v>
      </c>
      <c r="X55" s="12">
        <v>30</v>
      </c>
      <c r="Y55" s="22"/>
      <c r="Z55" s="23">
        <f t="shared" si="9"/>
        <v>0</v>
      </c>
    </row>
    <row r="56" spans="1:26" s="13" customFormat="1" x14ac:dyDescent="0.2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">
      <c r="A57" s="19"/>
      <c r="B57" s="44"/>
      <c r="C57" s="44"/>
      <c r="D57" s="44"/>
      <c r="E57" s="45"/>
      <c r="F57" s="45"/>
      <c r="G57" s="45"/>
      <c r="H57" s="45"/>
      <c r="I57" s="45"/>
      <c r="J57" s="45"/>
      <c r="K57" s="44"/>
      <c r="L57" s="45"/>
      <c r="M57" s="44"/>
      <c r="N57" s="45"/>
      <c r="O57" s="44"/>
      <c r="P57" s="46"/>
      <c r="Q57" s="47"/>
      <c r="R57" s="46"/>
      <c r="S57" s="47"/>
      <c r="T57" s="46"/>
      <c r="U57" s="46"/>
      <c r="V57" s="48"/>
      <c r="W57" s="48"/>
      <c r="X57" s="48"/>
      <c r="Y57" s="49"/>
      <c r="Z57" s="49">
        <f>+SUM(Z6:Z55)</f>
        <v>3921.1067246101702</v>
      </c>
    </row>
    <row r="58" spans="1:26" s="13" customFormat="1" x14ac:dyDescent="0.2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  <row r="603" spans="1:26" s="13" customFormat="1" x14ac:dyDescent="0.2">
      <c r="A603" s="19"/>
      <c r="B603" s="15"/>
      <c r="C603" s="15"/>
      <c r="D603" s="15"/>
      <c r="E603" s="14"/>
      <c r="F603" s="14"/>
      <c r="G603" s="14"/>
      <c r="H603" s="14"/>
      <c r="I603" s="14"/>
      <c r="J603" s="14"/>
      <c r="K603" s="15"/>
      <c r="L603" s="14"/>
      <c r="M603" s="15"/>
      <c r="N603" s="14"/>
      <c r="O603" s="15"/>
      <c r="P603" s="16"/>
      <c r="Q603" s="17"/>
      <c r="R603" s="16"/>
      <c r="S603" s="17"/>
      <c r="T603" s="16"/>
      <c r="U603" s="16"/>
      <c r="V603" s="2"/>
      <c r="W603" s="2"/>
      <c r="X603" s="2"/>
      <c r="Y603" s="5"/>
      <c r="Z603" s="3"/>
    </row>
    <row r="604" spans="1:26" s="13" customFormat="1" x14ac:dyDescent="0.2">
      <c r="A604" s="19"/>
      <c r="B604" s="15"/>
      <c r="C604" s="15"/>
      <c r="D604" s="15"/>
      <c r="E604" s="14"/>
      <c r="F604" s="14"/>
      <c r="G604" s="14"/>
      <c r="H604" s="14"/>
      <c r="I604" s="14"/>
      <c r="J604" s="14"/>
      <c r="K604" s="15"/>
      <c r="L604" s="14"/>
      <c r="M604" s="15"/>
      <c r="N604" s="14"/>
      <c r="O604" s="15"/>
      <c r="P604" s="16"/>
      <c r="Q604" s="17"/>
      <c r="R604" s="16"/>
      <c r="S604" s="17"/>
      <c r="T604" s="16"/>
      <c r="U604" s="16"/>
      <c r="V604" s="2"/>
      <c r="W604" s="2"/>
      <c r="X604" s="2"/>
      <c r="Y604" s="5"/>
      <c r="Z604" s="3"/>
    </row>
    <row r="605" spans="1:26" s="13" customFormat="1" x14ac:dyDescent="0.2">
      <c r="A605" s="19"/>
      <c r="B605" s="15"/>
      <c r="C605" s="15"/>
      <c r="D605" s="15"/>
      <c r="E605" s="14"/>
      <c r="F605" s="14"/>
      <c r="G605" s="14"/>
      <c r="H605" s="14"/>
      <c r="I605" s="14"/>
      <c r="J605" s="14"/>
      <c r="K605" s="15"/>
      <c r="L605" s="14"/>
      <c r="M605" s="15"/>
      <c r="N605" s="14"/>
      <c r="O605" s="15"/>
      <c r="P605" s="16"/>
      <c r="Q605" s="17"/>
      <c r="R605" s="16"/>
      <c r="S605" s="17"/>
      <c r="T605" s="16"/>
      <c r="U605" s="16"/>
      <c r="V605" s="2"/>
      <c r="W605" s="2"/>
      <c r="X605" s="2"/>
      <c r="Y605" s="5"/>
      <c r="Z605" s="3"/>
    </row>
    <row r="606" spans="1:26" s="13" customFormat="1" x14ac:dyDescent="0.2">
      <c r="A606" s="19"/>
      <c r="B606" s="15"/>
      <c r="C606" s="15"/>
      <c r="D606" s="15"/>
      <c r="E606" s="14"/>
      <c r="F606" s="14"/>
      <c r="G606" s="14"/>
      <c r="H606" s="14"/>
      <c r="I606" s="14"/>
      <c r="J606" s="14"/>
      <c r="K606" s="15"/>
      <c r="L606" s="14"/>
      <c r="M606" s="15"/>
      <c r="N606" s="14"/>
      <c r="O606" s="15"/>
      <c r="P606" s="16"/>
      <c r="Q606" s="17"/>
      <c r="R606" s="16"/>
      <c r="S606" s="17"/>
      <c r="T606" s="16"/>
      <c r="U606" s="16"/>
      <c r="V606" s="2"/>
      <c r="W606" s="2"/>
      <c r="X606" s="2"/>
      <c r="Y606" s="5"/>
      <c r="Z606" s="3"/>
    </row>
    <row r="607" spans="1:26" s="13" customFormat="1" x14ac:dyDescent="0.2">
      <c r="A607" s="19"/>
      <c r="B607" s="15"/>
      <c r="C607" s="15"/>
      <c r="D607" s="15"/>
      <c r="E607" s="14"/>
      <c r="F607" s="14"/>
      <c r="G607" s="14"/>
      <c r="H607" s="14"/>
      <c r="I607" s="14"/>
      <c r="J607" s="14"/>
      <c r="K607" s="15"/>
      <c r="L607" s="14"/>
      <c r="M607" s="15"/>
      <c r="N607" s="14"/>
      <c r="O607" s="15"/>
      <c r="P607" s="16"/>
      <c r="Q607" s="17"/>
      <c r="R607" s="16"/>
      <c r="S607" s="17"/>
      <c r="T607" s="16"/>
      <c r="U607" s="16"/>
      <c r="V607" s="2"/>
      <c r="W607" s="2"/>
      <c r="X607" s="2"/>
      <c r="Y607" s="5"/>
      <c r="Z607" s="3"/>
    </row>
    <row r="608" spans="1:26" s="13" customFormat="1" x14ac:dyDescent="0.2">
      <c r="A608" s="19"/>
      <c r="B608" s="15"/>
      <c r="C608" s="15"/>
      <c r="D608" s="15"/>
      <c r="E608" s="14"/>
      <c r="F608" s="14"/>
      <c r="G608" s="14"/>
      <c r="H608" s="14"/>
      <c r="I608" s="14"/>
      <c r="J608" s="14"/>
      <c r="K608" s="15"/>
      <c r="L608" s="14"/>
      <c r="M608" s="15"/>
      <c r="N608" s="14"/>
      <c r="O608" s="15"/>
      <c r="P608" s="16"/>
      <c r="Q608" s="17"/>
      <c r="R608" s="16"/>
      <c r="S608" s="17"/>
      <c r="T608" s="16"/>
      <c r="U608" s="16"/>
      <c r="V608" s="2"/>
      <c r="W608" s="2"/>
      <c r="X608" s="2"/>
      <c r="Y608" s="5"/>
      <c r="Z608" s="3"/>
    </row>
    <row r="609" spans="1:26" s="13" customFormat="1" x14ac:dyDescent="0.2">
      <c r="A609" s="19"/>
      <c r="B609" s="15"/>
      <c r="C609" s="15"/>
      <c r="D609" s="15"/>
      <c r="E609" s="14"/>
      <c r="F609" s="14"/>
      <c r="G609" s="14"/>
      <c r="H609" s="14"/>
      <c r="I609" s="14"/>
      <c r="J609" s="14"/>
      <c r="K609" s="15"/>
      <c r="L609" s="14"/>
      <c r="M609" s="15"/>
      <c r="N609" s="14"/>
      <c r="O609" s="15"/>
      <c r="P609" s="16"/>
      <c r="Q609" s="17"/>
      <c r="R609" s="16"/>
      <c r="S609" s="17"/>
      <c r="T609" s="16"/>
      <c r="U609" s="16"/>
      <c r="V609" s="2"/>
      <c r="W609" s="2"/>
      <c r="X609" s="2"/>
      <c r="Y609" s="5"/>
      <c r="Z609" s="3"/>
    </row>
    <row r="610" spans="1:26" s="13" customFormat="1" x14ac:dyDescent="0.2">
      <c r="A610" s="19"/>
      <c r="B610" s="15"/>
      <c r="C610" s="15"/>
      <c r="D610" s="15"/>
      <c r="E610" s="14"/>
      <c r="F610" s="14"/>
      <c r="G610" s="14"/>
      <c r="H610" s="14"/>
      <c r="I610" s="14"/>
      <c r="J610" s="14"/>
      <c r="K610" s="15"/>
      <c r="L610" s="14"/>
      <c r="M610" s="15"/>
      <c r="N610" s="14"/>
      <c r="O610" s="15"/>
      <c r="P610" s="16"/>
      <c r="Q610" s="17"/>
      <c r="R610" s="16"/>
      <c r="S610" s="17"/>
      <c r="T610" s="16"/>
      <c r="U610" s="16"/>
      <c r="V610" s="2"/>
      <c r="W610" s="2"/>
      <c r="X610" s="2"/>
      <c r="Y610" s="5"/>
      <c r="Z610" s="3"/>
    </row>
    <row r="611" spans="1:26" s="13" customFormat="1" x14ac:dyDescent="0.2">
      <c r="A611" s="19"/>
      <c r="B611" s="15"/>
      <c r="C611" s="15"/>
      <c r="D611" s="15"/>
      <c r="E611" s="14"/>
      <c r="F611" s="14"/>
      <c r="G611" s="14"/>
      <c r="H611" s="14"/>
      <c r="I611" s="14"/>
      <c r="J611" s="14"/>
      <c r="K611" s="15"/>
      <c r="L611" s="14"/>
      <c r="M611" s="15"/>
      <c r="N611" s="14"/>
      <c r="O611" s="15"/>
      <c r="P611" s="16"/>
      <c r="Q611" s="17"/>
      <c r="R611" s="16"/>
      <c r="S611" s="17"/>
      <c r="T611" s="16"/>
      <c r="U611" s="16"/>
      <c r="V611" s="2"/>
      <c r="W611" s="2"/>
      <c r="X611" s="2"/>
      <c r="Y611" s="5"/>
      <c r="Z611" s="3"/>
    </row>
    <row r="612" spans="1:26" s="13" customFormat="1" x14ac:dyDescent="0.2">
      <c r="A612" s="19"/>
      <c r="B612" s="15"/>
      <c r="C612" s="15"/>
      <c r="D612" s="15"/>
      <c r="E612" s="14"/>
      <c r="F612" s="14"/>
      <c r="G612" s="14"/>
      <c r="H612" s="14"/>
      <c r="I612" s="14"/>
      <c r="J612" s="14"/>
      <c r="K612" s="15"/>
      <c r="L612" s="14"/>
      <c r="M612" s="15"/>
      <c r="N612" s="14"/>
      <c r="O612" s="15"/>
      <c r="P612" s="16"/>
      <c r="Q612" s="17"/>
      <c r="R612" s="16"/>
      <c r="S612" s="17"/>
      <c r="T612" s="16"/>
      <c r="U612" s="16"/>
      <c r="V612" s="2"/>
      <c r="W612" s="2"/>
      <c r="X612" s="2"/>
      <c r="Y612" s="5"/>
      <c r="Z612" s="3"/>
    </row>
    <row r="613" spans="1:26" s="13" customFormat="1" x14ac:dyDescent="0.2">
      <c r="A613" s="19"/>
      <c r="B613" s="15"/>
      <c r="C613" s="15"/>
      <c r="D613" s="15"/>
      <c r="E613" s="14"/>
      <c r="F613" s="14"/>
      <c r="G613" s="14"/>
      <c r="H613" s="14"/>
      <c r="I613" s="14"/>
      <c r="J613" s="14"/>
      <c r="K613" s="15"/>
      <c r="L613" s="14"/>
      <c r="M613" s="15"/>
      <c r="N613" s="14"/>
      <c r="O613" s="15"/>
      <c r="P613" s="16"/>
      <c r="Q613" s="17"/>
      <c r="R613" s="16"/>
      <c r="S613" s="17"/>
      <c r="T613" s="16"/>
      <c r="U613" s="16"/>
      <c r="V613" s="2"/>
      <c r="W613" s="2"/>
      <c r="X613" s="2"/>
      <c r="Y613" s="5"/>
      <c r="Z613" s="3"/>
    </row>
    <row r="614" spans="1:26" s="13" customFormat="1" x14ac:dyDescent="0.2">
      <c r="A614" s="19"/>
      <c r="B614" s="15"/>
      <c r="C614" s="15"/>
      <c r="D614" s="15"/>
      <c r="E614" s="14"/>
      <c r="F614" s="14"/>
      <c r="G614" s="14"/>
      <c r="H614" s="14"/>
      <c r="I614" s="14"/>
      <c r="J614" s="14"/>
      <c r="K614" s="15"/>
      <c r="L614" s="14"/>
      <c r="M614" s="15"/>
      <c r="N614" s="14"/>
      <c r="O614" s="15"/>
      <c r="P614" s="16"/>
      <c r="Q614" s="17"/>
      <c r="R614" s="16"/>
      <c r="S614" s="17"/>
      <c r="T614" s="16"/>
      <c r="U614" s="16"/>
      <c r="V614" s="2"/>
      <c r="W614" s="2"/>
      <c r="X614" s="2"/>
      <c r="Y614" s="5"/>
      <c r="Z614" s="3"/>
    </row>
    <row r="615" spans="1:26" s="13" customFormat="1" x14ac:dyDescent="0.2">
      <c r="A615" s="19"/>
      <c r="B615" s="15"/>
      <c r="C615" s="15"/>
      <c r="D615" s="15"/>
      <c r="E615" s="14"/>
      <c r="F615" s="14"/>
      <c r="G615" s="14"/>
      <c r="H615" s="14"/>
      <c r="I615" s="14"/>
      <c r="J615" s="14"/>
      <c r="K615" s="15"/>
      <c r="L615" s="14"/>
      <c r="M615" s="15"/>
      <c r="N615" s="14"/>
      <c r="O615" s="15"/>
      <c r="P615" s="16"/>
      <c r="Q615" s="17"/>
      <c r="R615" s="16"/>
      <c r="S615" s="17"/>
      <c r="T615" s="16"/>
      <c r="U615" s="16"/>
      <c r="V615" s="2"/>
      <c r="W615" s="2"/>
      <c r="X615" s="2"/>
      <c r="Y615" s="5"/>
      <c r="Z615" s="3"/>
    </row>
    <row r="616" spans="1:26" s="13" customFormat="1" x14ac:dyDescent="0.2">
      <c r="A616" s="19"/>
      <c r="B616" s="15"/>
      <c r="C616" s="15"/>
      <c r="D616" s="15"/>
      <c r="E616" s="14"/>
      <c r="F616" s="14"/>
      <c r="G616" s="14"/>
      <c r="H616" s="14"/>
      <c r="I616" s="14"/>
      <c r="J616" s="14"/>
      <c r="K616" s="15"/>
      <c r="L616" s="14"/>
      <c r="M616" s="15"/>
      <c r="N616" s="14"/>
      <c r="O616" s="15"/>
      <c r="P616" s="16"/>
      <c r="Q616" s="17"/>
      <c r="R616" s="16"/>
      <c r="S616" s="17"/>
      <c r="T616" s="16"/>
      <c r="U616" s="16"/>
      <c r="V616" s="2"/>
      <c r="W616" s="2"/>
      <c r="X616" s="2"/>
      <c r="Y616" s="5"/>
      <c r="Z616" s="3"/>
    </row>
    <row r="617" spans="1:26" s="13" customFormat="1" x14ac:dyDescent="0.2">
      <c r="A617" s="19"/>
      <c r="B617" s="15"/>
      <c r="C617" s="15"/>
      <c r="D617" s="15"/>
      <c r="E617" s="14"/>
      <c r="F617" s="14"/>
      <c r="G617" s="14"/>
      <c r="H617" s="14"/>
      <c r="I617" s="14"/>
      <c r="J617" s="14"/>
      <c r="K617" s="15"/>
      <c r="L617" s="14"/>
      <c r="M617" s="15"/>
      <c r="N617" s="14"/>
      <c r="O617" s="15"/>
      <c r="P617" s="16"/>
      <c r="Q617" s="17"/>
      <c r="R617" s="16"/>
      <c r="S617" s="17"/>
      <c r="T617" s="16"/>
      <c r="U617" s="16"/>
      <c r="V617" s="2"/>
      <c r="W617" s="2"/>
      <c r="X617" s="2"/>
      <c r="Y617" s="5"/>
      <c r="Z617" s="3"/>
    </row>
    <row r="618" spans="1:26" s="13" customFormat="1" x14ac:dyDescent="0.2">
      <c r="A618" s="19"/>
      <c r="B618" s="15"/>
      <c r="C618" s="15"/>
      <c r="D618" s="15"/>
      <c r="E618" s="14"/>
      <c r="F618" s="14"/>
      <c r="G618" s="14"/>
      <c r="H618" s="14"/>
      <c r="I618" s="14"/>
      <c r="J618" s="14"/>
      <c r="K618" s="15"/>
      <c r="L618" s="14"/>
      <c r="M618" s="15"/>
      <c r="N618" s="14"/>
      <c r="O618" s="15"/>
      <c r="P618" s="16"/>
      <c r="Q618" s="17"/>
      <c r="R618" s="16"/>
      <c r="S618" s="17"/>
      <c r="T618" s="16"/>
      <c r="U618" s="16"/>
      <c r="V618" s="2"/>
      <c r="W618" s="2"/>
      <c r="X618" s="2"/>
      <c r="Y618" s="5"/>
      <c r="Z618" s="3"/>
    </row>
    <row r="619" spans="1:26" s="13" customFormat="1" x14ac:dyDescent="0.2">
      <c r="A619" s="19"/>
      <c r="B619" s="15"/>
      <c r="C619" s="15"/>
      <c r="D619" s="15"/>
      <c r="E619" s="14"/>
      <c r="F619" s="14"/>
      <c r="G619" s="14"/>
      <c r="H619" s="14"/>
      <c r="I619" s="14"/>
      <c r="J619" s="14"/>
      <c r="K619" s="15"/>
      <c r="L619" s="14"/>
      <c r="M619" s="15"/>
      <c r="N619" s="14"/>
      <c r="O619" s="15"/>
      <c r="P619" s="16"/>
      <c r="Q619" s="17"/>
      <c r="R619" s="16"/>
      <c r="S619" s="17"/>
      <c r="T619" s="16"/>
      <c r="U619" s="16"/>
      <c r="V619" s="2"/>
      <c r="W619" s="2"/>
      <c r="X619" s="2"/>
      <c r="Y619" s="5"/>
      <c r="Z619" s="3"/>
    </row>
    <row r="620" spans="1:26" s="13" customFormat="1" x14ac:dyDescent="0.2">
      <c r="A620" s="19"/>
      <c r="B620" s="15"/>
      <c r="C620" s="15"/>
      <c r="D620" s="15"/>
      <c r="E620" s="14"/>
      <c r="F620" s="14"/>
      <c r="G620" s="14"/>
      <c r="H620" s="14"/>
      <c r="I620" s="14"/>
      <c r="J620" s="14"/>
      <c r="K620" s="15"/>
      <c r="L620" s="14"/>
      <c r="M620" s="15"/>
      <c r="N620" s="14"/>
      <c r="O620" s="15"/>
      <c r="P620" s="16"/>
      <c r="Q620" s="17"/>
      <c r="R620" s="16"/>
      <c r="S620" s="17"/>
      <c r="T620" s="16"/>
      <c r="U620" s="16"/>
      <c r="V620" s="2"/>
      <c r="W620" s="2"/>
      <c r="X620" s="2"/>
      <c r="Y620" s="5"/>
      <c r="Z620" s="3"/>
    </row>
    <row r="621" spans="1:26" s="13" customFormat="1" x14ac:dyDescent="0.2">
      <c r="A621" s="19"/>
      <c r="B621" s="15"/>
      <c r="C621" s="15"/>
      <c r="D621" s="15"/>
      <c r="E621" s="14"/>
      <c r="F621" s="14"/>
      <c r="G621" s="14"/>
      <c r="H621" s="14"/>
      <c r="I621" s="14"/>
      <c r="J621" s="14"/>
      <c r="K621" s="15"/>
      <c r="L621" s="14"/>
      <c r="M621" s="15"/>
      <c r="N621" s="14"/>
      <c r="O621" s="15"/>
      <c r="P621" s="16"/>
      <c r="Q621" s="17"/>
      <c r="R621" s="16"/>
      <c r="S621" s="17"/>
      <c r="T621" s="16"/>
      <c r="U621" s="16"/>
      <c r="V621" s="2"/>
      <c r="W621" s="2"/>
      <c r="X621" s="2"/>
      <c r="Y621" s="5"/>
      <c r="Z621" s="3"/>
    </row>
    <row r="622" spans="1:26" s="13" customFormat="1" x14ac:dyDescent="0.2">
      <c r="A622" s="19"/>
      <c r="B622" s="15"/>
      <c r="C622" s="15"/>
      <c r="D622" s="15"/>
      <c r="E622" s="14"/>
      <c r="F622" s="14"/>
      <c r="G622" s="14"/>
      <c r="H622" s="14"/>
      <c r="I622" s="14"/>
      <c r="J622" s="14"/>
      <c r="K622" s="15"/>
      <c r="L622" s="14"/>
      <c r="M622" s="15"/>
      <c r="N622" s="14"/>
      <c r="O622" s="15"/>
      <c r="P622" s="16"/>
      <c r="Q622" s="17"/>
      <c r="R622" s="16"/>
      <c r="S622" s="17"/>
      <c r="T622" s="16"/>
      <c r="U622" s="16"/>
      <c r="V622" s="2"/>
      <c r="W622" s="2"/>
      <c r="X622" s="2"/>
      <c r="Y622" s="5"/>
      <c r="Z622" s="3"/>
    </row>
    <row r="623" spans="1:26" s="13" customFormat="1" x14ac:dyDescent="0.2">
      <c r="A623" s="19"/>
      <c r="B623" s="15"/>
      <c r="C623" s="15"/>
      <c r="D623" s="15"/>
      <c r="E623" s="14"/>
      <c r="F623" s="14"/>
      <c r="G623" s="14"/>
      <c r="H623" s="14"/>
      <c r="I623" s="14"/>
      <c r="J623" s="14"/>
      <c r="K623" s="15"/>
      <c r="L623" s="14"/>
      <c r="M623" s="15"/>
      <c r="N623" s="14"/>
      <c r="O623" s="15"/>
      <c r="P623" s="16"/>
      <c r="Q623" s="17"/>
      <c r="R623" s="16"/>
      <c r="S623" s="17"/>
      <c r="T623" s="16"/>
      <c r="U623" s="16"/>
      <c r="V623" s="2"/>
      <c r="W623" s="2"/>
      <c r="X623" s="2"/>
      <c r="Y623" s="5"/>
      <c r="Z623" s="3"/>
    </row>
    <row r="624" spans="1:26" s="13" customFormat="1" x14ac:dyDescent="0.2">
      <c r="A624" s="19"/>
      <c r="B624" s="15"/>
      <c r="C624" s="15"/>
      <c r="D624" s="15"/>
      <c r="E624" s="14"/>
      <c r="F624" s="14"/>
      <c r="G624" s="14"/>
      <c r="H624" s="14"/>
      <c r="I624" s="14"/>
      <c r="J624" s="14"/>
      <c r="K624" s="15"/>
      <c r="L624" s="14"/>
      <c r="M624" s="15"/>
      <c r="N624" s="14"/>
      <c r="O624" s="15"/>
      <c r="P624" s="16"/>
      <c r="Q624" s="17"/>
      <c r="R624" s="16"/>
      <c r="S624" s="17"/>
      <c r="T624" s="16"/>
      <c r="U624" s="16"/>
      <c r="V624" s="2"/>
      <c r="W624" s="2"/>
      <c r="X624" s="2"/>
      <c r="Y624" s="5"/>
      <c r="Z624" s="3"/>
    </row>
    <row r="625" spans="1:26" s="13" customFormat="1" x14ac:dyDescent="0.2">
      <c r="A625" s="19"/>
      <c r="B625" s="15"/>
      <c r="C625" s="15"/>
      <c r="D625" s="15"/>
      <c r="E625" s="14"/>
      <c r="F625" s="14"/>
      <c r="G625" s="14"/>
      <c r="H625" s="14"/>
      <c r="I625" s="14"/>
      <c r="J625" s="14"/>
      <c r="K625" s="15"/>
      <c r="L625" s="14"/>
      <c r="M625" s="15"/>
      <c r="N625" s="14"/>
      <c r="O625" s="15"/>
      <c r="P625" s="16"/>
      <c r="Q625" s="17"/>
      <c r="R625" s="16"/>
      <c r="S625" s="17"/>
      <c r="T625" s="16"/>
      <c r="U625" s="16"/>
      <c r="V625" s="2"/>
      <c r="W625" s="2"/>
      <c r="X625" s="2"/>
      <c r="Y625" s="5"/>
      <c r="Z625" s="3"/>
    </row>
    <row r="626" spans="1:26" s="13" customFormat="1" x14ac:dyDescent="0.2">
      <c r="A626" s="19"/>
      <c r="B626" s="15"/>
      <c r="C626" s="15"/>
      <c r="D626" s="15"/>
      <c r="E626" s="14"/>
      <c r="F626" s="14"/>
      <c r="G626" s="14"/>
      <c r="H626" s="14"/>
      <c r="I626" s="14"/>
      <c r="J626" s="14"/>
      <c r="K626" s="15"/>
      <c r="L626" s="14"/>
      <c r="M626" s="15"/>
      <c r="N626" s="14"/>
      <c r="O626" s="15"/>
      <c r="P626" s="16"/>
      <c r="Q626" s="17"/>
      <c r="R626" s="16"/>
      <c r="S626" s="17"/>
      <c r="T626" s="16"/>
      <c r="U626" s="16"/>
      <c r="V626" s="2"/>
      <c r="W626" s="2"/>
      <c r="X626" s="2"/>
      <c r="Y626" s="5"/>
      <c r="Z626" s="3"/>
    </row>
    <row r="627" spans="1:26" s="13" customFormat="1" x14ac:dyDescent="0.2">
      <c r="A627" s="19"/>
      <c r="B627" s="15"/>
      <c r="C627" s="15"/>
      <c r="D627" s="15"/>
      <c r="E627" s="14"/>
      <c r="F627" s="14"/>
      <c r="G627" s="14"/>
      <c r="H627" s="14"/>
      <c r="I627" s="14"/>
      <c r="J627" s="14"/>
      <c r="K627" s="15"/>
      <c r="L627" s="14"/>
      <c r="M627" s="15"/>
      <c r="N627" s="14"/>
      <c r="O627" s="15"/>
      <c r="P627" s="16"/>
      <c r="Q627" s="17"/>
      <c r="R627" s="16"/>
      <c r="S627" s="17"/>
      <c r="T627" s="16"/>
      <c r="U627" s="16"/>
      <c r="V627" s="2"/>
      <c r="W627" s="2"/>
      <c r="X627" s="2"/>
      <c r="Y627" s="5"/>
      <c r="Z627" s="3"/>
    </row>
    <row r="628" spans="1:26" s="13" customFormat="1" x14ac:dyDescent="0.2">
      <c r="A628" s="19"/>
      <c r="B628" s="15"/>
      <c r="C628" s="15"/>
      <c r="D628" s="15"/>
      <c r="E628" s="14"/>
      <c r="F628" s="14"/>
      <c r="G628" s="14"/>
      <c r="H628" s="14"/>
      <c r="I628" s="14"/>
      <c r="J628" s="14"/>
      <c r="K628" s="15"/>
      <c r="L628" s="14"/>
      <c r="M628" s="15"/>
      <c r="N628" s="14"/>
      <c r="O628" s="15"/>
      <c r="P628" s="16"/>
      <c r="Q628" s="17"/>
      <c r="R628" s="16"/>
      <c r="S628" s="17"/>
      <c r="T628" s="16"/>
      <c r="U628" s="16"/>
      <c r="V628" s="2"/>
      <c r="W628" s="2"/>
      <c r="X628" s="2"/>
      <c r="Y628" s="5"/>
      <c r="Z628" s="3"/>
    </row>
    <row r="629" spans="1:26" s="13" customFormat="1" x14ac:dyDescent="0.2">
      <c r="A629" s="19"/>
      <c r="B629" s="15"/>
      <c r="C629" s="15"/>
      <c r="D629" s="15"/>
      <c r="E629" s="14"/>
      <c r="F629" s="14"/>
      <c r="G629" s="14"/>
      <c r="H629" s="14"/>
      <c r="I629" s="14"/>
      <c r="J629" s="14"/>
      <c r="K629" s="15"/>
      <c r="L629" s="14"/>
      <c r="M629" s="15"/>
      <c r="N629" s="14"/>
      <c r="O629" s="15"/>
      <c r="P629" s="16"/>
      <c r="Q629" s="17"/>
      <c r="R629" s="16"/>
      <c r="S629" s="17"/>
      <c r="T629" s="16"/>
      <c r="U629" s="16"/>
      <c r="V629" s="2"/>
      <c r="W629" s="2"/>
      <c r="X629" s="2"/>
      <c r="Y629" s="5"/>
      <c r="Z629" s="3"/>
    </row>
    <row r="630" spans="1:26" s="13" customFormat="1" x14ac:dyDescent="0.2">
      <c r="A630" s="19"/>
      <c r="B630" s="15"/>
      <c r="C630" s="15"/>
      <c r="D630" s="15"/>
      <c r="E630" s="14"/>
      <c r="F630" s="14"/>
      <c r="G630" s="14"/>
      <c r="H630" s="14"/>
      <c r="I630" s="14"/>
      <c r="J630" s="14"/>
      <c r="K630" s="15"/>
      <c r="L630" s="14"/>
      <c r="M630" s="15"/>
      <c r="N630" s="14"/>
      <c r="O630" s="15"/>
      <c r="P630" s="16"/>
      <c r="Q630" s="17"/>
      <c r="R630" s="16"/>
      <c r="S630" s="17"/>
      <c r="T630" s="16"/>
      <c r="U630" s="16"/>
      <c r="V630" s="2"/>
      <c r="W630" s="2"/>
      <c r="X630" s="2"/>
      <c r="Y630" s="5"/>
      <c r="Z630" s="3"/>
    </row>
    <row r="631" spans="1:26" s="13" customFormat="1" x14ac:dyDescent="0.2">
      <c r="A631" s="19"/>
      <c r="B631" s="15"/>
      <c r="C631" s="15"/>
      <c r="D631" s="15"/>
      <c r="E631" s="14"/>
      <c r="F631" s="14"/>
      <c r="G631" s="14"/>
      <c r="H631" s="14"/>
      <c r="I631" s="14"/>
      <c r="J631" s="14"/>
      <c r="K631" s="15"/>
      <c r="L631" s="14"/>
      <c r="M631" s="15"/>
      <c r="N631" s="14"/>
      <c r="O631" s="15"/>
      <c r="P631" s="16"/>
      <c r="Q631" s="17"/>
      <c r="R631" s="16"/>
      <c r="S631" s="17"/>
      <c r="T631" s="16"/>
      <c r="U631" s="16"/>
      <c r="V631" s="2"/>
      <c r="W631" s="2"/>
      <c r="X631" s="2"/>
      <c r="Y631" s="5"/>
      <c r="Z631" s="3"/>
    </row>
    <row r="632" spans="1:26" s="13" customFormat="1" x14ac:dyDescent="0.2">
      <c r="A632" s="19"/>
      <c r="B632" s="15"/>
      <c r="C632" s="15"/>
      <c r="D632" s="15"/>
      <c r="E632" s="14"/>
      <c r="F632" s="14"/>
      <c r="G632" s="14"/>
      <c r="H632" s="14"/>
      <c r="I632" s="14"/>
      <c r="J632" s="14"/>
      <c r="K632" s="15"/>
      <c r="L632" s="14"/>
      <c r="M632" s="15"/>
      <c r="N632" s="14"/>
      <c r="O632" s="15"/>
      <c r="P632" s="16"/>
      <c r="Q632" s="17"/>
      <c r="R632" s="16"/>
      <c r="S632" s="17"/>
      <c r="T632" s="16"/>
      <c r="U632" s="16"/>
      <c r="V632" s="2"/>
      <c r="W632" s="2"/>
      <c r="X632" s="2"/>
      <c r="Y632" s="5"/>
      <c r="Z632" s="3"/>
    </row>
    <row r="633" spans="1:26" s="13" customFormat="1" x14ac:dyDescent="0.2">
      <c r="A633" s="19"/>
      <c r="B633" s="15"/>
      <c r="C633" s="15"/>
      <c r="D633" s="15"/>
      <c r="E633" s="14"/>
      <c r="F633" s="14"/>
      <c r="G633" s="14"/>
      <c r="H633" s="14"/>
      <c r="I633" s="14"/>
      <c r="J633" s="14"/>
      <c r="K633" s="15"/>
      <c r="L633" s="14"/>
      <c r="M633" s="15"/>
      <c r="N633" s="14"/>
      <c r="O633" s="15"/>
      <c r="P633" s="16"/>
      <c r="Q633" s="17"/>
      <c r="R633" s="16"/>
      <c r="S633" s="17"/>
      <c r="T633" s="16"/>
      <c r="U633" s="16"/>
      <c r="V633" s="2"/>
      <c r="W633" s="2"/>
      <c r="X633" s="2"/>
      <c r="Y633" s="5"/>
      <c r="Z633" s="3"/>
    </row>
    <row r="634" spans="1:26" s="13" customFormat="1" x14ac:dyDescent="0.2">
      <c r="A634" s="19"/>
      <c r="B634" s="15"/>
      <c r="C634" s="15"/>
      <c r="D634" s="15"/>
      <c r="E634" s="14"/>
      <c r="F634" s="14"/>
      <c r="G634" s="14"/>
      <c r="H634" s="14"/>
      <c r="I634" s="14"/>
      <c r="J634" s="14"/>
      <c r="K634" s="15"/>
      <c r="L634" s="14"/>
      <c r="M634" s="15"/>
      <c r="N634" s="14"/>
      <c r="O634" s="15"/>
      <c r="P634" s="16"/>
      <c r="Q634" s="17"/>
      <c r="R634" s="16"/>
      <c r="S634" s="17"/>
      <c r="T634" s="16"/>
      <c r="U634" s="16"/>
      <c r="V634" s="2"/>
      <c r="W634" s="2"/>
      <c r="X634" s="2"/>
      <c r="Y634" s="5"/>
      <c r="Z634" s="3"/>
    </row>
    <row r="635" spans="1:26" s="13" customFormat="1" x14ac:dyDescent="0.2">
      <c r="A635" s="19"/>
      <c r="B635" s="15"/>
      <c r="C635" s="15"/>
      <c r="D635" s="15"/>
      <c r="E635" s="14"/>
      <c r="F635" s="14"/>
      <c r="G635" s="14"/>
      <c r="H635" s="14"/>
      <c r="I635" s="14"/>
      <c r="J635" s="14"/>
      <c r="K635" s="15"/>
      <c r="L635" s="14"/>
      <c r="M635" s="15"/>
      <c r="N635" s="14"/>
      <c r="O635" s="15"/>
      <c r="P635" s="16"/>
      <c r="Q635" s="17"/>
      <c r="R635" s="16"/>
      <c r="S635" s="17"/>
      <c r="T635" s="16"/>
      <c r="U635" s="16"/>
      <c r="V635" s="2"/>
      <c r="W635" s="2"/>
      <c r="X635" s="2"/>
      <c r="Y635" s="5"/>
      <c r="Z635" s="3"/>
    </row>
    <row r="636" spans="1:26" s="13" customFormat="1" x14ac:dyDescent="0.2">
      <c r="A636" s="19"/>
      <c r="B636" s="15"/>
      <c r="C636" s="15"/>
      <c r="D636" s="15"/>
      <c r="E636" s="14"/>
      <c r="F636" s="14"/>
      <c r="G636" s="14"/>
      <c r="H636" s="14"/>
      <c r="I636" s="14"/>
      <c r="J636" s="14"/>
      <c r="K636" s="15"/>
      <c r="L636" s="14"/>
      <c r="M636" s="15"/>
      <c r="N636" s="14"/>
      <c r="O636" s="15"/>
      <c r="P636" s="16"/>
      <c r="Q636" s="17"/>
      <c r="R636" s="16"/>
      <c r="S636" s="17"/>
      <c r="T636" s="16"/>
      <c r="U636" s="16"/>
      <c r="V636" s="2"/>
      <c r="W636" s="2"/>
      <c r="X636" s="2"/>
      <c r="Y636" s="5"/>
      <c r="Z636" s="3"/>
    </row>
  </sheetData>
  <sheetProtection algorithmName="SHA-512" hashValue="Q6CjH3ZkfLiS7cCEC3919LOvPiKt3iTUO1PBJcTecuMmb5ujKbhoY84PH3m7XgfusYJ95J3cdLcdC+vgH7LhiA==" saltValue="b3jLuFPauk9hsjqBfGDI1g==" spinCount="100000" sheet="1" objects="1" scenarios="1"/>
  <autoFilter ref="B5:Z54"/>
  <mergeCells count="1">
    <mergeCell ref="Y3:Z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"/>
  <sheetViews>
    <sheetView topLeftCell="C1" zoomScale="90" zoomScaleNormal="90" workbookViewId="0">
      <selection activeCell="I55" sqref="I55:I56"/>
    </sheetView>
  </sheetViews>
  <sheetFormatPr baseColWidth="10" defaultRowHeight="15" x14ac:dyDescent="0.25"/>
  <cols>
    <col min="1" max="1" width="1.7109375" customWidth="1"/>
    <col min="2" max="2" width="11.5703125" bestFit="1" customWidth="1"/>
    <col min="3" max="3" width="35.7109375" customWidth="1"/>
    <col min="4" max="4" width="20" customWidth="1"/>
    <col min="5" max="5" width="14.42578125" bestFit="1" customWidth="1"/>
    <col min="6" max="6" width="6.85546875" bestFit="1" customWidth="1"/>
    <col min="7" max="7" width="44" bestFit="1" customWidth="1"/>
    <col min="8" max="8" width="34.7109375" customWidth="1"/>
    <col min="9" max="9" width="20.140625" customWidth="1"/>
  </cols>
  <sheetData>
    <row r="2" spans="2:11" ht="24" x14ac:dyDescent="0.25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90</v>
      </c>
      <c r="G2" s="37" t="s">
        <v>15</v>
      </c>
      <c r="H2" s="37" t="s">
        <v>91</v>
      </c>
      <c r="I2" s="37" t="s">
        <v>25</v>
      </c>
      <c r="J2" s="52" t="s">
        <v>119</v>
      </c>
      <c r="K2" s="52" t="s">
        <v>120</v>
      </c>
    </row>
    <row r="3" spans="2:11" x14ac:dyDescent="0.25">
      <c r="B3" s="34" t="s">
        <v>80</v>
      </c>
      <c r="C3" s="32" t="s">
        <v>55</v>
      </c>
      <c r="D3" s="33" t="s">
        <v>56</v>
      </c>
      <c r="E3" s="32" t="s">
        <v>27</v>
      </c>
      <c r="F3" s="34" t="s">
        <v>68</v>
      </c>
      <c r="G3" s="32" t="s">
        <v>28</v>
      </c>
      <c r="H3" s="51" t="s">
        <v>127</v>
      </c>
      <c r="I3" s="51">
        <v>27</v>
      </c>
      <c r="J3" s="53">
        <v>6.53</v>
      </c>
      <c r="K3" s="53">
        <f>(I3*J3)</f>
        <v>176.31</v>
      </c>
    </row>
    <row r="4" spans="2:11" x14ac:dyDescent="0.25">
      <c r="B4" s="34" t="s">
        <v>80</v>
      </c>
      <c r="C4" s="32" t="s">
        <v>55</v>
      </c>
      <c r="D4" s="33" t="s">
        <v>56</v>
      </c>
      <c r="E4" s="32" t="s">
        <v>27</v>
      </c>
      <c r="F4" s="34" t="s">
        <v>68</v>
      </c>
      <c r="G4" s="32" t="s">
        <v>28</v>
      </c>
      <c r="H4" s="51" t="s">
        <v>128</v>
      </c>
      <c r="I4" s="51">
        <v>10</v>
      </c>
      <c r="J4" s="53">
        <v>6.53</v>
      </c>
      <c r="K4" s="53">
        <f t="shared" ref="K4:K61" si="0">(I4*J4)</f>
        <v>65.3</v>
      </c>
    </row>
    <row r="5" spans="2:11" x14ac:dyDescent="0.25">
      <c r="B5" s="34" t="s">
        <v>80</v>
      </c>
      <c r="C5" s="32" t="s">
        <v>55</v>
      </c>
      <c r="D5" s="33" t="s">
        <v>56</v>
      </c>
      <c r="E5" s="32" t="s">
        <v>27</v>
      </c>
      <c r="F5" s="34" t="s">
        <v>68</v>
      </c>
      <c r="G5" s="32" t="s">
        <v>28</v>
      </c>
      <c r="H5" s="51" t="s">
        <v>129</v>
      </c>
      <c r="I5" s="51">
        <v>40</v>
      </c>
      <c r="J5" s="53">
        <v>6.53</v>
      </c>
      <c r="K5" s="53">
        <f t="shared" si="0"/>
        <v>261.2</v>
      </c>
    </row>
    <row r="6" spans="2:11" x14ac:dyDescent="0.25">
      <c r="B6" s="34" t="s">
        <v>80</v>
      </c>
      <c r="C6" s="32" t="s">
        <v>55</v>
      </c>
      <c r="D6" s="33" t="s">
        <v>56</v>
      </c>
      <c r="E6" s="32" t="s">
        <v>27</v>
      </c>
      <c r="F6" s="34" t="s">
        <v>68</v>
      </c>
      <c r="G6" s="32" t="s">
        <v>28</v>
      </c>
      <c r="H6" s="51" t="s">
        <v>131</v>
      </c>
      <c r="I6" s="51">
        <v>20</v>
      </c>
      <c r="J6" s="53">
        <v>6.53</v>
      </c>
      <c r="K6" s="53">
        <f t="shared" ref="K6" si="1">(I6*J6)</f>
        <v>130.6</v>
      </c>
    </row>
    <row r="7" spans="2:11" x14ac:dyDescent="0.25">
      <c r="B7" s="34" t="s">
        <v>80</v>
      </c>
      <c r="C7" s="32" t="s">
        <v>55</v>
      </c>
      <c r="D7" s="33" t="s">
        <v>56</v>
      </c>
      <c r="E7" s="32" t="s">
        <v>27</v>
      </c>
      <c r="F7" s="35" t="s">
        <v>66</v>
      </c>
      <c r="G7" s="36" t="s">
        <v>30</v>
      </c>
      <c r="H7" s="51"/>
      <c r="I7" s="51"/>
      <c r="J7" s="53"/>
      <c r="K7" s="53">
        <f t="shared" si="0"/>
        <v>0</v>
      </c>
    </row>
    <row r="8" spans="2:11" x14ac:dyDescent="0.25">
      <c r="B8" s="34" t="s">
        <v>80</v>
      </c>
      <c r="C8" s="32" t="s">
        <v>55</v>
      </c>
      <c r="D8" s="33" t="s">
        <v>56</v>
      </c>
      <c r="E8" s="32" t="s">
        <v>32</v>
      </c>
      <c r="F8" s="34" t="s">
        <v>70</v>
      </c>
      <c r="G8" s="32" t="s">
        <v>33</v>
      </c>
      <c r="H8" s="51" t="s">
        <v>127</v>
      </c>
      <c r="I8" s="51">
        <v>0.22222</v>
      </c>
      <c r="J8" s="53">
        <v>6.08</v>
      </c>
      <c r="K8" s="53">
        <f t="shared" si="0"/>
        <v>1.3510976000000001</v>
      </c>
    </row>
    <row r="9" spans="2:11" x14ac:dyDescent="0.25">
      <c r="B9" s="34" t="s">
        <v>80</v>
      </c>
      <c r="C9" s="32" t="s">
        <v>55</v>
      </c>
      <c r="D9" s="33" t="s">
        <v>56</v>
      </c>
      <c r="E9" s="32" t="s">
        <v>32</v>
      </c>
      <c r="F9" s="34" t="s">
        <v>70</v>
      </c>
      <c r="G9" s="32" t="s">
        <v>33</v>
      </c>
      <c r="H9" s="51" t="s">
        <v>131</v>
      </c>
      <c r="I9" s="51">
        <v>0.22222</v>
      </c>
      <c r="J9" s="53">
        <v>6.08</v>
      </c>
      <c r="K9" s="53">
        <f t="shared" ref="K9" si="2">(I9*J9)</f>
        <v>1.3510976000000001</v>
      </c>
    </row>
    <row r="10" spans="2:11" x14ac:dyDescent="0.25">
      <c r="B10" s="34" t="s">
        <v>80</v>
      </c>
      <c r="C10" s="32" t="s">
        <v>55</v>
      </c>
      <c r="D10" s="33" t="s">
        <v>56</v>
      </c>
      <c r="E10" s="32" t="s">
        <v>32</v>
      </c>
      <c r="F10" s="34" t="s">
        <v>77</v>
      </c>
      <c r="G10" s="32" t="s">
        <v>44</v>
      </c>
      <c r="H10" s="51" t="s">
        <v>128</v>
      </c>
      <c r="I10" s="51">
        <v>20</v>
      </c>
      <c r="J10" s="53">
        <v>16.13</v>
      </c>
      <c r="K10" s="53">
        <f t="shared" si="0"/>
        <v>322.59999999999997</v>
      </c>
    </row>
    <row r="11" spans="2:11" x14ac:dyDescent="0.25">
      <c r="B11" s="34" t="s">
        <v>80</v>
      </c>
      <c r="C11" s="32" t="s">
        <v>55</v>
      </c>
      <c r="D11" s="33" t="s">
        <v>56</v>
      </c>
      <c r="E11" s="32" t="s">
        <v>32</v>
      </c>
      <c r="F11" s="34" t="s">
        <v>77</v>
      </c>
      <c r="G11" s="32" t="s">
        <v>44</v>
      </c>
      <c r="H11" s="51"/>
      <c r="I11" s="51"/>
      <c r="J11" s="53">
        <v>16.13</v>
      </c>
      <c r="K11" s="53">
        <f t="shared" si="0"/>
        <v>0</v>
      </c>
    </row>
    <row r="12" spans="2:11" x14ac:dyDescent="0.25">
      <c r="B12" s="34" t="s">
        <v>80</v>
      </c>
      <c r="C12" s="32" t="s">
        <v>55</v>
      </c>
      <c r="D12" s="33" t="s">
        <v>56</v>
      </c>
      <c r="E12" s="32" t="s">
        <v>32</v>
      </c>
      <c r="F12" s="34" t="s">
        <v>77</v>
      </c>
      <c r="G12" s="32" t="s">
        <v>44</v>
      </c>
      <c r="H12" s="51"/>
      <c r="I12" s="51"/>
      <c r="J12" s="53">
        <v>16.13</v>
      </c>
      <c r="K12" s="53">
        <f t="shared" si="0"/>
        <v>0</v>
      </c>
    </row>
    <row r="13" spans="2:11" x14ac:dyDescent="0.25">
      <c r="B13" s="34" t="s">
        <v>80</v>
      </c>
      <c r="C13" s="32" t="s">
        <v>55</v>
      </c>
      <c r="D13" s="33" t="s">
        <v>56</v>
      </c>
      <c r="E13" s="32" t="s">
        <v>35</v>
      </c>
      <c r="F13" s="34" t="s">
        <v>72</v>
      </c>
      <c r="G13" s="32" t="s">
        <v>36</v>
      </c>
      <c r="H13" s="51" t="s">
        <v>127</v>
      </c>
      <c r="I13" s="51">
        <v>2</v>
      </c>
      <c r="J13" s="53">
        <v>8.81</v>
      </c>
      <c r="K13" s="53">
        <f t="shared" si="0"/>
        <v>17.62</v>
      </c>
    </row>
    <row r="14" spans="2:11" x14ac:dyDescent="0.25">
      <c r="B14" s="34" t="s">
        <v>80</v>
      </c>
      <c r="C14" s="32" t="s">
        <v>55</v>
      </c>
      <c r="D14" s="33" t="s">
        <v>56</v>
      </c>
      <c r="E14" s="32" t="s">
        <v>35</v>
      </c>
      <c r="F14" s="34" t="s">
        <v>72</v>
      </c>
      <c r="G14" s="32" t="s">
        <v>36</v>
      </c>
      <c r="H14" s="51" t="s">
        <v>131</v>
      </c>
      <c r="I14" s="51">
        <v>2</v>
      </c>
      <c r="J14" s="53">
        <v>8.81</v>
      </c>
      <c r="K14" s="53">
        <f t="shared" ref="K14" si="3">(I14*J14)</f>
        <v>17.62</v>
      </c>
    </row>
    <row r="15" spans="2:11" x14ac:dyDescent="0.25">
      <c r="B15" s="34" t="s">
        <v>80</v>
      </c>
      <c r="C15" s="32" t="s">
        <v>55</v>
      </c>
      <c r="D15" s="33" t="s">
        <v>56</v>
      </c>
      <c r="E15" s="32" t="s">
        <v>35</v>
      </c>
      <c r="F15" s="34" t="s">
        <v>73</v>
      </c>
      <c r="G15" s="32" t="s">
        <v>37</v>
      </c>
      <c r="H15" s="51" t="s">
        <v>128</v>
      </c>
      <c r="I15" s="51">
        <v>4</v>
      </c>
      <c r="J15" s="53">
        <v>26.59</v>
      </c>
      <c r="K15" s="53">
        <f t="shared" si="0"/>
        <v>106.36</v>
      </c>
    </row>
    <row r="16" spans="2:11" x14ac:dyDescent="0.25">
      <c r="B16" s="34" t="s">
        <v>80</v>
      </c>
      <c r="C16" s="32" t="s">
        <v>55</v>
      </c>
      <c r="D16" s="33" t="s">
        <v>56</v>
      </c>
      <c r="E16" s="32" t="s">
        <v>35</v>
      </c>
      <c r="F16" s="34" t="s">
        <v>73</v>
      </c>
      <c r="G16" s="32" t="s">
        <v>37</v>
      </c>
      <c r="H16" s="51" t="s">
        <v>131</v>
      </c>
      <c r="I16" s="51">
        <v>6</v>
      </c>
      <c r="J16" s="53">
        <v>26.59</v>
      </c>
      <c r="K16" s="53">
        <f t="shared" si="0"/>
        <v>159.54</v>
      </c>
    </row>
    <row r="17" spans="2:11" x14ac:dyDescent="0.25">
      <c r="B17" s="34" t="s">
        <v>80</v>
      </c>
      <c r="C17" s="32" t="s">
        <v>55</v>
      </c>
      <c r="D17" s="33" t="s">
        <v>56</v>
      </c>
      <c r="E17" s="32" t="s">
        <v>35</v>
      </c>
      <c r="F17" s="34" t="s">
        <v>73</v>
      </c>
      <c r="G17" s="32" t="s">
        <v>37</v>
      </c>
      <c r="H17" s="51"/>
      <c r="I17" s="51"/>
      <c r="J17" s="53">
        <v>26.59</v>
      </c>
      <c r="K17" s="53">
        <f t="shared" si="0"/>
        <v>0</v>
      </c>
    </row>
    <row r="18" spans="2:11" x14ac:dyDescent="0.25">
      <c r="B18" s="34" t="s">
        <v>80</v>
      </c>
      <c r="C18" s="32" t="s">
        <v>55</v>
      </c>
      <c r="D18" s="33" t="s">
        <v>56</v>
      </c>
      <c r="E18" s="32" t="s">
        <v>35</v>
      </c>
      <c r="F18" s="34" t="s">
        <v>73</v>
      </c>
      <c r="G18" s="32" t="s">
        <v>37</v>
      </c>
      <c r="H18" s="51"/>
      <c r="I18" s="51"/>
      <c r="J18" s="53">
        <v>26.59</v>
      </c>
      <c r="K18" s="53">
        <f t="shared" si="0"/>
        <v>0</v>
      </c>
    </row>
    <row r="19" spans="2:11" x14ac:dyDescent="0.25">
      <c r="B19" s="34" t="s">
        <v>82</v>
      </c>
      <c r="C19" s="32" t="s">
        <v>58</v>
      </c>
      <c r="D19" s="33" t="s">
        <v>112</v>
      </c>
      <c r="E19" s="32" t="s">
        <v>27</v>
      </c>
      <c r="F19" s="34" t="s">
        <v>67</v>
      </c>
      <c r="G19" s="32" t="s">
        <v>29</v>
      </c>
      <c r="H19" s="51"/>
      <c r="I19" s="51"/>
      <c r="J19" s="53"/>
      <c r="K19" s="53">
        <f t="shared" si="0"/>
        <v>0</v>
      </c>
    </row>
    <row r="20" spans="2:11" x14ac:dyDescent="0.25">
      <c r="B20" s="34" t="s">
        <v>82</v>
      </c>
      <c r="C20" s="32" t="s">
        <v>58</v>
      </c>
      <c r="D20" s="33" t="s">
        <v>112</v>
      </c>
      <c r="E20" s="32" t="s">
        <v>27</v>
      </c>
      <c r="F20" s="35" t="s">
        <v>66</v>
      </c>
      <c r="G20" s="36" t="s">
        <v>30</v>
      </c>
      <c r="H20" s="51"/>
      <c r="I20" s="51"/>
      <c r="J20" s="53"/>
      <c r="K20" s="53">
        <f t="shared" si="0"/>
        <v>0</v>
      </c>
    </row>
    <row r="21" spans="2:11" x14ac:dyDescent="0.25">
      <c r="B21" s="34" t="s">
        <v>82</v>
      </c>
      <c r="C21" s="32" t="s">
        <v>58</v>
      </c>
      <c r="D21" s="33" t="s">
        <v>112</v>
      </c>
      <c r="E21" s="32" t="s">
        <v>32</v>
      </c>
      <c r="F21" s="34" t="s">
        <v>70</v>
      </c>
      <c r="G21" s="32" t="s">
        <v>33</v>
      </c>
      <c r="H21" s="51"/>
      <c r="I21" s="51"/>
      <c r="J21" s="53"/>
      <c r="K21" s="53">
        <f t="shared" si="0"/>
        <v>0</v>
      </c>
    </row>
    <row r="22" spans="2:11" x14ac:dyDescent="0.25">
      <c r="B22" s="34" t="s">
        <v>82</v>
      </c>
      <c r="C22" s="32" t="s">
        <v>58</v>
      </c>
      <c r="D22" s="33" t="s">
        <v>112</v>
      </c>
      <c r="E22" s="32" t="s">
        <v>32</v>
      </c>
      <c r="F22" s="34" t="s">
        <v>71</v>
      </c>
      <c r="G22" s="32" t="s">
        <v>34</v>
      </c>
      <c r="H22" s="51"/>
      <c r="I22" s="51"/>
      <c r="J22" s="53"/>
      <c r="K22" s="53">
        <f t="shared" si="0"/>
        <v>0</v>
      </c>
    </row>
    <row r="23" spans="2:11" x14ac:dyDescent="0.25">
      <c r="B23" s="34"/>
      <c r="C23" s="32" t="s">
        <v>58</v>
      </c>
      <c r="D23" s="33" t="s">
        <v>112</v>
      </c>
      <c r="E23" s="32" t="s">
        <v>41</v>
      </c>
      <c r="F23" s="34" t="s">
        <v>75</v>
      </c>
      <c r="G23" s="32" t="s">
        <v>42</v>
      </c>
      <c r="H23" s="51"/>
      <c r="I23" s="51"/>
      <c r="J23" s="53">
        <v>22.99</v>
      </c>
      <c r="K23" s="53">
        <f t="shared" ref="K23" si="4">(I23*J23)</f>
        <v>0</v>
      </c>
    </row>
    <row r="24" spans="2:11" x14ac:dyDescent="0.25">
      <c r="B24" s="34" t="s">
        <v>83</v>
      </c>
      <c r="C24" s="32" t="s">
        <v>59</v>
      </c>
      <c r="D24" s="33" t="s">
        <v>112</v>
      </c>
      <c r="E24" s="32" t="s">
        <v>27</v>
      </c>
      <c r="F24" s="34" t="s">
        <v>69</v>
      </c>
      <c r="G24" s="32" t="s">
        <v>31</v>
      </c>
      <c r="H24" s="51"/>
      <c r="I24" s="51"/>
      <c r="J24" s="53"/>
      <c r="K24" s="53">
        <f t="shared" si="0"/>
        <v>0</v>
      </c>
    </row>
    <row r="25" spans="2:11" x14ac:dyDescent="0.25">
      <c r="B25" s="34" t="s">
        <v>84</v>
      </c>
      <c r="C25" s="32" t="s">
        <v>50</v>
      </c>
      <c r="D25" s="33" t="s">
        <v>112</v>
      </c>
      <c r="E25" s="32" t="s">
        <v>32</v>
      </c>
      <c r="F25" s="34" t="s">
        <v>70</v>
      </c>
      <c r="G25" s="32" t="s">
        <v>33</v>
      </c>
      <c r="H25" s="51"/>
      <c r="I25" s="51"/>
      <c r="J25" s="53"/>
      <c r="K25" s="53">
        <f t="shared" si="0"/>
        <v>0</v>
      </c>
    </row>
    <row r="26" spans="2:11" x14ac:dyDescent="0.25">
      <c r="B26" s="34" t="s">
        <v>85</v>
      </c>
      <c r="C26" s="32" t="s">
        <v>60</v>
      </c>
      <c r="D26" s="33" t="s">
        <v>112</v>
      </c>
      <c r="E26" s="32" t="s">
        <v>27</v>
      </c>
      <c r="F26" s="34" t="s">
        <v>67</v>
      </c>
      <c r="G26" s="32" t="s">
        <v>29</v>
      </c>
      <c r="H26" s="51"/>
      <c r="I26" s="51"/>
      <c r="J26" s="53">
        <v>0.39</v>
      </c>
      <c r="K26" s="53">
        <f t="shared" si="0"/>
        <v>0</v>
      </c>
    </row>
    <row r="27" spans="2:11" x14ac:dyDescent="0.25">
      <c r="B27" s="34" t="s">
        <v>85</v>
      </c>
      <c r="C27" s="32" t="s">
        <v>60</v>
      </c>
      <c r="D27" s="33" t="s">
        <v>112</v>
      </c>
      <c r="E27" s="32" t="s">
        <v>27</v>
      </c>
      <c r="F27" s="35" t="s">
        <v>66</v>
      </c>
      <c r="G27" s="36" t="s">
        <v>30</v>
      </c>
      <c r="H27" s="51"/>
      <c r="I27" s="51"/>
      <c r="J27" s="53"/>
      <c r="K27" s="53">
        <f t="shared" si="0"/>
        <v>0</v>
      </c>
    </row>
    <row r="28" spans="2:11" x14ac:dyDescent="0.25">
      <c r="B28" s="34" t="s">
        <v>85</v>
      </c>
      <c r="C28" s="32" t="s">
        <v>60</v>
      </c>
      <c r="D28" s="33" t="s">
        <v>112</v>
      </c>
      <c r="E28" s="32" t="s">
        <v>32</v>
      </c>
      <c r="F28" s="34" t="s">
        <v>71</v>
      </c>
      <c r="G28" s="32" t="s">
        <v>34</v>
      </c>
      <c r="H28" s="51"/>
      <c r="I28" s="51"/>
      <c r="J28" s="53">
        <v>6.41</v>
      </c>
      <c r="K28" s="53">
        <f t="shared" si="0"/>
        <v>0</v>
      </c>
    </row>
    <row r="29" spans="2:11" x14ac:dyDescent="0.25">
      <c r="B29" s="34" t="s">
        <v>86</v>
      </c>
      <c r="C29" s="32" t="s">
        <v>61</v>
      </c>
      <c r="D29" s="33" t="s">
        <v>112</v>
      </c>
      <c r="E29" s="32" t="s">
        <v>32</v>
      </c>
      <c r="F29" s="34" t="s">
        <v>71</v>
      </c>
      <c r="G29" s="32" t="s">
        <v>34</v>
      </c>
      <c r="H29" s="51"/>
      <c r="I29" s="51"/>
      <c r="J29" s="53"/>
      <c r="K29" s="53">
        <f t="shared" si="0"/>
        <v>0</v>
      </c>
    </row>
    <row r="30" spans="2:11" x14ac:dyDescent="0.25">
      <c r="B30" s="34" t="s">
        <v>86</v>
      </c>
      <c r="C30" s="32" t="s">
        <v>61</v>
      </c>
      <c r="D30" s="33" t="s">
        <v>112</v>
      </c>
      <c r="E30" s="32" t="s">
        <v>32</v>
      </c>
      <c r="F30" s="34" t="s">
        <v>70</v>
      </c>
      <c r="G30" s="32" t="s">
        <v>33</v>
      </c>
      <c r="H30" s="51"/>
      <c r="I30" s="51"/>
      <c r="J30" s="53"/>
      <c r="K30" s="53">
        <f t="shared" si="0"/>
        <v>0</v>
      </c>
    </row>
    <row r="31" spans="2:11" x14ac:dyDescent="0.25">
      <c r="B31" s="34" t="s">
        <v>86</v>
      </c>
      <c r="C31" s="32" t="s">
        <v>61</v>
      </c>
      <c r="D31" s="33" t="s">
        <v>112</v>
      </c>
      <c r="E31" s="32" t="s">
        <v>32</v>
      </c>
      <c r="F31" s="34" t="s">
        <v>79</v>
      </c>
      <c r="G31" s="32" t="s">
        <v>46</v>
      </c>
      <c r="H31" s="51"/>
      <c r="I31" s="51"/>
      <c r="J31" s="53"/>
      <c r="K31" s="53">
        <f t="shared" si="0"/>
        <v>0</v>
      </c>
    </row>
    <row r="32" spans="2:11" x14ac:dyDescent="0.25">
      <c r="B32" s="34" t="s">
        <v>86</v>
      </c>
      <c r="C32" s="32" t="s">
        <v>61</v>
      </c>
      <c r="D32" s="33" t="s">
        <v>112</v>
      </c>
      <c r="E32" s="32" t="s">
        <v>38</v>
      </c>
      <c r="F32" s="34" t="s">
        <v>74</v>
      </c>
      <c r="G32" s="32" t="s">
        <v>39</v>
      </c>
      <c r="H32" s="51"/>
      <c r="I32" s="51"/>
      <c r="J32" s="53"/>
      <c r="K32" s="53">
        <f t="shared" si="0"/>
        <v>0</v>
      </c>
    </row>
    <row r="33" spans="2:11" x14ac:dyDescent="0.25">
      <c r="B33" s="34" t="s">
        <v>86</v>
      </c>
      <c r="C33" s="32" t="s">
        <v>61</v>
      </c>
      <c r="D33" s="33" t="s">
        <v>112</v>
      </c>
      <c r="E33" s="32" t="s">
        <v>41</v>
      </c>
      <c r="F33" s="34" t="s">
        <v>75</v>
      </c>
      <c r="G33" s="32" t="s">
        <v>42</v>
      </c>
      <c r="H33" s="51"/>
      <c r="I33" s="51"/>
      <c r="J33" s="53"/>
      <c r="K33" s="53">
        <f t="shared" si="0"/>
        <v>0</v>
      </c>
    </row>
    <row r="34" spans="2:11" x14ac:dyDescent="0.25">
      <c r="B34" s="34" t="s">
        <v>86</v>
      </c>
      <c r="C34" s="32" t="s">
        <v>61</v>
      </c>
      <c r="D34" s="33" t="s">
        <v>112</v>
      </c>
      <c r="E34" s="32" t="s">
        <v>41</v>
      </c>
      <c r="F34" s="34" t="s">
        <v>78</v>
      </c>
      <c r="G34" s="32" t="s">
        <v>45</v>
      </c>
      <c r="H34" s="51"/>
      <c r="I34" s="51"/>
      <c r="J34" s="53"/>
      <c r="K34" s="53">
        <f t="shared" si="0"/>
        <v>0</v>
      </c>
    </row>
    <row r="35" spans="2:11" x14ac:dyDescent="0.25">
      <c r="B35" s="34" t="s">
        <v>86</v>
      </c>
      <c r="C35" s="32" t="s">
        <v>61</v>
      </c>
      <c r="D35" s="33" t="s">
        <v>112</v>
      </c>
      <c r="E35" s="32" t="s">
        <v>41</v>
      </c>
      <c r="F35" s="34" t="s">
        <v>76</v>
      </c>
      <c r="G35" s="32" t="s">
        <v>43</v>
      </c>
      <c r="H35" s="51"/>
      <c r="I35" s="51"/>
      <c r="J35" s="53"/>
      <c r="K35" s="53">
        <f t="shared" si="0"/>
        <v>0</v>
      </c>
    </row>
    <row r="36" spans="2:11" x14ac:dyDescent="0.25">
      <c r="B36" s="34" t="s">
        <v>87</v>
      </c>
      <c r="C36" s="32" t="s">
        <v>62</v>
      </c>
      <c r="D36" s="33" t="s">
        <v>112</v>
      </c>
      <c r="E36" s="32" t="s">
        <v>38</v>
      </c>
      <c r="F36" s="34" t="s">
        <v>74</v>
      </c>
      <c r="G36" s="32" t="s">
        <v>39</v>
      </c>
      <c r="H36" s="51"/>
      <c r="I36" s="51"/>
      <c r="J36" s="53"/>
      <c r="K36" s="53">
        <f t="shared" si="0"/>
        <v>0</v>
      </c>
    </row>
    <row r="37" spans="2:11" x14ac:dyDescent="0.25">
      <c r="B37" s="34" t="s">
        <v>88</v>
      </c>
      <c r="C37" s="32" t="s">
        <v>63</v>
      </c>
      <c r="D37" s="33" t="s">
        <v>112</v>
      </c>
      <c r="E37" s="32" t="s">
        <v>32</v>
      </c>
      <c r="F37" s="34" t="s">
        <v>71</v>
      </c>
      <c r="G37" s="32" t="s">
        <v>34</v>
      </c>
      <c r="H37" s="51"/>
      <c r="I37" s="51"/>
      <c r="J37" s="53">
        <v>8.64</v>
      </c>
      <c r="K37" s="53">
        <f t="shared" si="0"/>
        <v>0</v>
      </c>
    </row>
    <row r="38" spans="2:11" x14ac:dyDescent="0.25">
      <c r="B38" s="34" t="s">
        <v>88</v>
      </c>
      <c r="C38" s="32" t="s">
        <v>63</v>
      </c>
      <c r="D38" s="33" t="s">
        <v>112</v>
      </c>
      <c r="E38" s="32" t="s">
        <v>27</v>
      </c>
      <c r="F38" s="34" t="s">
        <v>67</v>
      </c>
      <c r="G38" s="32" t="s">
        <v>94</v>
      </c>
      <c r="H38" s="51" t="s">
        <v>126</v>
      </c>
      <c r="I38" s="51">
        <v>82.25</v>
      </c>
      <c r="J38" s="53">
        <v>2.02</v>
      </c>
      <c r="K38" s="53">
        <f t="shared" si="0"/>
        <v>166.14500000000001</v>
      </c>
    </row>
    <row r="39" spans="2:11" x14ac:dyDescent="0.25">
      <c r="B39" s="34" t="s">
        <v>89</v>
      </c>
      <c r="C39" s="32" t="s">
        <v>64</v>
      </c>
      <c r="D39" s="33" t="s">
        <v>112</v>
      </c>
      <c r="E39" s="32" t="s">
        <v>32</v>
      </c>
      <c r="F39" s="34" t="s">
        <v>71</v>
      </c>
      <c r="G39" s="32" t="s">
        <v>34</v>
      </c>
      <c r="H39" s="51"/>
      <c r="I39" s="51"/>
      <c r="J39" s="53">
        <v>8.64</v>
      </c>
      <c r="K39" s="53">
        <f t="shared" si="0"/>
        <v>0</v>
      </c>
    </row>
    <row r="40" spans="2:11" x14ac:dyDescent="0.25">
      <c r="B40" s="34" t="s">
        <v>89</v>
      </c>
      <c r="C40" s="32" t="s">
        <v>64</v>
      </c>
      <c r="D40" s="33" t="s">
        <v>112</v>
      </c>
      <c r="E40" s="32" t="s">
        <v>27</v>
      </c>
      <c r="F40" s="34" t="s">
        <v>67</v>
      </c>
      <c r="G40" s="32" t="s">
        <v>94</v>
      </c>
      <c r="H40" s="51" t="s">
        <v>124</v>
      </c>
      <c r="I40" s="51">
        <v>62.5</v>
      </c>
      <c r="J40" s="53">
        <v>2.02</v>
      </c>
      <c r="K40" s="53">
        <f t="shared" ref="K40" si="5">(I40*J40)</f>
        <v>126.25</v>
      </c>
    </row>
    <row r="41" spans="2:11" x14ac:dyDescent="0.25">
      <c r="B41" s="34" t="s">
        <v>89</v>
      </c>
      <c r="C41" s="32" t="s">
        <v>64</v>
      </c>
      <c r="D41" s="33" t="s">
        <v>112</v>
      </c>
      <c r="E41" s="32" t="s">
        <v>27</v>
      </c>
      <c r="F41" s="34" t="s">
        <v>67</v>
      </c>
      <c r="G41" s="32" t="s">
        <v>94</v>
      </c>
      <c r="H41" s="51" t="s">
        <v>125</v>
      </c>
      <c r="I41" s="51">
        <v>103.5</v>
      </c>
      <c r="J41" s="53">
        <v>2.02</v>
      </c>
      <c r="K41" s="53">
        <f t="shared" ref="K41" si="6">(I41*J41)</f>
        <v>209.07</v>
      </c>
    </row>
    <row r="42" spans="2:11" x14ac:dyDescent="0.25">
      <c r="B42" s="34" t="s">
        <v>81</v>
      </c>
      <c r="C42" s="32" t="s">
        <v>57</v>
      </c>
      <c r="D42" s="33" t="s">
        <v>112</v>
      </c>
      <c r="E42" s="32" t="s">
        <v>27</v>
      </c>
      <c r="F42" s="34" t="s">
        <v>101</v>
      </c>
      <c r="G42" s="32" t="s">
        <v>93</v>
      </c>
      <c r="H42" s="51"/>
      <c r="I42" s="51"/>
      <c r="J42" s="53"/>
      <c r="K42" s="53">
        <f t="shared" si="0"/>
        <v>0</v>
      </c>
    </row>
    <row r="43" spans="2:11" x14ac:dyDescent="0.25">
      <c r="B43" s="34" t="s">
        <v>81</v>
      </c>
      <c r="C43" s="32" t="s">
        <v>57</v>
      </c>
      <c r="D43" s="33" t="s">
        <v>112</v>
      </c>
      <c r="E43" s="32" t="s">
        <v>27</v>
      </c>
      <c r="F43" s="34" t="s">
        <v>67</v>
      </c>
      <c r="G43" s="32" t="s">
        <v>94</v>
      </c>
      <c r="H43" s="51" t="s">
        <v>130</v>
      </c>
      <c r="I43" s="51">
        <v>2</v>
      </c>
      <c r="J43" s="53">
        <v>4.54</v>
      </c>
      <c r="K43" s="53">
        <f t="shared" si="0"/>
        <v>9.08</v>
      </c>
    </row>
    <row r="44" spans="2:11" x14ac:dyDescent="0.25">
      <c r="B44" s="34" t="s">
        <v>81</v>
      </c>
      <c r="C44" s="32" t="s">
        <v>57</v>
      </c>
      <c r="D44" s="33" t="s">
        <v>112</v>
      </c>
      <c r="E44" s="32" t="s">
        <v>27</v>
      </c>
      <c r="F44" s="34" t="s">
        <v>67</v>
      </c>
      <c r="G44" s="32" t="s">
        <v>94</v>
      </c>
      <c r="H44" s="51" t="s">
        <v>133</v>
      </c>
      <c r="I44" s="51">
        <v>35</v>
      </c>
      <c r="J44" s="53">
        <v>4.54</v>
      </c>
      <c r="K44" s="53">
        <f t="shared" ref="K44" si="7">(I44*J44)</f>
        <v>158.9</v>
      </c>
    </row>
    <row r="45" spans="2:11" x14ac:dyDescent="0.25">
      <c r="B45" s="34" t="s">
        <v>81</v>
      </c>
      <c r="C45" s="32" t="s">
        <v>57</v>
      </c>
      <c r="D45" s="33" t="s">
        <v>112</v>
      </c>
      <c r="E45" s="32" t="s">
        <v>27</v>
      </c>
      <c r="F45" s="34" t="s">
        <v>102</v>
      </c>
      <c r="G45" s="32" t="s">
        <v>95</v>
      </c>
      <c r="H45" s="51" t="s">
        <v>130</v>
      </c>
      <c r="I45" s="51">
        <v>26.5</v>
      </c>
      <c r="J45" s="53">
        <v>6.16</v>
      </c>
      <c r="K45" s="53">
        <f t="shared" si="0"/>
        <v>163.24</v>
      </c>
    </row>
    <row r="46" spans="2:11" x14ac:dyDescent="0.25">
      <c r="B46" s="34" t="s">
        <v>81</v>
      </c>
      <c r="C46" s="32" t="s">
        <v>57</v>
      </c>
      <c r="D46" s="33" t="s">
        <v>112</v>
      </c>
      <c r="E46" s="32" t="s">
        <v>32</v>
      </c>
      <c r="F46" s="34" t="s">
        <v>103</v>
      </c>
      <c r="G46" s="32" t="s">
        <v>96</v>
      </c>
      <c r="H46" s="51" t="s">
        <v>130</v>
      </c>
      <c r="I46" s="51">
        <v>47</v>
      </c>
      <c r="J46" s="53">
        <v>6.89</v>
      </c>
      <c r="K46" s="53">
        <f t="shared" si="0"/>
        <v>323.83</v>
      </c>
    </row>
    <row r="47" spans="2:11" x14ac:dyDescent="0.25">
      <c r="B47" s="34" t="s">
        <v>81</v>
      </c>
      <c r="C47" s="32" t="s">
        <v>57</v>
      </c>
      <c r="D47" s="33" t="s">
        <v>112</v>
      </c>
      <c r="E47" s="32" t="s">
        <v>32</v>
      </c>
      <c r="F47" s="34" t="s">
        <v>103</v>
      </c>
      <c r="G47" s="32" t="s">
        <v>96</v>
      </c>
      <c r="H47" s="51" t="s">
        <v>132</v>
      </c>
      <c r="I47" s="51">
        <v>88.5</v>
      </c>
      <c r="J47" s="53">
        <v>6.89</v>
      </c>
      <c r="K47" s="53">
        <f t="shared" ref="K47" si="8">(I47*J47)</f>
        <v>609.76499999999999</v>
      </c>
    </row>
    <row r="48" spans="2:11" x14ac:dyDescent="0.25">
      <c r="B48" s="34" t="s">
        <v>81</v>
      </c>
      <c r="C48" s="32" t="s">
        <v>57</v>
      </c>
      <c r="D48" s="33" t="s">
        <v>112</v>
      </c>
      <c r="E48" s="32" t="s">
        <v>32</v>
      </c>
      <c r="F48" s="34" t="s">
        <v>71</v>
      </c>
      <c r="G48" s="32" t="s">
        <v>34</v>
      </c>
      <c r="H48" s="51" t="s">
        <v>130</v>
      </c>
      <c r="I48" s="51">
        <v>16</v>
      </c>
      <c r="J48" s="53">
        <v>8.94</v>
      </c>
      <c r="K48" s="53">
        <f t="shared" si="0"/>
        <v>143.04</v>
      </c>
    </row>
    <row r="49" spans="2:11" x14ac:dyDescent="0.25">
      <c r="B49" s="34" t="s">
        <v>81</v>
      </c>
      <c r="C49" s="32" t="s">
        <v>57</v>
      </c>
      <c r="D49" s="33" t="s">
        <v>112</v>
      </c>
      <c r="E49" s="32" t="s">
        <v>32</v>
      </c>
      <c r="F49" s="34" t="s">
        <v>71</v>
      </c>
      <c r="G49" s="32" t="s">
        <v>34</v>
      </c>
      <c r="H49" s="51"/>
      <c r="I49" s="51"/>
      <c r="J49" s="53">
        <v>8.94</v>
      </c>
      <c r="K49" s="53">
        <f t="shared" si="0"/>
        <v>0</v>
      </c>
    </row>
    <row r="50" spans="2:11" x14ac:dyDescent="0.25">
      <c r="B50" s="34" t="s">
        <v>81</v>
      </c>
      <c r="C50" s="32" t="s">
        <v>57</v>
      </c>
      <c r="D50" s="33" t="s">
        <v>112</v>
      </c>
      <c r="E50" s="32" t="s">
        <v>32</v>
      </c>
      <c r="F50" s="34" t="s">
        <v>70</v>
      </c>
      <c r="G50" s="32" t="s">
        <v>33</v>
      </c>
      <c r="H50" s="51"/>
      <c r="I50" s="51"/>
      <c r="J50" s="53"/>
      <c r="K50" s="53">
        <f t="shared" si="0"/>
        <v>0</v>
      </c>
    </row>
    <row r="51" spans="2:11" x14ac:dyDescent="0.25">
      <c r="B51" s="34" t="s">
        <v>81</v>
      </c>
      <c r="C51" s="32" t="s">
        <v>57</v>
      </c>
      <c r="D51" s="33" t="s">
        <v>112</v>
      </c>
      <c r="E51" s="32" t="s">
        <v>32</v>
      </c>
      <c r="F51" s="34" t="s">
        <v>104</v>
      </c>
      <c r="G51" s="32" t="s">
        <v>97</v>
      </c>
      <c r="H51" s="51"/>
      <c r="I51" s="51"/>
      <c r="J51" s="53"/>
      <c r="K51" s="53">
        <f t="shared" si="0"/>
        <v>0</v>
      </c>
    </row>
    <row r="52" spans="2:11" x14ac:dyDescent="0.25">
      <c r="B52" s="34" t="s">
        <v>81</v>
      </c>
      <c r="C52" s="32" t="s">
        <v>57</v>
      </c>
      <c r="D52" s="33" t="s">
        <v>112</v>
      </c>
      <c r="E52" s="32" t="s">
        <v>35</v>
      </c>
      <c r="F52" s="34" t="s">
        <v>105</v>
      </c>
      <c r="G52" s="32" t="s">
        <v>98</v>
      </c>
      <c r="H52" s="51"/>
      <c r="I52" s="51"/>
      <c r="J52" s="53">
        <v>5.39</v>
      </c>
      <c r="K52" s="53">
        <f t="shared" si="0"/>
        <v>0</v>
      </c>
    </row>
    <row r="53" spans="2:11" x14ac:dyDescent="0.25">
      <c r="B53" s="34" t="s">
        <v>81</v>
      </c>
      <c r="C53" s="32" t="s">
        <v>57</v>
      </c>
      <c r="D53" s="33" t="s">
        <v>112</v>
      </c>
      <c r="E53" s="32" t="s">
        <v>99</v>
      </c>
      <c r="F53" s="34" t="s">
        <v>106</v>
      </c>
      <c r="G53" s="32" t="s">
        <v>100</v>
      </c>
      <c r="H53" s="51"/>
      <c r="I53" s="51"/>
      <c r="J53" s="53"/>
      <c r="K53" s="53">
        <f t="shared" si="0"/>
        <v>0</v>
      </c>
    </row>
    <row r="54" spans="2:11" x14ac:dyDescent="0.25">
      <c r="B54" s="34" t="s">
        <v>81</v>
      </c>
      <c r="C54" s="32" t="s">
        <v>57</v>
      </c>
      <c r="D54" s="33" t="s">
        <v>112</v>
      </c>
      <c r="E54" s="32" t="s">
        <v>41</v>
      </c>
      <c r="F54" s="34" t="s">
        <v>75</v>
      </c>
      <c r="G54" s="32" t="s">
        <v>42</v>
      </c>
      <c r="H54" s="51" t="s">
        <v>130</v>
      </c>
      <c r="I54" s="51">
        <v>0.83333330000000005</v>
      </c>
      <c r="J54" s="53">
        <v>20.57</v>
      </c>
      <c r="K54" s="53">
        <f t="shared" si="0"/>
        <v>17.141665981000003</v>
      </c>
    </row>
    <row r="55" spans="2:11" x14ac:dyDescent="0.25">
      <c r="B55" s="34" t="s">
        <v>81</v>
      </c>
      <c r="C55" s="32" t="s">
        <v>57</v>
      </c>
      <c r="D55" s="33" t="s">
        <v>112</v>
      </c>
      <c r="E55" s="32" t="s">
        <v>41</v>
      </c>
      <c r="F55" s="34" t="s">
        <v>78</v>
      </c>
      <c r="G55" s="32" t="s">
        <v>45</v>
      </c>
      <c r="H55" s="51" t="s">
        <v>130</v>
      </c>
      <c r="I55" s="51">
        <v>3.5</v>
      </c>
      <c r="J55" s="53">
        <v>26.45</v>
      </c>
      <c r="K55" s="53">
        <f t="shared" si="0"/>
        <v>92.575000000000003</v>
      </c>
    </row>
    <row r="56" spans="2:11" x14ac:dyDescent="0.25">
      <c r="B56" s="34" t="s">
        <v>81</v>
      </c>
      <c r="C56" s="32" t="s">
        <v>57</v>
      </c>
      <c r="D56" s="33" t="s">
        <v>112</v>
      </c>
      <c r="E56" s="32" t="s">
        <v>41</v>
      </c>
      <c r="F56" s="34" t="s">
        <v>78</v>
      </c>
      <c r="G56" s="32" t="s">
        <v>45</v>
      </c>
      <c r="H56" s="51" t="s">
        <v>132</v>
      </c>
      <c r="I56" s="51">
        <v>0.66666000000000003</v>
      </c>
      <c r="J56" s="53">
        <v>26.45</v>
      </c>
      <c r="K56" s="53">
        <f t="shared" ref="K56" si="9">(I56*J56)</f>
        <v>17.633157000000001</v>
      </c>
    </row>
    <row r="57" spans="2:11" x14ac:dyDescent="0.25">
      <c r="B57" s="34" t="s">
        <v>81</v>
      </c>
      <c r="C57" s="32" t="s">
        <v>57</v>
      </c>
      <c r="D57" s="33" t="s">
        <v>112</v>
      </c>
      <c r="E57" s="32" t="s">
        <v>41</v>
      </c>
      <c r="F57" s="34" t="s">
        <v>108</v>
      </c>
      <c r="G57" s="32" t="s">
        <v>107</v>
      </c>
      <c r="H57" s="51"/>
      <c r="I57" s="51"/>
      <c r="J57" s="53"/>
      <c r="K57" s="53">
        <f t="shared" si="0"/>
        <v>0</v>
      </c>
    </row>
    <row r="58" spans="2:11" x14ac:dyDescent="0.25">
      <c r="B58" s="34" t="s">
        <v>110</v>
      </c>
      <c r="C58" s="32" t="s">
        <v>109</v>
      </c>
      <c r="D58" s="33" t="s">
        <v>112</v>
      </c>
      <c r="E58" s="32" t="s">
        <v>27</v>
      </c>
      <c r="F58" s="34" t="s">
        <v>101</v>
      </c>
      <c r="G58" s="32" t="s">
        <v>93</v>
      </c>
      <c r="H58" s="51"/>
      <c r="I58" s="51"/>
      <c r="J58" s="53"/>
      <c r="K58" s="53">
        <f t="shared" si="0"/>
        <v>0</v>
      </c>
    </row>
    <row r="59" spans="2:11" x14ac:dyDescent="0.25">
      <c r="B59" s="34" t="s">
        <v>110</v>
      </c>
      <c r="C59" s="32" t="s">
        <v>109</v>
      </c>
      <c r="D59" s="33" t="s">
        <v>112</v>
      </c>
      <c r="E59" s="32" t="s">
        <v>27</v>
      </c>
      <c r="F59" s="34" t="s">
        <v>67</v>
      </c>
      <c r="G59" s="32" t="s">
        <v>94</v>
      </c>
      <c r="H59" s="51"/>
      <c r="I59" s="51"/>
      <c r="J59" s="53"/>
      <c r="K59" s="53">
        <f t="shared" si="0"/>
        <v>0</v>
      </c>
    </row>
    <row r="60" spans="2:11" x14ac:dyDescent="0.25">
      <c r="B60" s="34" t="s">
        <v>110</v>
      </c>
      <c r="C60" s="32" t="s">
        <v>109</v>
      </c>
      <c r="D60" s="33" t="s">
        <v>112</v>
      </c>
      <c r="E60" s="32" t="s">
        <v>27</v>
      </c>
      <c r="F60" s="34" t="s">
        <v>102</v>
      </c>
      <c r="G60" s="32" t="s">
        <v>95</v>
      </c>
      <c r="H60" s="51"/>
      <c r="I60" s="51"/>
      <c r="J60" s="53"/>
      <c r="K60" s="53">
        <f t="shared" si="0"/>
        <v>0</v>
      </c>
    </row>
    <row r="61" spans="2:11" x14ac:dyDescent="0.25">
      <c r="B61" s="34" t="s">
        <v>110</v>
      </c>
      <c r="C61" s="32" t="s">
        <v>109</v>
      </c>
      <c r="D61" s="33" t="s">
        <v>112</v>
      </c>
      <c r="E61" s="32" t="s">
        <v>32</v>
      </c>
      <c r="F61" s="34" t="s">
        <v>103</v>
      </c>
      <c r="G61" s="32" t="s">
        <v>96</v>
      </c>
      <c r="H61" s="51"/>
      <c r="I61" s="51"/>
      <c r="J61" s="53"/>
      <c r="K61" s="53">
        <f t="shared" si="0"/>
        <v>0</v>
      </c>
    </row>
    <row r="62" spans="2:11" x14ac:dyDescent="0.25">
      <c r="B62" s="34" t="s">
        <v>110</v>
      </c>
      <c r="C62" s="32" t="s">
        <v>109</v>
      </c>
      <c r="D62" s="33" t="s">
        <v>112</v>
      </c>
      <c r="E62" s="32" t="s">
        <v>32</v>
      </c>
      <c r="F62" s="34" t="s">
        <v>71</v>
      </c>
      <c r="G62" s="32" t="s">
        <v>34</v>
      </c>
      <c r="H62" s="51"/>
      <c r="I62" s="51"/>
    </row>
    <row r="63" spans="2:11" x14ac:dyDescent="0.25">
      <c r="B63" s="34" t="s">
        <v>110</v>
      </c>
      <c r="C63" s="32" t="s">
        <v>109</v>
      </c>
      <c r="D63" s="33" t="s">
        <v>112</v>
      </c>
      <c r="E63" s="32" t="s">
        <v>32</v>
      </c>
      <c r="F63" s="34" t="s">
        <v>70</v>
      </c>
      <c r="G63" s="32" t="s">
        <v>33</v>
      </c>
      <c r="H63" s="51"/>
      <c r="I63" s="51"/>
    </row>
    <row r="64" spans="2:11" x14ac:dyDescent="0.25">
      <c r="B64" s="34" t="s">
        <v>110</v>
      </c>
      <c r="C64" s="32" t="s">
        <v>109</v>
      </c>
      <c r="D64" s="33" t="s">
        <v>112</v>
      </c>
      <c r="E64" s="32" t="s">
        <v>32</v>
      </c>
      <c r="F64" s="34" t="s">
        <v>104</v>
      </c>
      <c r="G64" s="32" t="s">
        <v>97</v>
      </c>
      <c r="H64" s="51"/>
      <c r="I64" s="51"/>
    </row>
    <row r="65" spans="1:11" x14ac:dyDescent="0.25">
      <c r="B65" s="34" t="s">
        <v>110</v>
      </c>
      <c r="C65" s="32" t="s">
        <v>109</v>
      </c>
      <c r="D65" s="33" t="s">
        <v>112</v>
      </c>
      <c r="E65" s="32" t="s">
        <v>35</v>
      </c>
      <c r="F65" s="34" t="s">
        <v>105</v>
      </c>
      <c r="G65" s="32" t="s">
        <v>98</v>
      </c>
      <c r="H65" s="51"/>
      <c r="I65" s="51"/>
    </row>
    <row r="66" spans="1:11" x14ac:dyDescent="0.25">
      <c r="B66" s="34" t="s">
        <v>110</v>
      </c>
      <c r="C66" s="32" t="s">
        <v>109</v>
      </c>
      <c r="D66" s="33" t="s">
        <v>112</v>
      </c>
      <c r="E66" s="32" t="s">
        <v>99</v>
      </c>
      <c r="F66" s="34" t="s">
        <v>106</v>
      </c>
      <c r="G66" s="32" t="s">
        <v>100</v>
      </c>
      <c r="H66" s="51"/>
      <c r="I66" s="51"/>
    </row>
    <row r="67" spans="1:11" x14ac:dyDescent="0.25">
      <c r="B67" s="34" t="s">
        <v>110</v>
      </c>
      <c r="C67" s="32" t="s">
        <v>109</v>
      </c>
      <c r="D67" s="33" t="s">
        <v>112</v>
      </c>
      <c r="E67" s="32" t="s">
        <v>41</v>
      </c>
      <c r="F67" s="34" t="s">
        <v>75</v>
      </c>
      <c r="G67" s="32" t="s">
        <v>42</v>
      </c>
      <c r="H67" s="51"/>
      <c r="I67" s="51"/>
    </row>
    <row r="68" spans="1:11" x14ac:dyDescent="0.25">
      <c r="B68" s="34" t="s">
        <v>110</v>
      </c>
      <c r="C68" s="32" t="s">
        <v>109</v>
      </c>
      <c r="D68" s="33" t="s">
        <v>112</v>
      </c>
      <c r="E68" s="32" t="s">
        <v>41</v>
      </c>
      <c r="F68" s="34" t="s">
        <v>78</v>
      </c>
      <c r="G68" s="32" t="s">
        <v>45</v>
      </c>
      <c r="H68" s="51"/>
      <c r="I68" s="51"/>
      <c r="J68" s="53">
        <v>26.45</v>
      </c>
      <c r="K68" s="53">
        <f t="shared" ref="K68" si="10">(I68*J68)</f>
        <v>0</v>
      </c>
    </row>
    <row r="69" spans="1:11" x14ac:dyDescent="0.25">
      <c r="B69" s="34" t="s">
        <v>110</v>
      </c>
      <c r="C69" s="32" t="s">
        <v>109</v>
      </c>
      <c r="D69" s="33" t="s">
        <v>112</v>
      </c>
      <c r="E69" s="32" t="s">
        <v>41</v>
      </c>
      <c r="F69" s="34" t="s">
        <v>108</v>
      </c>
      <c r="G69" s="32" t="s">
        <v>107</v>
      </c>
      <c r="H69" s="51"/>
      <c r="I69" s="51"/>
    </row>
    <row r="70" spans="1:11" x14ac:dyDescent="0.25">
      <c r="B70" s="34" t="s">
        <v>81</v>
      </c>
      <c r="C70" s="32" t="s">
        <v>57</v>
      </c>
      <c r="D70" s="33" t="s">
        <v>112</v>
      </c>
      <c r="E70" s="32" t="s">
        <v>99</v>
      </c>
      <c r="F70" s="34" t="s">
        <v>117</v>
      </c>
      <c r="G70" s="32" t="s">
        <v>116</v>
      </c>
      <c r="H70" s="51"/>
      <c r="I70" s="51"/>
    </row>
    <row r="71" spans="1:11" x14ac:dyDescent="0.25">
      <c r="B71" s="34"/>
      <c r="C71" s="32"/>
      <c r="D71" s="33"/>
      <c r="E71" s="32"/>
      <c r="F71" s="35"/>
      <c r="G71" s="36"/>
      <c r="H71" s="50"/>
      <c r="I71" s="50"/>
    </row>
    <row r="72" spans="1:11" x14ac:dyDescent="0.25">
      <c r="B72" s="34"/>
      <c r="C72" s="32"/>
      <c r="D72" s="33"/>
      <c r="E72" s="32"/>
      <c r="F72" s="34"/>
      <c r="G72" s="32"/>
      <c r="H72" s="50"/>
      <c r="I72" s="50"/>
    </row>
    <row r="73" spans="1:11" x14ac:dyDescent="0.25">
      <c r="A73" s="54"/>
      <c r="B73" s="55"/>
      <c r="C73" s="18"/>
      <c r="D73" s="26"/>
      <c r="E73" s="18"/>
      <c r="F73" s="55"/>
      <c r="G73" s="18"/>
      <c r="H73" s="54"/>
      <c r="I73" s="54"/>
    </row>
    <row r="74" spans="1:11" x14ac:dyDescent="0.25">
      <c r="A74" s="54"/>
      <c r="B74" s="55"/>
      <c r="C74" s="18"/>
      <c r="D74" s="26"/>
      <c r="E74" s="18"/>
      <c r="F74" s="55"/>
      <c r="G74" s="18"/>
      <c r="H74" s="54"/>
      <c r="I74" s="54"/>
      <c r="J74" t="s">
        <v>121</v>
      </c>
      <c r="K74" s="53">
        <f>SUM(K1:K73)</f>
        <v>3296.5220181809996</v>
      </c>
    </row>
    <row r="75" spans="1:11" x14ac:dyDescent="0.25">
      <c r="A75" s="54"/>
      <c r="B75" s="55"/>
      <c r="C75" s="18"/>
      <c r="D75" s="26"/>
      <c r="E75" s="18"/>
      <c r="F75" s="56"/>
      <c r="G75" s="57"/>
      <c r="H75" s="54"/>
      <c r="I75" s="54"/>
      <c r="J75" t="s">
        <v>122</v>
      </c>
      <c r="K75" s="53">
        <f>(K74*0.18)</f>
        <v>593.37396327257989</v>
      </c>
    </row>
    <row r="76" spans="1:11" x14ac:dyDescent="0.25">
      <c r="A76" s="54"/>
      <c r="B76" s="55"/>
      <c r="C76" s="18"/>
      <c r="D76" s="26"/>
      <c r="E76" s="18"/>
      <c r="F76" s="55"/>
      <c r="G76" s="18"/>
      <c r="H76" s="54"/>
      <c r="I76" s="54"/>
      <c r="J76" t="s">
        <v>123</v>
      </c>
      <c r="K76" s="53">
        <f>SUM(K74,K75)</f>
        <v>3889.8959814535792</v>
      </c>
    </row>
    <row r="77" spans="1:11" x14ac:dyDescent="0.25">
      <c r="A77" s="54"/>
      <c r="B77" s="55"/>
      <c r="C77" s="18"/>
      <c r="D77" s="26"/>
      <c r="E77" s="18"/>
      <c r="F77" s="55"/>
      <c r="G77" s="18"/>
      <c r="H77" s="54"/>
      <c r="I77" s="54"/>
    </row>
    <row r="78" spans="1:11" x14ac:dyDescent="0.25">
      <c r="A78" s="54"/>
      <c r="B78" s="55"/>
      <c r="C78" s="18"/>
      <c r="D78" s="26"/>
      <c r="E78" s="18"/>
      <c r="F78" s="55"/>
      <c r="G78" s="18"/>
      <c r="H78" s="54"/>
      <c r="I78" s="54"/>
    </row>
    <row r="79" spans="1:11" x14ac:dyDescent="0.25">
      <c r="A79" s="54"/>
      <c r="B79" s="55"/>
      <c r="C79" s="18"/>
      <c r="D79" s="26"/>
      <c r="E79" s="18"/>
      <c r="F79" s="55"/>
      <c r="G79" s="18"/>
      <c r="H79" s="54"/>
      <c r="I79" s="54"/>
    </row>
    <row r="80" spans="1:11" x14ac:dyDescent="0.25">
      <c r="A80" s="54"/>
      <c r="B80" s="55"/>
      <c r="C80" s="18"/>
      <c r="D80" s="26"/>
      <c r="E80" s="18"/>
      <c r="F80" s="55"/>
      <c r="G80" s="18"/>
      <c r="H80" s="54"/>
      <c r="I80" s="54"/>
    </row>
    <row r="81" spans="1:9" x14ac:dyDescent="0.25">
      <c r="A81" s="54"/>
      <c r="B81" s="55"/>
      <c r="C81" s="18"/>
      <c r="D81" s="26"/>
      <c r="E81" s="18"/>
      <c r="F81" s="56"/>
      <c r="G81" s="57"/>
      <c r="H81" s="54"/>
      <c r="I81" s="54"/>
    </row>
    <row r="82" spans="1:9" x14ac:dyDescent="0.25">
      <c r="A82" s="54"/>
      <c r="B82" s="55"/>
      <c r="C82" s="18"/>
      <c r="D82" s="26"/>
      <c r="E82" s="18"/>
      <c r="F82" s="55"/>
      <c r="G82" s="18"/>
      <c r="H82" s="54"/>
      <c r="I82" s="54"/>
    </row>
    <row r="83" spans="1:9" x14ac:dyDescent="0.25">
      <c r="A83" s="54"/>
      <c r="B83" s="55"/>
      <c r="C83" s="18"/>
      <c r="D83" s="26"/>
      <c r="E83" s="18"/>
      <c r="F83" s="55"/>
      <c r="G83" s="18"/>
      <c r="H83" s="54"/>
      <c r="I83" s="54"/>
    </row>
    <row r="84" spans="1:9" x14ac:dyDescent="0.25">
      <c r="A84" s="54"/>
      <c r="B84" s="55"/>
      <c r="C84" s="18"/>
      <c r="D84" s="26"/>
      <c r="E84" s="18"/>
      <c r="F84" s="55"/>
      <c r="G84" s="18"/>
      <c r="H84" s="54"/>
      <c r="I84" s="54"/>
    </row>
    <row r="85" spans="1:9" x14ac:dyDescent="0.25">
      <c r="A85" s="54"/>
      <c r="B85" s="55"/>
      <c r="C85" s="18"/>
      <c r="D85" s="26"/>
      <c r="E85" s="18"/>
      <c r="F85" s="55"/>
      <c r="G85" s="18"/>
      <c r="H85" s="54"/>
      <c r="I85" s="54"/>
    </row>
    <row r="86" spans="1:9" x14ac:dyDescent="0.25">
      <c r="A86" s="54"/>
      <c r="B86" s="55"/>
      <c r="C86" s="18"/>
      <c r="D86" s="26"/>
      <c r="E86" s="18"/>
      <c r="F86" s="55"/>
      <c r="G86" s="18"/>
      <c r="H86" s="54"/>
      <c r="I86" s="54"/>
    </row>
    <row r="87" spans="1:9" x14ac:dyDescent="0.25">
      <c r="A87" s="54"/>
      <c r="B87" s="55"/>
      <c r="C87" s="18"/>
      <c r="D87" s="26"/>
      <c r="E87" s="18"/>
      <c r="F87" s="55"/>
      <c r="G87" s="18"/>
      <c r="H87" s="54"/>
      <c r="I87" s="54"/>
    </row>
    <row r="88" spans="1:9" x14ac:dyDescent="0.25">
      <c r="A88" s="54"/>
      <c r="B88" s="55"/>
      <c r="C88" s="18"/>
      <c r="D88" s="26"/>
      <c r="E88" s="18"/>
      <c r="F88" s="56"/>
      <c r="G88" s="57"/>
      <c r="H88" s="54"/>
      <c r="I88" s="54"/>
    </row>
    <row r="89" spans="1:9" x14ac:dyDescent="0.25">
      <c r="A89" s="54"/>
      <c r="B89" s="55"/>
      <c r="C89" s="18"/>
      <c r="D89" s="26"/>
      <c r="E89" s="18"/>
      <c r="F89" s="55"/>
      <c r="G89" s="18"/>
      <c r="H89" s="54"/>
      <c r="I89" s="54"/>
    </row>
    <row r="90" spans="1:9" x14ac:dyDescent="0.25">
      <c r="A90" s="54"/>
      <c r="B90" s="55"/>
      <c r="C90" s="18"/>
      <c r="D90" s="26"/>
      <c r="E90" s="18"/>
      <c r="F90" s="55"/>
      <c r="G90" s="18"/>
      <c r="H90" s="54"/>
      <c r="I90" s="54"/>
    </row>
    <row r="91" spans="1:9" x14ac:dyDescent="0.25">
      <c r="A91" s="54"/>
      <c r="B91" s="55"/>
      <c r="C91" s="18"/>
      <c r="D91" s="26"/>
      <c r="E91" s="18"/>
      <c r="F91" s="55"/>
      <c r="G91" s="18"/>
      <c r="H91" s="54"/>
      <c r="I91" s="54"/>
    </row>
    <row r="92" spans="1:9" x14ac:dyDescent="0.25">
      <c r="A92" s="54"/>
      <c r="B92" s="55"/>
      <c r="C92" s="18"/>
      <c r="D92" s="26"/>
      <c r="E92" s="18"/>
      <c r="F92" s="55"/>
      <c r="G92" s="18"/>
      <c r="H92" s="54"/>
      <c r="I92" s="54"/>
    </row>
    <row r="93" spans="1:9" x14ac:dyDescent="0.25">
      <c r="A93" s="54"/>
      <c r="B93" s="55"/>
      <c r="C93" s="18"/>
      <c r="D93" s="26"/>
      <c r="E93" s="18"/>
      <c r="F93" s="55"/>
      <c r="G93" s="18"/>
      <c r="H93" s="54"/>
      <c r="I93" s="54"/>
    </row>
    <row r="94" spans="1:9" x14ac:dyDescent="0.25">
      <c r="A94" s="54"/>
      <c r="B94" s="55"/>
      <c r="C94" s="18"/>
      <c r="D94" s="26"/>
      <c r="E94" s="18"/>
      <c r="F94" s="55"/>
      <c r="G94" s="18"/>
      <c r="H94" s="54"/>
      <c r="I94" s="54"/>
    </row>
    <row r="95" spans="1:9" x14ac:dyDescent="0.25">
      <c r="A95" s="54"/>
      <c r="B95" s="55"/>
      <c r="C95" s="18"/>
      <c r="D95" s="26"/>
      <c r="E95" s="18"/>
      <c r="F95" s="55"/>
      <c r="G95" s="18"/>
      <c r="H95" s="54"/>
      <c r="I95" s="54"/>
    </row>
    <row r="96" spans="1:9" x14ac:dyDescent="0.25">
      <c r="A96" s="54"/>
      <c r="B96" s="55"/>
      <c r="C96" s="18"/>
      <c r="D96" s="26"/>
      <c r="E96" s="18"/>
      <c r="F96" s="56"/>
      <c r="G96" s="57"/>
      <c r="H96" s="54"/>
      <c r="I96" s="54"/>
    </row>
    <row r="97" spans="1:9" x14ac:dyDescent="0.25">
      <c r="A97" s="54"/>
      <c r="B97" s="55"/>
      <c r="C97" s="18"/>
      <c r="D97" s="26"/>
      <c r="E97" s="18"/>
      <c r="F97" s="55"/>
      <c r="G97" s="18"/>
      <c r="H97" s="54"/>
      <c r="I97" s="54"/>
    </row>
    <row r="98" spans="1:9" x14ac:dyDescent="0.25">
      <c r="A98" s="54"/>
      <c r="B98" s="55"/>
      <c r="C98" s="18"/>
      <c r="D98" s="26"/>
      <c r="E98" s="18"/>
      <c r="F98" s="56"/>
      <c r="G98" s="57"/>
      <c r="H98" s="54"/>
      <c r="I98" s="54"/>
    </row>
    <row r="99" spans="1:9" x14ac:dyDescent="0.25">
      <c r="A99" s="54"/>
      <c r="B99" s="55"/>
      <c r="C99" s="18"/>
      <c r="D99" s="26"/>
      <c r="E99" s="18"/>
      <c r="F99" s="55"/>
      <c r="G99" s="18"/>
      <c r="H99" s="54"/>
      <c r="I99" s="54"/>
    </row>
    <row r="100" spans="1:9" x14ac:dyDescent="0.25">
      <c r="A100" s="54"/>
      <c r="B100" s="55"/>
      <c r="C100" s="18"/>
      <c r="D100" s="26"/>
      <c r="E100" s="18"/>
      <c r="F100" s="55"/>
      <c r="G100" s="18"/>
      <c r="H100" s="54"/>
      <c r="I100" s="54"/>
    </row>
    <row r="101" spans="1:9" x14ac:dyDescent="0.25">
      <c r="A101" s="54"/>
      <c r="B101" s="55"/>
      <c r="C101" s="18"/>
      <c r="D101" s="26"/>
      <c r="E101" s="18"/>
      <c r="F101" s="55"/>
      <c r="G101" s="18"/>
      <c r="H101" s="54"/>
      <c r="I101" s="54"/>
    </row>
    <row r="102" spans="1:9" x14ac:dyDescent="0.25">
      <c r="A102" s="54"/>
      <c r="B102" s="55"/>
      <c r="C102" s="18"/>
      <c r="D102" s="26"/>
      <c r="E102" s="18"/>
      <c r="F102" s="55"/>
      <c r="G102" s="18"/>
      <c r="H102" s="54"/>
      <c r="I102" s="54"/>
    </row>
    <row r="103" spans="1:9" x14ac:dyDescent="0.25">
      <c r="A103" s="54"/>
      <c r="B103" s="55"/>
      <c r="C103" s="18"/>
      <c r="D103" s="26"/>
      <c r="E103" s="18"/>
      <c r="F103" s="56"/>
      <c r="G103" s="57"/>
      <c r="H103" s="54"/>
      <c r="I103" s="54"/>
    </row>
    <row r="104" spans="1:9" x14ac:dyDescent="0.25">
      <c r="A104" s="54"/>
      <c r="B104" s="55"/>
      <c r="C104" s="18"/>
      <c r="D104" s="26"/>
      <c r="E104" s="18"/>
      <c r="F104" s="56"/>
      <c r="G104" s="57"/>
      <c r="H104" s="54"/>
      <c r="I104" s="54"/>
    </row>
    <row r="105" spans="1:9" x14ac:dyDescent="0.25">
      <c r="A105" s="54"/>
      <c r="B105" s="55"/>
      <c r="C105" s="18"/>
      <c r="D105" s="26"/>
      <c r="E105" s="18"/>
      <c r="F105" s="55"/>
      <c r="G105" s="18"/>
      <c r="H105" s="54"/>
      <c r="I105" s="54"/>
    </row>
    <row r="106" spans="1:9" x14ac:dyDescent="0.25">
      <c r="A106" s="54"/>
      <c r="B106" s="55"/>
      <c r="C106" s="18"/>
      <c r="D106" s="26"/>
      <c r="E106" s="18"/>
      <c r="F106" s="55"/>
      <c r="G106" s="18"/>
      <c r="H106" s="54"/>
      <c r="I106" s="54"/>
    </row>
    <row r="107" spans="1:9" x14ac:dyDescent="0.25">
      <c r="A107" s="54"/>
      <c r="B107" s="55"/>
      <c r="C107" s="18"/>
      <c r="D107" s="26"/>
      <c r="E107" s="18"/>
      <c r="F107" s="55"/>
      <c r="G107" s="18"/>
      <c r="H107" s="54"/>
      <c r="I107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Bruno Egocheaga Polastri</cp:lastModifiedBy>
  <dcterms:created xsi:type="dcterms:W3CDTF">2020-12-30T17:58:02Z</dcterms:created>
  <dcterms:modified xsi:type="dcterms:W3CDTF">2021-11-10T00:15:58Z</dcterms:modified>
</cp:coreProperties>
</file>