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"/>
    </mc:Choice>
  </mc:AlternateContent>
  <xr:revisionPtr revIDLastSave="0" documentId="13_ncr:1_{A99171DC-4F84-48EF-ABC4-D19117E877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Subsidios!$B$5:$Z$21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1" i="1"/>
  <c r="Q21" i="1" s="1"/>
  <c r="R20" i="1"/>
  <c r="U20" i="1" s="1"/>
  <c r="Z20" i="1" s="1"/>
  <c r="R19" i="1"/>
  <c r="Q19" i="1" s="1"/>
  <c r="R18" i="1"/>
  <c r="Q18" i="1" s="1"/>
  <c r="R17" i="1"/>
  <c r="Q17" i="1" s="1"/>
  <c r="R16" i="1"/>
  <c r="Q16" i="1" s="1"/>
  <c r="R15" i="1"/>
  <c r="U15" i="1" s="1"/>
  <c r="R14" i="1"/>
  <c r="Q14" i="1" s="1"/>
  <c r="R13" i="1"/>
  <c r="Q13" i="1" s="1"/>
  <c r="R12" i="1"/>
  <c r="U12" i="1" s="1"/>
  <c r="R11" i="1"/>
  <c r="U11" i="1" s="1"/>
  <c r="R10" i="1"/>
  <c r="U10" i="1" s="1"/>
  <c r="R9" i="1"/>
  <c r="Q9" i="1" s="1"/>
  <c r="R8" i="1"/>
  <c r="U8" i="1" s="1"/>
  <c r="R7" i="1"/>
  <c r="U7" i="1" s="1"/>
  <c r="R6" i="1"/>
  <c r="U6" i="1" s="1"/>
  <c r="Q8" i="1" l="1"/>
  <c r="Q6" i="1"/>
  <c r="Q12" i="1"/>
  <c r="U18" i="1"/>
  <c r="Z18" i="1" s="1"/>
  <c r="Q20" i="1"/>
  <c r="U13" i="1"/>
  <c r="U9" i="1"/>
  <c r="Z9" i="1" s="1"/>
  <c r="Q10" i="1"/>
  <c r="Q15" i="1"/>
  <c r="U16" i="1"/>
  <c r="U21" i="1"/>
  <c r="Q11" i="1"/>
  <c r="U17" i="1"/>
  <c r="Z17" i="1" s="1"/>
  <c r="Q7" i="1"/>
  <c r="Z6" i="1"/>
  <c r="Z11" i="1"/>
  <c r="Z10" i="1"/>
  <c r="Z15" i="1"/>
  <c r="Z12" i="1"/>
  <c r="U19" i="1"/>
  <c r="Z8" i="1"/>
  <c r="U14" i="1"/>
  <c r="Z7" i="1"/>
  <c r="Z16" i="1" l="1"/>
  <c r="Z13" i="1"/>
  <c r="Z19" i="1"/>
  <c r="Z21" i="1"/>
  <c r="Z14" i="1"/>
  <c r="Z23" i="1" l="1"/>
</calcChain>
</file>

<file path=xl/sharedStrings.xml><?xml version="1.0" encoding="utf-8"?>
<sst xmlns="http://schemas.openxmlformats.org/spreadsheetml/2006/main" count="254" uniqueCount="72">
  <si>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</si>
  <si>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</si>
  <si>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</si>
  <si>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</si>
  <si>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</si>
  <si>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</si>
  <si>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</si>
  <si>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</si>
  <si>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</si>
  <si>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</si>
  <si>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</si>
  <si>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</si>
  <si>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</si>
  <si>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</si>
  <si>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</si>
  <si>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</si>
  <si>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</si>
  <si>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</si>
  <si>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</si>
  <si>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</si>
  <si>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</si>
  <si>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</si>
  <si>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</si>
  <si>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</si>
  <si>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</si>
  <si>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</si>
  <si>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</si>
  <si>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</si>
  <si>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</si>
  <si>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SA Elite Plus Blanca UH 100 mts x1x2</t>
  </si>
  <si>
    <t>12 Higiénicos FDH.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</si>
  <si>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</si>
  <si>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</si>
  <si>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</si>
  <si>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</si>
  <si>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</si>
  <si>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INDUSTRIAS</t>
  </si>
  <si>
    <t>COMERCIALIZADORA</t>
  </si>
  <si>
    <t>PH Elite Institucional Classic DH 16.5 mts x10x2</t>
  </si>
  <si>
    <t>PT Elite Jumbo Classic Blanca UH 200 mts x1x2</t>
  </si>
  <si>
    <t>PH Elite Jumbo Classic UH 300 mts x1x4</t>
  </si>
  <si>
    <t>PT Elite Interfoliado Plus Blanco DH XL 21.6x25 cm x18x200</t>
  </si>
  <si>
    <t>PT Elite Plus DH 12 mts x3x8</t>
  </si>
  <si>
    <t>LIMA 4</t>
  </si>
  <si>
    <t>HYLIMP</t>
  </si>
  <si>
    <t>ECOCENTURY S.A.C.</t>
  </si>
  <si>
    <t>FERRETERIA PLASTICOS Y SERVICIOS SAC</t>
  </si>
  <si>
    <t>JB COMERCIO NACIONAL SAC</t>
  </si>
  <si>
    <t>LABORATORIOS INDUQUIMICA SA</t>
  </si>
  <si>
    <t>TECNISAN EIRL</t>
  </si>
  <si>
    <t>SOLICITADO POR LA DT</t>
  </si>
  <si>
    <t>360664</t>
  </si>
  <si>
    <t>361377</t>
  </si>
  <si>
    <t>361540</t>
  </si>
  <si>
    <t>361531</t>
  </si>
  <si>
    <t>361532</t>
  </si>
  <si>
    <t>361085</t>
  </si>
  <si>
    <t>361535</t>
  </si>
  <si>
    <t>361516</t>
  </si>
  <si>
    <t>361390</t>
  </si>
  <si>
    <t>361530</t>
  </si>
  <si>
    <t>20502073401</t>
  </si>
  <si>
    <t>20504088503</t>
  </si>
  <si>
    <t>20263302380</t>
  </si>
  <si>
    <t>20101364152</t>
  </si>
  <si>
    <t>20521906732</t>
  </si>
  <si>
    <t>JUL</t>
  </si>
  <si>
    <t>54237</t>
  </si>
  <si>
    <t>COMERCIO</t>
  </si>
  <si>
    <t>MANUFACTURA</t>
  </si>
  <si>
    <t>LABORATORIOS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</si>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</sst>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2"/>
  <sheetViews>
    <sheetView showGridLines="0" tabSelected="1" topLeftCell="O1" zoomScale="90" zoomScaleNormal="90" workbookViewId="0">
      <pane ySplit="5" topLeftCell="A6" activePane="bottomLeft" state="frozen"/>
      <selection pane="bottomLeft" activeCell="Y10" sqref="Y10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16384" width="11.44140625" style="6"/>
  </cols>
  <sheetData>
    <row r="1" spans="1:26" ht="12" customHeight="1" x14ac:dyDescent="0.25"/>
    <row r="2" spans="1:26" x14ac:dyDescent="0.25">
      <c r="B2" s="42" t="s">
        <v>0</v>
      </c>
      <c r="C2" s="43">
        <v>2021</v>
      </c>
      <c r="E2" s="1"/>
      <c r="O2" s="31" t="s">
        <v>1</v>
      </c>
    </row>
    <row r="3" spans="1:26" x14ac:dyDescent="0.25">
      <c r="B3" s="42" t="s">
        <v>2</v>
      </c>
      <c r="C3" s="42" t="s">
        <v>66</v>
      </c>
      <c r="Y3" s="50" t="s">
        <v>50</v>
      </c>
      <c r="Z3" s="51"/>
    </row>
    <row r="4" spans="1:26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5">
      <c r="A6" s="19"/>
      <c r="B6" s="32" t="s">
        <v>27</v>
      </c>
      <c r="C6" s="32" t="s">
        <v>43</v>
      </c>
      <c r="D6" s="32" t="s">
        <v>44</v>
      </c>
      <c r="E6" s="34" t="s">
        <v>67</v>
      </c>
      <c r="F6" s="34" t="s">
        <v>67</v>
      </c>
      <c r="G6" s="33" t="s">
        <v>68</v>
      </c>
      <c r="H6" s="33" t="s">
        <v>36</v>
      </c>
      <c r="I6" s="33" t="s">
        <v>37</v>
      </c>
      <c r="J6" s="34" t="s">
        <v>61</v>
      </c>
      <c r="K6" s="32" t="s">
        <v>45</v>
      </c>
      <c r="L6" s="33" t="s">
        <v>71</v>
      </c>
      <c r="M6" s="32" t="s">
        <v>30</v>
      </c>
      <c r="N6" s="34" t="s">
        <v>56</v>
      </c>
      <c r="O6" s="32" t="s">
        <v>38</v>
      </c>
      <c r="P6" s="3">
        <v>11.525423728813561</v>
      </c>
      <c r="Q6" s="8">
        <f t="shared" ref="Q6:Q18" si="0">IF(1-R6/P6&lt;0%,0,1-R6/P6)</f>
        <v>0.10098757938276459</v>
      </c>
      <c r="R6" s="9">
        <f t="shared" ref="R6:R18" si="1">+T6*(100%-S6)</f>
        <v>10.361499085080002</v>
      </c>
      <c r="S6" s="20">
        <v>0.1</v>
      </c>
      <c r="T6" s="21">
        <v>11.512776761200001</v>
      </c>
      <c r="U6" s="9">
        <f t="shared" ref="U6:U18" si="2">+IF(P6-R6&lt;0,0,P6-R6)</f>
        <v>1.1639246437335586</v>
      </c>
      <c r="V6" s="10" t="str">
        <f t="shared" ref="V6:V18" si="3">+CONCATENATE(F6,J6,N6)</f>
        <v>5423720502073401361085</v>
      </c>
      <c r="W6" s="11">
        <v>44075</v>
      </c>
      <c r="X6" s="12"/>
      <c r="Y6" s="22">
        <v>0</v>
      </c>
      <c r="Z6" s="23">
        <f t="shared" ref="Z6:Z18" si="4">IFERROR(U6*Y6,0)</f>
        <v>0</v>
      </c>
    </row>
    <row r="7" spans="1:26" s="13" customFormat="1" x14ac:dyDescent="0.25">
      <c r="A7" s="19"/>
      <c r="B7" s="32" t="s">
        <v>27</v>
      </c>
      <c r="C7" s="32" t="s">
        <v>43</v>
      </c>
      <c r="D7" s="32" t="s">
        <v>44</v>
      </c>
      <c r="E7" s="34" t="s">
        <v>67</v>
      </c>
      <c r="F7" s="34" t="s">
        <v>67</v>
      </c>
      <c r="G7" s="33" t="s">
        <v>68</v>
      </c>
      <c r="H7" s="33" t="s">
        <v>36</v>
      </c>
      <c r="I7" s="33" t="s">
        <v>37</v>
      </c>
      <c r="J7" s="34" t="s">
        <v>61</v>
      </c>
      <c r="K7" s="32" t="s">
        <v>45</v>
      </c>
      <c r="L7" s="33" t="s">
        <v>71</v>
      </c>
      <c r="M7" s="32" t="s">
        <v>33</v>
      </c>
      <c r="N7" s="35" t="s">
        <v>58</v>
      </c>
      <c r="O7" s="36" t="s">
        <v>42</v>
      </c>
      <c r="P7" s="3">
        <v>26.89</v>
      </c>
      <c r="Q7" s="8">
        <f t="shared" si="0"/>
        <v>5.0000000000000044E-2</v>
      </c>
      <c r="R7" s="9">
        <f t="shared" si="1"/>
        <v>25.545500000000001</v>
      </c>
      <c r="S7" s="20">
        <v>0.08</v>
      </c>
      <c r="T7" s="21">
        <v>27.766847826086956</v>
      </c>
      <c r="U7" s="9">
        <f t="shared" si="2"/>
        <v>1.3445</v>
      </c>
      <c r="V7" s="10" t="str">
        <f t="shared" si="3"/>
        <v>5423720502073401361516</v>
      </c>
      <c r="W7" s="11">
        <v>44075</v>
      </c>
      <c r="X7" s="12"/>
      <c r="Y7" s="22">
        <v>0</v>
      </c>
      <c r="Z7" s="23">
        <f t="shared" si="4"/>
        <v>0</v>
      </c>
    </row>
    <row r="8" spans="1:26" s="13" customFormat="1" x14ac:dyDescent="0.25">
      <c r="A8" s="19"/>
      <c r="B8" s="32" t="s">
        <v>27</v>
      </c>
      <c r="C8" s="32" t="s">
        <v>43</v>
      </c>
      <c r="D8" s="32" t="s">
        <v>44</v>
      </c>
      <c r="E8" s="34" t="s">
        <v>67</v>
      </c>
      <c r="F8" s="34" t="s">
        <v>67</v>
      </c>
      <c r="G8" s="33" t="s">
        <v>68</v>
      </c>
      <c r="H8" s="33" t="s">
        <v>36</v>
      </c>
      <c r="I8" s="33" t="s">
        <v>37</v>
      </c>
      <c r="J8" s="34" t="s">
        <v>62</v>
      </c>
      <c r="K8" s="32" t="s">
        <v>46</v>
      </c>
      <c r="L8" s="33" t="s">
        <v>71</v>
      </c>
      <c r="M8" s="32" t="s">
        <v>28</v>
      </c>
      <c r="N8" s="34" t="s">
        <v>51</v>
      </c>
      <c r="O8" s="32" t="s">
        <v>29</v>
      </c>
      <c r="P8" s="3">
        <v>53.665254237288131</v>
      </c>
      <c r="Q8" s="8">
        <f t="shared" si="0"/>
        <v>0.37743396626292935</v>
      </c>
      <c r="R8" s="9">
        <f t="shared" si="1"/>
        <v>33.410164479999999</v>
      </c>
      <c r="S8" s="20">
        <v>0.12</v>
      </c>
      <c r="T8" s="21">
        <v>37.966096</v>
      </c>
      <c r="U8" s="9">
        <f t="shared" si="2"/>
        <v>20.255089757288133</v>
      </c>
      <c r="V8" s="10" t="str">
        <f t="shared" si="3"/>
        <v>5423720504088503360664</v>
      </c>
      <c r="W8" s="11">
        <v>43831</v>
      </c>
      <c r="X8" s="12"/>
      <c r="Y8" s="22">
        <v>0</v>
      </c>
      <c r="Z8" s="23">
        <f t="shared" si="4"/>
        <v>0</v>
      </c>
    </row>
    <row r="9" spans="1:26" s="13" customFormat="1" x14ac:dyDescent="0.25">
      <c r="A9" s="19"/>
      <c r="B9" s="32" t="s">
        <v>27</v>
      </c>
      <c r="C9" s="32" t="s">
        <v>43</v>
      </c>
      <c r="D9" s="32" t="s">
        <v>44</v>
      </c>
      <c r="E9" s="34" t="s">
        <v>67</v>
      </c>
      <c r="F9" s="34" t="s">
        <v>67</v>
      </c>
      <c r="G9" s="33" t="s">
        <v>68</v>
      </c>
      <c r="H9" s="33" t="s">
        <v>36</v>
      </c>
      <c r="I9" s="33" t="s">
        <v>37</v>
      </c>
      <c r="J9" s="34" t="s">
        <v>62</v>
      </c>
      <c r="K9" s="32" t="s">
        <v>46</v>
      </c>
      <c r="L9" s="33" t="s">
        <v>71</v>
      </c>
      <c r="M9" s="32" t="s">
        <v>30</v>
      </c>
      <c r="N9" s="34" t="s">
        <v>52</v>
      </c>
      <c r="O9" s="32" t="s">
        <v>31</v>
      </c>
      <c r="P9" s="3">
        <v>56.906779661016948</v>
      </c>
      <c r="Q9" s="8">
        <f t="shared" si="0"/>
        <v>0.22285085778108715</v>
      </c>
      <c r="R9" s="9">
        <f t="shared" si="1"/>
        <v>44.225054999999998</v>
      </c>
      <c r="S9" s="20">
        <v>0.11700000000000001</v>
      </c>
      <c r="T9" s="21">
        <v>50.085000000000001</v>
      </c>
      <c r="U9" s="9">
        <f t="shared" si="2"/>
        <v>12.681724661016951</v>
      </c>
      <c r="V9" s="10" t="str">
        <f t="shared" si="3"/>
        <v>5423720504088503361377</v>
      </c>
      <c r="W9" s="11">
        <v>43831</v>
      </c>
      <c r="X9" s="12"/>
      <c r="Y9" s="22"/>
      <c r="Z9" s="23">
        <f t="shared" si="4"/>
        <v>0</v>
      </c>
    </row>
    <row r="10" spans="1:26" s="13" customFormat="1" x14ac:dyDescent="0.25">
      <c r="A10" s="19"/>
      <c r="B10" s="32" t="s">
        <v>27</v>
      </c>
      <c r="C10" s="32" t="s">
        <v>43</v>
      </c>
      <c r="D10" s="32" t="s">
        <v>44</v>
      </c>
      <c r="E10" s="34" t="s">
        <v>67</v>
      </c>
      <c r="F10" s="34" t="s">
        <v>67</v>
      </c>
      <c r="G10" s="33" t="s">
        <v>68</v>
      </c>
      <c r="H10" s="33" t="s">
        <v>36</v>
      </c>
      <c r="I10" s="33" t="s">
        <v>37</v>
      </c>
      <c r="J10" s="34" t="s">
        <v>62</v>
      </c>
      <c r="K10" s="32" t="s">
        <v>46</v>
      </c>
      <c r="L10" s="33" t="s">
        <v>71</v>
      </c>
      <c r="M10" s="32" t="s">
        <v>33</v>
      </c>
      <c r="N10" s="34" t="s">
        <v>54</v>
      </c>
      <c r="O10" s="32" t="s">
        <v>34</v>
      </c>
      <c r="P10" s="3">
        <v>111.50847457627118</v>
      </c>
      <c r="Q10" s="8">
        <f t="shared" si="0"/>
        <v>0.33120505608755124</v>
      </c>
      <c r="R10" s="9">
        <f t="shared" si="1"/>
        <v>74.576304000000007</v>
      </c>
      <c r="S10" s="20">
        <v>0.12</v>
      </c>
      <c r="T10" s="21">
        <v>84.745800000000003</v>
      </c>
      <c r="U10" s="9">
        <f t="shared" si="2"/>
        <v>36.932170576271176</v>
      </c>
      <c r="V10" s="10" t="str">
        <f t="shared" si="3"/>
        <v>5423720504088503361531</v>
      </c>
      <c r="W10" s="11">
        <v>43831</v>
      </c>
      <c r="X10" s="12"/>
      <c r="Y10" s="22">
        <v>0</v>
      </c>
      <c r="Z10" s="23">
        <f t="shared" si="4"/>
        <v>0</v>
      </c>
    </row>
    <row r="11" spans="1:26" s="13" customFormat="1" x14ac:dyDescent="0.25">
      <c r="A11" s="19"/>
      <c r="B11" s="32" t="s">
        <v>27</v>
      </c>
      <c r="C11" s="32" t="s">
        <v>43</v>
      </c>
      <c r="D11" s="32" t="s">
        <v>44</v>
      </c>
      <c r="E11" s="34" t="s">
        <v>67</v>
      </c>
      <c r="F11" s="34" t="s">
        <v>67</v>
      </c>
      <c r="G11" s="33" t="s">
        <v>68</v>
      </c>
      <c r="H11" s="33" t="s">
        <v>36</v>
      </c>
      <c r="I11" s="33" t="s">
        <v>37</v>
      </c>
      <c r="J11" s="34" t="s">
        <v>62</v>
      </c>
      <c r="K11" s="32" t="s">
        <v>46</v>
      </c>
      <c r="L11" s="33" t="s">
        <v>71</v>
      </c>
      <c r="M11" s="32" t="s">
        <v>33</v>
      </c>
      <c r="N11" s="34" t="s">
        <v>60</v>
      </c>
      <c r="O11" s="32" t="s">
        <v>41</v>
      </c>
      <c r="P11" s="3">
        <v>115.39830508474577</v>
      </c>
      <c r="Q11" s="8">
        <f t="shared" si="0"/>
        <v>0.16997852152456494</v>
      </c>
      <c r="R11" s="9">
        <f t="shared" si="1"/>
        <v>95.783071800000002</v>
      </c>
      <c r="S11" s="20">
        <v>0.11700000000000001</v>
      </c>
      <c r="T11" s="21">
        <v>108.4746</v>
      </c>
      <c r="U11" s="9">
        <f t="shared" si="2"/>
        <v>19.61523328474577</v>
      </c>
      <c r="V11" s="10" t="str">
        <f t="shared" si="3"/>
        <v>5423720504088503361530</v>
      </c>
      <c r="W11" s="11">
        <v>43831</v>
      </c>
      <c r="X11" s="12"/>
      <c r="Y11" s="22">
        <v>0</v>
      </c>
      <c r="Z11" s="23">
        <f t="shared" si="4"/>
        <v>0</v>
      </c>
    </row>
    <row r="12" spans="1:26" s="13" customFormat="1" x14ac:dyDescent="0.25">
      <c r="A12" s="19"/>
      <c r="B12" s="32" t="s">
        <v>27</v>
      </c>
      <c r="C12" s="32" t="s">
        <v>43</v>
      </c>
      <c r="D12" s="32" t="s">
        <v>44</v>
      </c>
      <c r="E12" s="34" t="s">
        <v>67</v>
      </c>
      <c r="F12" s="34" t="s">
        <v>67</v>
      </c>
      <c r="G12" s="33" t="s">
        <v>68</v>
      </c>
      <c r="H12" s="33" t="s">
        <v>36</v>
      </c>
      <c r="I12" s="33" t="s">
        <v>37</v>
      </c>
      <c r="J12" s="34" t="s">
        <v>62</v>
      </c>
      <c r="K12" s="32" t="s">
        <v>46</v>
      </c>
      <c r="L12" s="33" t="s">
        <v>71</v>
      </c>
      <c r="M12" s="32" t="s">
        <v>33</v>
      </c>
      <c r="N12" s="34" t="s">
        <v>55</v>
      </c>
      <c r="O12" s="32" t="s">
        <v>35</v>
      </c>
      <c r="P12" s="3">
        <v>25.175847457627121</v>
      </c>
      <c r="Q12" s="8">
        <f t="shared" si="0"/>
        <v>0.22034715403181027</v>
      </c>
      <c r="R12" s="9">
        <f t="shared" si="1"/>
        <v>19.628421119999999</v>
      </c>
      <c r="S12" s="20">
        <v>0.12</v>
      </c>
      <c r="T12" s="21">
        <v>22.305024</v>
      </c>
      <c r="U12" s="9">
        <f t="shared" si="2"/>
        <v>5.5474263376271225</v>
      </c>
      <c r="V12" s="10" t="str">
        <f t="shared" si="3"/>
        <v>5423720504088503361532</v>
      </c>
      <c r="W12" s="11">
        <v>43831</v>
      </c>
      <c r="X12" s="12"/>
      <c r="Y12" s="22"/>
      <c r="Z12" s="23">
        <f t="shared" si="4"/>
        <v>0</v>
      </c>
    </row>
    <row r="13" spans="1:26" s="13" customFormat="1" x14ac:dyDescent="0.25">
      <c r="A13" s="19"/>
      <c r="B13" s="32" t="s">
        <v>27</v>
      </c>
      <c r="C13" s="32" t="s">
        <v>43</v>
      </c>
      <c r="D13" s="32" t="s">
        <v>44</v>
      </c>
      <c r="E13" s="34" t="s">
        <v>67</v>
      </c>
      <c r="F13" s="34" t="s">
        <v>67</v>
      </c>
      <c r="G13" s="33" t="s">
        <v>68</v>
      </c>
      <c r="H13" s="33" t="s">
        <v>36</v>
      </c>
      <c r="I13" s="33" t="s">
        <v>37</v>
      </c>
      <c r="J13" s="34" t="s">
        <v>62</v>
      </c>
      <c r="K13" s="32" t="s">
        <v>46</v>
      </c>
      <c r="L13" s="33" t="s">
        <v>71</v>
      </c>
      <c r="M13" s="32" t="s">
        <v>33</v>
      </c>
      <c r="N13" s="34" t="s">
        <v>57</v>
      </c>
      <c r="O13" s="32" t="s">
        <v>39</v>
      </c>
      <c r="P13" s="3">
        <v>40.987288135593218</v>
      </c>
      <c r="Q13" s="8">
        <f t="shared" si="0"/>
        <v>0.15885413336090148</v>
      </c>
      <c r="R13" s="9">
        <f t="shared" si="1"/>
        <v>34.476287999999997</v>
      </c>
      <c r="S13" s="20">
        <v>0.12</v>
      </c>
      <c r="T13" s="21">
        <v>39.177599999999998</v>
      </c>
      <c r="U13" s="9">
        <f t="shared" si="2"/>
        <v>6.5110001355932212</v>
      </c>
      <c r="V13" s="10" t="str">
        <f t="shared" si="3"/>
        <v>5423720504088503361535</v>
      </c>
      <c r="W13" s="11">
        <v>43831</v>
      </c>
      <c r="X13" s="12"/>
      <c r="Y13" s="22"/>
      <c r="Z13" s="23">
        <f t="shared" si="4"/>
        <v>0</v>
      </c>
    </row>
    <row r="14" spans="1:26" s="13" customFormat="1" x14ac:dyDescent="0.25">
      <c r="A14" s="19"/>
      <c r="B14" s="32" t="s">
        <v>27</v>
      </c>
      <c r="C14" s="32" t="s">
        <v>43</v>
      </c>
      <c r="D14" s="32" t="s">
        <v>44</v>
      </c>
      <c r="E14" s="34" t="s">
        <v>67</v>
      </c>
      <c r="F14" s="34" t="s">
        <v>67</v>
      </c>
      <c r="G14" s="33" t="s">
        <v>68</v>
      </c>
      <c r="H14" s="33" t="s">
        <v>36</v>
      </c>
      <c r="I14" s="33" t="s">
        <v>37</v>
      </c>
      <c r="J14" s="34" t="s">
        <v>63</v>
      </c>
      <c r="K14" s="32" t="s">
        <v>47</v>
      </c>
      <c r="L14" s="33" t="s">
        <v>71</v>
      </c>
      <c r="M14" s="32" t="s">
        <v>30</v>
      </c>
      <c r="N14" s="34" t="s">
        <v>56</v>
      </c>
      <c r="O14" s="32" t="s">
        <v>38</v>
      </c>
      <c r="P14" s="3">
        <v>11.525423728813561</v>
      </c>
      <c r="Q14" s="8">
        <f t="shared" si="0"/>
        <v>0.28581142058823539</v>
      </c>
      <c r="R14" s="9">
        <f t="shared" si="1"/>
        <v>8.2313259999999993</v>
      </c>
      <c r="S14" s="20">
        <v>0.11700000000000001</v>
      </c>
      <c r="T14" s="21">
        <v>9.3219999999999992</v>
      </c>
      <c r="U14" s="9">
        <f t="shared" si="2"/>
        <v>3.2940977288135613</v>
      </c>
      <c r="V14" s="10" t="str">
        <f t="shared" si="3"/>
        <v>5423720263302380361085</v>
      </c>
      <c r="W14" s="11">
        <v>43831</v>
      </c>
      <c r="X14" s="12"/>
      <c r="Y14" s="22">
        <v>0</v>
      </c>
      <c r="Z14" s="23">
        <f t="shared" si="4"/>
        <v>0</v>
      </c>
    </row>
    <row r="15" spans="1:26" s="13" customFormat="1" x14ac:dyDescent="0.25">
      <c r="A15" s="19"/>
      <c r="B15" s="32" t="s">
        <v>27</v>
      </c>
      <c r="C15" s="32" t="s">
        <v>43</v>
      </c>
      <c r="D15" s="32" t="s">
        <v>44</v>
      </c>
      <c r="E15" s="34" t="s">
        <v>67</v>
      </c>
      <c r="F15" s="34" t="s">
        <v>67</v>
      </c>
      <c r="G15" s="33" t="s">
        <v>68</v>
      </c>
      <c r="H15" s="33" t="s">
        <v>36</v>
      </c>
      <c r="I15" s="33" t="s">
        <v>37</v>
      </c>
      <c r="J15" s="34" t="s">
        <v>63</v>
      </c>
      <c r="K15" s="32" t="s">
        <v>47</v>
      </c>
      <c r="L15" s="33" t="s">
        <v>71</v>
      </c>
      <c r="M15" s="32" t="s">
        <v>30</v>
      </c>
      <c r="N15" s="34" t="s">
        <v>52</v>
      </c>
      <c r="O15" s="32" t="s">
        <v>31</v>
      </c>
      <c r="P15" s="3">
        <v>56.906779661016948</v>
      </c>
      <c r="Q15" s="8">
        <f t="shared" si="0"/>
        <v>0.22285085778108715</v>
      </c>
      <c r="R15" s="9">
        <f t="shared" si="1"/>
        <v>44.225054999999998</v>
      </c>
      <c r="S15" s="20">
        <v>0.11700000000000001</v>
      </c>
      <c r="T15" s="21">
        <v>50.085000000000001</v>
      </c>
      <c r="U15" s="9">
        <f t="shared" si="2"/>
        <v>12.681724661016951</v>
      </c>
      <c r="V15" s="10" t="str">
        <f t="shared" si="3"/>
        <v>5423720263302380361377</v>
      </c>
      <c r="W15" s="11">
        <v>43831</v>
      </c>
      <c r="X15" s="12"/>
      <c r="Y15" s="22">
        <v>0</v>
      </c>
      <c r="Z15" s="23">
        <f t="shared" si="4"/>
        <v>0</v>
      </c>
    </row>
    <row r="16" spans="1:26" s="13" customFormat="1" x14ac:dyDescent="0.25">
      <c r="A16" s="19"/>
      <c r="B16" s="32" t="s">
        <v>27</v>
      </c>
      <c r="C16" s="32" t="s">
        <v>43</v>
      </c>
      <c r="D16" s="32" t="s">
        <v>44</v>
      </c>
      <c r="E16" s="34" t="s">
        <v>67</v>
      </c>
      <c r="F16" s="34" t="s">
        <v>67</v>
      </c>
      <c r="G16" s="33" t="s">
        <v>68</v>
      </c>
      <c r="H16" s="33" t="s">
        <v>36</v>
      </c>
      <c r="I16" s="33" t="s">
        <v>37</v>
      </c>
      <c r="J16" s="34" t="s">
        <v>63</v>
      </c>
      <c r="K16" s="32" t="s">
        <v>47</v>
      </c>
      <c r="L16" s="33" t="s">
        <v>71</v>
      </c>
      <c r="M16" s="32" t="s">
        <v>33</v>
      </c>
      <c r="N16" s="34" t="s">
        <v>54</v>
      </c>
      <c r="O16" s="32" t="s">
        <v>34</v>
      </c>
      <c r="P16" s="3">
        <v>111.50847457627118</v>
      </c>
      <c r="Q16" s="8">
        <f t="shared" si="0"/>
        <v>0.33120505608755124</v>
      </c>
      <c r="R16" s="9">
        <f t="shared" si="1"/>
        <v>74.576304000000007</v>
      </c>
      <c r="S16" s="20">
        <v>0.12</v>
      </c>
      <c r="T16" s="21">
        <v>84.745800000000003</v>
      </c>
      <c r="U16" s="9">
        <f t="shared" si="2"/>
        <v>36.932170576271176</v>
      </c>
      <c r="V16" s="10" t="str">
        <f t="shared" si="3"/>
        <v>5423720263302380361531</v>
      </c>
      <c r="W16" s="11">
        <v>43831</v>
      </c>
      <c r="X16" s="12"/>
      <c r="Y16" s="22">
        <v>0</v>
      </c>
      <c r="Z16" s="23">
        <f t="shared" si="4"/>
        <v>0</v>
      </c>
    </row>
    <row r="17" spans="1:26" s="13" customFormat="1" x14ac:dyDescent="0.25">
      <c r="A17" s="19"/>
      <c r="B17" s="32" t="s">
        <v>27</v>
      </c>
      <c r="C17" s="32" t="s">
        <v>43</v>
      </c>
      <c r="D17" s="32" t="s">
        <v>44</v>
      </c>
      <c r="E17" s="34" t="s">
        <v>67</v>
      </c>
      <c r="F17" s="34" t="s">
        <v>67</v>
      </c>
      <c r="G17" s="33" t="s">
        <v>68</v>
      </c>
      <c r="H17" s="33" t="s">
        <v>36</v>
      </c>
      <c r="I17" s="33" t="s">
        <v>37</v>
      </c>
      <c r="J17" s="34" t="s">
        <v>63</v>
      </c>
      <c r="K17" s="32" t="s">
        <v>47</v>
      </c>
      <c r="L17" s="33" t="s">
        <v>71</v>
      </c>
      <c r="M17" s="32" t="s">
        <v>33</v>
      </c>
      <c r="N17" s="34" t="s">
        <v>60</v>
      </c>
      <c r="O17" s="32" t="s">
        <v>41</v>
      </c>
      <c r="P17" s="3">
        <v>115.39830508474577</v>
      </c>
      <c r="Q17" s="8">
        <f t="shared" si="0"/>
        <v>0.16997852152456494</v>
      </c>
      <c r="R17" s="9">
        <f t="shared" si="1"/>
        <v>95.783071800000002</v>
      </c>
      <c r="S17" s="20">
        <v>0.11700000000000001</v>
      </c>
      <c r="T17" s="21">
        <v>108.4746</v>
      </c>
      <c r="U17" s="9">
        <f t="shared" si="2"/>
        <v>19.61523328474577</v>
      </c>
      <c r="V17" s="10" t="str">
        <f t="shared" si="3"/>
        <v>5423720263302380361530</v>
      </c>
      <c r="W17" s="11">
        <v>43831</v>
      </c>
      <c r="X17" s="12"/>
      <c r="Y17" s="22">
        <v>0</v>
      </c>
      <c r="Z17" s="23">
        <f t="shared" si="4"/>
        <v>0</v>
      </c>
    </row>
    <row r="18" spans="1:26" s="13" customFormat="1" x14ac:dyDescent="0.25">
      <c r="A18" s="19"/>
      <c r="B18" s="32" t="s">
        <v>27</v>
      </c>
      <c r="C18" s="32" t="s">
        <v>43</v>
      </c>
      <c r="D18" s="32" t="s">
        <v>44</v>
      </c>
      <c r="E18" s="34" t="s">
        <v>67</v>
      </c>
      <c r="F18" s="34" t="s">
        <v>67</v>
      </c>
      <c r="G18" s="33" t="s">
        <v>68</v>
      </c>
      <c r="H18" s="33" t="s">
        <v>36</v>
      </c>
      <c r="I18" s="33" t="s">
        <v>37</v>
      </c>
      <c r="J18" s="34" t="s">
        <v>63</v>
      </c>
      <c r="K18" s="32" t="s">
        <v>47</v>
      </c>
      <c r="L18" s="33" t="s">
        <v>71</v>
      </c>
      <c r="M18" s="32" t="s">
        <v>33</v>
      </c>
      <c r="N18" s="34" t="s">
        <v>55</v>
      </c>
      <c r="O18" s="32" t="s">
        <v>35</v>
      </c>
      <c r="P18" s="3">
        <v>25.175847457627121</v>
      </c>
      <c r="Q18" s="8">
        <f t="shared" si="0"/>
        <v>0.3038813875284021</v>
      </c>
      <c r="R18" s="9">
        <f t="shared" si="1"/>
        <v>17.525375999999998</v>
      </c>
      <c r="S18" s="20">
        <v>0.12</v>
      </c>
      <c r="T18" s="21">
        <v>19.915199999999999</v>
      </c>
      <c r="U18" s="9">
        <f t="shared" si="2"/>
        <v>7.6504714576271233</v>
      </c>
      <c r="V18" s="10" t="str">
        <f t="shared" si="3"/>
        <v>5423720263302380361532</v>
      </c>
      <c r="W18" s="11">
        <v>43831</v>
      </c>
      <c r="X18" s="12"/>
      <c r="Y18" s="22">
        <v>0</v>
      </c>
      <c r="Z18" s="23">
        <f t="shared" si="4"/>
        <v>0</v>
      </c>
    </row>
    <row r="19" spans="1:26" s="13" customFormat="1" x14ac:dyDescent="0.25">
      <c r="A19" s="19"/>
      <c r="B19" s="32" t="s">
        <v>27</v>
      </c>
      <c r="C19" s="32" t="s">
        <v>43</v>
      </c>
      <c r="D19" s="32" t="s">
        <v>44</v>
      </c>
      <c r="E19" s="34" t="s">
        <v>67</v>
      </c>
      <c r="F19" s="34" t="s">
        <v>67</v>
      </c>
      <c r="G19" s="33" t="s">
        <v>68</v>
      </c>
      <c r="H19" s="33" t="s">
        <v>36</v>
      </c>
      <c r="I19" s="33" t="s">
        <v>37</v>
      </c>
      <c r="J19" s="34" t="s">
        <v>63</v>
      </c>
      <c r="K19" s="32" t="s">
        <v>47</v>
      </c>
      <c r="L19" s="33" t="s">
        <v>71</v>
      </c>
      <c r="M19" s="32" t="s">
        <v>30</v>
      </c>
      <c r="N19" s="34" t="s">
        <v>53</v>
      </c>
      <c r="O19" s="32" t="s">
        <v>32</v>
      </c>
      <c r="P19" s="3">
        <v>50.387711864406782</v>
      </c>
      <c r="Q19" s="8">
        <f t="shared" ref="Q19:Q21" si="5">IF(1-R19/P19&lt;0%,0,1-R19/P19)</f>
        <v>0.26123257789177157</v>
      </c>
      <c r="R19" s="9">
        <f t="shared" ref="R19:R21" si="6">+T19*(100%-S19)</f>
        <v>37.224799999999995</v>
      </c>
      <c r="S19" s="20">
        <v>0.1</v>
      </c>
      <c r="T19" s="21">
        <v>41.36088888888888</v>
      </c>
      <c r="U19" s="9">
        <f t="shared" ref="U19:U21" si="7">+IF(P19-R19&lt;0,0,P19-R19)</f>
        <v>13.162911864406787</v>
      </c>
      <c r="V19" s="10" t="str">
        <f t="shared" ref="V19:V21" si="8">+CONCATENATE(F19,J19,N19)</f>
        <v>5423720263302380361540</v>
      </c>
      <c r="W19" s="11">
        <v>43831</v>
      </c>
      <c r="X19" s="12">
        <v>220</v>
      </c>
      <c r="Y19" s="22"/>
      <c r="Z19" s="23">
        <f t="shared" ref="Z19:Z21" si="9">IFERROR(U19*Y19,0)</f>
        <v>0</v>
      </c>
    </row>
    <row r="20" spans="1:26" s="13" customFormat="1" x14ac:dyDescent="0.25">
      <c r="A20" s="19"/>
      <c r="B20" s="32" t="s">
        <v>27</v>
      </c>
      <c r="C20" s="32" t="s">
        <v>43</v>
      </c>
      <c r="D20" s="32" t="s">
        <v>44</v>
      </c>
      <c r="E20" s="34" t="s">
        <v>67</v>
      </c>
      <c r="F20" s="34" t="s">
        <v>67</v>
      </c>
      <c r="G20" s="33" t="s">
        <v>69</v>
      </c>
      <c r="H20" s="33" t="s">
        <v>36</v>
      </c>
      <c r="I20" s="33" t="s">
        <v>70</v>
      </c>
      <c r="J20" s="34" t="s">
        <v>64</v>
      </c>
      <c r="K20" s="32" t="s">
        <v>48</v>
      </c>
      <c r="L20" s="33" t="s">
        <v>71</v>
      </c>
      <c r="M20" s="32" t="s">
        <v>30</v>
      </c>
      <c r="N20" s="35" t="s">
        <v>59</v>
      </c>
      <c r="O20" s="36" t="s">
        <v>40</v>
      </c>
      <c r="P20" s="3">
        <v>19.393510413264</v>
      </c>
      <c r="Q20" s="8">
        <f t="shared" si="5"/>
        <v>0.14998178005332341</v>
      </c>
      <c r="R20" s="9">
        <f t="shared" si="6"/>
        <v>16.484837200000001</v>
      </c>
      <c r="S20" s="20">
        <v>0.13159999999999999</v>
      </c>
      <c r="T20" s="21">
        <v>18.983000000000001</v>
      </c>
      <c r="U20" s="9">
        <f t="shared" si="7"/>
        <v>2.9086732132639987</v>
      </c>
      <c r="V20" s="10" t="str">
        <f t="shared" si="8"/>
        <v>5423720101364152361390</v>
      </c>
      <c r="W20" s="11">
        <v>43831</v>
      </c>
      <c r="X20" s="12"/>
      <c r="Y20" s="22"/>
      <c r="Z20" s="23">
        <f t="shared" si="9"/>
        <v>0</v>
      </c>
    </row>
    <row r="21" spans="1:26" s="13" customFormat="1" x14ac:dyDescent="0.25">
      <c r="A21" s="19"/>
      <c r="B21" s="32" t="s">
        <v>27</v>
      </c>
      <c r="C21" s="32" t="s">
        <v>43</v>
      </c>
      <c r="D21" s="32" t="s">
        <v>44</v>
      </c>
      <c r="E21" s="34" t="s">
        <v>67</v>
      </c>
      <c r="F21" s="34" t="s">
        <v>67</v>
      </c>
      <c r="G21" s="33" t="s">
        <v>68</v>
      </c>
      <c r="H21" s="33" t="s">
        <v>36</v>
      </c>
      <c r="I21" s="33" t="s">
        <v>37</v>
      </c>
      <c r="J21" s="34" t="s">
        <v>65</v>
      </c>
      <c r="K21" s="32" t="s">
        <v>49</v>
      </c>
      <c r="L21" s="33" t="s">
        <v>71</v>
      </c>
      <c r="M21" s="32" t="s">
        <v>30</v>
      </c>
      <c r="N21" s="34" t="s">
        <v>56</v>
      </c>
      <c r="O21" s="32" t="s">
        <v>38</v>
      </c>
      <c r="P21" s="3">
        <v>11.525423728813561</v>
      </c>
      <c r="Q21" s="8">
        <f t="shared" si="5"/>
        <v>0.40701355882352941</v>
      </c>
      <c r="R21" s="9">
        <f t="shared" si="6"/>
        <v>6.8344200000000006</v>
      </c>
      <c r="S21" s="20">
        <v>0.11700000000000001</v>
      </c>
      <c r="T21" s="21">
        <v>7.74</v>
      </c>
      <c r="U21" s="9">
        <f t="shared" si="7"/>
        <v>4.69100372881356</v>
      </c>
      <c r="V21" s="10" t="str">
        <f t="shared" si="8"/>
        <v>5423720521906732361085</v>
      </c>
      <c r="W21" s="11">
        <v>43831</v>
      </c>
      <c r="X21" s="12"/>
      <c r="Y21" s="22"/>
      <c r="Z21" s="23">
        <f t="shared" si="9"/>
        <v>0</v>
      </c>
    </row>
    <row r="22" spans="1:26" s="13" customFormat="1" x14ac:dyDescent="0.25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26" s="13" customFormat="1" x14ac:dyDescent="0.25">
      <c r="A23" s="19"/>
      <c r="B23" s="44"/>
      <c r="C23" s="44"/>
      <c r="D23" s="44"/>
      <c r="E23" s="45"/>
      <c r="F23" s="45"/>
      <c r="G23" s="45"/>
      <c r="H23" s="45"/>
      <c r="I23" s="45"/>
      <c r="J23" s="45"/>
      <c r="K23" s="44"/>
      <c r="L23" s="45"/>
      <c r="M23" s="44"/>
      <c r="N23" s="45"/>
      <c r="O23" s="44"/>
      <c r="P23" s="46"/>
      <c r="Q23" s="47"/>
      <c r="R23" s="46"/>
      <c r="S23" s="47"/>
      <c r="T23" s="46"/>
      <c r="U23" s="46"/>
      <c r="V23" s="48"/>
      <c r="W23" s="48"/>
      <c r="X23" s="48"/>
      <c r="Y23" s="49"/>
      <c r="Z23" s="49">
        <f>+SUM(Z6:Z21)</f>
        <v>0</v>
      </c>
    </row>
    <row r="24" spans="1:26" s="13" customFormat="1" x14ac:dyDescent="0.25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26" s="13" customFormat="1" x14ac:dyDescent="0.25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26" s="13" customFormat="1" x14ac:dyDescent="0.25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26" s="13" customFormat="1" x14ac:dyDescent="0.25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26" s="13" customFormat="1" x14ac:dyDescent="0.25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26" s="13" customFormat="1" x14ac:dyDescent="0.25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26" s="13" customFormat="1" x14ac:dyDescent="0.25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26" s="13" customFormat="1" x14ac:dyDescent="0.25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26" s="13" customFormat="1" x14ac:dyDescent="0.25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5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5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5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5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5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5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5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</sheetData>
  <sheetProtection algorithmName="SHA-512" hashValue="34nQtUnl6Rhuz+Ojcr5TWp3DUr4QneZzQgi1PIraE2XijDZGoPPb4AABtm56Y2oyh71YDAZGBBOsX1iXGsU0jw==" saltValue="WYKp0tS4/E8rRq9GbwQTgw==" spinCount="100000" sheet="1" objects="1" scenarios="1"/>
  <autoFilter ref="B5:Z21" xr:uid="{00000000-0009-0000-0000-000000000000}"/>
  <mergeCells count="1">
    <mergeCell ref="Y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2021-09-03T23:36:17Z</dcterms:modified>
</cp:coreProperties>
</file>